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4020" windowWidth="17400" windowHeight="4080" tabRatio="599"/>
  </bookViews>
  <sheets>
    <sheet name="CPCA-II-08-A...CONCIL. INGR" sheetId="40" r:id="rId1"/>
    <sheet name="CPCA-II-09 " sheetId="45" r:id="rId2"/>
    <sheet name="CPCA-II-09-A. " sheetId="50" r:id="rId3"/>
    <sheet name="CPCA-II-09-B " sheetId="47" r:id="rId4"/>
    <sheet name="CPCA-II-09-C" sheetId="48" r:id="rId5"/>
    <sheet name="CPCA-II-09-D.CONCIL. EGRESOS" sheetId="49" r:id="rId6"/>
    <sheet name="CPCA-II-10" sheetId="16" r:id="rId7"/>
    <sheet name="CPCA-II-11" sheetId="19" r:id="rId8"/>
    <sheet name="CPCA-II-12" sheetId="44" r:id="rId9"/>
    <sheet name="CPCA-III-13" sheetId="31" r:id="rId10"/>
    <sheet name="CPCA-III-14" sheetId="32" r:id="rId11"/>
    <sheet name="CPCA-IV-15" sheetId="35" r:id="rId12"/>
    <sheet name="CPCA-IV-16" sheetId="34" r:id="rId13"/>
    <sheet name="CPCA-IV-17 (2)" sheetId="42" r:id="rId14"/>
    <sheet name="Lista " sheetId="15" r:id="rId15"/>
    <sheet name="Hoja1" sheetId="22" r:id="rId16"/>
  </sheets>
  <externalReferences>
    <externalReference r:id="rId17"/>
    <externalReference r:id="rId18"/>
  </externalReferences>
  <definedNames>
    <definedName name="_xlnm._FilterDatabase" localSheetId="9" hidden="1">'CPCA-III-13'!$A$10:$B$67</definedName>
    <definedName name="_xlnm.Print_Area" localSheetId="1">'CPCA-II-09 '!$A$1:$K$18</definedName>
    <definedName name="_xlnm.Print_Area" localSheetId="3">'CPCA-II-09-B '!$A$1:$J$90</definedName>
    <definedName name="_xlnm.Print_Area" localSheetId="4">'CPCA-II-09-C'!$A$1:$J$153</definedName>
    <definedName name="_xlnm.Print_Area" localSheetId="6">'CPCA-II-10'!$A$1:$E$35</definedName>
    <definedName name="_xlnm.Print_Area" localSheetId="7">'CPCA-II-11'!$A$1:$D$36</definedName>
    <definedName name="_xlnm.Print_Area" localSheetId="9">'CPCA-III-13'!#REF!</definedName>
    <definedName name="_xlnm.Print_Area" localSheetId="10">'CPCA-III-14'!$A$1:$E$32</definedName>
    <definedName name="_xlnm.Print_Area" localSheetId="11">'CPCA-IV-15'!$A$1:$D$19</definedName>
    <definedName name="_xlnm.Print_Area" localSheetId="12">'CPCA-IV-16'!$A$1:$D$2785</definedName>
    <definedName name="_xlnm.Print_Area" localSheetId="13">'CPCA-IV-17 (2)'!$A$1:$E$38</definedName>
    <definedName name="_xlnm.Print_Area" localSheetId="14">'Lista '!$A$1:$G$45</definedName>
    <definedName name="_xlnm.Database" localSheetId="0">#REF!</definedName>
    <definedName name="_xlnm.Database" localSheetId="1">#REF!</definedName>
    <definedName name="_xlnm.Database" localSheetId="2">#REF!</definedName>
    <definedName name="_xlnm.Database" localSheetId="3">#REF!</definedName>
    <definedName name="_xlnm.Database" localSheetId="4">#REF!</definedName>
    <definedName name="_xlnm.Database" localSheetId="5">#REF!</definedName>
    <definedName name="_xlnm.Database" localSheetId="7">#REF!</definedName>
    <definedName name="_xlnm.Database" localSheetId="8">#REF!</definedName>
    <definedName name="_xlnm.Database" localSheetId="10">#REF!</definedName>
    <definedName name="_xlnm.Database" localSheetId="11">#REF!</definedName>
    <definedName name="_xlnm.Database" localSheetId="12">#REF!</definedName>
    <definedName name="_xlnm.Database" localSheetId="13">#REF!</definedName>
    <definedName name="_xlnm.Database" localSheetId="14">#REF!</definedName>
    <definedName name="_xlnm.Database">#REF!</definedName>
    <definedName name="ppto" localSheetId="0">[1]Hoja2!$B$3:$M$95</definedName>
    <definedName name="ppto" localSheetId="1">[1]Hoja2!$B$3:$M$95</definedName>
    <definedName name="ppto" localSheetId="2">[1]Hoja2!$B$3:$M$95</definedName>
    <definedName name="ppto" localSheetId="3">[1]Hoja2!$B$3:$M$95</definedName>
    <definedName name="ppto" localSheetId="4">[1]Hoja2!$B$3:$M$95</definedName>
    <definedName name="ppto" localSheetId="5">[1]Hoja2!$B$3:$M$95</definedName>
    <definedName name="ppto" localSheetId="8">[1]Hoja2!$B$3:$M$95</definedName>
    <definedName name="ppto" localSheetId="13">[1]Hoja2!$B$3:$M$95</definedName>
    <definedName name="ppto">[2]Hoja2!$B$3:$M$95</definedName>
    <definedName name="qw" localSheetId="1">#REF!</definedName>
    <definedName name="qw" localSheetId="2">#REF!</definedName>
    <definedName name="qw" localSheetId="3">#REF!</definedName>
    <definedName name="qw" localSheetId="4">#REF!</definedName>
    <definedName name="qw">#REF!</definedName>
    <definedName name="_xlnm.Print_Titles" localSheetId="2">'CPCA-II-09-A. '!$1:$9</definedName>
    <definedName name="_xlnm.Print_Titles" localSheetId="9">'CPCA-III-13'!$1:$10</definedName>
    <definedName name="_xlnm.Print_Titles" localSheetId="12">'CPCA-IV-16'!$1:$8</definedName>
  </definedNames>
  <calcPr calcId="125725"/>
</workbook>
</file>

<file path=xl/calcChain.xml><?xml version="1.0" encoding="utf-8"?>
<calcChain xmlns="http://schemas.openxmlformats.org/spreadsheetml/2006/main">
  <c r="D2785" i="34"/>
  <c r="D49" i="48"/>
  <c r="E49"/>
  <c r="F49"/>
  <c r="G49"/>
  <c r="H49"/>
  <c r="I49"/>
  <c r="J49"/>
  <c r="C49"/>
  <c r="D106"/>
  <c r="E106"/>
  <c r="F106"/>
  <c r="G106"/>
  <c r="H106"/>
  <c r="I106"/>
  <c r="J106"/>
  <c r="C106"/>
  <c r="D151"/>
  <c r="E151"/>
  <c r="F151"/>
  <c r="G151"/>
  <c r="H151"/>
  <c r="I151"/>
  <c r="J151"/>
  <c r="C151"/>
  <c r="D6" i="40" l="1"/>
  <c r="K10" i="50"/>
  <c r="M10"/>
  <c r="M114"/>
  <c r="M111"/>
  <c r="M110"/>
  <c r="M109"/>
  <c r="M108"/>
  <c r="M107"/>
  <c r="M106"/>
  <c r="M105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K114"/>
  <c r="K111"/>
  <c r="K110"/>
  <c r="K109"/>
  <c r="K108"/>
  <c r="K107"/>
  <c r="K106"/>
  <c r="K105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F114"/>
  <c r="G114" s="1"/>
  <c r="F111"/>
  <c r="G111" s="1"/>
  <c r="F110"/>
  <c r="G110" s="1"/>
  <c r="F109"/>
  <c r="G109" s="1"/>
  <c r="F108"/>
  <c r="G108" s="1"/>
  <c r="F107"/>
  <c r="G107" s="1"/>
  <c r="F106"/>
  <c r="G106" s="1"/>
  <c r="F105"/>
  <c r="G105" s="1"/>
  <c r="F103"/>
  <c r="G103" s="1"/>
  <c r="F102"/>
  <c r="G102" s="1"/>
  <c r="F101"/>
  <c r="G101" s="1"/>
  <c r="F100"/>
  <c r="G100" s="1"/>
  <c r="F99"/>
  <c r="G99" s="1"/>
  <c r="F98"/>
  <c r="G98" s="1"/>
  <c r="F97"/>
  <c r="G97" s="1"/>
  <c r="F96"/>
  <c r="G96" s="1"/>
  <c r="F95"/>
  <c r="G95" s="1"/>
  <c r="F94"/>
  <c r="G94" s="1"/>
  <c r="F93"/>
  <c r="G93" s="1"/>
  <c r="F92"/>
  <c r="G92" s="1"/>
  <c r="F91"/>
  <c r="G91" s="1"/>
  <c r="F90"/>
  <c r="G90" s="1"/>
  <c r="F89"/>
  <c r="G89" s="1"/>
  <c r="F88"/>
  <c r="G88" s="1"/>
  <c r="F87"/>
  <c r="G87" s="1"/>
  <c r="F86"/>
  <c r="G86" s="1"/>
  <c r="F85"/>
  <c r="G85" s="1"/>
  <c r="F84"/>
  <c r="G84" s="1"/>
  <c r="F83"/>
  <c r="G83" s="1"/>
  <c r="F82"/>
  <c r="G82" s="1"/>
  <c r="F81"/>
  <c r="G81" s="1"/>
  <c r="F80"/>
  <c r="G80" s="1"/>
  <c r="F79"/>
  <c r="G79" s="1"/>
  <c r="F78"/>
  <c r="G78" s="1"/>
  <c r="F77"/>
  <c r="G77" s="1"/>
  <c r="F76"/>
  <c r="G76" s="1"/>
  <c r="F75"/>
  <c r="G75" s="1"/>
  <c r="F74"/>
  <c r="G74" s="1"/>
  <c r="F73"/>
  <c r="G73" s="1"/>
  <c r="F72"/>
  <c r="G72" s="1"/>
  <c r="F71"/>
  <c r="G71" s="1"/>
  <c r="F70"/>
  <c r="G70" s="1"/>
  <c r="F69"/>
  <c r="G69" s="1"/>
  <c r="F68"/>
  <c r="G68" s="1"/>
  <c r="F67"/>
  <c r="G67" s="1"/>
  <c r="F66"/>
  <c r="G66" s="1"/>
  <c r="F65"/>
  <c r="G65" s="1"/>
  <c r="F64"/>
  <c r="G64" s="1"/>
  <c r="F62"/>
  <c r="G62" s="1"/>
  <c r="F61"/>
  <c r="G61" s="1"/>
  <c r="F60"/>
  <c r="G60" s="1"/>
  <c r="F59"/>
  <c r="G59" s="1"/>
  <c r="F58"/>
  <c r="G58" s="1"/>
  <c r="F57"/>
  <c r="G57" s="1"/>
  <c r="F56"/>
  <c r="G56" s="1"/>
  <c r="F55"/>
  <c r="G55" s="1"/>
  <c r="F54"/>
  <c r="G54" s="1"/>
  <c r="F53"/>
  <c r="G53" s="1"/>
  <c r="F52"/>
  <c r="G52" s="1"/>
  <c r="F51"/>
  <c r="G51" s="1"/>
  <c r="F50"/>
  <c r="G50" s="1"/>
  <c r="F49"/>
  <c r="G49" s="1"/>
  <c r="F48"/>
  <c r="G48" s="1"/>
  <c r="F47"/>
  <c r="G47" s="1"/>
  <c r="F46"/>
  <c r="G46" s="1"/>
  <c r="F45"/>
  <c r="G45" s="1"/>
  <c r="F44"/>
  <c r="G44" s="1"/>
  <c r="F43"/>
  <c r="G43" s="1"/>
  <c r="F42"/>
  <c r="G42" s="1"/>
  <c r="F41"/>
  <c r="G41" s="1"/>
  <c r="F40"/>
  <c r="G40" s="1"/>
  <c r="F39"/>
  <c r="G39" s="1"/>
  <c r="F38"/>
  <c r="G38" s="1"/>
  <c r="F37"/>
  <c r="G37" s="1"/>
  <c r="F36"/>
  <c r="G36" s="1"/>
  <c r="F35"/>
  <c r="G35" s="1"/>
  <c r="F34"/>
  <c r="G34" s="1"/>
  <c r="F33"/>
  <c r="G33" s="1"/>
  <c r="F31"/>
  <c r="G31" s="1"/>
  <c r="F30"/>
  <c r="G30" s="1"/>
  <c r="F29"/>
  <c r="G29" s="1"/>
  <c r="F28"/>
  <c r="G28" s="1"/>
  <c r="F27"/>
  <c r="G27" s="1"/>
  <c r="F26"/>
  <c r="G26" s="1"/>
  <c r="F25"/>
  <c r="G25" s="1"/>
  <c r="F24"/>
  <c r="G24" s="1"/>
  <c r="F23"/>
  <c r="G23" s="1"/>
  <c r="F22"/>
  <c r="G22" s="1"/>
  <c r="F21"/>
  <c r="G21" s="1"/>
  <c r="F20"/>
  <c r="G20" s="1"/>
  <c r="F19"/>
  <c r="G19" s="1"/>
  <c r="F18"/>
  <c r="G18" s="1"/>
  <c r="F17"/>
  <c r="G17" s="1"/>
  <c r="F16"/>
  <c r="G16" s="1"/>
  <c r="F15"/>
  <c r="G15" s="1"/>
  <c r="F14"/>
  <c r="G14" s="1"/>
  <c r="F13"/>
  <c r="G13" s="1"/>
  <c r="F12"/>
  <c r="G12" s="1"/>
  <c r="F11"/>
  <c r="G11" s="1"/>
  <c r="F10"/>
  <c r="G10" s="1"/>
  <c r="N10" s="1"/>
  <c r="I9" i="48"/>
  <c r="H9"/>
  <c r="I11" i="47"/>
  <c r="I9"/>
  <c r="H11"/>
  <c r="H9"/>
  <c r="G9"/>
  <c r="F9"/>
  <c r="D9"/>
  <c r="D11"/>
  <c r="I10" i="45"/>
  <c r="I13"/>
  <c r="I11"/>
  <c r="I9"/>
  <c r="H13"/>
  <c r="H11"/>
  <c r="H10"/>
  <c r="H9"/>
  <c r="D13"/>
  <c r="D11"/>
  <c r="D10"/>
  <c r="D9"/>
  <c r="N12" i="50" l="1"/>
  <c r="O12"/>
  <c r="N16"/>
  <c r="O16"/>
  <c r="N20"/>
  <c r="O20"/>
  <c r="N24"/>
  <c r="O24"/>
  <c r="N28"/>
  <c r="O28"/>
  <c r="O11"/>
  <c r="N11"/>
  <c r="O13"/>
  <c r="N13"/>
  <c r="O15"/>
  <c r="N15"/>
  <c r="O17"/>
  <c r="N17"/>
  <c r="O19"/>
  <c r="N19"/>
  <c r="O21"/>
  <c r="N21"/>
  <c r="O23"/>
  <c r="N23"/>
  <c r="O25"/>
  <c r="N25"/>
  <c r="O27"/>
  <c r="N27"/>
  <c r="O29"/>
  <c r="N29"/>
  <c r="O31"/>
  <c r="N31"/>
  <c r="O33"/>
  <c r="N33"/>
  <c r="O35"/>
  <c r="N35"/>
  <c r="O37"/>
  <c r="N37"/>
  <c r="O39"/>
  <c r="N39"/>
  <c r="O41"/>
  <c r="N41"/>
  <c r="O43"/>
  <c r="N43"/>
  <c r="O45"/>
  <c r="N45"/>
  <c r="O47"/>
  <c r="N47"/>
  <c r="O49"/>
  <c r="N49"/>
  <c r="O51"/>
  <c r="N51"/>
  <c r="O53"/>
  <c r="N53"/>
  <c r="O55"/>
  <c r="N55"/>
  <c r="O57"/>
  <c r="N57"/>
  <c r="O59"/>
  <c r="N59"/>
  <c r="O61"/>
  <c r="N61"/>
  <c r="O65"/>
  <c r="N65"/>
  <c r="O67"/>
  <c r="N67"/>
  <c r="O69"/>
  <c r="N69"/>
  <c r="O71"/>
  <c r="N71"/>
  <c r="O73"/>
  <c r="N73"/>
  <c r="O75"/>
  <c r="N75"/>
  <c r="O77"/>
  <c r="N77"/>
  <c r="O79"/>
  <c r="N79"/>
  <c r="O81"/>
  <c r="N81"/>
  <c r="O83"/>
  <c r="N83"/>
  <c r="O85"/>
  <c r="N85"/>
  <c r="O87"/>
  <c r="N87"/>
  <c r="O89"/>
  <c r="N89"/>
  <c r="O91"/>
  <c r="N91"/>
  <c r="O93"/>
  <c r="N93"/>
  <c r="O95"/>
  <c r="N95"/>
  <c r="O97"/>
  <c r="N97"/>
  <c r="O99"/>
  <c r="N99"/>
  <c r="O101"/>
  <c r="N101"/>
  <c r="N103"/>
  <c r="O103"/>
  <c r="O105"/>
  <c r="N105"/>
  <c r="O107"/>
  <c r="N107"/>
  <c r="O109"/>
  <c r="N109"/>
  <c r="O111"/>
  <c r="N111"/>
  <c r="N14"/>
  <c r="O14"/>
  <c r="N18"/>
  <c r="O18"/>
  <c r="N22"/>
  <c r="O22"/>
  <c r="N26"/>
  <c r="O26"/>
  <c r="N30"/>
  <c r="O30"/>
  <c r="N34"/>
  <c r="O34"/>
  <c r="N36"/>
  <c r="O36"/>
  <c r="N38"/>
  <c r="O38"/>
  <c r="N40"/>
  <c r="O40"/>
  <c r="N42"/>
  <c r="O42"/>
  <c r="N44"/>
  <c r="O44"/>
  <c r="N46"/>
  <c r="O46"/>
  <c r="N48"/>
  <c r="O48"/>
  <c r="N50"/>
  <c r="O50"/>
  <c r="N52"/>
  <c r="O52"/>
  <c r="N54"/>
  <c r="O54"/>
  <c r="N56"/>
  <c r="O56"/>
  <c r="N58"/>
  <c r="O58"/>
  <c r="N60"/>
  <c r="O60"/>
  <c r="N62"/>
  <c r="O62"/>
  <c r="N64"/>
  <c r="O64"/>
  <c r="N66"/>
  <c r="O66"/>
  <c r="N68"/>
  <c r="O68"/>
  <c r="N70"/>
  <c r="O70"/>
  <c r="N72"/>
  <c r="O72"/>
  <c r="N74"/>
  <c r="O74"/>
  <c r="N76"/>
  <c r="O76"/>
  <c r="N78"/>
  <c r="O78"/>
  <c r="N80"/>
  <c r="O80"/>
  <c r="N82"/>
  <c r="O82"/>
  <c r="N84"/>
  <c r="O84"/>
  <c r="N86"/>
  <c r="O86"/>
  <c r="N88"/>
  <c r="O88"/>
  <c r="N90"/>
  <c r="O90"/>
  <c r="N92"/>
  <c r="O92"/>
  <c r="N94"/>
  <c r="O94"/>
  <c r="N96"/>
  <c r="O96"/>
  <c r="N98"/>
  <c r="O98"/>
  <c r="N100"/>
  <c r="O100"/>
  <c r="N102"/>
  <c r="O102"/>
  <c r="O106"/>
  <c r="N106"/>
  <c r="O108"/>
  <c r="N108"/>
  <c r="O110"/>
  <c r="N110"/>
  <c r="O114"/>
  <c r="N114"/>
  <c r="G2797" i="34"/>
  <c r="O10" i="50" l="1"/>
  <c r="D29" i="49"/>
  <c r="D9"/>
  <c r="I18" i="48"/>
  <c r="H18"/>
  <c r="G18"/>
  <c r="F18"/>
  <c r="D18"/>
  <c r="C18"/>
  <c r="E9"/>
  <c r="E18" s="1"/>
  <c r="J18" s="1"/>
  <c r="I19" i="47"/>
  <c r="G19"/>
  <c r="C9"/>
  <c r="H19"/>
  <c r="F19"/>
  <c r="D19"/>
  <c r="C19"/>
  <c r="E11"/>
  <c r="J11" s="1"/>
  <c r="E9"/>
  <c r="J9" s="1"/>
  <c r="I18" i="45"/>
  <c r="H18"/>
  <c r="G18"/>
  <c r="F18"/>
  <c r="D18"/>
  <c r="C18"/>
  <c r="J17"/>
  <c r="J16"/>
  <c r="J15"/>
  <c r="J14"/>
  <c r="E13"/>
  <c r="K13" s="1"/>
  <c r="E11"/>
  <c r="K11" s="1"/>
  <c r="E10"/>
  <c r="K10" s="1"/>
  <c r="E9"/>
  <c r="K9" l="1"/>
  <c r="J9"/>
  <c r="J19" i="47"/>
  <c r="D38" i="49"/>
  <c r="E18" i="45"/>
  <c r="K18" s="1"/>
  <c r="J9" i="48"/>
  <c r="E19" i="47"/>
  <c r="J13" i="45"/>
  <c r="J12"/>
  <c r="J11"/>
  <c r="J10"/>
  <c r="J18" s="1"/>
  <c r="E27" i="44" l="1"/>
  <c r="D27"/>
  <c r="C27"/>
  <c r="D12"/>
  <c r="E12"/>
  <c r="C12"/>
  <c r="E9"/>
  <c r="D9"/>
  <c r="C9"/>
  <c r="E15" l="1"/>
  <c r="E19" s="1"/>
  <c r="E21" s="1"/>
  <c r="D15"/>
  <c r="C15"/>
  <c r="C19" s="1"/>
  <c r="C21" s="1"/>
  <c r="D19"/>
  <c r="D21" s="1"/>
  <c r="D17" i="40"/>
  <c r="D9"/>
  <c r="D23" s="1"/>
  <c r="A10" i="34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A1110" s="1"/>
  <c r="A1111" s="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3" s="1"/>
  <c r="A1144" s="1"/>
  <c r="A1145" s="1"/>
  <c r="A1146" s="1"/>
  <c r="A1147" s="1"/>
  <c r="A1148" s="1"/>
  <c r="A1149" s="1"/>
  <c r="A1150" s="1"/>
  <c r="A1151" s="1"/>
  <c r="A1152" s="1"/>
  <c r="A1153" s="1"/>
  <c r="A1154" s="1"/>
  <c r="A1155" s="1"/>
  <c r="A1156" s="1"/>
  <c r="A1157" s="1"/>
  <c r="A1158" s="1"/>
  <c r="A1159" s="1"/>
  <c r="A1160" s="1"/>
  <c r="A1161" s="1"/>
  <c r="A1162" s="1"/>
  <c r="A1163" s="1"/>
  <c r="A1164" s="1"/>
  <c r="A1165" s="1"/>
  <c r="A1166" s="1"/>
  <c r="A1167" s="1"/>
  <c r="A1168" s="1"/>
  <c r="A1169" s="1"/>
  <c r="A1170" s="1"/>
  <c r="A1171" s="1"/>
  <c r="A1172" s="1"/>
  <c r="A1173" s="1"/>
  <c r="A1174" s="1"/>
  <c r="A1175" s="1"/>
  <c r="A1176" s="1"/>
  <c r="A1177" s="1"/>
  <c r="A1178" s="1"/>
  <c r="A1179" s="1"/>
  <c r="A1180" s="1"/>
  <c r="A1181" s="1"/>
  <c r="A1182" s="1"/>
  <c r="A1183" s="1"/>
  <c r="A1184" s="1"/>
  <c r="A1185" s="1"/>
  <c r="A1186" s="1"/>
  <c r="A1187" s="1"/>
  <c r="A1188" s="1"/>
  <c r="A1189" s="1"/>
  <c r="A1190" s="1"/>
  <c r="A1191" s="1"/>
  <c r="A1192" s="1"/>
  <c r="A1193" s="1"/>
  <c r="A1194" s="1"/>
  <c r="A1195" s="1"/>
  <c r="A1196" s="1"/>
  <c r="A1197" s="1"/>
  <c r="A1198" s="1"/>
  <c r="A1199" s="1"/>
  <c r="A1200" s="1"/>
  <c r="A1201" s="1"/>
  <c r="A1202" s="1"/>
  <c r="A1203" s="1"/>
  <c r="A1204" s="1"/>
  <c r="A1205" s="1"/>
  <c r="A1206" s="1"/>
  <c r="A1207" s="1"/>
  <c r="A1208" s="1"/>
  <c r="A1209" s="1"/>
  <c r="A1210" s="1"/>
  <c r="A1211" s="1"/>
  <c r="A1212" s="1"/>
  <c r="A1213" s="1"/>
  <c r="A1214" s="1"/>
  <c r="A1215" s="1"/>
  <c r="A1216" s="1"/>
  <c r="A1217" s="1"/>
  <c r="A1218" s="1"/>
  <c r="A1219" s="1"/>
  <c r="A1220" s="1"/>
  <c r="A1221" s="1"/>
  <c r="A1222" s="1"/>
  <c r="A1223" s="1"/>
  <c r="A1224" s="1"/>
  <c r="A1225" s="1"/>
  <c r="A1226" s="1"/>
  <c r="A1227" s="1"/>
  <c r="A1228" s="1"/>
  <c r="A1229" s="1"/>
  <c r="A1230" s="1"/>
  <c r="A1231" s="1"/>
  <c r="A1232" s="1"/>
  <c r="A1233" s="1"/>
  <c r="A1234" s="1"/>
  <c r="A1235" s="1"/>
  <c r="A1236" s="1"/>
  <c r="A1237" s="1"/>
  <c r="A1238" s="1"/>
  <c r="A1239" s="1"/>
  <c r="A1240" s="1"/>
  <c r="A1241" s="1"/>
  <c r="A1242" s="1"/>
  <c r="A1243" s="1"/>
  <c r="A1244" s="1"/>
  <c r="A1245" s="1"/>
  <c r="A1246" s="1"/>
  <c r="A1247" s="1"/>
  <c r="A1248" s="1"/>
  <c r="A1249" s="1"/>
  <c r="A1250" s="1"/>
  <c r="A1251" s="1"/>
  <c r="A1252" s="1"/>
  <c r="A1253" s="1"/>
  <c r="A1254" s="1"/>
  <c r="A1255" s="1"/>
  <c r="A1256" s="1"/>
  <c r="A1257" s="1"/>
  <c r="A1258" s="1"/>
  <c r="A1259" s="1"/>
  <c r="A1260" s="1"/>
  <c r="A1261" s="1"/>
  <c r="A1262" s="1"/>
  <c r="A1263" s="1"/>
  <c r="A1264" s="1"/>
  <c r="A1265" s="1"/>
  <c r="A1266" s="1"/>
  <c r="A1267" s="1"/>
  <c r="A1268" s="1"/>
  <c r="A1269" s="1"/>
  <c r="A1270" s="1"/>
  <c r="A1271" s="1"/>
  <c r="A1272" s="1"/>
  <c r="A1273" s="1"/>
  <c r="A1274" s="1"/>
  <c r="A1275" s="1"/>
  <c r="A1276" s="1"/>
  <c r="A1277" s="1"/>
  <c r="A1278" s="1"/>
  <c r="A1279" s="1"/>
  <c r="A1280" s="1"/>
  <c r="A1281" s="1"/>
  <c r="A1282" s="1"/>
  <c r="A1283" s="1"/>
  <c r="A1284" s="1"/>
  <c r="A1285" s="1"/>
  <c r="A1286" s="1"/>
  <c r="A1287" s="1"/>
  <c r="A1288" s="1"/>
  <c r="A1289" s="1"/>
  <c r="A1290" s="1"/>
  <c r="A1291" s="1"/>
  <c r="A1292" s="1"/>
  <c r="A1293" s="1"/>
  <c r="A1294" s="1"/>
  <c r="A1295" s="1"/>
  <c r="A1296" s="1"/>
  <c r="A1297" s="1"/>
  <c r="A1298" s="1"/>
  <c r="A1299" s="1"/>
  <c r="A1300" s="1"/>
  <c r="A1301" s="1"/>
  <c r="A1302" s="1"/>
  <c r="A1303" s="1"/>
  <c r="A1304" s="1"/>
  <c r="A1305" s="1"/>
  <c r="A1306" s="1"/>
  <c r="A1307" s="1"/>
  <c r="A1308" s="1"/>
  <c r="A1309" s="1"/>
  <c r="A1310" s="1"/>
  <c r="A1311" s="1"/>
  <c r="A1312" s="1"/>
  <c r="A1313" s="1"/>
  <c r="A1314" s="1"/>
  <c r="A1315" s="1"/>
  <c r="A1316" s="1"/>
  <c r="A1317" s="1"/>
  <c r="A1318" s="1"/>
  <c r="A1319" s="1"/>
  <c r="A1320" s="1"/>
  <c r="A1321" s="1"/>
  <c r="A1322" s="1"/>
  <c r="A1323" s="1"/>
  <c r="A1324" s="1"/>
  <c r="A1325" s="1"/>
  <c r="A1326" s="1"/>
  <c r="A1327" s="1"/>
  <c r="A1328" s="1"/>
  <c r="A1329" s="1"/>
  <c r="A1330" s="1"/>
  <c r="A1331" s="1"/>
  <c r="A1332" s="1"/>
  <c r="A1333" s="1"/>
  <c r="A1334" s="1"/>
  <c r="A1335" s="1"/>
  <c r="A1336" s="1"/>
  <c r="A1337" s="1"/>
  <c r="A1338" s="1"/>
  <c r="A1339" s="1"/>
  <c r="A1340" s="1"/>
  <c r="A1341" s="1"/>
  <c r="A1342" s="1"/>
  <c r="A1343" s="1"/>
  <c r="A1344" s="1"/>
  <c r="A1345" s="1"/>
  <c r="A1346" s="1"/>
  <c r="A1347" s="1"/>
  <c r="A1348" s="1"/>
  <c r="A1349" s="1"/>
  <c r="A1350" s="1"/>
  <c r="A1351" s="1"/>
  <c r="A1352" s="1"/>
  <c r="A1353" s="1"/>
  <c r="A1354" s="1"/>
  <c r="A1355" s="1"/>
  <c r="A1356" s="1"/>
  <c r="A1357" s="1"/>
  <c r="A1358" s="1"/>
  <c r="A1359" s="1"/>
  <c r="A1360" s="1"/>
  <c r="A1361" s="1"/>
  <c r="A1362" s="1"/>
  <c r="A1363" s="1"/>
  <c r="A1364" s="1"/>
  <c r="A1365" s="1"/>
  <c r="A1366" s="1"/>
  <c r="A1367" s="1"/>
  <c r="A1368" s="1"/>
  <c r="A1369" s="1"/>
  <c r="A1370" s="1"/>
  <c r="A1371" s="1"/>
  <c r="A1372" s="1"/>
  <c r="A1373" s="1"/>
  <c r="A1374" s="1"/>
  <c r="A1375" s="1"/>
  <c r="A1376" s="1"/>
  <c r="A1377" s="1"/>
  <c r="A1378" s="1"/>
  <c r="A1379" s="1"/>
  <c r="A1380" s="1"/>
  <c r="A1381" s="1"/>
  <c r="A1382" s="1"/>
  <c r="A1383" s="1"/>
  <c r="A1384" s="1"/>
  <c r="A1385" s="1"/>
  <c r="A1386" s="1"/>
  <c r="A1387" s="1"/>
  <c r="A1388" s="1"/>
  <c r="A1389" s="1"/>
  <c r="A1390" s="1"/>
  <c r="A1391" s="1"/>
  <c r="A1392" s="1"/>
  <c r="A1393" s="1"/>
  <c r="A1394" s="1"/>
  <c r="A1395" s="1"/>
  <c r="A1396" s="1"/>
  <c r="A1397" s="1"/>
  <c r="A1398" s="1"/>
  <c r="A1399" s="1"/>
  <c r="A1400" s="1"/>
  <c r="A1401" s="1"/>
  <c r="A1402" s="1"/>
  <c r="A1403" s="1"/>
  <c r="A1404" s="1"/>
  <c r="A1405" s="1"/>
  <c r="A1406" s="1"/>
  <c r="A1407" s="1"/>
  <c r="A1408" s="1"/>
  <c r="A1409" s="1"/>
  <c r="A1410" s="1"/>
  <c r="A1411" s="1"/>
  <c r="A1412" s="1"/>
  <c r="A1413" s="1"/>
  <c r="A1414" s="1"/>
  <c r="A1415" s="1"/>
  <c r="A1416" s="1"/>
  <c r="A1417" s="1"/>
  <c r="A1418" s="1"/>
  <c r="A1419" s="1"/>
  <c r="A1420" s="1"/>
  <c r="A1421" s="1"/>
  <c r="A1422" s="1"/>
  <c r="A1423" s="1"/>
  <c r="A1424" s="1"/>
  <c r="A1425" s="1"/>
  <c r="A1426" s="1"/>
  <c r="A1427" s="1"/>
  <c r="A1428" s="1"/>
  <c r="A1429" s="1"/>
  <c r="A1430" s="1"/>
  <c r="A1431" s="1"/>
  <c r="A1432" s="1"/>
  <c r="A1433" s="1"/>
  <c r="A1434" s="1"/>
  <c r="A1435" s="1"/>
  <c r="A1436" s="1"/>
  <c r="A1437" s="1"/>
  <c r="A1438" s="1"/>
  <c r="A1439" s="1"/>
  <c r="A1440" s="1"/>
  <c r="A1441" s="1"/>
  <c r="A1442" s="1"/>
  <c r="A1443" s="1"/>
  <c r="A1444" s="1"/>
  <c r="A1445" s="1"/>
  <c r="A1446" s="1"/>
  <c r="A1447" s="1"/>
  <c r="A1448" s="1"/>
  <c r="A1449" s="1"/>
  <c r="A1450" s="1"/>
  <c r="A1451" s="1"/>
  <c r="A1452" s="1"/>
  <c r="A1453" s="1"/>
  <c r="A1454" s="1"/>
  <c r="A1455" s="1"/>
  <c r="A1456" s="1"/>
  <c r="A1457" s="1"/>
  <c r="A1458" s="1"/>
  <c r="A1459" s="1"/>
  <c r="A1460" s="1"/>
  <c r="A1461" s="1"/>
  <c r="A1462" s="1"/>
  <c r="A1463" s="1"/>
  <c r="A1464" s="1"/>
  <c r="A1465" s="1"/>
  <c r="A1466" s="1"/>
  <c r="A1467" s="1"/>
  <c r="A1468" s="1"/>
  <c r="A1469" s="1"/>
  <c r="A1470" s="1"/>
  <c r="A1471" s="1"/>
  <c r="A1472" s="1"/>
  <c r="A1473" s="1"/>
  <c r="A1474" s="1"/>
  <c r="A1475" s="1"/>
  <c r="A1476" s="1"/>
  <c r="A1477" s="1"/>
  <c r="A1478" s="1"/>
  <c r="A1479" s="1"/>
  <c r="A1480" s="1"/>
  <c r="A1481" s="1"/>
  <c r="A1482" s="1"/>
  <c r="A1483" s="1"/>
  <c r="A1484" s="1"/>
  <c r="A1485" s="1"/>
  <c r="A1486" s="1"/>
  <c r="A1487" s="1"/>
  <c r="A1488" s="1"/>
  <c r="A1489" s="1"/>
  <c r="A1490" s="1"/>
  <c r="A1491" s="1"/>
  <c r="A1492" s="1"/>
  <c r="A1493" s="1"/>
  <c r="A1494" s="1"/>
  <c r="A1495" s="1"/>
  <c r="A1496" s="1"/>
  <c r="A1497" s="1"/>
  <c r="A1498" s="1"/>
  <c r="A1499" s="1"/>
  <c r="A1500" s="1"/>
  <c r="A1501" s="1"/>
  <c r="A1502" s="1"/>
  <c r="A1503" s="1"/>
  <c r="A1504" s="1"/>
  <c r="A1505" s="1"/>
  <c r="A1506" s="1"/>
  <c r="A1507" s="1"/>
  <c r="A1508" s="1"/>
  <c r="A1509" s="1"/>
  <c r="A1510" s="1"/>
  <c r="A1511" s="1"/>
  <c r="A1512" s="1"/>
  <c r="A1513" s="1"/>
  <c r="A1514" s="1"/>
  <c r="A1515" s="1"/>
  <c r="A1516" s="1"/>
  <c r="A1517" s="1"/>
  <c r="A1518" s="1"/>
  <c r="A1519" s="1"/>
  <c r="A1520" s="1"/>
  <c r="A1521" s="1"/>
  <c r="A1522" s="1"/>
  <c r="A1523" s="1"/>
  <c r="A1524" s="1"/>
  <c r="A1525" s="1"/>
  <c r="A1526" s="1"/>
  <c r="A1527" s="1"/>
  <c r="A1528" s="1"/>
  <c r="A1529" s="1"/>
  <c r="A1530" s="1"/>
  <c r="A1531" s="1"/>
  <c r="A1532" s="1"/>
  <c r="A1533" s="1"/>
  <c r="A1534" s="1"/>
  <c r="A1535" s="1"/>
  <c r="A1536" s="1"/>
  <c r="A1537" s="1"/>
  <c r="A1538" s="1"/>
  <c r="A1539" s="1"/>
  <c r="A1540" s="1"/>
  <c r="A1541" s="1"/>
  <c r="A1542" s="1"/>
  <c r="A1543" s="1"/>
  <c r="A1544" s="1"/>
  <c r="A1545" s="1"/>
  <c r="A1546" s="1"/>
  <c r="A1547" s="1"/>
  <c r="A1548" s="1"/>
  <c r="A1549" s="1"/>
  <c r="A1550" s="1"/>
  <c r="A1551" s="1"/>
  <c r="A1552" s="1"/>
  <c r="A1553" s="1"/>
  <c r="A1554" s="1"/>
  <c r="A1555" s="1"/>
  <c r="A1556" s="1"/>
  <c r="A1557" s="1"/>
  <c r="A1558" s="1"/>
  <c r="A1559" s="1"/>
  <c r="A1560" s="1"/>
  <c r="A1561" s="1"/>
  <c r="A1562" s="1"/>
  <c r="A1563" s="1"/>
  <c r="A1564" s="1"/>
  <c r="A1565" s="1"/>
  <c r="A1566" s="1"/>
  <c r="A1567" s="1"/>
  <c r="A1568" s="1"/>
  <c r="A1569" s="1"/>
  <c r="A1570" s="1"/>
  <c r="A1571" s="1"/>
  <c r="A1572" s="1"/>
  <c r="A1573" s="1"/>
  <c r="A1574" s="1"/>
  <c r="A1575" s="1"/>
  <c r="A1576" s="1"/>
  <c r="A1577" s="1"/>
  <c r="A1578" s="1"/>
  <c r="A1579" s="1"/>
  <c r="A1580" s="1"/>
  <c r="A1581" s="1"/>
  <c r="A1582" s="1"/>
  <c r="A1583" s="1"/>
  <c r="A1584" s="1"/>
  <c r="A1585" s="1"/>
  <c r="A1586" s="1"/>
  <c r="A1587" s="1"/>
  <c r="A1588" s="1"/>
  <c r="A1589" s="1"/>
  <c r="A1590" s="1"/>
  <c r="A1591" s="1"/>
  <c r="A1592" s="1"/>
  <c r="A1593" s="1"/>
  <c r="A1594" s="1"/>
  <c r="A1595" s="1"/>
  <c r="A1596" s="1"/>
  <c r="A1597" s="1"/>
  <c r="A1598" s="1"/>
  <c r="A1599" s="1"/>
  <c r="A1600" s="1"/>
  <c r="A1601" s="1"/>
  <c r="A1602" s="1"/>
  <c r="A1603" s="1"/>
  <c r="A1604" s="1"/>
  <c r="A1605" s="1"/>
  <c r="A1606" s="1"/>
  <c r="A1607" s="1"/>
  <c r="A1608" s="1"/>
  <c r="A1609" s="1"/>
  <c r="A1610" s="1"/>
  <c r="A1611" s="1"/>
  <c r="A1612" s="1"/>
  <c r="A1613" s="1"/>
  <c r="A1614" s="1"/>
  <c r="A1615" s="1"/>
  <c r="A1616" s="1"/>
  <c r="A1617" s="1"/>
  <c r="A1618" s="1"/>
  <c r="A1619" s="1"/>
  <c r="A1620" s="1"/>
  <c r="A1621" s="1"/>
  <c r="A1622" s="1"/>
  <c r="A1623" s="1"/>
  <c r="A1624" s="1"/>
  <c r="A1625" s="1"/>
  <c r="A1626" s="1"/>
  <c r="A1627" s="1"/>
  <c r="A1628" s="1"/>
  <c r="A1629" s="1"/>
  <c r="A1630" s="1"/>
  <c r="A1631" s="1"/>
  <c r="A1632" s="1"/>
  <c r="A1633" s="1"/>
  <c r="A1634" s="1"/>
  <c r="A1635" s="1"/>
  <c r="A1636" s="1"/>
  <c r="A1637" s="1"/>
  <c r="A1638" s="1"/>
  <c r="A1639" s="1"/>
  <c r="A1640" s="1"/>
  <c r="A1641" s="1"/>
  <c r="A1642" s="1"/>
  <c r="A1643" s="1"/>
  <c r="A1644" s="1"/>
  <c r="A1645" s="1"/>
  <c r="A1646" s="1"/>
  <c r="A1647" s="1"/>
  <c r="A1648" s="1"/>
  <c r="A1649" s="1"/>
  <c r="A1650" s="1"/>
  <c r="A1651" s="1"/>
  <c r="A1652" s="1"/>
  <c r="A1653" s="1"/>
  <c r="A1654" s="1"/>
  <c r="A1655" s="1"/>
  <c r="A1656" s="1"/>
  <c r="A1657" s="1"/>
  <c r="A1658" s="1"/>
  <c r="A1659" s="1"/>
  <c r="A1660" s="1"/>
  <c r="A1661" s="1"/>
  <c r="A1662" s="1"/>
  <c r="A1663" s="1"/>
  <c r="A1664" s="1"/>
  <c r="A1665" s="1"/>
  <c r="A1666" s="1"/>
  <c r="A1667" s="1"/>
  <c r="A1668" s="1"/>
  <c r="A1669" s="1"/>
  <c r="A1670" s="1"/>
  <c r="A1671" s="1"/>
  <c r="A1672" s="1"/>
  <c r="A1673" s="1"/>
  <c r="A1674" s="1"/>
  <c r="A1675" s="1"/>
  <c r="A1676" s="1"/>
  <c r="A1677" s="1"/>
  <c r="A1678" s="1"/>
  <c r="A1679" s="1"/>
  <c r="A1680" s="1"/>
  <c r="A1681" s="1"/>
  <c r="A1682" s="1"/>
  <c r="A1683" s="1"/>
  <c r="A1684" s="1"/>
  <c r="A1685" s="1"/>
  <c r="A1686" s="1"/>
  <c r="A1687" s="1"/>
  <c r="A1688" s="1"/>
  <c r="A1689" s="1"/>
  <c r="A1690" s="1"/>
  <c r="A1691" s="1"/>
  <c r="A1692" s="1"/>
  <c r="A1693" s="1"/>
  <c r="A1694" s="1"/>
  <c r="A1695" s="1"/>
  <c r="A1696" s="1"/>
  <c r="A1697" s="1"/>
  <c r="A1698" s="1"/>
  <c r="A1699" s="1"/>
  <c r="A1700" s="1"/>
  <c r="A1701" s="1"/>
  <c r="A1702" s="1"/>
  <c r="A1703" s="1"/>
  <c r="A1704" s="1"/>
  <c r="A1705" s="1"/>
  <c r="A1706" s="1"/>
  <c r="A1707" s="1"/>
  <c r="A1708" s="1"/>
  <c r="A1709" s="1"/>
  <c r="A1710" s="1"/>
  <c r="A1711" s="1"/>
  <c r="A1712" s="1"/>
  <c r="A1713" s="1"/>
  <c r="A1714" s="1"/>
  <c r="A1715" s="1"/>
  <c r="A1716" s="1"/>
  <c r="A1717" s="1"/>
  <c r="A1718" s="1"/>
  <c r="A1719" s="1"/>
  <c r="A1720" s="1"/>
  <c r="A1721" s="1"/>
  <c r="A1722" s="1"/>
  <c r="A1723" s="1"/>
  <c r="A1724" s="1"/>
  <c r="A1725" s="1"/>
  <c r="A1726" s="1"/>
  <c r="A1727" s="1"/>
  <c r="A1728" s="1"/>
  <c r="A1729" s="1"/>
  <c r="A1730" s="1"/>
  <c r="A1731" s="1"/>
  <c r="A1732" s="1"/>
  <c r="A1733" s="1"/>
  <c r="A1734" s="1"/>
  <c r="A1735" s="1"/>
  <c r="A1736" s="1"/>
  <c r="A1737" s="1"/>
  <c r="A1738" s="1"/>
  <c r="A1739" s="1"/>
  <c r="A1740" s="1"/>
  <c r="A1741" s="1"/>
  <c r="A1742" s="1"/>
  <c r="A1743" s="1"/>
  <c r="A1744" s="1"/>
  <c r="A1745" s="1"/>
  <c r="A1746" s="1"/>
  <c r="A1747" s="1"/>
  <c r="A1748" s="1"/>
  <c r="A1749" s="1"/>
  <c r="A1750" s="1"/>
  <c r="A1751" s="1"/>
  <c r="A1752" s="1"/>
  <c r="A1753" s="1"/>
  <c r="A1754" s="1"/>
  <c r="A1755" s="1"/>
  <c r="A1756" s="1"/>
  <c r="A1757" s="1"/>
  <c r="A1758" s="1"/>
  <c r="A1759" s="1"/>
  <c r="A1760" s="1"/>
  <c r="A1761" s="1"/>
  <c r="A1762" s="1"/>
  <c r="A1763" s="1"/>
  <c r="A1764" s="1"/>
  <c r="A1765" s="1"/>
  <c r="A1766" s="1"/>
  <c r="A1767" s="1"/>
  <c r="A1768" s="1"/>
  <c r="A1769" s="1"/>
  <c r="A1770" s="1"/>
  <c r="A1771" s="1"/>
  <c r="A1772" s="1"/>
  <c r="A1773" s="1"/>
  <c r="A1774" s="1"/>
  <c r="A1775" s="1"/>
  <c r="A1776" s="1"/>
  <c r="A1777" s="1"/>
  <c r="A1778" s="1"/>
  <c r="A1779" s="1"/>
  <c r="A1780" s="1"/>
  <c r="A1781" s="1"/>
  <c r="A1782" s="1"/>
  <c r="A1783" s="1"/>
  <c r="A1784" s="1"/>
  <c r="A1785" s="1"/>
  <c r="A1786" s="1"/>
  <c r="A1787" s="1"/>
  <c r="A1788" s="1"/>
  <c r="A1789" s="1"/>
  <c r="A1790" s="1"/>
  <c r="A1791" s="1"/>
  <c r="A1792" s="1"/>
  <c r="A1793" s="1"/>
  <c r="A1794" s="1"/>
  <c r="A1795" s="1"/>
  <c r="A1796" s="1"/>
  <c r="A1797" s="1"/>
  <c r="A1798" s="1"/>
  <c r="A1799" s="1"/>
  <c r="A1800" s="1"/>
  <c r="A1801" s="1"/>
  <c r="A1802" s="1"/>
  <c r="A1803" s="1"/>
  <c r="A1804" s="1"/>
  <c r="A1805" s="1"/>
  <c r="A1806" s="1"/>
  <c r="A1807" s="1"/>
  <c r="A1808" s="1"/>
  <c r="A1809" s="1"/>
  <c r="A1810" s="1"/>
  <c r="A1811" s="1"/>
  <c r="A1812" s="1"/>
  <c r="A1813" s="1"/>
  <c r="A1814" s="1"/>
  <c r="A1815" s="1"/>
  <c r="A1816" s="1"/>
  <c r="A1817" s="1"/>
  <c r="A1818" s="1"/>
  <c r="A1819" s="1"/>
  <c r="A1820" s="1"/>
  <c r="A1821" s="1"/>
  <c r="A1822" s="1"/>
  <c r="A1823" s="1"/>
  <c r="A1824" s="1"/>
  <c r="A1825" s="1"/>
  <c r="A1826" s="1"/>
  <c r="A1827" s="1"/>
  <c r="A1828" s="1"/>
  <c r="A1829" s="1"/>
  <c r="A1830" s="1"/>
  <c r="A1831" s="1"/>
  <c r="A1832" s="1"/>
  <c r="A1833" s="1"/>
  <c r="A1834" s="1"/>
  <c r="A1835" s="1"/>
  <c r="A1836" s="1"/>
  <c r="A1837" s="1"/>
  <c r="A1838" s="1"/>
  <c r="A1839" s="1"/>
  <c r="A1840" s="1"/>
  <c r="A1841" s="1"/>
  <c r="A1842" s="1"/>
  <c r="A1843" s="1"/>
  <c r="A1844" s="1"/>
  <c r="A1845" s="1"/>
  <c r="A1846" s="1"/>
  <c r="A1847" s="1"/>
  <c r="A1848" s="1"/>
  <c r="A1849" s="1"/>
  <c r="A1850" s="1"/>
  <c r="A1851" s="1"/>
  <c r="A1852" s="1"/>
  <c r="A1853" s="1"/>
  <c r="A1854" s="1"/>
  <c r="A1855" s="1"/>
  <c r="A1856" s="1"/>
  <c r="A1857" s="1"/>
  <c r="A1858" s="1"/>
  <c r="A1859" s="1"/>
  <c r="A1860" s="1"/>
  <c r="A1861" s="1"/>
  <c r="A1862" s="1"/>
  <c r="A1863" s="1"/>
  <c r="A1864" s="1"/>
  <c r="A1865" s="1"/>
  <c r="A1866" s="1"/>
  <c r="A1867" s="1"/>
  <c r="A1868" s="1"/>
  <c r="A1869" s="1"/>
  <c r="A1870" s="1"/>
  <c r="A1871" s="1"/>
  <c r="A1872" s="1"/>
  <c r="A1873" s="1"/>
  <c r="A1874" s="1"/>
  <c r="A1875" s="1"/>
  <c r="A1876" s="1"/>
  <c r="A1877" s="1"/>
  <c r="A1878" s="1"/>
  <c r="A1879" s="1"/>
  <c r="A1880" s="1"/>
  <c r="A1881" s="1"/>
  <c r="A1882" s="1"/>
  <c r="A1883" s="1"/>
  <c r="A1884" s="1"/>
  <c r="A1885" s="1"/>
  <c r="A1886" s="1"/>
  <c r="A1887" s="1"/>
  <c r="A1888" s="1"/>
  <c r="A1889" s="1"/>
  <c r="A1890" s="1"/>
  <c r="A1891" s="1"/>
  <c r="A1892" s="1"/>
  <c r="A1893" s="1"/>
  <c r="A1894" s="1"/>
  <c r="A1895" s="1"/>
  <c r="A1896" s="1"/>
  <c r="A1897" s="1"/>
  <c r="A1898" s="1"/>
  <c r="A1899" s="1"/>
  <c r="A1900" s="1"/>
  <c r="A1901" s="1"/>
  <c r="A1902" s="1"/>
  <c r="A1903" s="1"/>
  <c r="A1904" s="1"/>
  <c r="A1905" s="1"/>
  <c r="A1906" s="1"/>
  <c r="A1907" s="1"/>
  <c r="A1908" s="1"/>
  <c r="A1909" s="1"/>
  <c r="A1910" s="1"/>
  <c r="A1911" s="1"/>
  <c r="A1912" s="1"/>
  <c r="A1913" s="1"/>
  <c r="A1914" s="1"/>
  <c r="A1915" s="1"/>
  <c r="A1916" s="1"/>
  <c r="A1917" s="1"/>
  <c r="A1918" s="1"/>
  <c r="A1919" s="1"/>
  <c r="A1920" s="1"/>
  <c r="A1921" s="1"/>
  <c r="A1922" s="1"/>
  <c r="A1923" s="1"/>
  <c r="A1924" s="1"/>
  <c r="A1925" s="1"/>
  <c r="A1926" s="1"/>
  <c r="A1927" s="1"/>
  <c r="A1928" s="1"/>
  <c r="A1929" s="1"/>
  <c r="A1930" s="1"/>
  <c r="A1931" s="1"/>
  <c r="A1932" s="1"/>
  <c r="A1933" s="1"/>
  <c r="A1934" s="1"/>
  <c r="A1935" s="1"/>
  <c r="A1936" s="1"/>
  <c r="A1937" s="1"/>
  <c r="A1938" s="1"/>
  <c r="A1939" s="1"/>
  <c r="A1940" s="1"/>
  <c r="A1941" s="1"/>
  <c r="A1942" s="1"/>
  <c r="A1943" s="1"/>
  <c r="A1944" s="1"/>
  <c r="A1945" s="1"/>
  <c r="A1946" s="1"/>
  <c r="A1947" s="1"/>
  <c r="A1948" s="1"/>
  <c r="A1949" s="1"/>
  <c r="A1950" s="1"/>
  <c r="A1951" s="1"/>
  <c r="A1952" s="1"/>
  <c r="A1953" s="1"/>
  <c r="A1954" s="1"/>
  <c r="A1955" s="1"/>
  <c r="A1956" s="1"/>
  <c r="A1957" s="1"/>
  <c r="A1958" s="1"/>
  <c r="A1959" s="1"/>
  <c r="A1960" s="1"/>
  <c r="A1961" s="1"/>
  <c r="A1962" s="1"/>
  <c r="A1963" s="1"/>
  <c r="A1964" s="1"/>
  <c r="A1965" s="1"/>
  <c r="A1966" s="1"/>
  <c r="A1967" s="1"/>
  <c r="A1968" s="1"/>
  <c r="A1969" s="1"/>
  <c r="A1970" s="1"/>
  <c r="A1971" s="1"/>
  <c r="A1972" s="1"/>
  <c r="A1973" s="1"/>
  <c r="A1974" s="1"/>
  <c r="A1975" s="1"/>
  <c r="A1976" s="1"/>
  <c r="A1977" s="1"/>
  <c r="A1978" s="1"/>
  <c r="A1979" s="1"/>
  <c r="A1980" s="1"/>
  <c r="A1981" s="1"/>
  <c r="A1982" s="1"/>
  <c r="A1983" s="1"/>
  <c r="A1984" s="1"/>
  <c r="A1985" s="1"/>
  <c r="A1986" s="1"/>
  <c r="A1987" s="1"/>
  <c r="A1988" s="1"/>
  <c r="A1989" s="1"/>
  <c r="A1990" s="1"/>
  <c r="A1991" s="1"/>
  <c r="A1992" s="1"/>
  <c r="A1993" s="1"/>
  <c r="A1994" s="1"/>
  <c r="A1995" s="1"/>
  <c r="A1996" s="1"/>
  <c r="A1997" s="1"/>
  <c r="A1998" s="1"/>
  <c r="A1999" s="1"/>
  <c r="A2000" s="1"/>
  <c r="A2001" s="1"/>
  <c r="A2002" s="1"/>
  <c r="A2003" s="1"/>
  <c r="A2004" s="1"/>
  <c r="A2005" s="1"/>
  <c r="A2006" s="1"/>
  <c r="A2007" s="1"/>
  <c r="A2008" s="1"/>
  <c r="A2009" s="1"/>
  <c r="A2010" s="1"/>
  <c r="A2011" s="1"/>
  <c r="A2012" s="1"/>
  <c r="A2013" s="1"/>
  <c r="A2014" s="1"/>
  <c r="A2015" s="1"/>
  <c r="A2016" s="1"/>
  <c r="A2017" s="1"/>
  <c r="A2018" s="1"/>
  <c r="A2019" s="1"/>
  <c r="A2020" s="1"/>
  <c r="A2021" s="1"/>
  <c r="A2022" s="1"/>
  <c r="A2023" s="1"/>
  <c r="A2024" s="1"/>
  <c r="A2025" s="1"/>
  <c r="A2026" s="1"/>
  <c r="A2027" s="1"/>
  <c r="A2028" s="1"/>
  <c r="A2029" s="1"/>
  <c r="A2030" s="1"/>
  <c r="A2031" s="1"/>
  <c r="A2032" s="1"/>
  <c r="A2033" s="1"/>
  <c r="A2034" s="1"/>
  <c r="A2035" s="1"/>
  <c r="A2036" s="1"/>
  <c r="A2037" s="1"/>
  <c r="A2038" s="1"/>
  <c r="A2039" s="1"/>
  <c r="A2040" s="1"/>
  <c r="A2041" s="1"/>
  <c r="A2042" s="1"/>
  <c r="A2043" s="1"/>
  <c r="A2044" s="1"/>
  <c r="A2045" s="1"/>
  <c r="A2046" s="1"/>
  <c r="A2047" s="1"/>
  <c r="A2048" s="1"/>
  <c r="A2049" s="1"/>
  <c r="A2050" s="1"/>
  <c r="A2051" s="1"/>
  <c r="A2052" s="1"/>
  <c r="A2053" s="1"/>
  <c r="A2054" s="1"/>
  <c r="A2055" s="1"/>
  <c r="A2056" s="1"/>
  <c r="A2057" s="1"/>
  <c r="A2058" s="1"/>
  <c r="A2059" s="1"/>
  <c r="A2060" s="1"/>
  <c r="A2061" s="1"/>
  <c r="A2062" s="1"/>
  <c r="A2063" s="1"/>
  <c r="A2064" s="1"/>
  <c r="A2065" s="1"/>
  <c r="A2066" s="1"/>
  <c r="A2067" s="1"/>
  <c r="A2068" s="1"/>
  <c r="A2069" s="1"/>
  <c r="A2070" s="1"/>
  <c r="A2071" s="1"/>
  <c r="A2072" s="1"/>
  <c r="A2073" s="1"/>
  <c r="A2074" s="1"/>
  <c r="A2075" s="1"/>
  <c r="A2076" s="1"/>
  <c r="A2077" s="1"/>
  <c r="A2078" s="1"/>
  <c r="A2079" s="1"/>
  <c r="A2080" s="1"/>
  <c r="A2081" s="1"/>
  <c r="A2082" s="1"/>
  <c r="A2083" s="1"/>
  <c r="A2084" s="1"/>
  <c r="A2085" s="1"/>
  <c r="A2086" s="1"/>
  <c r="A2087" s="1"/>
  <c r="A2088" s="1"/>
  <c r="A2089" s="1"/>
  <c r="A2090" s="1"/>
  <c r="A2091" s="1"/>
  <c r="A2092" s="1"/>
  <c r="A2093" s="1"/>
  <c r="A2094" s="1"/>
  <c r="A2095" s="1"/>
  <c r="A2096" s="1"/>
  <c r="A2097" s="1"/>
  <c r="A2098" s="1"/>
  <c r="A2099" s="1"/>
  <c r="A2100" s="1"/>
  <c r="A2101" s="1"/>
  <c r="A2102" s="1"/>
  <c r="A2103" s="1"/>
  <c r="A2104" s="1"/>
  <c r="A2105" s="1"/>
  <c r="A2106" s="1"/>
  <c r="A2107" s="1"/>
  <c r="A2108" s="1"/>
  <c r="A2109" s="1"/>
  <c r="A2110" s="1"/>
  <c r="A2111" s="1"/>
  <c r="A2112" s="1"/>
  <c r="A2113" s="1"/>
  <c r="A2114" s="1"/>
  <c r="A2115" s="1"/>
  <c r="A2116" s="1"/>
  <c r="A2117" s="1"/>
  <c r="A2118" s="1"/>
  <c r="A2119" s="1"/>
  <c r="A2120" s="1"/>
  <c r="A2121" s="1"/>
  <c r="A2122" s="1"/>
  <c r="A2123" s="1"/>
  <c r="A2124" s="1"/>
  <c r="A2125" s="1"/>
  <c r="A2126" s="1"/>
  <c r="A2127" s="1"/>
  <c r="A2128" s="1"/>
  <c r="A2129" s="1"/>
  <c r="A2130" s="1"/>
  <c r="A2131" s="1"/>
  <c r="A2132" s="1"/>
  <c r="A2133" s="1"/>
  <c r="A2134" s="1"/>
  <c r="A2135" s="1"/>
  <c r="A2136" s="1"/>
  <c r="A2137" s="1"/>
  <c r="A2138" s="1"/>
  <c r="A2139" s="1"/>
  <c r="A2140" s="1"/>
  <c r="A2141" s="1"/>
  <c r="A2142" s="1"/>
  <c r="A2143" s="1"/>
  <c r="A2144" s="1"/>
  <c r="A2145" s="1"/>
  <c r="A2146" s="1"/>
  <c r="A2147" s="1"/>
  <c r="A2148" s="1"/>
  <c r="A2149" s="1"/>
  <c r="A2150" s="1"/>
  <c r="A2151" s="1"/>
  <c r="A2152" s="1"/>
  <c r="A2153" s="1"/>
  <c r="A2154" s="1"/>
  <c r="A2155" s="1"/>
  <c r="A2156" s="1"/>
  <c r="A2157" s="1"/>
  <c r="A2158" s="1"/>
  <c r="A2159" s="1"/>
  <c r="A2160" s="1"/>
  <c r="A2161" s="1"/>
  <c r="A2162" s="1"/>
  <c r="A2163" s="1"/>
  <c r="A2164" s="1"/>
  <c r="A2165" s="1"/>
  <c r="A2166" s="1"/>
  <c r="A2167" s="1"/>
  <c r="A2168" s="1"/>
  <c r="A2169" s="1"/>
  <c r="A2170" s="1"/>
  <c r="A2171" s="1"/>
  <c r="A2172" s="1"/>
  <c r="A2173" s="1"/>
  <c r="A2174" s="1"/>
  <c r="A2175" s="1"/>
  <c r="A2176" s="1"/>
  <c r="A2177" s="1"/>
  <c r="A2178" s="1"/>
  <c r="A2179" s="1"/>
  <c r="A2180" s="1"/>
  <c r="A2181" s="1"/>
  <c r="A2182" s="1"/>
  <c r="A2183" s="1"/>
  <c r="A2184" s="1"/>
  <c r="A2185" s="1"/>
  <c r="A2186" s="1"/>
  <c r="A2187" s="1"/>
  <c r="A2188" s="1"/>
  <c r="A2189" s="1"/>
  <c r="A2190" s="1"/>
  <c r="A2191" s="1"/>
  <c r="A2192" s="1"/>
  <c r="A2193" s="1"/>
  <c r="A2194" s="1"/>
  <c r="A2195" s="1"/>
  <c r="A2196" s="1"/>
  <c r="A2197" s="1"/>
  <c r="A2198" s="1"/>
  <c r="A2199" s="1"/>
  <c r="A2200" s="1"/>
  <c r="A2201" s="1"/>
  <c r="A2202" s="1"/>
  <c r="A2203" s="1"/>
  <c r="A2204" s="1"/>
  <c r="A2205" s="1"/>
  <c r="A2206" s="1"/>
  <c r="A2207" s="1"/>
  <c r="A2208" s="1"/>
  <c r="A2209" s="1"/>
  <c r="A2210" s="1"/>
  <c r="A2211" s="1"/>
  <c r="A2212" s="1"/>
  <c r="A2213" s="1"/>
  <c r="A2214" s="1"/>
  <c r="A2215" s="1"/>
  <c r="A2216" s="1"/>
  <c r="A2217" s="1"/>
  <c r="A2218" s="1"/>
  <c r="A2219" s="1"/>
  <c r="A2220" s="1"/>
  <c r="A2221" s="1"/>
  <c r="A2222" s="1"/>
  <c r="A2223" s="1"/>
  <c r="A2224" s="1"/>
  <c r="A2225" s="1"/>
  <c r="A2226" s="1"/>
  <c r="A2227" s="1"/>
  <c r="A2228" s="1"/>
  <c r="A2229" s="1"/>
  <c r="A2230" s="1"/>
  <c r="A2231" s="1"/>
  <c r="A2232" s="1"/>
  <c r="A2233" s="1"/>
  <c r="A2234" s="1"/>
  <c r="A2235" s="1"/>
  <c r="A2236" s="1"/>
  <c r="A2237" s="1"/>
  <c r="A2238" s="1"/>
  <c r="A2239" s="1"/>
  <c r="A2240" s="1"/>
  <c r="A2241" s="1"/>
  <c r="A2242" s="1"/>
  <c r="A2243" s="1"/>
  <c r="A2244" s="1"/>
  <c r="A2245" s="1"/>
  <c r="A2246" s="1"/>
  <c r="A2247" s="1"/>
  <c r="A2248" s="1"/>
  <c r="A2249" s="1"/>
  <c r="A2250" s="1"/>
  <c r="A2251" s="1"/>
  <c r="A2252" s="1"/>
  <c r="A2253" s="1"/>
  <c r="A2254" s="1"/>
  <c r="A2255" s="1"/>
  <c r="A2256" s="1"/>
  <c r="A2257" s="1"/>
  <c r="A2258" s="1"/>
  <c r="A2259" s="1"/>
  <c r="A2260" s="1"/>
  <c r="A2261" s="1"/>
  <c r="A2262" s="1"/>
  <c r="A2263" s="1"/>
  <c r="A2264" s="1"/>
  <c r="A2265" s="1"/>
  <c r="A2266" s="1"/>
  <c r="A2267" s="1"/>
  <c r="A2268" s="1"/>
  <c r="A2269" s="1"/>
  <c r="A2270" s="1"/>
  <c r="A2271" s="1"/>
  <c r="A2272" s="1"/>
  <c r="A2273" s="1"/>
  <c r="A2274" s="1"/>
  <c r="A2275" s="1"/>
  <c r="A2276" s="1"/>
  <c r="A2277" s="1"/>
  <c r="A2278" s="1"/>
  <c r="A2279" s="1"/>
  <c r="A2280" s="1"/>
  <c r="A2281" s="1"/>
  <c r="A2282" s="1"/>
  <c r="A2283" s="1"/>
  <c r="A2284" s="1"/>
  <c r="A2285" s="1"/>
  <c r="A2286" s="1"/>
  <c r="A2287" s="1"/>
  <c r="A2288" s="1"/>
  <c r="A2289" s="1"/>
  <c r="A2290" s="1"/>
  <c r="A2291" s="1"/>
  <c r="A2292" s="1"/>
  <c r="A2293" s="1"/>
  <c r="A2294" s="1"/>
  <c r="A2295" s="1"/>
  <c r="A2296" s="1"/>
  <c r="A2297" s="1"/>
  <c r="A2298" s="1"/>
  <c r="A2299" s="1"/>
  <c r="A2300" s="1"/>
  <c r="A2301" s="1"/>
  <c r="A2302" s="1"/>
  <c r="A2303" s="1"/>
  <c r="A2304" s="1"/>
  <c r="A2305" s="1"/>
  <c r="A2306" s="1"/>
  <c r="A2307" s="1"/>
  <c r="A2308" s="1"/>
  <c r="A2309" s="1"/>
  <c r="A2310" s="1"/>
  <c r="A2311" s="1"/>
  <c r="A2312" s="1"/>
  <c r="A2313" s="1"/>
  <c r="A2314" s="1"/>
  <c r="A2315" s="1"/>
  <c r="A2316" s="1"/>
  <c r="A2317" s="1"/>
  <c r="A2318" s="1"/>
  <c r="A2319" s="1"/>
  <c r="A2320" s="1"/>
  <c r="A2321" s="1"/>
  <c r="A2322" s="1"/>
  <c r="A2323" s="1"/>
  <c r="A2324" s="1"/>
  <c r="A2325" s="1"/>
  <c r="A2326" s="1"/>
  <c r="A2327" s="1"/>
  <c r="A2328" s="1"/>
  <c r="A2329" s="1"/>
  <c r="A2330" s="1"/>
  <c r="A2331" s="1"/>
  <c r="A2332" s="1"/>
  <c r="A2333" s="1"/>
  <c r="A2334" s="1"/>
  <c r="A2335" s="1"/>
  <c r="A2336" s="1"/>
  <c r="A2337" s="1"/>
  <c r="A2338" s="1"/>
  <c r="A2339" s="1"/>
  <c r="A2340" s="1"/>
  <c r="A2341" s="1"/>
  <c r="A2342" s="1"/>
  <c r="A2343" s="1"/>
  <c r="A2344" s="1"/>
  <c r="A2345" s="1"/>
  <c r="A2346" s="1"/>
  <c r="A2347" s="1"/>
  <c r="A2348" s="1"/>
  <c r="A2349" s="1"/>
  <c r="A2350" s="1"/>
  <c r="A2351" s="1"/>
  <c r="A2352" s="1"/>
  <c r="A2353" s="1"/>
  <c r="A2354" s="1"/>
  <c r="A2355" s="1"/>
  <c r="A2356" s="1"/>
  <c r="A2357" s="1"/>
  <c r="A2358" s="1"/>
  <c r="A2359" s="1"/>
  <c r="A2360" s="1"/>
  <c r="A2361" s="1"/>
  <c r="A2362" s="1"/>
  <c r="A2363" s="1"/>
  <c r="A2364" s="1"/>
  <c r="A2365" s="1"/>
  <c r="A2366" s="1"/>
  <c r="A2367" s="1"/>
  <c r="A2368" s="1"/>
  <c r="A2369" s="1"/>
  <c r="A2370" s="1"/>
  <c r="A2371" s="1"/>
  <c r="A2372" s="1"/>
  <c r="A2373" s="1"/>
  <c r="A2374" s="1"/>
  <c r="A2375" s="1"/>
  <c r="A2376" s="1"/>
  <c r="A2377" s="1"/>
  <c r="A2378" s="1"/>
  <c r="A2379" s="1"/>
  <c r="A2380" s="1"/>
  <c r="A2381" s="1"/>
  <c r="A2382" s="1"/>
  <c r="A2383" s="1"/>
  <c r="A2384" s="1"/>
  <c r="A2385" s="1"/>
  <c r="A2386" s="1"/>
  <c r="A2387" s="1"/>
  <c r="A2388" s="1"/>
  <c r="A2389" s="1"/>
  <c r="A2390" s="1"/>
  <c r="A2391" s="1"/>
  <c r="A2392" s="1"/>
  <c r="A2393" s="1"/>
  <c r="A2394" s="1"/>
  <c r="A2395" s="1"/>
  <c r="A2396" s="1"/>
  <c r="A2397" s="1"/>
  <c r="A2398" s="1"/>
  <c r="A2399" s="1"/>
  <c r="A2400" s="1"/>
  <c r="A2401" s="1"/>
  <c r="A2402" s="1"/>
  <c r="A2403" s="1"/>
  <c r="A2404" s="1"/>
  <c r="A2405" s="1"/>
  <c r="A2406" s="1"/>
  <c r="A2407" s="1"/>
  <c r="A2408" s="1"/>
  <c r="A2409" s="1"/>
  <c r="A2410" s="1"/>
  <c r="A2411" s="1"/>
  <c r="A2412" s="1"/>
  <c r="A2413" s="1"/>
  <c r="A2414" s="1"/>
  <c r="A2415" s="1"/>
  <c r="A2416" s="1"/>
  <c r="A2417" s="1"/>
  <c r="A2418" s="1"/>
  <c r="A2419" s="1"/>
  <c r="A2420" s="1"/>
  <c r="A2421" s="1"/>
  <c r="A2422" s="1"/>
  <c r="A2423" s="1"/>
  <c r="A2424" s="1"/>
  <c r="A2425" s="1"/>
  <c r="A2426" s="1"/>
  <c r="A2427" s="1"/>
  <c r="A2428" s="1"/>
  <c r="A2429" s="1"/>
  <c r="A2430" s="1"/>
  <c r="A2431" s="1"/>
  <c r="A2432" s="1"/>
  <c r="A2433" s="1"/>
  <c r="A2434" s="1"/>
  <c r="A2435" s="1"/>
  <c r="A2436" s="1"/>
  <c r="A2437" s="1"/>
  <c r="A2438" s="1"/>
  <c r="A2439" s="1"/>
  <c r="A2440" s="1"/>
  <c r="A2441" s="1"/>
  <c r="A2442" s="1"/>
  <c r="A2443" s="1"/>
  <c r="A2444" s="1"/>
  <c r="A2445" s="1"/>
  <c r="A2446" s="1"/>
  <c r="A2447" s="1"/>
  <c r="A2448" s="1"/>
  <c r="A2449" s="1"/>
  <c r="A2450" s="1"/>
  <c r="A2451" s="1"/>
  <c r="A2452" s="1"/>
  <c r="A2453" s="1"/>
  <c r="A2454" s="1"/>
  <c r="A2455" s="1"/>
  <c r="A2456" s="1"/>
  <c r="A2457" s="1"/>
  <c r="A2458" s="1"/>
  <c r="A2459" s="1"/>
  <c r="A2460" s="1"/>
  <c r="A2461" s="1"/>
  <c r="A2462" s="1"/>
  <c r="A2463" s="1"/>
  <c r="A2464" s="1"/>
  <c r="A2465" s="1"/>
  <c r="A2466" s="1"/>
  <c r="A2467" s="1"/>
  <c r="A2468" s="1"/>
  <c r="A2469" s="1"/>
  <c r="A2470" s="1"/>
  <c r="A2471" s="1"/>
  <c r="A2472" s="1"/>
  <c r="A2473" s="1"/>
  <c r="A2474" s="1"/>
  <c r="A2475" s="1"/>
  <c r="A2476" s="1"/>
  <c r="A2477" s="1"/>
  <c r="A2478" s="1"/>
  <c r="A2479" s="1"/>
  <c r="A2480" s="1"/>
  <c r="A2481" s="1"/>
  <c r="A2482" s="1"/>
  <c r="A2483" s="1"/>
  <c r="A2484" s="1"/>
  <c r="A2485" s="1"/>
  <c r="A2486" s="1"/>
  <c r="A2487" s="1"/>
  <c r="A2488" s="1"/>
  <c r="A2489" s="1"/>
  <c r="A2490" s="1"/>
  <c r="A2491" s="1"/>
  <c r="A2492" s="1"/>
  <c r="A2493" s="1"/>
  <c r="A2494" s="1"/>
  <c r="A2495" s="1"/>
  <c r="A2496" s="1"/>
  <c r="A2497" s="1"/>
  <c r="A2498" s="1"/>
  <c r="A2499" s="1"/>
  <c r="A2500" s="1"/>
  <c r="A2501" s="1"/>
  <c r="A2502" s="1"/>
  <c r="A2503" s="1"/>
  <c r="A2504" s="1"/>
  <c r="A2505" s="1"/>
  <c r="A2506" s="1"/>
  <c r="A2507" s="1"/>
  <c r="A2508" s="1"/>
  <c r="A2509" s="1"/>
  <c r="A2510" s="1"/>
  <c r="A2511" s="1"/>
  <c r="A2512" s="1"/>
  <c r="A2513" s="1"/>
  <c r="A2514" s="1"/>
  <c r="A2515" s="1"/>
  <c r="A2516" s="1"/>
  <c r="A2517" s="1"/>
  <c r="A2518" s="1"/>
  <c r="A2519" s="1"/>
  <c r="A2520" s="1"/>
  <c r="A2521" s="1"/>
  <c r="A2522" s="1"/>
  <c r="A2523" s="1"/>
  <c r="A2524" s="1"/>
  <c r="A2525" s="1"/>
  <c r="A2526" s="1"/>
  <c r="A2527" s="1"/>
  <c r="A2528" s="1"/>
  <c r="A2529" s="1"/>
  <c r="A2530" s="1"/>
  <c r="A2531" s="1"/>
  <c r="A2532" s="1"/>
  <c r="A2533" s="1"/>
  <c r="A2534" s="1"/>
  <c r="A2535" s="1"/>
  <c r="A2536" s="1"/>
  <c r="A2537" s="1"/>
  <c r="A2538" s="1"/>
  <c r="A2539" s="1"/>
  <c r="A2540" s="1"/>
  <c r="A2541" s="1"/>
  <c r="A2542" s="1"/>
  <c r="A2543" s="1"/>
  <c r="A2544" s="1"/>
  <c r="A2545" s="1"/>
  <c r="A2546" s="1"/>
  <c r="A2547" s="1"/>
  <c r="A2548" s="1"/>
  <c r="A2549" s="1"/>
  <c r="A2550" s="1"/>
  <c r="A2551" s="1"/>
  <c r="A2552" s="1"/>
  <c r="A2553" s="1"/>
  <c r="A2554" s="1"/>
  <c r="A2555" s="1"/>
  <c r="A2556" s="1"/>
  <c r="A2557" s="1"/>
  <c r="A2558" s="1"/>
  <c r="A2559" s="1"/>
  <c r="A2560" s="1"/>
  <c r="A2561" s="1"/>
  <c r="A2562" s="1"/>
  <c r="A2563" s="1"/>
  <c r="A2564" s="1"/>
  <c r="A2565" s="1"/>
  <c r="A2566" s="1"/>
  <c r="A2567" s="1"/>
  <c r="A2568" s="1"/>
  <c r="A2569" s="1"/>
  <c r="A2570" s="1"/>
  <c r="A2571" s="1"/>
  <c r="A2572" s="1"/>
  <c r="A2573" s="1"/>
  <c r="A2574" s="1"/>
  <c r="A2575" s="1"/>
  <c r="A2576" s="1"/>
  <c r="A2577" s="1"/>
  <c r="A2578" s="1"/>
  <c r="A2579" s="1"/>
  <c r="A2580" s="1"/>
  <c r="A2581" s="1"/>
  <c r="A2582" s="1"/>
  <c r="A2583" s="1"/>
  <c r="A2584" s="1"/>
  <c r="A2585" s="1"/>
  <c r="A2586" s="1"/>
  <c r="A2587" s="1"/>
  <c r="A2588" s="1"/>
  <c r="A2589" s="1"/>
  <c r="A2590" s="1"/>
  <c r="A2591" s="1"/>
  <c r="A2592" s="1"/>
  <c r="A2593" s="1"/>
  <c r="A2594" s="1"/>
  <c r="A2595" s="1"/>
  <c r="A2596" s="1"/>
  <c r="A2597" s="1"/>
  <c r="A2598" s="1"/>
  <c r="A2599" s="1"/>
  <c r="A2600" s="1"/>
  <c r="A2601" s="1"/>
  <c r="A2602" s="1"/>
  <c r="A2603" s="1"/>
  <c r="A2604" s="1"/>
  <c r="A2605" s="1"/>
  <c r="A2606" s="1"/>
  <c r="A2607" s="1"/>
  <c r="A2608" s="1"/>
  <c r="A2609" s="1"/>
  <c r="A2610" s="1"/>
  <c r="A2611" s="1"/>
  <c r="A2612" s="1"/>
  <c r="A2613" s="1"/>
  <c r="A2614" s="1"/>
  <c r="A2615" s="1"/>
  <c r="A2616" s="1"/>
  <c r="A2617" s="1"/>
  <c r="A2618" s="1"/>
  <c r="A2619" s="1"/>
  <c r="A2620" s="1"/>
  <c r="A2621" s="1"/>
  <c r="A2622" s="1"/>
  <c r="A2623" s="1"/>
  <c r="A2624" s="1"/>
  <c r="A2625" s="1"/>
  <c r="A2626" s="1"/>
  <c r="A2627" s="1"/>
  <c r="A2628" s="1"/>
  <c r="A2629" s="1"/>
  <c r="A2630" s="1"/>
  <c r="A2631" s="1"/>
  <c r="A2632" s="1"/>
  <c r="A2633" s="1"/>
  <c r="A2634" s="1"/>
  <c r="A2635" s="1"/>
  <c r="A2636" s="1"/>
  <c r="A2637" s="1"/>
  <c r="A2638" s="1"/>
  <c r="A2639" s="1"/>
  <c r="A2640" s="1"/>
  <c r="A2641" s="1"/>
  <c r="A2642" s="1"/>
  <c r="A2643" s="1"/>
  <c r="A2644" s="1"/>
  <c r="A2645" s="1"/>
  <c r="A2646" s="1"/>
  <c r="A2647" s="1"/>
  <c r="A2648" s="1"/>
  <c r="A2649" s="1"/>
  <c r="A2650" s="1"/>
  <c r="A2651" s="1"/>
  <c r="A2652" s="1"/>
  <c r="A2653" s="1"/>
  <c r="A2654" s="1"/>
  <c r="A2655" s="1"/>
  <c r="A2656" s="1"/>
  <c r="A2657" s="1"/>
  <c r="A2658" s="1"/>
  <c r="A2659" s="1"/>
  <c r="A2660" s="1"/>
  <c r="A2661" s="1"/>
  <c r="A2662" s="1"/>
  <c r="A2663" s="1"/>
  <c r="A2664" s="1"/>
  <c r="A2665" s="1"/>
  <c r="A2666" s="1"/>
  <c r="A2667" s="1"/>
  <c r="A2668" s="1"/>
  <c r="A2669" s="1"/>
  <c r="A2670" s="1"/>
  <c r="A2671" s="1"/>
  <c r="A2672" s="1"/>
  <c r="A2673" s="1"/>
  <c r="A2674" s="1"/>
  <c r="A2675" s="1"/>
  <c r="A2676" s="1"/>
  <c r="A2677" s="1"/>
  <c r="A2678" s="1"/>
  <c r="A2679" s="1"/>
  <c r="A2680" s="1"/>
  <c r="A2681" s="1"/>
  <c r="A2682" s="1"/>
  <c r="A2683" s="1"/>
  <c r="A2684" s="1"/>
  <c r="A2685" s="1"/>
  <c r="A2686" s="1"/>
  <c r="A2687" s="1"/>
  <c r="A2688" s="1"/>
  <c r="A2689" s="1"/>
  <c r="A2690" s="1"/>
  <c r="A2691" s="1"/>
  <c r="A2692" s="1"/>
  <c r="A2693" s="1"/>
  <c r="A2694" s="1"/>
  <c r="A2695" s="1"/>
  <c r="A2696" s="1"/>
  <c r="A2697" s="1"/>
  <c r="A2698" s="1"/>
  <c r="A2699" s="1"/>
  <c r="A2700" s="1"/>
  <c r="A2701" s="1"/>
  <c r="A2702" s="1"/>
  <c r="A2703" s="1"/>
  <c r="A2704" s="1"/>
  <c r="A2705" s="1"/>
  <c r="A2706" s="1"/>
  <c r="A2707" s="1"/>
  <c r="A2708" s="1"/>
  <c r="A2709" s="1"/>
  <c r="A2710" s="1"/>
  <c r="A2711" s="1"/>
  <c r="A2712" s="1"/>
  <c r="A2713" s="1"/>
  <c r="A2714" s="1"/>
  <c r="A2715" s="1"/>
  <c r="A2716" s="1"/>
  <c r="A2717" s="1"/>
  <c r="A2718" s="1"/>
  <c r="A2719" s="1"/>
  <c r="A2720" s="1"/>
  <c r="A2721" s="1"/>
  <c r="A2722" s="1"/>
  <c r="A2723" s="1"/>
  <c r="A2724" s="1"/>
  <c r="A2725" s="1"/>
  <c r="A2726" s="1"/>
  <c r="A2727" s="1"/>
  <c r="A2728" s="1"/>
  <c r="A2729" s="1"/>
  <c r="A2730" s="1"/>
  <c r="A2731" s="1"/>
  <c r="A2732" s="1"/>
  <c r="A2733" s="1"/>
  <c r="A2734" s="1"/>
  <c r="A2735" s="1"/>
  <c r="A2736" s="1"/>
  <c r="A2737" s="1"/>
  <c r="A2738" s="1"/>
  <c r="A2739" s="1"/>
  <c r="A2740" s="1"/>
  <c r="A2741" s="1"/>
  <c r="A2742" s="1"/>
  <c r="A2743" s="1"/>
  <c r="A2744" s="1"/>
  <c r="A2745" s="1"/>
  <c r="A2746" s="1"/>
  <c r="A2747" s="1"/>
  <c r="A2748" s="1"/>
  <c r="A2749" s="1"/>
  <c r="A2750" s="1"/>
  <c r="A2751" s="1"/>
  <c r="A2752" s="1"/>
  <c r="A2753" s="1"/>
  <c r="A2754" s="1"/>
  <c r="A2755" s="1"/>
  <c r="A2756" s="1"/>
  <c r="A2757" s="1"/>
  <c r="A2758" s="1"/>
  <c r="A2759" s="1"/>
  <c r="A2760" s="1"/>
  <c r="A2761" s="1"/>
  <c r="A2762" s="1"/>
  <c r="A2763" s="1"/>
  <c r="A2764" s="1"/>
  <c r="A2765" s="1"/>
  <c r="A2766" s="1"/>
  <c r="A2767" s="1"/>
  <c r="A2768" s="1"/>
  <c r="A2769" s="1"/>
  <c r="A2770" s="1"/>
  <c r="A2771" s="1"/>
  <c r="A2772" s="1"/>
  <c r="A2773" s="1"/>
  <c r="A2774" s="1"/>
  <c r="A2775" s="1"/>
  <c r="A2776" s="1"/>
  <c r="A2777" s="1"/>
  <c r="A2778" s="1"/>
  <c r="A2779" l="1"/>
  <c r="A2780" s="1"/>
  <c r="A2784" s="1"/>
  <c r="A2781"/>
  <c r="A2782" s="1"/>
  <c r="A2783" s="1"/>
</calcChain>
</file>

<file path=xl/sharedStrings.xml><?xml version="1.0" encoding="utf-8"?>
<sst xmlns="http://schemas.openxmlformats.org/spreadsheetml/2006/main" count="6433" uniqueCount="1697">
  <si>
    <t>Estado de Actividades</t>
  </si>
  <si>
    <t>Participaciones y Aportaciones</t>
  </si>
  <si>
    <t>Servicios Personales</t>
  </si>
  <si>
    <t>Materiales y Suministros</t>
  </si>
  <si>
    <t>Servicios Generales</t>
  </si>
  <si>
    <t>Participaciones</t>
  </si>
  <si>
    <t>Provisiones</t>
  </si>
  <si>
    <t>Inversión Pública</t>
  </si>
  <si>
    <t>Flujo de Efectivo</t>
  </si>
  <si>
    <t>Concepto</t>
  </si>
  <si>
    <t>(PESOS)</t>
  </si>
  <si>
    <t>Estado de Cambios en la Situación Financiera</t>
  </si>
  <si>
    <t>Estado Analítico del Activo</t>
  </si>
  <si>
    <t>Estado Analítico de la Deuda y Otros Pasivos</t>
  </si>
  <si>
    <t>Estado Analítico de Ingresos</t>
  </si>
  <si>
    <t>Estado Analítico del Ejercicio Presupuesto de Egresos</t>
  </si>
  <si>
    <t>Ejercicio del Presupuesto</t>
  </si>
  <si>
    <t>Ampliaciones/ (Reducciones)</t>
  </si>
  <si>
    <t>(3=1+2)</t>
  </si>
  <si>
    <t>Transferencias, Asignaciones, Subsidios y Otras Ayudas</t>
  </si>
  <si>
    <t>Total del Gasto</t>
  </si>
  <si>
    <t>Sistema Estatal de Evaluación</t>
  </si>
  <si>
    <t>Por Partida del Gasto</t>
  </si>
  <si>
    <t>Sueldos</t>
  </si>
  <si>
    <t>Riesgo laboral</t>
  </si>
  <si>
    <t>Ayuda para habitación</t>
  </si>
  <si>
    <t>Prima vacacional</t>
  </si>
  <si>
    <t>Partida/Descripción</t>
  </si>
  <si>
    <t>No</t>
  </si>
  <si>
    <t>Formato</t>
  </si>
  <si>
    <t>Informe sobre Pasivos Contingentes</t>
  </si>
  <si>
    <t>Notas a los Estados Financieros</t>
  </si>
  <si>
    <t>Endeudamiento Neto</t>
  </si>
  <si>
    <t>Interéses de la Deuda</t>
  </si>
  <si>
    <t>Descripción</t>
  </si>
  <si>
    <t>I.- Información Contable</t>
  </si>
  <si>
    <t>II.- Información Presupuestaria</t>
  </si>
  <si>
    <t>III.- Información Programática</t>
  </si>
  <si>
    <t>IV.- Información Complementaria</t>
  </si>
  <si>
    <t>La información complementaria para generar las cuentas nacionales y atender otros requerimientos</t>
  </si>
  <si>
    <t>provenientes de Organismos Internacionales de los que México es miembro.</t>
  </si>
  <si>
    <t>Artículos del 44 al 59</t>
  </si>
  <si>
    <t>Devengado</t>
  </si>
  <si>
    <t>(1)</t>
  </si>
  <si>
    <t>(2)</t>
  </si>
  <si>
    <t>(4)</t>
  </si>
  <si>
    <t>(5)</t>
  </si>
  <si>
    <t>Egresos Aprobado   Anual</t>
  </si>
  <si>
    <t>Egresos Modificado   Anual</t>
  </si>
  <si>
    <t>% Avance Anual</t>
  </si>
  <si>
    <t>Identificacion del crédito o Instrumento</t>
  </si>
  <si>
    <t>Contratacion / Colocación</t>
  </si>
  <si>
    <t>Amortización</t>
  </si>
  <si>
    <t>A</t>
  </si>
  <si>
    <t>B</t>
  </si>
  <si>
    <t>C=A-B</t>
  </si>
  <si>
    <t xml:space="preserve">                       Endeudamiento Neto</t>
  </si>
  <si>
    <t>Créditos Bancarios</t>
  </si>
  <si>
    <t>Total Créditos Bancarios</t>
  </si>
  <si>
    <t>Otros Instrumentos de Deuda</t>
  </si>
  <si>
    <t>Total Otros Instrumentos de Deuda</t>
  </si>
  <si>
    <t>TOTAL</t>
  </si>
  <si>
    <t xml:space="preserve">                       Intereses de la Deuda</t>
  </si>
  <si>
    <t>Pagado</t>
  </si>
  <si>
    <t>Total de Interéses Créditos Bancarios</t>
  </si>
  <si>
    <t>Total Intereses Otros Instrumentos de Deuda</t>
  </si>
  <si>
    <t>Estimado</t>
  </si>
  <si>
    <t>I. Ingresos Presupuestarios</t>
  </si>
  <si>
    <t>2. Ingresos Sector Paraestatal</t>
  </si>
  <si>
    <t>II. Egresos Presupuestarios</t>
  </si>
  <si>
    <t>1. Ingresos Gobierno del Estado</t>
  </si>
  <si>
    <t>3. Egresos del Gobierno del Estado</t>
  </si>
  <si>
    <t>4. Egresos  del Sector Paraestatal</t>
  </si>
  <si>
    <t>III. Balance Presupuestario (Superávit o Déficit)</t>
  </si>
  <si>
    <t>IV. Interéses, Comisiones y Gastos de la Deuda</t>
  </si>
  <si>
    <t>A. Financiamiento</t>
  </si>
  <si>
    <t>B. Amortización de la Deuda</t>
  </si>
  <si>
    <t>C. Endeudamiento o Desendeudamiento   (C=A-B)</t>
  </si>
  <si>
    <t>III. Balance Presupuestario (Superávit o Déficit)  (III= I-II)</t>
  </si>
  <si>
    <t>V. Balance Primario (superávit o Déficit)   (V= III-IV)</t>
  </si>
  <si>
    <t>1. Ingresos Presupuestarios</t>
  </si>
  <si>
    <t>(MAS)</t>
  </si>
  <si>
    <t>2.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</si>
  <si>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</si>
  <si>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</si>
  <si>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</si>
  <si>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</si>
  <si>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</si>
  <si>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Productos de capital</t>
  </si>
  <si>
    <t>Aprovechamientos de capital</t>
  </si>
  <si>
    <t>Ingresos derivados de financiamientos</t>
  </si>
  <si>
    <t>Otros Ingresos presupuestarios no contables</t>
  </si>
  <si>
    <t>4. Ingresos Contables  (4=  1  +  2  -  3 )</t>
  </si>
  <si>
    <t>(MENOS)</t>
  </si>
  <si>
    <t>Conciliacion entre los Ingresos Presupuestarios y Contables</t>
  </si>
  <si>
    <t>Conciliacion entre los Egresos Presupuestarios y los Gastos Contables</t>
  </si>
  <si>
    <t>1. Total de Egresos Presupuestarios</t>
  </si>
  <si>
    <t xml:space="preserve">2. Egresos Presupuestarios no contables </t>
  </si>
  <si>
    <t>3. Gastos contables no presupuestarios</t>
  </si>
  <si>
    <t>3. Ingresos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</si>
  <si>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</si>
  <si>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</si>
  <si>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</si>
  <si>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</si>
  <si>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</si>
  <si>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</si>
  <si>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Arctivos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</si>
  <si>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</si>
  <si>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</si>
  <si>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</si>
  <si>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</si>
  <si>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</si>
  <si>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</si>
  <si>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</si>
  <si>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Armonización de la deuda pública</t>
  </si>
  <si>
    <t>Flujo de Fondos, Indicadores de Postura Fiscal</t>
  </si>
  <si>
    <t>Adeudos de ejercicios fiscales anteriores (ADEFAS)</t>
  </si>
  <si>
    <t>Otros Egresos Presupuestales No Contables</t>
  </si>
  <si>
    <t>Estimaciones, depreciaciones, deterioros, obsolescencia y amortizaciones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</si>
  <si>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</si>
  <si>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</si>
  <si>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</si>
  <si>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</si>
  <si>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</si>
  <si>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 (4=  1  -  2  +  3 )</t>
  </si>
  <si>
    <t>(pesos)</t>
  </si>
  <si>
    <t xml:space="preserve">Ley General de Contabilidad Gubernamental </t>
  </si>
  <si>
    <t>Subsecretaria de Planeación del Desarrollo</t>
  </si>
  <si>
    <t>Dirección General de Planeación y Evaluación</t>
  </si>
  <si>
    <t xml:space="preserve">                               Flujo de Fondos, Indicadores Postura Fiscal</t>
  </si>
  <si>
    <t>CPCA-III-14</t>
  </si>
  <si>
    <t>NORA lo excluye</t>
  </si>
  <si>
    <t>Relación de Cuentas Bancarias Productivas Específicas</t>
  </si>
  <si>
    <t>Datos de la Cuenta Bancaria</t>
  </si>
  <si>
    <t>Institución Bancaria</t>
  </si>
  <si>
    <t>Fondo, Programa o Convenio</t>
  </si>
  <si>
    <t>Número de Cuenta</t>
  </si>
  <si>
    <t>Código</t>
  </si>
  <si>
    <t>Descripción del Bien</t>
  </si>
  <si>
    <r>
      <t xml:space="preserve">Valor </t>
    </r>
    <r>
      <rPr>
        <b/>
        <i/>
        <u/>
        <sz val="11"/>
        <rFont val="Arial"/>
        <family val="2"/>
      </rPr>
      <t>HISTORICO</t>
    </r>
  </si>
  <si>
    <t>Subejercicio</t>
  </si>
  <si>
    <t>%</t>
  </si>
  <si>
    <t>Gasto por Proyectos de Inversión</t>
  </si>
  <si>
    <t>Clasificación Económica (por Tipo de Gasto)</t>
  </si>
  <si>
    <t>Gasto Corriente</t>
  </si>
  <si>
    <t>Gasto de Capital</t>
  </si>
  <si>
    <t>Amortización del la Deuda y Disminución de Pasivos</t>
  </si>
  <si>
    <t>Clasificación Por Objeto del Gasto (Capitulo y Concepto)</t>
  </si>
  <si>
    <t>Clasificación Económica (Por Tipo de Gasto)</t>
  </si>
  <si>
    <t>Clasificación Administrativa (Por Unidad Administrativa)</t>
  </si>
  <si>
    <t>Estado de Situacion Financiera</t>
  </si>
  <si>
    <t>Clasificación Administrativa (Por Poderes)</t>
  </si>
  <si>
    <t>Poder Legislativo</t>
  </si>
  <si>
    <t>Poder Judicial</t>
  </si>
  <si>
    <t>Órganos Autónomos</t>
  </si>
  <si>
    <t>Organismos Descentralizados</t>
  </si>
  <si>
    <t>Clasificación Funcional (Finalidad y Función)</t>
  </si>
  <si>
    <t>Gobierno</t>
  </si>
  <si>
    <t>Legislación</t>
  </si>
  <si>
    <t>Justicia</t>
  </si>
  <si>
    <t>Relaciones Exteriores</t>
  </si>
  <si>
    <t>Coordinación de la Politica de Gobierno</t>
  </si>
  <si>
    <t>Asuntos Financieros y Hacendarios</t>
  </si>
  <si>
    <t>Seguridad Nacional</t>
  </si>
  <si>
    <t>Asuntos de Orden Público y Seguridad Interior</t>
  </si>
  <si>
    <t>Otros Servicios Generales</t>
  </si>
  <si>
    <t>Desarrollo Social</t>
  </si>
  <si>
    <t>Protección Ambiental</t>
  </si>
  <si>
    <t>Viviendas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</si>
  <si>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</si>
  <si>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</si>
  <si>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</si>
  <si>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</si>
  <si>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</si>
  <si>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</si>
  <si>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</si>
  <si>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</si>
  <si>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Transporte</t>
  </si>
  <si>
    <t>Turismo</t>
  </si>
  <si>
    <t>Ciencia, Tencología e Innovación</t>
  </si>
  <si>
    <t>Otras Industrias y Otros Asuntos Económicos</t>
  </si>
  <si>
    <t>Otras No Clasificadas en funciones anteriores</t>
  </si>
  <si>
    <t>Transacdciones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</si>
  <si>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</si>
  <si>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</si>
  <si>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</si>
  <si>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Poder Ejecutivo</t>
  </si>
  <si>
    <t>Minería, Manufacturas y Construcción</t>
  </si>
  <si>
    <t>Programas</t>
  </si>
  <si>
    <t>Gasto Por Categoría Programática</t>
  </si>
  <si>
    <t xml:space="preserve">   Subsidios:</t>
  </si>
  <si>
    <t>Sector Social y Privado o Estados y Municipios</t>
  </si>
  <si>
    <t>Sujetos a Reglas de Operación</t>
  </si>
  <si>
    <t>Otros Subsidios</t>
  </si>
  <si>
    <t xml:space="preserve">   Desempeño de las Funciones:</t>
  </si>
  <si>
    <t>Prestación de Servicios Públicos</t>
  </si>
  <si>
    <t>Provisión de Bienes Públics</t>
  </si>
  <si>
    <t>Planeación, Seguimiento y Evaluación de Políticas Públicas</t>
  </si>
  <si>
    <t>Promoción y Fomento</t>
  </si>
  <si>
    <t>Regulación y Supervisión</t>
  </si>
  <si>
    <t>Funciones de las Fuerzas Armadas (Unicamente el Gobierno Federal)</t>
  </si>
  <si>
    <t>Específicos</t>
  </si>
  <si>
    <t>Proyectos de Inversión</t>
  </si>
  <si>
    <t xml:space="preserve">   Administrativos y de Apoyos</t>
  </si>
  <si>
    <t>Apoyo al Proceso Presupuestario y para Mejorar la Eficiencia Institucional</t>
  </si>
  <si>
    <t>Apoyo a la Función Pública y al Mejoramiento de la Gestión</t>
  </si>
  <si>
    <t>Operaciones Ajenas</t>
  </si>
  <si>
    <t xml:space="preserve">   Compromisos</t>
  </si>
  <si>
    <t>Obligaciones de Cumplimiento de Resolición Jurisdiccional</t>
  </si>
  <si>
    <t>Desastres Naturales</t>
  </si>
  <si>
    <t xml:space="preserve">   Obligaciones</t>
  </si>
  <si>
    <t>Pensiones y Juvilaciones</t>
  </si>
  <si>
    <t>Aportaciones a la Seguridad Social</t>
  </si>
  <si>
    <t>Aportaciones a Fondos de Estabilización</t>
  </si>
  <si>
    <t>Aportaciones a Fondos de Inversión y Reestructura de Pensiones</t>
  </si>
  <si>
    <t xml:space="preserve">   Programas de gasto Federalizado ( Gobierno Federal)</t>
  </si>
  <si>
    <t>Gasto Federalizado</t>
  </si>
  <si>
    <t xml:space="preserve">   Participaciones a Entidades Federativas y Municipios</t>
  </si>
  <si>
    <t xml:space="preserve">   Costo Financiero, Deuda y Apoyo a Deudores y Ahorradores de la Banca</t>
  </si>
  <si>
    <t xml:space="preserve">   Adeudos de Ejercicios Fiscales Anteriores</t>
  </si>
  <si>
    <t>Hoja 3 de 3</t>
  </si>
  <si>
    <t>Hoja 2 de 3</t>
  </si>
  <si>
    <t>Hoja 1 de 3</t>
  </si>
  <si>
    <t>Por Unidad Administrativa, Clasificación Administrativa, Por Poderes, Funcional (Finalidad y Función), Por Categoría Programática</t>
  </si>
  <si>
    <t>Relación de Bienes que Componen su Patrimonio</t>
  </si>
  <si>
    <t xml:space="preserve">Estado de Variación en la Hacienda Pública </t>
  </si>
  <si>
    <t>Combustibles y Energía</t>
  </si>
  <si>
    <t>Comunicaciones</t>
  </si>
  <si>
    <t>ETCA-I-01</t>
  </si>
  <si>
    <t>ETCA-II-10</t>
  </si>
  <si>
    <t>ETCA-II-11</t>
  </si>
  <si>
    <t>ETCA-II-12</t>
  </si>
  <si>
    <t>ETCA-III-13</t>
  </si>
  <si>
    <t xml:space="preserve">                      Sistema Estatal de Evaluación</t>
  </si>
  <si>
    <t>Gastos por proyectos de Inversión</t>
  </si>
  <si>
    <t>GASTO DE INVERSION EJERCIDO:</t>
  </si>
  <si>
    <t xml:space="preserve">NOMBRE DEL PROYECTO </t>
  </si>
  <si>
    <t>ETCA-I-01-A</t>
  </si>
  <si>
    <t>ETCA-I-01-B</t>
  </si>
  <si>
    <t>ETCA-I-02</t>
  </si>
  <si>
    <t>ETCA-I-03</t>
  </si>
  <si>
    <t>ETCA-I-04</t>
  </si>
  <si>
    <t>ETCA-I-05</t>
  </si>
  <si>
    <t>ETCA-I-06</t>
  </si>
  <si>
    <t>ETCA-I-07</t>
  </si>
  <si>
    <t>ETCA-II-08</t>
  </si>
  <si>
    <t>ETCA-II-08-A</t>
  </si>
  <si>
    <t>ETCA-II-09</t>
  </si>
  <si>
    <t>ETCA-II-9-A</t>
  </si>
  <si>
    <t>ETCA-II-9-B</t>
  </si>
  <si>
    <t>ETCA-II-9-C</t>
  </si>
  <si>
    <t>ETCA-II-9-D</t>
  </si>
  <si>
    <t>ETCA-III-14</t>
  </si>
  <si>
    <t>ETCA-IV-16</t>
  </si>
  <si>
    <t>Listado de Formatos ETCA "Evaluación Trimestral Contabilidad Armonizada"</t>
  </si>
  <si>
    <t xml:space="preserve">NÚMERO Y NOMBRE DEL PROGRAMA </t>
  </si>
  <si>
    <t>NOMBRE DEL PROYECTO O PROCESO</t>
  </si>
  <si>
    <t>CLAVE PROGRAMÁTICA</t>
  </si>
  <si>
    <t>UNIDAD RESPONSABLE</t>
  </si>
  <si>
    <t xml:space="preserve">  UNIDAD EJECUTORA</t>
  </si>
  <si>
    <t>OBJETIVO DEL PROYECTO O PROCESO</t>
  </si>
  <si>
    <t>RESULTADO ESPERADO</t>
  </si>
  <si>
    <t>PRESUPUESTO</t>
  </si>
  <si>
    <t>Original</t>
  </si>
  <si>
    <t>Modificado</t>
  </si>
  <si>
    <t>Avance en el trimestre</t>
  </si>
  <si>
    <t xml:space="preserve">Avance acumulado </t>
  </si>
  <si>
    <t>Programado</t>
  </si>
  <si>
    <t>Ejercido Pagado</t>
  </si>
  <si>
    <t xml:space="preserve"> % 
(Ejercido / Devengado)</t>
  </si>
  <si>
    <t>Ejercido 
Pagado</t>
  </si>
  <si>
    <t>DATOS DEL INDICADOR</t>
  </si>
  <si>
    <t>Nombre del indicador</t>
  </si>
  <si>
    <t>Tipo</t>
  </si>
  <si>
    <t xml:space="preserve">Fórmula de cálculo </t>
  </si>
  <si>
    <r>
      <t>Interpretación</t>
    </r>
    <r>
      <rPr>
        <b/>
        <vertAlign val="superscript"/>
        <sz val="10"/>
        <rFont val="Arial"/>
        <family val="2"/>
      </rPr>
      <t xml:space="preserve"> </t>
    </r>
  </si>
  <si>
    <t>Dimensión del indicador</t>
  </si>
  <si>
    <t>Sentido (descendente o ascendente)</t>
  </si>
  <si>
    <t>Valor (acumulable o no acumulable)</t>
  </si>
  <si>
    <t>Frecuencia de medición</t>
  </si>
  <si>
    <t xml:space="preserve">AVANCE DEL INDICADOR </t>
  </si>
  <si>
    <t>Trimestre</t>
  </si>
  <si>
    <t>Variables</t>
  </si>
  <si>
    <r>
      <t>Unidad de medida</t>
    </r>
    <r>
      <rPr>
        <b/>
        <vertAlign val="superscript"/>
        <sz val="9"/>
        <rFont val="Arial"/>
        <family val="2"/>
      </rPr>
      <t xml:space="preserve">  </t>
    </r>
  </si>
  <si>
    <t>Meta anual</t>
  </si>
  <si>
    <t>Avance acumulado</t>
  </si>
  <si>
    <t>Avance respecto de la meta anual (%)</t>
  </si>
  <si>
    <t>Semáforo</t>
  </si>
  <si>
    <t>Alcanzado</t>
  </si>
  <si>
    <t>COMPORTAMIENTO HISTÓRICO DEL INDICADOR HACIA LA META</t>
  </si>
  <si>
    <t>Variable</t>
  </si>
  <si>
    <t>Unidad de medida</t>
  </si>
  <si>
    <t>Meta 2015</t>
  </si>
  <si>
    <t>Descripción del factor de comparación:</t>
  </si>
  <si>
    <t>Criterios de semaforización</t>
  </si>
  <si>
    <r>
      <rPr>
        <b/>
        <sz val="10"/>
        <rFont val="Arial"/>
        <family val="2"/>
      </rPr>
      <t>Aceptable (color verde):</t>
    </r>
    <r>
      <rPr>
        <sz val="10"/>
        <rFont val="Arial"/>
        <family val="2"/>
      </rPr>
      <t xml:space="preserve"> Cuando el avance de la meta del indicador alcance un cumplimiento de entre 80 y 100% respecto al valor acumulado programado </t>
    </r>
  </si>
  <si>
    <r>
      <rPr>
        <b/>
        <sz val="10"/>
        <rFont val="Arial"/>
        <family val="2"/>
      </rPr>
      <t>Con riesgo (color amarillo):</t>
    </r>
    <r>
      <rPr>
        <sz val="10"/>
        <rFont val="Arial"/>
        <family val="2"/>
      </rPr>
      <t xml:space="preserve"> Cuando el avance de la meta se ubique dentro del rango del 51 al 79% respecto al valor acumulado programado</t>
    </r>
  </si>
  <si>
    <r>
      <rPr>
        <b/>
        <sz val="10"/>
        <rFont val="Arial"/>
        <family val="2"/>
      </rPr>
      <t>Crítico (color rojo):</t>
    </r>
    <r>
      <rPr>
        <sz val="10"/>
        <rFont val="Arial"/>
        <family val="2"/>
      </rPr>
      <t xml:space="preserve"> Cuando el cumplimiento de la meta registre un avance de 50% o menos respecto al valor acumulado programado  </t>
    </r>
  </si>
  <si>
    <t>REPRESENTACIÓN GRÁFICA DE LOS AVANCES</t>
  </si>
  <si>
    <t>Ejemplos</t>
  </si>
  <si>
    <t>EVALUACIÓN CUALITATIVA</t>
  </si>
  <si>
    <t>PROSPECTIVA</t>
  </si>
  <si>
    <t>METAS FÍSICAS RELACIONADAS</t>
  </si>
  <si>
    <t>UNIDAD DE MEDIDA</t>
  </si>
  <si>
    <t>PROGRAMADA</t>
  </si>
  <si>
    <t>ALCANZADA</t>
  </si>
  <si>
    <t>ETCA-IV-15</t>
  </si>
  <si>
    <t>Seguimiento y Evaluación de Indicadores de Proyectos y Procesos 
(Gasto por Categoría Programática, Metas y Programas; Análisis Programático-Presupuestal con Indicadores de Resultados</t>
  </si>
  <si>
    <t>Comprometido</t>
  </si>
  <si>
    <t>AVANCE TRIMESTRAL EN EL CUMPLIMIENTO DE LAS METAS DEL INDICADOR</t>
  </si>
  <si>
    <t xml:space="preserve">MONTO EROGADO </t>
  </si>
  <si>
    <t>*</t>
  </si>
  <si>
    <t>Se deberán informar cuando todas las fuentes del recurso.</t>
  </si>
  <si>
    <t>Ya sean obras con Rec urso Federal, Recurso Estatal e Ingresos Propios del ente Público.</t>
  </si>
  <si>
    <t>Segundo Informe Trimestral 2015</t>
  </si>
  <si>
    <t xml:space="preserve">                Relación de esquemas bursátiles y de coberturas financieras</t>
  </si>
  <si>
    <t>Identificacion del  Instrumento</t>
  </si>
  <si>
    <t>Valor Actual</t>
  </si>
  <si>
    <t>Otros Instrumentos de Bursatilización</t>
  </si>
  <si>
    <t>C=A+B</t>
  </si>
  <si>
    <t xml:space="preserve">Total </t>
  </si>
  <si>
    <t xml:space="preserve">Total Otros Instrumentos </t>
  </si>
  <si>
    <t>Colocación</t>
  </si>
  <si>
    <t>Interés Ganados</t>
  </si>
  <si>
    <t>ETCA-IV-17</t>
  </si>
  <si>
    <t>Relación de esquemas bursátiles y de coberturas financieras</t>
  </si>
  <si>
    <t>NOTA: se deberán incluir METALES PRECIOSOS en su caso.</t>
  </si>
  <si>
    <t>Telefonía Rural de Sonora</t>
  </si>
  <si>
    <t>TRSET4005</t>
  </si>
  <si>
    <t>CAMIONETA MARCA FORD LOBO XL 4X4 SUPERCREW MODELO 2008, CON CAPACIDAD PARA 5 PASAJEROS, MOTOR V8, TRANSMISION AUTOMATICA DE 4 VELOCIDADES CON SOBREMARCHA</t>
  </si>
  <si>
    <t>TRSET4006</t>
  </si>
  <si>
    <t>UNIDAD SEMINUEVA DE LA MARCA CHEVROLET SILVERADO REG 4X4 MODELO 2008, COLOR GRIS TORMENTA, MOTOR HECHA EN ESTADOS UNIDOS 5.3L 8 CILINDROS, TRANSMISION AUTOMATICA, 4 VELOCIDADES, 2 PUERTAS, CAPACIDAD 3 PASAJEROS</t>
  </si>
  <si>
    <t>TRSET4011</t>
  </si>
  <si>
    <t>CAMIONETA MARCA FORD LOBO XL 4X4 SUPERCREW, MODELO 2008, SERIE 1FTRW14W18K-D34564</t>
  </si>
  <si>
    <t>S/C</t>
  </si>
  <si>
    <t>1 caseta de block 6*3</t>
  </si>
  <si>
    <t>TRSMO1044</t>
  </si>
  <si>
    <t>01 SILLON</t>
  </si>
  <si>
    <t>TRSMO1070</t>
  </si>
  <si>
    <t>01 CONJUNTO MAQ</t>
  </si>
  <si>
    <t>TRSMO1095</t>
  </si>
  <si>
    <t>01 SILLA</t>
  </si>
  <si>
    <t>TRSMO1045</t>
  </si>
  <si>
    <t>TRSMO1046</t>
  </si>
  <si>
    <t>TRSMO1085</t>
  </si>
  <si>
    <t>1 MESA</t>
  </si>
  <si>
    <t>TRSMO1067</t>
  </si>
  <si>
    <t>TRSMO1018</t>
  </si>
  <si>
    <t>01 SUMADORA</t>
  </si>
  <si>
    <t>TRSMO1103</t>
  </si>
  <si>
    <t>TRSMO1123</t>
  </si>
  <si>
    <t>01 TELEFONO</t>
  </si>
  <si>
    <t>TRSMO1017</t>
  </si>
  <si>
    <t>1 ARCHIVERO</t>
  </si>
  <si>
    <t>TRSMO1031</t>
  </si>
  <si>
    <t>1 GUILLOTINA</t>
  </si>
  <si>
    <t>2 MAMPARAS</t>
  </si>
  <si>
    <t>TRSMO1112</t>
  </si>
  <si>
    <t>TRSMO1054</t>
  </si>
  <si>
    <t>TRSMO1066</t>
  </si>
  <si>
    <t>TRSMO1111</t>
  </si>
  <si>
    <t>TRSMO1110</t>
  </si>
  <si>
    <t>01 DESPACHADOR</t>
  </si>
  <si>
    <t>TRSMO1099</t>
  </si>
  <si>
    <t>1 ENGARGOLADORA</t>
  </si>
  <si>
    <t>TRSMO1025</t>
  </si>
  <si>
    <t>1 FAX TERMICO</t>
  </si>
  <si>
    <t>TRSMO1019</t>
  </si>
  <si>
    <t>TRSMO1119</t>
  </si>
  <si>
    <t>01 BATERIA</t>
  </si>
  <si>
    <t>TRSMO1088</t>
  </si>
  <si>
    <t>01 ARCHIVERO</t>
  </si>
  <si>
    <t>1 CONSTRUCCION DE MUEBLE</t>
  </si>
  <si>
    <t>TRSMO1027</t>
  </si>
  <si>
    <t>TRSMO1032</t>
  </si>
  <si>
    <t>1 PROTECTORA DE CHEQUES</t>
  </si>
  <si>
    <t>TRSMO1113</t>
  </si>
  <si>
    <t>1 SILLA</t>
  </si>
  <si>
    <t>TRSMO1115</t>
  </si>
  <si>
    <t>TRSMO1074 TRSMO1075</t>
  </si>
  <si>
    <t>1 ESTANTE</t>
  </si>
  <si>
    <t>1 CUBIERTA</t>
  </si>
  <si>
    <t>2 POSTES</t>
  </si>
  <si>
    <t>1 POSTE</t>
  </si>
  <si>
    <t>4 TERMINACIONES DE MAMPARAS</t>
  </si>
  <si>
    <t>18 PARES DE MENSULAS</t>
  </si>
  <si>
    <t>TRSMO1100</t>
  </si>
  <si>
    <t>4 CUBIERTAS</t>
  </si>
  <si>
    <t>6 CUBIERTAS</t>
  </si>
  <si>
    <t>14 MAMPARAS</t>
  </si>
  <si>
    <t>TRSMO1058</t>
  </si>
  <si>
    <t>TRSMO1107</t>
  </si>
  <si>
    <t>01 ESCRITORIO</t>
  </si>
  <si>
    <t>TRSMO1118</t>
  </si>
  <si>
    <t>TRSMO1124</t>
  </si>
  <si>
    <t>01 MAQUINA DE ESCRIBIR</t>
  </si>
  <si>
    <t>TRSMO1076</t>
  </si>
  <si>
    <t>1 MESA DE TRABAJO</t>
  </si>
  <si>
    <t>TRSMO1102</t>
  </si>
  <si>
    <t>TRSMO1068</t>
  </si>
  <si>
    <t xml:space="preserve">01 CONJUNTO </t>
  </si>
  <si>
    <t>TRSMO1069</t>
  </si>
  <si>
    <t>01 CONJUNTO</t>
  </si>
  <si>
    <t>01 ESTANTE</t>
  </si>
  <si>
    <t>TRSMO1092</t>
  </si>
  <si>
    <t>TRSMO1091</t>
  </si>
  <si>
    <t>TRSMO1097</t>
  </si>
  <si>
    <t>TRSMO1030</t>
  </si>
  <si>
    <t>01 EXTINTOR</t>
  </si>
  <si>
    <t>TRSMO1051</t>
  </si>
  <si>
    <t>TRSMO1104</t>
  </si>
  <si>
    <t>7 CUBIERTAS</t>
  </si>
  <si>
    <t>TRSMO1050</t>
  </si>
  <si>
    <t>TRSMO1089</t>
  </si>
  <si>
    <t>TRSMO1053</t>
  </si>
  <si>
    <t>TRSMO1084</t>
  </si>
  <si>
    <t>1 CONJUNTO EJECUTIVO</t>
  </si>
  <si>
    <t>TRSMO1116</t>
  </si>
  <si>
    <t>TRSMO1125</t>
  </si>
  <si>
    <t>01 LIBRERO</t>
  </si>
  <si>
    <t>TRSMO1117</t>
  </si>
  <si>
    <t>TRSMO1114</t>
  </si>
  <si>
    <t>TRSEQ2132</t>
  </si>
  <si>
    <t>COMPUTADORA MT P4.3 HT 40G/256/CDROMM/W</t>
  </si>
  <si>
    <t>TRSEQ2131</t>
  </si>
  <si>
    <t>MONITOR NEGRO DE 17"</t>
  </si>
  <si>
    <t>TRSEQ2071</t>
  </si>
  <si>
    <t>LECTOR METROLOGIC MANUAL</t>
  </si>
  <si>
    <t>TRSEQ2057</t>
  </si>
  <si>
    <t>PROCESADOR DE 1 GH, MEMORIA RAM 128 MB, DISCO DURO 40 GBYTES, FLOOPY DE 3 1/2", TARJETA DE VIDEO 3D ULTRAVGA TARJETA DE RED 10/100 MBPS, TARJETA DE SONIDO 3D, MOUSE</t>
  </si>
  <si>
    <t>TRSEQ2078</t>
  </si>
  <si>
    <t>SCANJET C. PLANA C7712A, 2400X2400 DPI, 4 SEGUNDOS VISTA PREVIA, ALIM. 50PG, OFICIO, 48 BITS, SCSI-USB, WIN 98, ME, XP, NT, MAC, 7 BOT. DE TAREAS EN PANEL FRONTAL SOFTW.OCR PROFES</t>
  </si>
  <si>
    <t>TRSEQ2111</t>
  </si>
  <si>
    <t>IMPRESORA</t>
  </si>
  <si>
    <t>TRSEQ2119</t>
  </si>
  <si>
    <t>IMPRESORA HP LASER</t>
  </si>
  <si>
    <t>TRSEQ2120</t>
  </si>
  <si>
    <t>PROYECTOR DIGITAL 200 LUMENES, PESO DE 3 KG.</t>
  </si>
  <si>
    <t>TRSEQ2138</t>
  </si>
  <si>
    <t>CONTROL BIOMETRICO PARA ASISTENCIA DE RECONOCIMIENTO FACIAL/APERTURA DE PUERTAS/PANTALLA TACTIL</t>
  </si>
  <si>
    <t>TRSEQ2127</t>
  </si>
  <si>
    <t>PANTALLA LCD DE 19"</t>
  </si>
  <si>
    <t>TRSEQ2156</t>
  </si>
  <si>
    <t xml:space="preserve"> QUEMADOR EXTERNO</t>
  </si>
  <si>
    <t>TRSEQ2053</t>
  </si>
  <si>
    <t>MODEM MOTOROLA VOYCE EX.56 K INCLUYE CABLE SERIAL E INSTALACION</t>
  </si>
  <si>
    <t>TRSEQ2043</t>
  </si>
  <si>
    <t>CPU COMPUTADOR PENTIUM 586, 133 MHS,DISCO DURO 1.6 GB DRIVE 3.5, TECLADO DE 102 TECLAS EN ESPAÑOL, FACT.12404, 18/04/1997, MARCA LANIX, MODELO:KB-5926, S/S, CVE:TRSEQ2045</t>
  </si>
  <si>
    <t>S/CVE</t>
  </si>
  <si>
    <t>1 TARJETA DE RED ETHERNET</t>
  </si>
  <si>
    <t>TRSEQ2044</t>
  </si>
  <si>
    <t>MONITOR SVG COLOR</t>
  </si>
  <si>
    <t>TRSEQ2054</t>
  </si>
  <si>
    <t>MODEM  MOTOROLA SURFR 28.K.</t>
  </si>
  <si>
    <t>TRSEQ2050</t>
  </si>
  <si>
    <t>CONCENTRADOR DE 8 PUERTOS</t>
  </si>
  <si>
    <t>UNIDAD DE RESPALDO CD-READ WITE</t>
  </si>
  <si>
    <t>TRSEQ2121</t>
  </si>
  <si>
    <t>PANTALLA PARED MANUAL DE 3.05*3.05,  FACT. 21318, 15/11/2004</t>
  </si>
  <si>
    <t>S/N</t>
  </si>
  <si>
    <t>IMPRESORA 9PPM EN NEGRO Y 8PPM EN COLOR, CONECTIVIDAD USB Y PARALELO RESOLUCION 1200 X 1200 DPI</t>
  </si>
  <si>
    <t>TRSEQ2083</t>
  </si>
  <si>
    <t>IMPRESORA LASER COLOR , LASERJET CP2025N VELOCIDAD DE IMPRESIÓN 20 PAGINAS POR MINUTO NEGRO 20 PAGINAS POR MINUTO COLOR, PUERTO USB 2.0, FAST ETHERNET 10/100 BASE-TX, COMPATIBLE CON PC Y MAC</t>
  </si>
  <si>
    <t>TRSEQ2123</t>
  </si>
  <si>
    <t>CPU CON MEMORIA KINGSTON 1 GB DDR2, DISCO DURO 80 GB ULTRA DMA 7200 RPM Y UNIDAD DVD LG</t>
  </si>
  <si>
    <t>TRSEQ2062</t>
  </si>
  <si>
    <t>1 CPU PENTIUM 41.7GHZ, 128MB, 80GB MULTIMEDIA, CON TARJETA DE RED 10/100, FDD 1.44MB., CON CDROM ,1 TECLADO, FACT. 395, FECHA: 04/04/2003,MARCA GENIUS, SERIE: 3912A128, CVE INV.:TRSEQ2065</t>
  </si>
  <si>
    <t>TRSEQ2094</t>
  </si>
  <si>
    <t>LAP TOP, SEIR DEL MONITOR: 1042542</t>
  </si>
  <si>
    <t>TRSEQ2128</t>
  </si>
  <si>
    <t>COMPUTADORA PORTATIL, PROCESADOR PENTIUM M A 1.5GHZ, 40GB DISCO DURO, 512MB DE MEMORIA, UNIDAD CDRW/DVD,  PANTALLA 15" TFT, WINDOWS XP PRO</t>
  </si>
  <si>
    <t xml:space="preserve">TRSEQ2108          </t>
  </si>
  <si>
    <t>COMPUTADORA DE ESCRITORIO PRESCOTT COMPUESTA DE: 1 CPU 3.0 GHZ, DISCO DURO DE 40GB, 512 MB DE MEMORIA, CD ROM, 1 TECLADO, MARCA HEWLETT PACKARD, MODELO: K-0316, SERIE: 355630-161, CVE INVENTARIO: TRSEQ2109 FACT. 21182, 12/10/2004.</t>
  </si>
  <si>
    <t xml:space="preserve">TRSEQ2107  </t>
  </si>
  <si>
    <t>MONITOR CTR 17", GABINETE SMALL FORM FACTOR, WINDOWS XO, TARJETA DE RED GIGABIT Y 1 MOUSE</t>
  </si>
  <si>
    <t>TRSEQ2126</t>
  </si>
  <si>
    <t xml:space="preserve">COMPUTADORA PORTATIL NOTEBOOK, MICROSOFT WINDOWS, XP PROFESIONAL, PROCESADOR INTEL PENTIUM M DE 1.5 GHZ, 1024 KB CACHE L2, BUS DE SISTEMA DE 400 MHZ, 512 MB DDR (2 X 256), PANTALLA TFT/XGA 15", DISCO DURO DE 40 GB (4200 RPM) </t>
  </si>
  <si>
    <t>TRSEQ2112</t>
  </si>
  <si>
    <t>TRSEQ2115</t>
  </si>
  <si>
    <t>UNIDAD FLOPPY EXTERNO USB</t>
  </si>
  <si>
    <t>TRSEQ2093</t>
  </si>
  <si>
    <t>TV/TURNER EXTERNO</t>
  </si>
  <si>
    <t>TRSEQ2155</t>
  </si>
  <si>
    <t>CAMARA DIGITAL</t>
  </si>
  <si>
    <t>TRSEQ2084</t>
  </si>
  <si>
    <t xml:space="preserve">LAP TOP </t>
  </si>
  <si>
    <t>TRSEQ2113</t>
  </si>
  <si>
    <t>TRSEQ2085</t>
  </si>
  <si>
    <t>TRSEQ2139</t>
  </si>
  <si>
    <t>LAP TOP VPC</t>
  </si>
  <si>
    <t>TRSEQ2067</t>
  </si>
  <si>
    <t>COMPUTADORA PENTIUM IV DE 1.76, CON DISCO DURO DE 40 GB MEMORIA RAM 128 MBYTES, TARJETA DE SONIDO 32 BITES, TARJETA DE VIDEO 3D, TARJETA RED 10/100 MBPS, GABINETE 300 WTS FLOPPY DE 3.5 DE 1.44 MB, UNIDAD DE CDROM</t>
  </si>
  <si>
    <t>TRSEQ2086</t>
  </si>
  <si>
    <t>IMPRESORA MULTIFUNCIONAL HP LASER</t>
  </si>
  <si>
    <t>TRSEQ2140</t>
  </si>
  <si>
    <t>MONITOR</t>
  </si>
  <si>
    <t>TRSEQ2092</t>
  </si>
  <si>
    <t>CPU</t>
  </si>
  <si>
    <t>TRSEQ2144</t>
  </si>
  <si>
    <t>TRSEQ2145</t>
  </si>
  <si>
    <t>TRSEQ2147</t>
  </si>
  <si>
    <t>TRSEQ2146</t>
  </si>
  <si>
    <t>TRSEQ2149</t>
  </si>
  <si>
    <t>TRSEQ2150</t>
  </si>
  <si>
    <t>TRSEQ2148</t>
  </si>
  <si>
    <t>TRSEQ2151</t>
  </si>
  <si>
    <t>TRSEQ2154</t>
  </si>
  <si>
    <t>TRSEQ2157</t>
  </si>
  <si>
    <t>TRSEQ2141</t>
  </si>
  <si>
    <t>TRSEQ2091</t>
  </si>
  <si>
    <t>TRSEQ2153</t>
  </si>
  <si>
    <t>TRSEQ2152</t>
  </si>
  <si>
    <t>TRSEC3244</t>
  </si>
  <si>
    <t>1 MONITOR DE SERVICIO</t>
  </si>
  <si>
    <t>TRSEC3245</t>
  </si>
  <si>
    <t>1 MILIVOLTÍMETRO</t>
  </si>
  <si>
    <t>1 ADAPTADOR DE IMPEDANCIA</t>
  </si>
  <si>
    <t>TRSEC3246</t>
  </si>
  <si>
    <t>1 OSCILOSCOPIO</t>
  </si>
  <si>
    <t>TRSEC3247</t>
  </si>
  <si>
    <t>1 MULTÍMETRO</t>
  </si>
  <si>
    <t>TRSEC3248</t>
  </si>
  <si>
    <t>1 CONTADOR DÍGITAL DE FRECUENCIA</t>
  </si>
  <si>
    <t>1 ACOPLADOR PARA CONTADOR DE FRECUENCIA</t>
  </si>
  <si>
    <t>TRSEC3249</t>
  </si>
  <si>
    <t>1 WATTIMETRO EN LÍNEA</t>
  </si>
  <si>
    <t>TRSEC3250</t>
  </si>
  <si>
    <t>1 ATENUADOR DE RF 30DB/100 W</t>
  </si>
  <si>
    <t>TRSEC3537</t>
  </si>
  <si>
    <t>1 ATENUADOR DE RF 10DB/5 W</t>
  </si>
  <si>
    <t>1 ELEMENTO TRADUCTOR PARA WATTIMETRO 5W</t>
  </si>
  <si>
    <t>1 ELEMENTO TRADUCTOR PARA WATTIMETRO 10W</t>
  </si>
  <si>
    <t>1 ELEMENTO TRADUCTOR PARA WATTIMETRO 50W</t>
  </si>
  <si>
    <t>TRSEC3538</t>
  </si>
  <si>
    <t>1 PROBADOR DE TARJETA DE CIRCUITO IMPRESO TM5TX</t>
  </si>
  <si>
    <t>TRSEC3539</t>
  </si>
  <si>
    <t>1 PROBADOR DE TARJETA DE CIRCUITO IMPRESO DE RX</t>
  </si>
  <si>
    <t>1 JUEGO DE CONECTORES COAXIALES</t>
  </si>
  <si>
    <t>1 PROGRAMADOR SINTETIZADO TMTPP2</t>
  </si>
  <si>
    <t>1 PROGRAMADOR DE CIRCUITOS PROM TM-TMP1</t>
  </si>
  <si>
    <t>TRSEC3541</t>
  </si>
  <si>
    <t>1 MEDIDOR DE RELACIÓN SINAD</t>
  </si>
  <si>
    <t>TRSEC3542</t>
  </si>
  <si>
    <t>1 FUENTE DE ALIMENTACIÓN 35 AMPS. 13.8 VCD</t>
  </si>
  <si>
    <t>1JUEGO DE DESARMADORES PARA AJUSTE FINO</t>
  </si>
  <si>
    <t>TRSEC3543</t>
  </si>
  <si>
    <t>1 ESTACIÓN PARA SOLDAR</t>
  </si>
  <si>
    <t>s/c</t>
  </si>
  <si>
    <t>1 AUDIO TESTER</t>
  </si>
  <si>
    <t>1 MÓDULOS EXCITADOR DE TRANSMISOR</t>
  </si>
  <si>
    <t>MÓDULOS COMPLETO DE RECEPCIÓN</t>
  </si>
  <si>
    <t>MÓDULOS AMPLIFICADOR DE POTENCIA DE RF</t>
  </si>
  <si>
    <t>MÓDULOS INTERCONECTADOR TELEFÓNICO</t>
  </si>
  <si>
    <t>INTERFACES DE SEÑALIZACIÓN</t>
  </si>
  <si>
    <t>JUEGOS DE CABLES DE ALIMENTACIÓN</t>
  </si>
  <si>
    <t>CONECTOR TIPO SMB</t>
  </si>
  <si>
    <t>TRANSISTORES  AMPLIFICADOR DE AUDIOS 2SC3019</t>
  </si>
  <si>
    <t>CIRCUITOS INTEGRADOS CODIFICADOR DTMF</t>
  </si>
  <si>
    <t>DECODIFICADORES DTMF</t>
  </si>
  <si>
    <t>MODULO SINTETIZADOR PLL</t>
  </si>
  <si>
    <t>MODULO HIBRIDO PARA AMPLIFICADOR</t>
  </si>
  <si>
    <t>TRANSISTOR 2SC3019</t>
  </si>
  <si>
    <t>CONVERTIDOR DC-DC</t>
  </si>
  <si>
    <t>MODULO GENERADOR DE TIMBRADO</t>
  </si>
  <si>
    <t>JUEGOS DE INDUCTANCIA Y CRISTALES</t>
  </si>
  <si>
    <t>TRSEC4035</t>
  </si>
  <si>
    <t>COAXIAL ATTENUATOR</t>
  </si>
  <si>
    <t>TRSEC4040</t>
  </si>
  <si>
    <t>RADIO PORTATIL SIN ANTENA CON BATERIA</t>
  </si>
  <si>
    <t>TRSEC4041</t>
  </si>
  <si>
    <t>TRSEC4042</t>
  </si>
  <si>
    <t>RADIO PORTATIL SIN ANTENA SIN BATERIA</t>
  </si>
  <si>
    <t>TRSEC4038</t>
  </si>
  <si>
    <t>MICROFONO</t>
  </si>
  <si>
    <t>TRSEC4036</t>
  </si>
  <si>
    <t>GENERADOR DE TONO FIJO</t>
  </si>
  <si>
    <t>TRSEC4037</t>
  </si>
  <si>
    <t>GENERADOR DE TONOS DTMF</t>
  </si>
  <si>
    <t>6 SUPRESOR DE DESCARGA</t>
  </si>
  <si>
    <t>TRSEC4049</t>
  </si>
  <si>
    <t>MULTIMETRO DIGITAL</t>
  </si>
  <si>
    <t>TRSEC4039</t>
  </si>
  <si>
    <t>WALTIMETRO EN LINEA</t>
  </si>
  <si>
    <t>TRSEC3415</t>
  </si>
  <si>
    <t>1 CONMUTADOR TELEFONICO  INCLUYE 2 TARJETAS DE LINEA Y 2 PARA EXTENSIONES</t>
  </si>
  <si>
    <t>TRSEC3419</t>
  </si>
  <si>
    <t>CONSOLA MULTILINEA</t>
  </si>
  <si>
    <t>BATERIA 2000</t>
  </si>
  <si>
    <t>MOTOSIERRA, MOD. MS-390, BARRA 20"</t>
  </si>
  <si>
    <t>TRSEQ3559</t>
  </si>
  <si>
    <t xml:space="preserve">1 CONCENTRADOR TELEFÓNICO PARA 8 CANALES E&amp;M 16 ABONADOS CON MODULO VERIFICADOR DE CODIGO ANI  INTER-FACE DE CANAL  PROGRAMADOR Y PTO. SERIAL RS-232c </t>
  </si>
  <si>
    <t>TRSEC3718</t>
  </si>
  <si>
    <t xml:space="preserve">1 ESTACION TERMINAL DE RADIO BASE DE 2 CANALES DE RADIO FRECUENCIA CON AMPLIFICADOR DOBLE DE 50 WATTS DE POTENCIA  </t>
  </si>
  <si>
    <t>TRSEC3407</t>
  </si>
  <si>
    <t>TRSEC3457</t>
  </si>
  <si>
    <t>TRSEC3326</t>
  </si>
  <si>
    <t>1 FUENTE DE ALIMENTACIÓN CON RECTIFICACIÓN ENTRADA DE 120VCA SALIDA 12VCD-50 AMP</t>
  </si>
  <si>
    <t>TRSEC4004</t>
  </si>
  <si>
    <t>TRSEC3589</t>
  </si>
  <si>
    <t>TRSEC3276</t>
  </si>
  <si>
    <t>TRSEC3909</t>
  </si>
  <si>
    <t>TRSEC3719</t>
  </si>
  <si>
    <t>TRSEC3773</t>
  </si>
  <si>
    <t>TRSEC3409</t>
  </si>
  <si>
    <t>TRSEC4002</t>
  </si>
  <si>
    <t>TRSEC4003</t>
  </si>
  <si>
    <t>TRSEC3458</t>
  </si>
  <si>
    <t>TRSEC3721</t>
  </si>
  <si>
    <t xml:space="preserve">1 SISTEMA COMBINADOR DE ANTENAS CON TABLERO SUPRESOR DE PRODUCTOS I M ATENUADORES </t>
  </si>
  <si>
    <t>TRSEC3591</t>
  </si>
  <si>
    <t xml:space="preserve">1 SISTEMA COMBINADOR DE ANTENAS CON TABLERO SUPRESOR DE PRODUCTOS I M ATENUADORES Y DUPLEXORES INTEGRADOS </t>
  </si>
  <si>
    <t>TRSEC3328</t>
  </si>
  <si>
    <t>TRSEC3009</t>
  </si>
  <si>
    <t>TRSEC3410</t>
  </si>
  <si>
    <t>TRSEC3278</t>
  </si>
  <si>
    <t>TRSEC3911</t>
  </si>
  <si>
    <t>TRSEC3106-A</t>
  </si>
  <si>
    <t>TRSEC3460</t>
  </si>
  <si>
    <t>TRSEC4005</t>
  </si>
  <si>
    <t>TRSEC4006</t>
  </si>
  <si>
    <t>TRSEC3666</t>
  </si>
  <si>
    <t>1 ESTACION REPETIDORA DE DOS CANALES DE RF CON INTERFACE E&amp;M Y GABINETE TIPO RACK, INCLUYE</t>
  </si>
  <si>
    <t>A)SISTEMA COMBINADOR DE 2 CANALES DE ANTENAS UHF CON TABLERO SUPRESOR DE PRODUCTOS I.M. ATENUADORES Y</t>
  </si>
  <si>
    <t>B)SISTEMA COMBINADOR DE 2 CANALES DE ANTENAS UHF CON TABLERO SUPRESOR DE PRODUCTOS I.M. ATENUADORES Y</t>
  </si>
  <si>
    <t>TRSEC3742</t>
  </si>
  <si>
    <t>TRSEC3381</t>
  </si>
  <si>
    <t>TRSEC3338</t>
  </si>
  <si>
    <t>1 ESTACION TERMINAL DE ABONADO MOD SUBXDT30V/U CON RASTREO AUTOMATICO DE CANALES POTENCIA RF 30W Y CODIF  ANI</t>
  </si>
  <si>
    <t>TRSEC3339</t>
  </si>
  <si>
    <t>TRSEC3354</t>
  </si>
  <si>
    <t>TRSEC3177</t>
  </si>
  <si>
    <t>TRSEC3182</t>
  </si>
  <si>
    <t>TRSEC3183</t>
  </si>
  <si>
    <t>TRSEC3184</t>
  </si>
  <si>
    <t>TRSEC3606</t>
  </si>
  <si>
    <t>TRSEC3437</t>
  </si>
  <si>
    <t>TRSEC3592</t>
  </si>
  <si>
    <t>TRSEC3624</t>
  </si>
  <si>
    <t>TRSEC3467</t>
  </si>
  <si>
    <t>TRSEC3438</t>
  </si>
  <si>
    <t>TRSEC3480</t>
  </si>
  <si>
    <t>TRSEC3421</t>
  </si>
  <si>
    <t>TRSEC3486</t>
  </si>
  <si>
    <t>TRSEC3435</t>
  </si>
  <si>
    <t>TRSEC3449</t>
  </si>
  <si>
    <t>TRSEC3658</t>
  </si>
  <si>
    <t>TRSEC3654</t>
  </si>
  <si>
    <t>TRSEC3647</t>
  </si>
  <si>
    <t>TRSEC3631</t>
  </si>
  <si>
    <t>TRSEC3616</t>
  </si>
  <si>
    <t>TRSEC3733</t>
  </si>
  <si>
    <t>TRSEC3709</t>
  </si>
  <si>
    <t>TRSEC3078</t>
  </si>
  <si>
    <t>TRSEC3499</t>
  </si>
  <si>
    <t>TRSEC3737</t>
  </si>
  <si>
    <t>TRSEC3749</t>
  </si>
  <si>
    <t>TRSEC4008</t>
  </si>
  <si>
    <t>TRSEC3670</t>
  </si>
  <si>
    <t xml:space="preserve">1 ANTENA OMNIDIRECCIONAL DE DIPOLOS EXPUESTOS VHF DB 224  MOD TM AS7 12 </t>
  </si>
  <si>
    <t>TRSEC4031</t>
  </si>
  <si>
    <t>TRSEC3905</t>
  </si>
  <si>
    <t>TRSEC3096-A</t>
  </si>
  <si>
    <t>TRSEC3097-A</t>
  </si>
  <si>
    <t>TRSEC3098-A</t>
  </si>
  <si>
    <t>TRSEC3099-A</t>
  </si>
  <si>
    <t>TRSEC3937</t>
  </si>
  <si>
    <t>TRSEC3903</t>
  </si>
  <si>
    <t>TRSEC3669</t>
  </si>
  <si>
    <t>TRSEC3385</t>
  </si>
  <si>
    <t>1 ANTENA DIRECCIONAL TIPO YAGUI VHF  MOD  TM ATVY6</t>
  </si>
  <si>
    <t>1 ANTENA DIRECCIONAL TIPO YAGUI VHF  MOD  TM ATVY6  6 ELEMENTOS</t>
  </si>
  <si>
    <t>TRSEC3985</t>
  </si>
  <si>
    <t>TRSEC3619</t>
  </si>
  <si>
    <t>TRSEC3988</t>
  </si>
  <si>
    <t>TRSEC3313</t>
  </si>
  <si>
    <t>TRSEC3556</t>
  </si>
  <si>
    <t>TRSEC3610</t>
  </si>
  <si>
    <t>TRSEC3615</t>
  </si>
  <si>
    <t>TRSEC3627</t>
  </si>
  <si>
    <t>TRSEC3107</t>
  </si>
  <si>
    <t>1 ANTENA DIRECCIONAL TIPO YAGUI VHF  MOD  TM ATVY6 6 ELEMENTOS</t>
  </si>
  <si>
    <t>TRSEC3108</t>
  </si>
  <si>
    <t>1 ANTENA DIRECCIONAL TIPO YAGUI VHF  MOD  TM ATVY6 5 ELEMENTOS</t>
  </si>
  <si>
    <t>TRSEC3109</t>
  </si>
  <si>
    <t>TRSEC3110</t>
  </si>
  <si>
    <t>TRSEC3111</t>
  </si>
  <si>
    <t>TRSEC3112</t>
  </si>
  <si>
    <t>TRSEC3113</t>
  </si>
  <si>
    <t>TRSEC3122</t>
  </si>
  <si>
    <t>1 ANTENA DIRECCIONAL TIPO YAGUI VHF  MOD  TM ATVY6  6 ELEMENTOS LARGA</t>
  </si>
  <si>
    <t>TRSEC3123</t>
  </si>
  <si>
    <t>1 ANTENA DIRECCIONAL TIPO YAGUI VHF  MOD  TM ATVY6 6 ELEMENTOS LARGA</t>
  </si>
  <si>
    <t>TRSEC3289</t>
  </si>
  <si>
    <t>TRSEC3310</t>
  </si>
  <si>
    <t>TRSEC3315</t>
  </si>
  <si>
    <t>TRSEC3984</t>
  </si>
  <si>
    <t>TRSEC3986</t>
  </si>
  <si>
    <t>TRSEC3987</t>
  </si>
  <si>
    <t>TRSEC3989</t>
  </si>
  <si>
    <t>TRSEC3074-A</t>
  </si>
  <si>
    <t>TRSEC3375-A</t>
  </si>
  <si>
    <t>TRSEC3076-A</t>
  </si>
  <si>
    <t>TRSEC3088-A</t>
  </si>
  <si>
    <t>TRSEC3089-A</t>
  </si>
  <si>
    <t>TRSEC3101-A</t>
  </si>
  <si>
    <t>TRSEC3641</t>
  </si>
  <si>
    <t>TRSEC3115</t>
  </si>
  <si>
    <t>1 ANTENA DIRECCIONAL TIPO YAGUI VHF  MOD  TM ATVY6  3 ELEMENTOS</t>
  </si>
  <si>
    <t>TRSEC3116</t>
  </si>
  <si>
    <t>TRSEC3117</t>
  </si>
  <si>
    <t>TRSEC3118</t>
  </si>
  <si>
    <t>TRSEC3119</t>
  </si>
  <si>
    <t>TRSEC3120</t>
  </si>
  <si>
    <t>TRSEC3121</t>
  </si>
  <si>
    <t>TRSEC3283</t>
  </si>
  <si>
    <t>TRSEC3291</t>
  </si>
  <si>
    <t>TRSEC3296</t>
  </si>
  <si>
    <t>TRSEC3300</t>
  </si>
  <si>
    <t>TRSEC3307</t>
  </si>
  <si>
    <t>TRSEC3981</t>
  </si>
  <si>
    <t>TRSEC3982</t>
  </si>
  <si>
    <t>TRSEC3077-A</t>
  </si>
  <si>
    <t>TRSEC3081-A</t>
  </si>
  <si>
    <t>TRSEC3983</t>
  </si>
  <si>
    <t>TRSEC3083-A</t>
  </si>
  <si>
    <t>TRSEC3111-A</t>
  </si>
  <si>
    <t>TRSEC3412</t>
  </si>
  <si>
    <t>1 ANTENA DIRECCIONAL TIPO YAGUI VHF  MOD  TM ATVY6 12  ELEMENTOS</t>
  </si>
  <si>
    <t>TRSEC3413</t>
  </si>
  <si>
    <t>TRSEC3386</t>
  </si>
  <si>
    <t>TRSEC3387</t>
  </si>
  <si>
    <t>TRSEC3124</t>
  </si>
  <si>
    <t>TRSEC3555</t>
  </si>
  <si>
    <t>TRSEC3462</t>
  </si>
  <si>
    <t>TRSEC3463</t>
  </si>
  <si>
    <t>TRSEC3722</t>
  </si>
  <si>
    <t>TRSEC3723</t>
  </si>
  <si>
    <t>TRSEC3671</t>
  </si>
  <si>
    <t>TRSEC3672</t>
  </si>
  <si>
    <t>TRSEC3125</t>
  </si>
  <si>
    <t>TRSEC3806</t>
  </si>
  <si>
    <t>TRSEC3280</t>
  </si>
  <si>
    <t>TRSEC3090-A</t>
  </si>
  <si>
    <t>TRSEC3091-A</t>
  </si>
  <si>
    <t>TRSEC3092-A</t>
  </si>
  <si>
    <t>TRSEC3093-A</t>
  </si>
  <si>
    <t>TRSEC3094-A</t>
  </si>
  <si>
    <t>TRSEC3095-A</t>
  </si>
  <si>
    <t>TRSEC3779</t>
  </si>
  <si>
    <t>TRSEC3780</t>
  </si>
  <si>
    <t>TRSEC3939</t>
  </si>
  <si>
    <t>1 TORRE ESTRUCTURAL DE 21 MTS  CON ACCESORIOS DE INSTALACION MOD TM FT700 F T30</t>
  </si>
  <si>
    <t>1 SISTEMA DE LUCES DE OBSTRUCCION PARA TORRE MOD  TM LOBS</t>
  </si>
  <si>
    <t>TRSEC3102</t>
  </si>
  <si>
    <t>TRSEC3105</t>
  </si>
  <si>
    <t>60 SISTEMAS DE AISLAMIENTO A TIERRA PARA TORRE O EQUIPO TERMINAL</t>
  </si>
  <si>
    <t>17 SISTEMAS DE AISLAMIENTO A TIERRA PARA TORRE O EQUIPO TERMINAL</t>
  </si>
  <si>
    <t>22 SISTEMAS DE AISLAMIENTO A TIERRA PARA TORRE O EQUIPO TERMINAL</t>
  </si>
  <si>
    <t>TRSEC3081</t>
  </si>
  <si>
    <t>1 MASTIL ELESCOPICO DE 15 MTS. CON ACCESORIOS Y HERRAJES MOD TM MAST 15</t>
  </si>
  <si>
    <t>TRSEC3436</t>
  </si>
  <si>
    <t>TRSEC3259</t>
  </si>
  <si>
    <t>TRSEC3265</t>
  </si>
  <si>
    <t>TRSEC3481</t>
  </si>
  <si>
    <t>TRSEC3427</t>
  </si>
  <si>
    <t>TRSEC3488</t>
  </si>
  <si>
    <t>TRSEC3441</t>
  </si>
  <si>
    <t>TRSEC3448</t>
  </si>
  <si>
    <t>TRSEC3601</t>
  </si>
  <si>
    <t>TRSEC3814</t>
  </si>
  <si>
    <t>TRSEC3660</t>
  </si>
  <si>
    <t>TRSEC3711</t>
  </si>
  <si>
    <t>TRSEC3812</t>
  </si>
  <si>
    <t>TRSEC3815</t>
  </si>
  <si>
    <t>TRSEC3618</t>
  </si>
  <si>
    <t>TRSEC3736</t>
  </si>
  <si>
    <t>TRSEC3649</t>
  </si>
  <si>
    <t>TRSEC3821</t>
  </si>
  <si>
    <t>TRSEC3740</t>
  </si>
  <si>
    <t>TRSEC3005.A</t>
  </si>
  <si>
    <t>TRSEC3764</t>
  </si>
  <si>
    <t>TRSEC3288</t>
  </si>
  <si>
    <t>280 MTS. LINEA DE TRANSMISION COAXIAL  7/8" DE DIAMETRO, MOD. TM-B199</t>
  </si>
  <si>
    <t>330 MTS. LINEA DE TRANSMISION COAXIAL  7/8" DE DIAMETRO, MOD. TM-B199</t>
  </si>
  <si>
    <t>2550 MTS. LINEA DE TRANSMISION COAXIAL  BELDEN  9913, MOD. TM-B199</t>
  </si>
  <si>
    <t>660 MTS. LINEA DE TRANSMISION COAXIAL  BELDEN  9913, MOD. TM-B199</t>
  </si>
  <si>
    <t>11 JUEGOS DE HERRAJES, ACCESORIOS Y CONECTOR PARA LINEA DE TRANSMISION</t>
  </si>
  <si>
    <t>33 JUEGOS DE HERRAJES, ACCESORIOS Y CONECTOR PARA LINEA DE TRANSMISION</t>
  </si>
  <si>
    <t>172 CONECTORES COAXIALES TM-B199CON PARA CABLE BELDEN</t>
  </si>
  <si>
    <t>44 CONECTORES COAXIALES TM-B199CON PARA CABLE BELDEN</t>
  </si>
  <si>
    <t>TRSEC3655</t>
  </si>
  <si>
    <t>1 TELEFONO UNILINEA A&amp;T  MOD  TM  ITT2500</t>
  </si>
  <si>
    <t>TRSEC3593</t>
  </si>
  <si>
    <t>TRSEC3608</t>
  </si>
  <si>
    <t>TRSEC3103</t>
  </si>
  <si>
    <t>TRSEC3305</t>
  </si>
  <si>
    <t>TRSEC3080</t>
  </si>
  <si>
    <t>22 SISTEMAS FOTOVOLTAICOS PARA EQUIPO TERMINAL CONSTA DE:</t>
  </si>
  <si>
    <t>TRSEC3257</t>
  </si>
  <si>
    <t>MODULO SOLAR M75</t>
  </si>
  <si>
    <t>TRSEC3258</t>
  </si>
  <si>
    <t>TRSEC3468</t>
  </si>
  <si>
    <t>TRSEC3469</t>
  </si>
  <si>
    <t>TRSEC3482</t>
  </si>
  <si>
    <t>TRSEC3483</t>
  </si>
  <si>
    <t>TRSEC3428</t>
  </si>
  <si>
    <t>TRSEC3429</t>
  </si>
  <si>
    <t>TRSEC3425</t>
  </si>
  <si>
    <t>TRSEC3426</t>
  </si>
  <si>
    <t>TRSEC3489</t>
  </si>
  <si>
    <t>TRSEC3490</t>
  </si>
  <si>
    <t>TRSEC3443</t>
  </si>
  <si>
    <t>TRSEC3442</t>
  </si>
  <si>
    <t>TRSEC3445</t>
  </si>
  <si>
    <t>TRSEC3446</t>
  </si>
  <si>
    <t>TRSEC3661</t>
  </si>
  <si>
    <t>TRSEC3662</t>
  </si>
  <si>
    <t>TRSEC3663</t>
  </si>
  <si>
    <t>TRSEC3650</t>
  </si>
  <si>
    <t>TRSEC3651</t>
  </si>
  <si>
    <t>TRSEC3634</t>
  </si>
  <si>
    <t>TRSEC3635</t>
  </si>
  <si>
    <t>TRSEC3636</t>
  </si>
  <si>
    <t>TRSEC3620</t>
  </si>
  <si>
    <t>TRSEC3621</t>
  </si>
  <si>
    <t>TRSEC3595</t>
  </si>
  <si>
    <t>TRSEC3596</t>
  </si>
  <si>
    <t>TRSEC3602</t>
  </si>
  <si>
    <t>TRSEC3603</t>
  </si>
  <si>
    <t>TRSEC3712</t>
  </si>
  <si>
    <t>TRSEC3713</t>
  </si>
  <si>
    <t>TRSEC3714</t>
  </si>
  <si>
    <t>TRSEC3715</t>
  </si>
  <si>
    <t>TRSEC3642</t>
  </si>
  <si>
    <t>TRSEC3643</t>
  </si>
  <si>
    <t>TRSEC3644</t>
  </si>
  <si>
    <t>TRSEC3645</t>
  </si>
  <si>
    <t>TRSEC3975</t>
  </si>
  <si>
    <t>TRSEC3976</t>
  </si>
  <si>
    <t>TRSEC3977</t>
  </si>
  <si>
    <t>TRSEC3058-A</t>
  </si>
  <si>
    <t>SOPORTE PARA MODULO</t>
  </si>
  <si>
    <t>TRSEC3471</t>
  </si>
  <si>
    <t>TRSEC3484</t>
  </si>
  <si>
    <t>TRSEC3491</t>
  </si>
  <si>
    <t>TRSEC3444</t>
  </si>
  <si>
    <t>TRSEC3478</t>
  </si>
  <si>
    <t>CONTROLADOR DE CARGA PARA DOS MODULOS</t>
  </si>
  <si>
    <t>TRSEC3432</t>
  </si>
  <si>
    <t>TRSEC3423</t>
  </si>
  <si>
    <t>TRSEC3487</t>
  </si>
  <si>
    <t>TRSEC3450</t>
  </si>
  <si>
    <t>TRSEC3665</t>
  </si>
  <si>
    <t>TRSEC3657</t>
  </si>
  <si>
    <t>TRSEC3653</t>
  </si>
  <si>
    <t>TRSEC3598</t>
  </si>
  <si>
    <t>TRSEC3717</t>
  </si>
  <si>
    <t>TRSEC3979</t>
  </si>
  <si>
    <t>TRSEC3623</t>
  </si>
  <si>
    <t>TRSEC3968</t>
  </si>
  <si>
    <t>TRSEC3002-A</t>
  </si>
  <si>
    <t>TRSEC3004-A</t>
  </si>
  <si>
    <t>TRSEC3974</t>
  </si>
  <si>
    <t>TRSEC3059-A</t>
  </si>
  <si>
    <t>TRSEC3016-10</t>
  </si>
  <si>
    <t>TRSEC3016-11</t>
  </si>
  <si>
    <t>TRSEC3017</t>
  </si>
  <si>
    <t>TRSEC3018</t>
  </si>
  <si>
    <t>TRSEC3019</t>
  </si>
  <si>
    <t>TRSEC3020</t>
  </si>
  <si>
    <t>TRSEC3021</t>
  </si>
  <si>
    <t>TRSEC3022</t>
  </si>
  <si>
    <t>TRSEC3023</t>
  </si>
  <si>
    <t>TRSEC3024</t>
  </si>
  <si>
    <t>TRSEC3025</t>
  </si>
  <si>
    <t>TRSEC3688</t>
  </si>
  <si>
    <t>TRSEC3689</t>
  </si>
  <si>
    <t>TRSEC3690</t>
  </si>
  <si>
    <t>TRSEC3691</t>
  </si>
  <si>
    <t>TRSEC3692</t>
  </si>
  <si>
    <t>TRSEC3693</t>
  </si>
  <si>
    <t>TRSEC3694</t>
  </si>
  <si>
    <t>TRSEC3695</t>
  </si>
  <si>
    <t>TRSEC3696</t>
  </si>
  <si>
    <t>18 MODULO SOLAR M75</t>
  </si>
  <si>
    <t>21 JUEGO DE ACCESORIOS PARA MONTAJE DE MODULOS</t>
  </si>
  <si>
    <t>21 BATERIAS RECARGABLES DE CICLO PROFUNDO 100AH/12VCD</t>
  </si>
  <si>
    <t>6 SISTEMAS FOTOVOLTAICO PARA EQUIPO REPETIDOR QUE COMPRENDE DE:</t>
  </si>
  <si>
    <t>TRSEC3391</t>
  </si>
  <si>
    <t>MODULO DE CELDA SOLAR</t>
  </si>
  <si>
    <t>TRSEC3390</t>
  </si>
  <si>
    <t>TRSEC3394</t>
  </si>
  <si>
    <t>TRSEC3395</t>
  </si>
  <si>
    <t>TRSEC3396</t>
  </si>
  <si>
    <t>TRSEC3389</t>
  </si>
  <si>
    <t>TRSEC3392</t>
  </si>
  <si>
    <t>TRSEC3397</t>
  </si>
  <si>
    <t>TRSEC3958</t>
  </si>
  <si>
    <t>TRSEC3960</t>
  </si>
  <si>
    <t>TRSEC3961</t>
  </si>
  <si>
    <t>TRSEC3964</t>
  </si>
  <si>
    <t>TRSEC3697</t>
  </si>
  <si>
    <t>TRSEC3698</t>
  </si>
  <si>
    <t>TRSEC3699</t>
  </si>
  <si>
    <t>TRSEC3700</t>
  </si>
  <si>
    <t>TRSEC3701</t>
  </si>
  <si>
    <t>TRSEC3702</t>
  </si>
  <si>
    <t>TRSEC3703</t>
  </si>
  <si>
    <t>TRSEC3704</t>
  </si>
  <si>
    <t>TRSEC3705</t>
  </si>
  <si>
    <t>TRSEC3706</t>
  </si>
  <si>
    <t>TRSEC3707</t>
  </si>
  <si>
    <t>16 MODULOS DE CELDA SOLAR</t>
  </si>
  <si>
    <t>JUEGO SOPORTES DE ALUMINIO PARA 8 MODULOS SOLARES</t>
  </si>
  <si>
    <t>18 JUEGO SOPORTES DE ALUMINIO PARA 8 MODULOS SOLARES</t>
  </si>
  <si>
    <t>CONTROLADOR DE CARGA</t>
  </si>
  <si>
    <t>48 JUEGO DE ACCESORIOS PARA MONTAJE DE MODULOS</t>
  </si>
  <si>
    <t>48 BATERIAS RECARGABLES DE CICLO PROFUNDO 100AH/12VCD</t>
  </si>
  <si>
    <t>TRSEC3932</t>
  </si>
  <si>
    <t>FUENTE DE ALIMENTACION  CON RECTIFICACION ENTRADA 120VCA-SALIDA 12VCD-12 AMPS</t>
  </si>
  <si>
    <t>TRSEC3263</t>
  </si>
  <si>
    <t>TRSEC3079</t>
  </si>
  <si>
    <t>TRSEC3500</t>
  </si>
  <si>
    <t>TRSEC3110A</t>
  </si>
  <si>
    <t>TRSEC3924</t>
  </si>
  <si>
    <t>TRSEC3804</t>
  </si>
  <si>
    <t>TRSEC3766</t>
  </si>
  <si>
    <t>TRSEC3109-A</t>
  </si>
  <si>
    <t>TRSEC3734</t>
  </si>
  <si>
    <t>TRSEC3738</t>
  </si>
  <si>
    <t>TRSEC3107-A</t>
  </si>
  <si>
    <t>TRSEC3786</t>
  </si>
  <si>
    <t>TRSEC3220</t>
  </si>
  <si>
    <t>TRSEC3221</t>
  </si>
  <si>
    <t>TRSEC3223</t>
  </si>
  <si>
    <t>TRSEC3224</t>
  </si>
  <si>
    <t>TRSEC3225</t>
  </si>
  <si>
    <t>TRSEC3403</t>
  </si>
  <si>
    <t>TRSEC3227</t>
  </si>
  <si>
    <t>TRSEC3228</t>
  </si>
  <si>
    <t>TRSEC3229</t>
  </si>
  <si>
    <t>TRSEC3230</t>
  </si>
  <si>
    <t>TRSEC3231</t>
  </si>
  <si>
    <t>TRSEC3233</t>
  </si>
  <si>
    <t>TRSEC3311</t>
  </si>
  <si>
    <t>TRSEC3304</t>
  </si>
  <si>
    <t>TRSEC3297</t>
  </si>
  <si>
    <t>8 FUENTE DE ALIMENTACION  CON RECTIFICACION ENTRADA 120VCA-SALIDA 12VCD-12 AMPS</t>
  </si>
  <si>
    <t>TRSEC3570</t>
  </si>
  <si>
    <t>CARGADOR DE BATERIA</t>
  </si>
  <si>
    <t>TRSEC3408</t>
  </si>
  <si>
    <t>TRSEC3277</t>
  </si>
  <si>
    <t>TRSEC3459</t>
  </si>
  <si>
    <t>TRSEC3910</t>
  </si>
  <si>
    <t>BATERIAS DE CICLO PROFUNDO 100AH/12VCD</t>
  </si>
  <si>
    <t>2 BATERIAS DE CICLO PROFUNDO 100AH/12VCD</t>
  </si>
  <si>
    <t>11 SISTEMAS DE ENERGIA ININTERRUMPIBLE PARA ESTACION TERMINAL RADIOBASE CONSTA DE:</t>
  </si>
  <si>
    <t xml:space="preserve">1 CARGADOR DE BATERIAS </t>
  </si>
  <si>
    <t>TRSEC34018</t>
  </si>
  <si>
    <t>TRSEC3720</t>
  </si>
  <si>
    <t>TRSEC3774</t>
  </si>
  <si>
    <t>TRSEC3590</t>
  </si>
  <si>
    <t>TRSEC3747</t>
  </si>
  <si>
    <t>TRSEC3327</t>
  </si>
  <si>
    <t>4 BATERIAS RECARGABLES DE CICLO PROFUNDO 100AH/12VCD</t>
  </si>
  <si>
    <t>80 BATERIAS RECARGABLES DE CICLO PROFUNDO 100AH/12VCD</t>
  </si>
  <si>
    <t>APARTARRAYOS PARA TORRE</t>
  </si>
  <si>
    <t>19 DISPOSITIVOS PROTECTOR DE LINEA TX Y SUPRESOR D DESCARGAS ELECTRICAS</t>
  </si>
  <si>
    <t>22 DISPOSITIVOS PROTECTOR DE LINEA TX Y SUPRESOR D DESCARGAS ELECTRICAS</t>
  </si>
  <si>
    <t>50 DISPOSITIVOS PROTECTOR DE LINEA TX Y SUPRESOR D DESCARGAS ELECTRICAS</t>
  </si>
  <si>
    <t>TRSEC3882</t>
  </si>
  <si>
    <t>Rack de montaje con reg. de volt.con  8 Entrepaños de 45 x 85 cm</t>
  </si>
  <si>
    <t>TRSEC4085</t>
  </si>
  <si>
    <t>TRSEC4091</t>
  </si>
  <si>
    <t>Rack de montaje con reg. de volt. con  7 Entrepaños de 45 x 85 cm</t>
  </si>
  <si>
    <t>TRSEC4092</t>
  </si>
  <si>
    <t>TRSEC3885</t>
  </si>
  <si>
    <t>Rack de montaje con reg. de volt. con  8 Entrepaños de 45 x 85 cm</t>
  </si>
  <si>
    <t>TRSEC4086</t>
  </si>
  <si>
    <t>TRSEC4089</t>
  </si>
  <si>
    <t>Rack de montaje con reg. de volt. con  5 Entrepaños de 45 x 85 cm</t>
  </si>
  <si>
    <t>TRSEC4090</t>
  </si>
  <si>
    <t>Rack de montaje con reg. de volt. con  6 Entrepaños de 45 x 85 cm</t>
  </si>
  <si>
    <t xml:space="preserve"> Telefono terminal unilinea</t>
  </si>
  <si>
    <t>Base de concreto reforzado para antena vertex de 7.0 mts.</t>
  </si>
  <si>
    <t>Luces (2) de señalamiento y apartarrayos en antena vertex de 7.0 mts.</t>
  </si>
  <si>
    <t>Ductos y Lineas de cableado principal con tierra fisica con varilla copperwell en bentonita en estacion central.</t>
  </si>
  <si>
    <t>TRSEC3019-A</t>
  </si>
  <si>
    <t>Sistema de energia solar incluye: un  gabinete controlador de carga para 6 arreglos o grupos de celdas solares,</t>
  </si>
  <si>
    <t>TRSEC3015-A</t>
  </si>
  <si>
    <t>Un gabinete metálico con placa disipadora de potencia en el exterior, panel de conexiones eléctricas y switch de dos posiciones en el interior.</t>
  </si>
  <si>
    <t>TRSEC3016-A</t>
  </si>
  <si>
    <t>Gabinete metálico con tres transformadores y panel de conexiones eléctrica entrada/salida para tres arreglos.</t>
  </si>
  <si>
    <t>TRSEC3017-A</t>
  </si>
  <si>
    <t xml:space="preserve">un estante para 26 baterias </t>
  </si>
  <si>
    <t xml:space="preserve">Jgo. de tuberia y cables electricos. </t>
  </si>
  <si>
    <t>TRSEC3015</t>
  </si>
  <si>
    <t>Un modulo de celdas fotovoltaicas 48 watts/m75 3.02a 15.9v</t>
  </si>
  <si>
    <t>TRSEC3016-1</t>
  </si>
  <si>
    <t>TRSEC3016-2</t>
  </si>
  <si>
    <t>TRSEC3016-3</t>
  </si>
  <si>
    <t>TRSEC3016-4</t>
  </si>
  <si>
    <t>TRSEC3016-5</t>
  </si>
  <si>
    <t>TRSEC3016-6</t>
  </si>
  <si>
    <t>TRSEC3016-7</t>
  </si>
  <si>
    <t>TRSEC3629</t>
  </si>
  <si>
    <t>Un modulo de celdas fotovoltaicas 48 watts/m75</t>
  </si>
  <si>
    <t>TRSEC3889</t>
  </si>
  <si>
    <t>Regulador de voltaje (toma corriente múltiple [6] con restablecedor térmico)</t>
  </si>
  <si>
    <t>TRSEC3890</t>
  </si>
  <si>
    <t>TRSEC3891</t>
  </si>
  <si>
    <t>TRSEC3892</t>
  </si>
  <si>
    <t>TRSEC3893</t>
  </si>
  <si>
    <t>TRSEC3006-A</t>
  </si>
  <si>
    <t>TRSEC3012-A</t>
  </si>
  <si>
    <t>TRSEC3878</t>
  </si>
  <si>
    <t>TRSEC4179</t>
  </si>
  <si>
    <t>TRSEC4180</t>
  </si>
  <si>
    <t>TRSEC4181</t>
  </si>
  <si>
    <t>TRSEC4182</t>
  </si>
  <si>
    <t>TRSEC4183</t>
  </si>
  <si>
    <t>TRSEC4184</t>
  </si>
  <si>
    <t>TRSEC4185</t>
  </si>
  <si>
    <t>TRSEC4186</t>
  </si>
  <si>
    <t>TRSEC4187</t>
  </si>
  <si>
    <t>TRSEC4188</t>
  </si>
  <si>
    <t>TRSEC4189</t>
  </si>
  <si>
    <t>TRSEC3879</t>
  </si>
  <si>
    <t>TRSEC3875</t>
  </si>
  <si>
    <t>TRSEC3894</t>
  </si>
  <si>
    <t>TRSEC3554</t>
  </si>
  <si>
    <t>Inversor CD7CA 12VCD-115</t>
  </si>
  <si>
    <t>Regulador TRIPP IS 1200 watts</t>
  </si>
  <si>
    <t>1 Antena yagui</t>
  </si>
  <si>
    <t>Cable, antena RE-8</t>
  </si>
  <si>
    <t>Antena yagui</t>
  </si>
  <si>
    <t>TRSEC3899</t>
  </si>
  <si>
    <t>Mastil de 12 mts. Telescopico</t>
  </si>
  <si>
    <t>cable de antena rg 8 mts.</t>
  </si>
  <si>
    <t>TRSEC3549</t>
  </si>
  <si>
    <t>DE 45WATTS,BANDA VHF INCLUYE: MICROFONO COMPACTO TIPO:D43LRA77A55CKM208</t>
  </si>
  <si>
    <t>TRSEC3809</t>
  </si>
  <si>
    <t>1 ANTENA OMNIDIRECCIONAL TIPO:MBX-150</t>
  </si>
  <si>
    <t>20 mts. de cable rg/8</t>
  </si>
  <si>
    <t>Lote de conectores PL 259</t>
  </si>
  <si>
    <t>cable, antena rg 8 mts.</t>
  </si>
  <si>
    <t xml:space="preserve">cable, antena rg </t>
  </si>
  <si>
    <t>Tramo de cable</t>
  </si>
  <si>
    <t>1 Paquete de energia solar contiene: 1 modulo m-25 (22 watts), 1 juego de soporte escuadra c/accesorios</t>
  </si>
  <si>
    <t xml:space="preserve">cable, antena </t>
  </si>
  <si>
    <t>1 instalación de mastil</t>
  </si>
  <si>
    <t>1 Tramo de cable</t>
  </si>
  <si>
    <t>Conectores</t>
  </si>
  <si>
    <t>TRSEC3382</t>
  </si>
  <si>
    <t>1 Caseta de 1.80 x 2.25mts, de lámina multipanel</t>
  </si>
  <si>
    <t>TRSEC3474</t>
  </si>
  <si>
    <t>TRSEC3674</t>
  </si>
  <si>
    <t>TRSEC3841</t>
  </si>
  <si>
    <t xml:space="preserve">FUENTE DE ENERGIA ININTERRUMPIBLE TIPO:ME 2.1KVA (UPS) DE 2.1 KVA. </t>
  </si>
  <si>
    <t>TRSEC3842</t>
  </si>
  <si>
    <t>TRSEC3843</t>
  </si>
  <si>
    <t xml:space="preserve">1 Instrumento de medición 9mhz incluye opcion de frecuencia de precision, </t>
  </si>
  <si>
    <t>Decoder (ntsc) rf-qpsk demodulador, decodificador digital</t>
  </si>
  <si>
    <t xml:space="preserve">Lnb 25º Tolerancia 250 </t>
  </si>
  <si>
    <t>TRSEC3219</t>
  </si>
  <si>
    <t>(Soldadura autogena) que incluye: pte</t>
  </si>
  <si>
    <t>1 batería delco</t>
  </si>
  <si>
    <t>1 Base para celda solar</t>
  </si>
  <si>
    <t>1 acumulador de 27 placas</t>
  </si>
  <si>
    <t>1 Sistema telefónico</t>
  </si>
  <si>
    <t>Instalación de  telefonía pública rural  en mpio. De san Javier</t>
  </si>
  <si>
    <t>Block porta system  para 10 módulos sin fusibles</t>
  </si>
  <si>
    <t>4 fusibles para porta sistem</t>
  </si>
  <si>
    <t>02 Protectores de  línea para 10 troncales</t>
  </si>
  <si>
    <t>TRSEC3856</t>
  </si>
  <si>
    <t>Estacion base para radio de acceso multiple para operare en la banda de  2.4 Ghz integrada de: a) Rack principal:</t>
  </si>
  <si>
    <t>TRSEC3855</t>
  </si>
  <si>
    <t>b) radio transmisor ( tx)</t>
  </si>
  <si>
    <t>TRSEC3854</t>
  </si>
  <si>
    <t>c)  radio  receptor (rx)</t>
  </si>
  <si>
    <t>TRSEC3853</t>
  </si>
  <si>
    <t xml:space="preserve">d) Una fuente de alimentación  48v para Ec. </t>
  </si>
  <si>
    <t>e) un panel con terminales krone  para servicio telefónico.</t>
  </si>
  <si>
    <t>TRSEC3858</t>
  </si>
  <si>
    <t>f) Un anaquel  128 lineas fv, 32 lineas</t>
  </si>
  <si>
    <t>TRSEC3859</t>
  </si>
  <si>
    <t xml:space="preserve">g) Un anaquel control del sistema 12 modulos de control y de linea </t>
  </si>
  <si>
    <t>TRSEC3857</t>
  </si>
  <si>
    <t xml:space="preserve">h) Un bastidor auto soportado de 2.15 mts. </t>
  </si>
  <si>
    <t>i) Un deflector de cableado para estación central</t>
  </si>
  <si>
    <t>j) 1 Kit de instalación básico para estación central</t>
  </si>
  <si>
    <t>TRSEC3546</t>
  </si>
  <si>
    <t>k) 1 Monitor ( terminal de presentacion visual)</t>
  </si>
  <si>
    <t>TRSEC3547</t>
  </si>
  <si>
    <t>l) 1 Teclado</t>
  </si>
  <si>
    <t>TRSEC3545</t>
  </si>
  <si>
    <t>m) 1 Impresora</t>
  </si>
  <si>
    <t>TRSEC3863</t>
  </si>
  <si>
    <t xml:space="preserve">Una estacion repetidora para radio de acc. multiple 2.4 ghz integrada de: a) Un repetidor en gabinete 2.4 ghz. Con  transreceptor de 35 dbm; </t>
  </si>
  <si>
    <t>TRSEC3864</t>
  </si>
  <si>
    <t>b) Un pjp para repetidor, 16 lineas a 2 hilos, 8 lineas 4 hilos e&amp;m, 4 lineas de datos con proteccion a gas.</t>
  </si>
  <si>
    <t>TRSEC3029-A</t>
  </si>
  <si>
    <t>c) Una fuente de alimentacion para pjp +13.6v una  nomenclatura en español para repet.</t>
  </si>
  <si>
    <t>d) Una nomenclatura en Español para repetidor</t>
  </si>
  <si>
    <t>e) Un juego de instalacion para repetidor en torre tipo M40/60/90</t>
  </si>
  <si>
    <t>TRSEC3048</t>
  </si>
  <si>
    <t>Microestacion de abonado rural para radio de acceso multiple para operar en la banda de 2.4 ghz Incluye Jgo. De Instalacion exterior</t>
  </si>
  <si>
    <t>TRSEC3062</t>
  </si>
  <si>
    <t>Microestación de abonado rural para radio de acceso multiple para operar en la banda de 2.4 ghz. Incluye Jgo. De Instalacion exterior</t>
  </si>
  <si>
    <t>TRSEC3051</t>
  </si>
  <si>
    <t xml:space="preserve">Microestacion de abonado rural para radio de accesomultiple para operar en la banda de 2.4 ghz.Incluye Jgo. De Instalacion exterior </t>
  </si>
  <si>
    <t>TRSEC3047</t>
  </si>
  <si>
    <t>TRSEC3061</t>
  </si>
  <si>
    <t>TRSEC3049</t>
  </si>
  <si>
    <t>Microestacion de abonado rural para radio de acceso multiple para operar en la banda de 2.4 ghz. Incluye Jgo. De Instalacion exterior</t>
  </si>
  <si>
    <t>TRSEC3057</t>
  </si>
  <si>
    <t>TRSEC3063</t>
  </si>
  <si>
    <t>TRSEC3056</t>
  </si>
  <si>
    <t>TRSEC3058</t>
  </si>
  <si>
    <t>TRSEC3059</t>
  </si>
  <si>
    <t xml:space="preserve">Microestacion de abonado rural para radio de acceso multiple para operar en la banda de 2.4 ghz. Incluye Jgo. De Instalacion exterior  </t>
  </si>
  <si>
    <t>TRSEC3060</t>
  </si>
  <si>
    <t>TRSEC3055</t>
  </si>
  <si>
    <t>TRSEC3053</t>
  </si>
  <si>
    <t>TRSEC3054</t>
  </si>
  <si>
    <t>TRSEC3050</t>
  </si>
  <si>
    <t>TRSEC3052</t>
  </si>
  <si>
    <t>Microestacion de abonado rural para radio de acceso múltiple para operar en la banda 2.4 Ghz. (Lote de refacción)</t>
  </si>
  <si>
    <t>TRSEC3401</t>
  </si>
  <si>
    <t>Sistema de suministro ininterrupido de energia de energia (ups) en linea con capacidad de 1.4 kva con transformador  ferrorecenante.</t>
  </si>
  <si>
    <t>TRSEC3455</t>
  </si>
  <si>
    <t>TRSEC3272</t>
  </si>
  <si>
    <t>TRSEC3776</t>
  </si>
  <si>
    <t>TRSEC3100</t>
  </si>
  <si>
    <t>TRSEC3731</t>
  </si>
  <si>
    <t>TRSEC3831</t>
  </si>
  <si>
    <t>Gabinetes (rack)  para resguardo de equipo electronico de 19¨ puerta frontal transparente con cerrojo altura 2 mts.</t>
  </si>
  <si>
    <t>TRSEC3832</t>
  </si>
  <si>
    <t>TRSEC3833</t>
  </si>
  <si>
    <t>TRSEC3834</t>
  </si>
  <si>
    <t>Tira de contactos hp</t>
  </si>
  <si>
    <t>TRSEC3835</t>
  </si>
  <si>
    <t>TRSEC3836</t>
  </si>
  <si>
    <t>TRSEC3837</t>
  </si>
  <si>
    <t>TRSEC3861</t>
  </si>
  <si>
    <t>TRSEC3862</t>
  </si>
  <si>
    <t>TRSEC3838</t>
  </si>
  <si>
    <t>Extractor de Aire</t>
  </si>
  <si>
    <t>TRSEC3839</t>
  </si>
  <si>
    <t>TRSEC3840</t>
  </si>
  <si>
    <t>60 Rieles hp Para Gabinetes ( Racks)</t>
  </si>
  <si>
    <t>6 Rieles hp Para Gabinetes ( Racks)</t>
  </si>
  <si>
    <t>1 Enciclopedia de 3 tomos del sistema SR 500.</t>
  </si>
  <si>
    <t xml:space="preserve">42 Baterias de ciclo profundo, 12vcd, marca exide, modelo ng27 </t>
  </si>
  <si>
    <t xml:space="preserve">23 Baterias de ciclo profundo, 12vcd, marca exide, modelo ng27 </t>
  </si>
  <si>
    <t xml:space="preserve">4 Rollos Nuevos de cable de 150 m (500 pies) </t>
  </si>
  <si>
    <t xml:space="preserve">28 Conectores Nuevos hembra para heliax de 7/8  </t>
  </si>
  <si>
    <t>10  Rollos Nuevos de linea de transmision semirigida de 150 mts. (500 pies)</t>
  </si>
  <si>
    <t>100 Conectores nuevos macho tipo PL 259rg8w para belden</t>
  </si>
  <si>
    <t xml:space="preserve">50 Conectores nuevos macho tipo N amphenol </t>
  </si>
  <si>
    <t>TRSEC3860</t>
  </si>
  <si>
    <t>Lote inicial de refacciones para estacion central radio de acceso multiple, consistente  en: a) Una fuente de alimentacion 48v para ec</t>
  </si>
  <si>
    <t>S/S</t>
  </si>
  <si>
    <t>b) Una modulo de lineas de ec 2 hilos fv</t>
  </si>
  <si>
    <t>TRSEC3865</t>
  </si>
  <si>
    <t>Lote final de ref. para est.repetidora radio acceso multiple, consiste en: a) Un modulo pjp p /repetidor 16 lineas a 2 hilos, 8 lineas a 4 hilos exm.</t>
  </si>
  <si>
    <t>b) Una fuente de alimentacion de PJP a   13.6vcd</t>
  </si>
  <si>
    <t>1 Teléfono unilinea con 3 memorias de marcación rapida, modelo: kx-ts6</t>
  </si>
  <si>
    <t>1 Teléfono (35641)</t>
  </si>
  <si>
    <t>TRSEC3042-A</t>
  </si>
  <si>
    <t>1 Sistema de energia ininterrumpible con tiempo de respaldo de 14 min. 120 volts, mod. FE1.4KVA</t>
  </si>
  <si>
    <t>1 Tarjeta de sonido</t>
  </si>
  <si>
    <t>1 Central telefónica TIPO:VB-9250 XW</t>
  </si>
  <si>
    <t>TRSEC4191</t>
  </si>
  <si>
    <t>1 Teléfono multilinea (consola) con display tipo:VB9211DEX</t>
  </si>
  <si>
    <t>1 Tarjeta de expansión para 8 ext. Unilineas, tipo: VB926EX</t>
  </si>
  <si>
    <t>1 Tarjeta SMDR, modelo VB928EX</t>
  </si>
  <si>
    <t>1 Equipo Repetidor sencillo VHF 146-174 Mhz potencia 50 watts de 16 canales.</t>
  </si>
  <si>
    <t>1 Sistema Alimentación Fotovoltaica para equipo repetidor que incluye a) Dos módulos solares de 50 watts.</t>
  </si>
  <si>
    <t xml:space="preserve">b) Dos soportes para módulo solar </t>
  </si>
  <si>
    <t>c) Un controlador de carga y descarga de batería para sistema solar de 12 vcd 20 amp.</t>
  </si>
  <si>
    <t>d) Dos baterías plomo-ácido de 23 placas 125 amp/hr</t>
  </si>
  <si>
    <t>e) Dos soportes para batería con montaje para torre</t>
  </si>
  <si>
    <t>f) Juego de accesorios y cable eléctrico especial</t>
  </si>
  <si>
    <t>1 Torre estructural de 30 mts. Tipo T-45  con pintura reglamentaria</t>
  </si>
  <si>
    <t xml:space="preserve">1 Sistema de Antena </t>
  </si>
  <si>
    <t>1 Sistema Duplexor</t>
  </si>
  <si>
    <t>1Sistema de luces de obstrucción</t>
  </si>
  <si>
    <t>1 Cajón métalico con candado</t>
  </si>
  <si>
    <t>1 Equipo Radiomóvil VHF 142-174 mhz potencia 40 watts, 4 canales</t>
  </si>
  <si>
    <t>1 Sistema de Alimentación para equipo terminal que incluye:a) una fuente regulada de 12 Amp a 12 Volts</t>
  </si>
  <si>
    <t>b) Una batería Plomo-Ácido de 23 placas amp/hr</t>
  </si>
  <si>
    <t>1 Sistema de Alimentación para equipo terminal que incluye:a) Un módulo solar de 50 watts.</t>
  </si>
  <si>
    <t>b) Un soporte para módulo de 50 watts</t>
  </si>
  <si>
    <t xml:space="preserve">c) Un controlador de carga y descarga de batería para sistema solar 12vcd 20 amp. </t>
  </si>
  <si>
    <t>d) Una batería Plomo-Ácido de 23 placas 125 amp/hr</t>
  </si>
  <si>
    <t>1 Torre estructural de 12 mts. Tipo T-30 con pintura reglamentaria</t>
  </si>
  <si>
    <t>1 Sistema de antena</t>
  </si>
  <si>
    <t>1 Sistema de parrarayos para torre</t>
  </si>
  <si>
    <t>1 Equipo de repetidor sencillo VHF 146-174 MHZ, Potencia 50 watts de 16 canales</t>
  </si>
  <si>
    <t>1 Sistema de alimentación fotovoltaica para equipo repetidor que incluye:     a) 2 módulos solares de 50 watts</t>
  </si>
  <si>
    <t>b) 2 soportes para módulos solares de 50 watts.</t>
  </si>
  <si>
    <t>c) 1 controlador de carga y descarga de batería para sistema solar 12 vcd 20 amp.</t>
  </si>
  <si>
    <t>d) 2 batería plomo-ácido de 23 placas 125 amp/hr</t>
  </si>
  <si>
    <t>e) 2 soportes para baterías con montaje</t>
  </si>
  <si>
    <t>1 Torre estructural de 30 mts. Con pintura reglamentaria</t>
  </si>
  <si>
    <t>1 Sistema de antena de 4 dipolos cerrados, incluídos accesorios de montaje y tierra, 40 mts. De cable coaxial de 1/2 ".</t>
  </si>
  <si>
    <t>1 Duplexor de 144-150 MHZ de 4 cavidades</t>
  </si>
  <si>
    <t>1 sistemas de luces de obstrucción</t>
  </si>
  <si>
    <t>1 Cajón metálico de lámina calibre 16, para intemperie para alojar el equipo repetidor, duplexor y controlado,  con ventilación</t>
  </si>
  <si>
    <t xml:space="preserve">1 equipo de radio móvil en VHF 142-174 mhz, potencia de 40 watts de 4 u 8 canales, </t>
  </si>
  <si>
    <t>1 Mesa para soporte de equipo Radio-Base,  batería y fuente regulada.</t>
  </si>
  <si>
    <t>1 Mesa para soporte de equipo Radio-Base, batería, controlador de carga.</t>
  </si>
  <si>
    <t>1 Mesa para soporte de equipo Radio-Base,  batería, controlador o fuente.</t>
  </si>
  <si>
    <t>1 Mesa para soporte de equipo Radio-Base, batería y controlador de carga.</t>
  </si>
  <si>
    <t xml:space="preserve">1 Sistema de tierra fisica de malla de cable de cobre desnudo semiduro trenzado 4/0 AWG </t>
  </si>
  <si>
    <t>1 Rack de motaje de 19" de 1.20 mts. De altura para colocación de repetidor y duplexores.</t>
  </si>
  <si>
    <t>1 Sist. de Alimentación fotovoltaica para  equipo repetidor que incluye dos módulos solares de 50W y un jgo de accesorios y cable eléctrico especial</t>
  </si>
  <si>
    <t>1 Sistema de Alimentación para Equipo Términal con energía eléctrica de C.F.E., que incluye: a) Una fuente regulada de 12 amp a 12 volts y</t>
  </si>
  <si>
    <t>b) una batería Plomo-Ácido de 23 placas 125 amp/hr.</t>
  </si>
  <si>
    <t>Sistema de Alimentación Fotovoltaica para equipo terminal que incluye: a) Un módulo solar de 50 watts</t>
  </si>
  <si>
    <t>b) Un soporte para módulo solar de piso de 50 watts</t>
  </si>
  <si>
    <t xml:space="preserve">c) Un controlador de carga y descarga de batería para sistema solar 12 vcd 20 amp. </t>
  </si>
  <si>
    <t>d) Una batería Plomo-Ácido de 23 placas 125 amp/hr.</t>
  </si>
  <si>
    <t>1 Torre estructural de 12 mts. Con pintura reglamentaria</t>
  </si>
  <si>
    <t>1 Sistema de Antena</t>
  </si>
  <si>
    <t xml:space="preserve">1 Mástil telescópico de 9 mts. </t>
  </si>
  <si>
    <t>1 Sistema de pararrayos para mastil</t>
  </si>
  <si>
    <t>1 Sistema de pararrayos para torre</t>
  </si>
  <si>
    <t>1 Sistema de proteccion y alarma para repetidores  que consta de: a) 1 Tarjeta de alarma para repetidor</t>
  </si>
  <si>
    <t>b) 1 Reja protectora para repetidor</t>
  </si>
  <si>
    <t>Caseta con paredes multipanel y piso de madera, tipo: metálica</t>
  </si>
  <si>
    <t>1 Radio de 60 watts 128 canales</t>
  </si>
  <si>
    <t>1 Equipo Radiomovil VHF 142-174MHZ, 60 watts, 8 canales incluye micrófono estándar</t>
  </si>
  <si>
    <t>1 Sistema de alimentación que consta de: a) una fuente de 12 Amps, con cargador de batería,</t>
  </si>
  <si>
    <t>b) 1 batería de 23 placas</t>
  </si>
  <si>
    <t>1 Sistema de Alimentación Fotovoltaíca que consta de: a) 1 Módulo solar de 50 watts,</t>
  </si>
  <si>
    <t>b) 1 Soporte para módulo</t>
  </si>
  <si>
    <t>c) 1 Controlador de carga 12vcd 20 Amps.</t>
  </si>
  <si>
    <t>d) 1 Batería de 23 placas</t>
  </si>
  <si>
    <t>1 Mástil telescópico tipo industrial de 9 mts. Y accesorios para su instalación</t>
  </si>
  <si>
    <t>1 Torre estructural de 12 mts., 4 tramos y accesorios para su instalación</t>
  </si>
  <si>
    <t>1 Sistema de antena omnidirecional 5DB, 150-174 Mhz incluye: cable coaxial y conectores</t>
  </si>
  <si>
    <t xml:space="preserve">1 Antena direccional tipo yagui VHF de 6 elementos, 10.2 DB, incluye cable coaxial y conectores </t>
  </si>
  <si>
    <t>1 Sistema de pararrayos para torre o mástil, consta de: punta pararrayos, cable eléctrico y varilla de tierra</t>
  </si>
  <si>
    <t>1 Mesa para soporte de equipo de radiobase, batería y controlador de carga.</t>
  </si>
  <si>
    <t>1 Equipo repetidor doble compuesto de : a)  1 equipo radiomóvil VHF 136-174 MHZ 45 watts y 4 canales</t>
  </si>
  <si>
    <t>b) 1 equipo radiomóvil VHF 136-174 MHZ 45 watts y 4 canales</t>
  </si>
  <si>
    <t>1 Panel de tonos para repetidor de 38 tonos CTCSS y 104 Digitales (DCSS)</t>
  </si>
  <si>
    <t xml:space="preserve">2 Antenas direccionales tipo yagui VHF de 6 elementos 10.2 DB de ganancia incluye: </t>
  </si>
  <si>
    <t>a ) cable coaxial, conectores, adapatadores, y kit de tierra</t>
  </si>
  <si>
    <t>1 Sistema de alimentación fotovoltaica que consta de:  a) 4 módulos solares de 50 watts</t>
  </si>
  <si>
    <t>b) 4 Soportes para módulos solar de 50 watts</t>
  </si>
  <si>
    <t>c) 1 Controlador de carga 12vcd 20Amps.</t>
  </si>
  <si>
    <t>d) 4 Baterías de 23 placas y 4 bases para soporte</t>
  </si>
  <si>
    <t>e) Juego de accesorios y cable eléctrico especial</t>
  </si>
  <si>
    <t>1 Torre estructural de 30 mts. 10 tramos y accesorios para su instalación incluye:</t>
  </si>
  <si>
    <t>a) 1  Sistema para pararrayos para torre consta de punta parrarayos, cable eléctrico y varilla</t>
  </si>
  <si>
    <t>1 sistema de luces de obstrucción compuesto por 2 lámparas 12 VCD, fotocelda y cable eléctrico.</t>
  </si>
  <si>
    <t>1 cajon metálico de lámina calibre 16 para intemperie con capacidad para alojar 2 sistemas de Repetidor doble.</t>
  </si>
  <si>
    <t>1 Sistema de alimentación fotovoltaica que consta de: a) Dos módulos solares de 50 watts</t>
  </si>
  <si>
    <t>b) Dos soportes para módulos solar de 50 watts</t>
  </si>
  <si>
    <t>c) Un controlador de carga 12VCD 20 Amps</t>
  </si>
  <si>
    <t>d) Dos baterías de 23 placas</t>
  </si>
  <si>
    <t>1 Torre estructural de 30 mts 10 tramos y accesorios para su instalación incluye:</t>
  </si>
  <si>
    <t>a) 1Sistema de parrarayos para torres, consta de: punta parrarayos, cable eléctrico y varilla de tierra</t>
  </si>
  <si>
    <t xml:space="preserve">1Sistema de antena de 4 dipolos cerrados con accesorios de montaje lateral en torre, incluye: </t>
  </si>
  <si>
    <t>a) Cable coaxial de 1/2", 2 conectores, un protector de descargas y kit de tierra</t>
  </si>
  <si>
    <t>1 Sist. de duplexor VHF 144-174 Mhz pasabanda rechazo de banda 4 cavidades</t>
  </si>
  <si>
    <t>1 Sistema de luces de obstrucción compuesto  por 2 lámparas 12 vcd, fotocelda y cable eléctrico</t>
  </si>
  <si>
    <t>1 Rack de montaje de 19 pulgs., estándar, metálico de 1.20 mts. De altura para colocación de repetidor y duplexores.</t>
  </si>
  <si>
    <t>1 SISTEMA DE REPETIDOR SENCILLO CONSTA DE  1 Equipo de repetidor sencillo VHF 146-174 MHZ  50 watts 16 canales</t>
  </si>
  <si>
    <t>e) Dos bases para soporte de Bateria en Torre</t>
  </si>
  <si>
    <t>1 Cajon metalico para alojar equipo repetidor, Duplexor y controlador, con Aislamiento termico y cerradura de candado</t>
  </si>
  <si>
    <t>1 Lote de refacciones y eq. p/ mantenimiento consta de: 1 Equipo repetidor sencillo VHF 146-174 mhz, 50 watts 16 canales</t>
  </si>
  <si>
    <t>1 Equipo radiomovil VHF 142-174 Mhz 60 watts    8 canales incluye micrófono estandar</t>
  </si>
  <si>
    <t>1 Equipo radio portatil VHF 140-174 Mhz, potencia,  5 watts 128 canales incluye cargador inteligente</t>
  </si>
  <si>
    <t>2 módulos solar de 50 watts</t>
  </si>
  <si>
    <t>4 controlador de carga y descarga de batería para  sistema solar 12vcd 20 Amps.</t>
  </si>
  <si>
    <t>6 Baterías plomo ácido tipo automotriz de 23 placas, 125 Amp/Hora</t>
  </si>
  <si>
    <t>1 Fuente regulada de 12 Amp. A 12 Volts con respaldo de cargador de batería</t>
  </si>
  <si>
    <t>2 Antena omnidireccional 5DB, 150-174Mhz</t>
  </si>
  <si>
    <t>1 SISTEMA DE TIERRA FISICA DE MALLA constituído por:a) malla en delta, de cable de cobre desnudo semi-duro y trenzado.</t>
  </si>
  <si>
    <t>1 SISTEMA DE PROTECCIÓN Y ALARMA PARA REPETIDOR COMPUESTO DE: a) 1 Tarjeta de alarma para repetidor</t>
  </si>
  <si>
    <t>b) 1 reja protectora montada en torre para impedir el acceso a equipos</t>
  </si>
  <si>
    <t>c) 2 sensores magnéticos</t>
  </si>
  <si>
    <t>1 Sofware de Programación y Ajuste a través de computadora para Repetidor sencillo de 16 canales, Incluye:</t>
  </si>
  <si>
    <t>a) 2 diskette 3 1/2  Kenwood 2001</t>
  </si>
  <si>
    <t>b) Cable interface de programación</t>
  </si>
  <si>
    <t>1 Sofware de Programación y Ajuste a través de computadora para Radiomovil de 4 canales 1225 series RSS consta de:</t>
  </si>
  <si>
    <t>a) 2 diskette 3 1/2 Motorola 1997-2000</t>
  </si>
  <si>
    <t>b) Cable interface de programación DB 25 / RJ-11</t>
  </si>
  <si>
    <t>1 Suministro e instalación de tarjeta de Encriptación de Voz (Scrambler) Nivel 2.</t>
  </si>
  <si>
    <t>1 Equipo de Radiobase compuesto de: a) 1 Equipo Radiomovil VHF 136-174 Mhz 45 watts y 4 canales incluye micrófono estandar</t>
  </si>
  <si>
    <t>1 Antena direccional tipom yagi VHF de 6 elementos 10.2 DB de ganancia, incluye cable coaxial, conectores, adaptadores y kit de tierra</t>
  </si>
  <si>
    <t>1 Antena direccional tipo yagi VHF de 6 elementos 10.2 DB de ganancia, incluye cable coaxial, conectores, adaptadores y kit de tierra</t>
  </si>
  <si>
    <t>1 Fuente regulada de 35 amperes a 12 volts</t>
  </si>
  <si>
    <t>1 GPS vista box, pedimento aduanal no. 045236094000</t>
  </si>
  <si>
    <t>1 Plataforma satelital, incluye: plato parabólico 0.89 diametro radio 1w,</t>
  </si>
  <si>
    <t>1 Equipo adaptador para servicio de voz analógica VAP para manejo de voz/ip</t>
  </si>
  <si>
    <t>1 Antena direccional yagui de banda ancha, 806 894 mhz</t>
  </si>
  <si>
    <t>1 Torre estructural de 30 mts., tipo T45 para el Repetidor del Filo de los Morales, Mpio. De Rosario</t>
  </si>
  <si>
    <t xml:space="preserve">1 Equipo repetidor de respaldo,VHF 146-174 Mhz, potencia 50 watts y 16 canales, </t>
  </si>
  <si>
    <t>1 Antena banda ancha de alta ganancia con 8 dipolos para 138-174 Mhz,</t>
  </si>
  <si>
    <t>1 Accesorios de programación para radios kenwood e Icom</t>
  </si>
  <si>
    <t>1 Equipo de radiocomunicación  astro, incluye software y cable de programación</t>
  </si>
  <si>
    <t>1 Módulo fotovoltaico de 50 watts</t>
  </si>
  <si>
    <t>1 Antena</t>
  </si>
  <si>
    <t>1 Radio switch</t>
  </si>
  <si>
    <t xml:space="preserve">1 antena </t>
  </si>
  <si>
    <t>1 radio de 50 watts</t>
  </si>
  <si>
    <t xml:space="preserve">1 radio </t>
  </si>
  <si>
    <t>1 Repetidor de 50 watts, 16 grupos, 16 canales en vhf</t>
  </si>
  <si>
    <t>1 Duplexor en vhf</t>
  </si>
  <si>
    <t xml:space="preserve">1 Rotomartillo de 1/2" VVR 900 watts </t>
  </si>
  <si>
    <t>1 Teléfono GSM</t>
  </si>
  <si>
    <t>1 Panel solar de 50 watts</t>
  </si>
  <si>
    <t>1 Teléfono unilinea con pantalla manos libres</t>
  </si>
  <si>
    <t>1 Transformador de control</t>
  </si>
  <si>
    <t>1 aire acondicionado tipo ventana de 1 tonelada, solo frio con control remoto</t>
  </si>
  <si>
    <t>1 teléfono celular con dos antenas direccionales</t>
  </si>
  <si>
    <t>1 Interface de programación para radio portatil motorola y accesorios</t>
  </si>
  <si>
    <t>1 Antena parabolica tipo plato, para enlace de datos, banda de</t>
  </si>
  <si>
    <t>1 Radio para transmision de datos,  potencia de salida 600mw</t>
  </si>
  <si>
    <t>1 Ruteador</t>
  </si>
  <si>
    <t>1 Modulo gateway</t>
  </si>
  <si>
    <t>1 Switch</t>
  </si>
  <si>
    <t>1 Fuente de poder/inyector de poder sobre Ethernet</t>
  </si>
  <si>
    <t>1 Gabinete metalico para exterior con ventilacion</t>
  </si>
  <si>
    <t>1 Sistema de energia ininterrumpible y regulador, mod. Micro SR-800</t>
  </si>
  <si>
    <t>1 Lote de cable trenzado UTP 4 pares, nivel 5</t>
  </si>
  <si>
    <t>1 Radio para transmision de datos, mod. Xtrame range 5, potencia de salida 600mw</t>
  </si>
  <si>
    <t>1 Ruteador, mod. Routeboard 333</t>
  </si>
  <si>
    <t>1 Modulo gateway, mod. MVP130</t>
  </si>
  <si>
    <t>1 Ruteador inalambrico de banda ancha A+G(wireless cable/dsl)</t>
  </si>
  <si>
    <t>1 Telefono analogico unilinea</t>
  </si>
  <si>
    <t>1 Sistema de energia ininterrumpible y regulador</t>
  </si>
  <si>
    <t>1 Ajuste de retenidas</t>
  </si>
  <si>
    <t>Suministro e instalación de estabilizador para torre</t>
  </si>
  <si>
    <t>10 Tramos  de 7/8, fabricados de tubo industrial, con largo de</t>
  </si>
  <si>
    <t>1 Base para torre tipo STZ-30, fabricada con placa de 1/4", galvanizada</t>
  </si>
  <si>
    <t>1 Ancla para base, galvanizado por inmersion en caliente</t>
  </si>
  <si>
    <t>1 Tramo de remate para STZ-30, galvanizado por inmersion en caliente</t>
  </si>
  <si>
    <t>3 Anclas  de piso de 1/2", fabricadas con varilla redonda lisa de 1/2"</t>
  </si>
  <si>
    <t>445 mts de cable de retenida de 3/16", 7 hilos</t>
  </si>
  <si>
    <t>5 Juegos de bridas para STZ-30</t>
  </si>
  <si>
    <t>1 Estabilizador de torre STZ</t>
  </si>
  <si>
    <t>30 Cuellos para cable 3/16"</t>
  </si>
  <si>
    <t>60 Abrazaderas tipo nudo para cable de 3/16"</t>
  </si>
  <si>
    <t>1 Lampara de obstruccion con fotocelda de control</t>
  </si>
  <si>
    <t>1 kit de aterrizaje para base de la torre, consistente en una terminal electrica de ojo</t>
  </si>
  <si>
    <t>1 Mano de obra por instalacion de torre de 30 mts (incluye Obra Civil)</t>
  </si>
  <si>
    <t>1 Modem</t>
  </si>
  <si>
    <t>7 Tramos tipo STZ-30 fabricados con tubo industrial de 7/8</t>
  </si>
  <si>
    <t>2 Base para torre STZ230</t>
  </si>
  <si>
    <t>1 Tramo de remate para STZ30 incluye pintura reglamentaria</t>
  </si>
  <si>
    <t>3 Aclas  de pared fabricada con varilla redonda</t>
  </si>
  <si>
    <t>600 mts. De cable de retenida de acero de 4.7 mm</t>
  </si>
  <si>
    <t>6 Juegos de bridas(6) para torre STZ30</t>
  </si>
  <si>
    <t>2 Estabilizador para torre STZ</t>
  </si>
  <si>
    <t>36 Cuellos para cable de 3/16</t>
  </si>
  <si>
    <t>60 Abrazaderas tipo nudos o perros para cable 3/16</t>
  </si>
  <si>
    <t>2 Lamparas de obstruccion con globo de lexan color rojo irrompible inc.foco 60 watts/120vca</t>
  </si>
  <si>
    <t>2 Mano de obra por instalacion de torre incluye trabajo de anclaje sobre estructura</t>
  </si>
  <si>
    <t>1 Switc 3COM 8 Ptos</t>
  </si>
  <si>
    <t xml:space="preserve">2 Gateway para telefonia VoIP 1 puerto MVP130 (CREN Navojoa) </t>
  </si>
  <si>
    <t>2 Gateway para telefonia VoIP 1 puerto MVP210</t>
  </si>
  <si>
    <t>2 fuente/inyector de PoE 24 V p/rb433 PoeE24i</t>
  </si>
  <si>
    <t>1  Antena rejilla 5GHZ 28/29 dBi GD5W28P</t>
  </si>
  <si>
    <t>2 Router board, Ruteador Inalambrico, RB433AH</t>
  </si>
  <si>
    <t>2 TRANSMISOR Mpci 600 Mw 5GHz</t>
  </si>
  <si>
    <t>1 SWITCH 3com 5 ptos, F. 847</t>
  </si>
  <si>
    <t>1 Punto de acceso inalambrico para ext. 400mw</t>
  </si>
  <si>
    <t>1 Teléfonos inalámbricos</t>
  </si>
  <si>
    <t>1 Tarjeta para PBX VoIP</t>
  </si>
  <si>
    <t xml:space="preserve">1 Módulo FXO sencillo para tarjeta </t>
  </si>
  <si>
    <t>1 Teléfono VoIP</t>
  </si>
  <si>
    <t>1 Sistema UPS, modelo B-UPR906</t>
  </si>
  <si>
    <t>1 Caja metálica para exterior fondo MDF para accesorios</t>
  </si>
  <si>
    <t>1 Routerboard ruteador, controlador ancho de banda</t>
  </si>
  <si>
    <t>1 Conmutador telefónico, modelo kx-tes 824 equipado para 3 líneas y 8 extensiones</t>
  </si>
  <si>
    <t>1 Tarjeta disa contestadora para conmutador, mod. Kx-tes  824</t>
  </si>
  <si>
    <t>1Equipo ruteador, modelo rb433 repuesto Huatabampo para enlace Tusiyari</t>
  </si>
  <si>
    <t>1 Transmisor inalambrico 5ghz, mod. Xr5</t>
  </si>
  <si>
    <t>1 Fuente de poder para ruteador RB433</t>
  </si>
  <si>
    <t>1 Gateway para telefonía VoIP puerto multitech systems MVP130</t>
  </si>
  <si>
    <t>1 Router Board, Ruteador inalambrico RB433AH</t>
  </si>
  <si>
    <t>1 Transmisor m PCI 600 mw 5GHZ XR5</t>
  </si>
  <si>
    <t>1 Gateway FXO de voz VOIP para telefonía, modelo: SPA-3102 (Cren)</t>
  </si>
  <si>
    <t>1 Gateway FXO de voz VOIP para telefonía, modelo: PAP2 (El Quinto)</t>
  </si>
  <si>
    <t>1 Ruteador inalambrico con firewell</t>
  </si>
  <si>
    <t>1 Computadora minitorre de escritorio, modelo Titan HX</t>
  </si>
  <si>
    <t>TRSEC2143</t>
  </si>
  <si>
    <t>TRSEC2088</t>
  </si>
  <si>
    <t>1 Impresora láser monocromática, modelo ML-1910 tipo</t>
  </si>
  <si>
    <t>TRSEC2090</t>
  </si>
  <si>
    <t>TRSEC2089</t>
  </si>
  <si>
    <t>1 Unidad de respaldo de energía de 1500va, modelo BR1500LCD</t>
  </si>
  <si>
    <t xml:space="preserve">1 Mesa de trabajo para computadora e impresora con </t>
  </si>
  <si>
    <t>TRSMO1108</t>
  </si>
  <si>
    <t>TRSMO1109</t>
  </si>
  <si>
    <t>1 Silla metálica apilable en color negro, estructural tubular</t>
  </si>
  <si>
    <t>TRSMO1147</t>
  </si>
  <si>
    <t>TRSMO1146</t>
  </si>
  <si>
    <t xml:space="preserve">1 Equipo de radio enlace inalambrico, modelo NANOSTATION </t>
  </si>
  <si>
    <t>1 Mástil telescópico en tubería cédula 40 de 9 metros de</t>
  </si>
  <si>
    <t xml:space="preserve">1 Kit de tierra fisica modelo TG45AB de 45 amp. De </t>
  </si>
  <si>
    <t xml:space="preserve">35 mts. De cableado UTP para exterior con relleno de gel </t>
  </si>
  <si>
    <t>26 MANO DE OBRA Y VIATICOS</t>
  </si>
  <si>
    <t>1 Equipo de radio enlace inalámbrico, modelo POWER-</t>
  </si>
  <si>
    <t xml:space="preserve">1 Antena para exterior tipo semiparabolica, modelo </t>
  </si>
  <si>
    <t xml:space="preserve">1 Equipo de protección de transientes para sistema de </t>
  </si>
  <si>
    <t>Unidad de respaldo de energía DE 1500 va, modelo BR1000G</t>
  </si>
  <si>
    <t xml:space="preserve">50 mts. De cableado UTP para exterior con relleno de gel </t>
  </si>
  <si>
    <t>1 Torre de soportación de 15 mts. tipo TZ30 galvanizada por inmersion</t>
  </si>
  <si>
    <t>1 Torre de soportación de 24 mts. tipo TZ30 galvanizada por inmersion</t>
  </si>
  <si>
    <t>1 Torre de soportación de 6 mts. tipo TZ30 galvanizada por inmersion</t>
  </si>
  <si>
    <t>1 Torre de soportación de 21 mts. tipo TZ30 galvanizada por inmersion</t>
  </si>
  <si>
    <t>1 Torre de soportación de 9 mts. tipo TZ30 galvanizada por inmersion</t>
  </si>
  <si>
    <t>1 Torre de soportación tipo TZ30 galvanizada por inmersion</t>
  </si>
  <si>
    <t>1 Torre de soportación tipo TZ45 galvanizada por inmersión</t>
  </si>
  <si>
    <t>1 Reubicacion de torre</t>
  </si>
  <si>
    <t xml:space="preserve">1 Tramo de 3 mts. Tipo TZ-30 para aumentar la altura a 36 </t>
  </si>
  <si>
    <t>1 kit de tierra fisica TG45AB de 45 Amp. De capacidad,</t>
  </si>
  <si>
    <t>1 Switch Ethernet , modelo 3CGSU05A con cinco puertos</t>
  </si>
  <si>
    <t xml:space="preserve">1 Equipo de seguridad con funciones de Firewall y ruteo </t>
  </si>
  <si>
    <t>1 Mano de obra y viaticos</t>
  </si>
  <si>
    <t>Estacion terrena terminal  (ETT´S), consistente en:</t>
  </si>
  <si>
    <t>Antena con diametrode la parabolica circular con</t>
  </si>
  <si>
    <t xml:space="preserve">Radio transmisor: ODU 2W, temperatura de operación: </t>
  </si>
  <si>
    <t>Modem satelital, velocidad de recepcion: hasta 2048 Kbps</t>
  </si>
  <si>
    <t>Fuente para modem satelital</t>
  </si>
  <si>
    <t>1 Enlace inalambrico (punto de acceso para exterior)</t>
  </si>
  <si>
    <t xml:space="preserve">1 gabinete metalico de 50x40x25 con candado </t>
  </si>
  <si>
    <t>1 Ruteador con fireeall</t>
  </si>
  <si>
    <t>Aire acondicionado de 1 tonelada ventana v220</t>
  </si>
  <si>
    <t>ruteador/switch mod. RB750</t>
  </si>
  <si>
    <t>1 sistema de radioenlace Hermosillo- Sierra  de Mazatan-Escuela de Tecoripa, consiste en:</t>
  </si>
  <si>
    <t>1 Wireless 430, case 1WLAN,L5, consiste en:</t>
  </si>
  <si>
    <t>1 tarjeta inalambrica caja tipo nema</t>
  </si>
  <si>
    <t>1 jack RJ45</t>
  </si>
  <si>
    <t>1 Pigtail</t>
  </si>
  <si>
    <t>1 fuente de poder</t>
  </si>
  <si>
    <t>1 cable N macho</t>
  </si>
  <si>
    <t xml:space="preserve">1 Solid Dish Parabolic Antenna 5.8 ghz </t>
  </si>
  <si>
    <t>1 Accesorios</t>
  </si>
  <si>
    <t>Complemento a tarjeta madre e inalambrica consistente en:</t>
  </si>
  <si>
    <t>1 Tarjeta inalambrica adicional</t>
  </si>
  <si>
    <t>1 L5</t>
  </si>
  <si>
    <t>1 caja tipo Nema</t>
  </si>
  <si>
    <t>1 Jack RJ45</t>
  </si>
  <si>
    <t>2 Pigtails</t>
  </si>
  <si>
    <t>1 PoE</t>
  </si>
  <si>
    <t>2 Cable N macho</t>
  </si>
  <si>
    <t>Solid dish Parabolic Antenna 5.58 ghz, 32 dbi</t>
  </si>
  <si>
    <t>1 reflector de antena 5.8 ghz, 23dbi</t>
  </si>
  <si>
    <t>accesorios de montaje para punto multipunto</t>
  </si>
  <si>
    <t>1 Cable N macho</t>
  </si>
  <si>
    <t>1 reflector de antena 5.8 ghz, 29dbi</t>
  </si>
  <si>
    <t>1 accesorios de montaje para punto receptor en Escuela Tecoripa</t>
  </si>
  <si>
    <t>1 mano de obra y configuracion de los equipos</t>
  </si>
  <si>
    <t>1 reja metalica para montaje en torre</t>
  </si>
  <si>
    <t>Reja metalica circular</t>
  </si>
  <si>
    <t>Equipo de radio, modelo power station 5-ext</t>
  </si>
  <si>
    <t>1 Equipo para enlace inalambrico de internet, modelo: nanostation loco M900: incluye</t>
  </si>
  <si>
    <t>1 cable pig tail RP-SMA A N-M</t>
  </si>
  <si>
    <t>1 Antena omni 900MHZ 8 DBI</t>
  </si>
  <si>
    <t>1 Power Station 5 ext., incluye</t>
  </si>
  <si>
    <t>1 Rocket-M5 (4.9-5.8 GHZ)</t>
  </si>
  <si>
    <t>Reja metalica circular para montar en torre de 95 cm. de radio</t>
  </si>
  <si>
    <t>1 Fortigate FG620B BDL, con 16 puertos 10/100/100 y un solo SW AMC</t>
  </si>
  <si>
    <t>1 Fortigate FG620B BDL, con 8 puertos 10/100/100 y un solo SW AMC</t>
  </si>
  <si>
    <t>1 Teléfono</t>
  </si>
  <si>
    <t xml:space="preserve">1 Router inalambrico </t>
  </si>
  <si>
    <t>Roquet (Equipo para radio enlace)</t>
  </si>
  <si>
    <t xml:space="preserve">Roquet (Equipo para radio enlace), 5 ghz hi power 2x2 MIMO Air Max </t>
  </si>
  <si>
    <t>Radio para redes inalambricas</t>
  </si>
  <si>
    <t>Antena plato parabolico</t>
  </si>
  <si>
    <t>Radio de transmision de datos</t>
  </si>
  <si>
    <t>Convertidor aisaldo de voltaje CD/CD</t>
  </si>
  <si>
    <t>Rocket air max alta capacidad y alcance</t>
  </si>
  <si>
    <t>TRSEQ5019</t>
  </si>
  <si>
    <t>Pantalla Led 40 pulgadas (Televisión)</t>
  </si>
  <si>
    <t>Tramo tz30 galvanizado</t>
  </si>
  <si>
    <t>Base y copete para torre</t>
  </si>
  <si>
    <t>Estabilizador</t>
  </si>
  <si>
    <t>Antena plato parabolico, modelo RD-5G-30</t>
  </si>
  <si>
    <t>Radio para redes inalambricas, modelo rocket M-5</t>
  </si>
  <si>
    <t>Soporte para pantalla empotrable</t>
  </si>
  <si>
    <t>Estante con 5 repisas medidas 91x46x183cm muscle</t>
  </si>
  <si>
    <t>Switch de CD administrable tipo industrial</t>
  </si>
  <si>
    <t>Antena parabolica, modelo  RD-5G-30</t>
  </si>
  <si>
    <t>Radomo para antenas parabolicas</t>
  </si>
  <si>
    <t>Convertidor aislado de volyaje CD/CD-100C-24</t>
  </si>
  <si>
    <t>Adaptador (inyector), PoE pasivo</t>
  </si>
  <si>
    <t>Protector ethernet  PoE a 10/100/1000 Mbps</t>
  </si>
  <si>
    <t>Protector de picos de CD para sistema fotovoltaicos</t>
  </si>
  <si>
    <t>Módulos fotovoltaicos de 50 watts, 12 vcd</t>
  </si>
  <si>
    <t>Controlador solar con PoE 12 Vcd Entrada, 24 Vcd Salida PoE</t>
  </si>
  <si>
    <t>Radio de transmision de datos, modelo Rocket M5</t>
  </si>
  <si>
    <t>Reja de proteccion metalica circular</t>
  </si>
  <si>
    <t>1 Radio (switch), POE (802.3AF), -2560C</t>
  </si>
  <si>
    <t>1 Radio  de transmision de datos, modelo Rocket</t>
  </si>
  <si>
    <t>1 Radio de transmisión de datos , modelo</t>
  </si>
  <si>
    <t xml:space="preserve">1 Equipo Router  Board </t>
  </si>
  <si>
    <t>1 Controlador de carga</t>
  </si>
  <si>
    <t>1 Switch de CD administrable tipo industrial</t>
  </si>
  <si>
    <t>1 Controlador de carga, modelo TS-45 48</t>
  </si>
  <si>
    <t>1 Controlador de carga y descarga</t>
  </si>
  <si>
    <t>modelo Rocket M5</t>
  </si>
  <si>
    <t xml:space="preserve">1 Radio de transmision de datos, </t>
  </si>
  <si>
    <t>1 Antena Airmax parabólica</t>
  </si>
  <si>
    <t>1 Antena Airmax Sectorial</t>
  </si>
  <si>
    <t>1 Radio de transmisión de datos, modelo Nanobeam</t>
  </si>
  <si>
    <t>1 cámara IP H.264 para exterior, Alta Definición</t>
  </si>
  <si>
    <t>1 Panel solar de 85 watts, modelo WK8512</t>
  </si>
  <si>
    <t>1 Radio, modelo nanostation M2</t>
  </si>
  <si>
    <t>Relación de cuentas Bancarias Productivas Específicas</t>
  </si>
  <si>
    <t>GASTOS DE OPERACIÓN RECURSOS PROPIOS</t>
  </si>
  <si>
    <t>HSBC SA, INSTITUCION DE BANCA MULTIPLE, GRUPO FINANCIERO HSBC</t>
  </si>
  <si>
    <t>GASTOS DE OPERACIÓN</t>
  </si>
  <si>
    <t>BBVA BANCOMER SA, INTITUCIÓN DE BANCA MÚLTIPLE, GRUPO FINANCIERO BBVA BANCOMER</t>
  </si>
  <si>
    <t>O144662245</t>
  </si>
  <si>
    <t>GASTOS DE OPERACIÓN (SERVICIOS PERSONALES) TRANSFERENCIAS ESTATALES</t>
  </si>
  <si>
    <t>O1506634506</t>
  </si>
  <si>
    <t>(6)</t>
  </si>
  <si>
    <t>(7)</t>
  </si>
  <si>
    <t>1 Controlador de carga, modelo TS-45 48, 45 amps.</t>
  </si>
  <si>
    <t>1 Radio de transmision de datos</t>
  </si>
  <si>
    <t>1 Dispositivo de red (switch)</t>
  </si>
  <si>
    <t>1 software</t>
  </si>
  <si>
    <t>1 Router Ethernet Gigabit de montaje de rack</t>
  </si>
  <si>
    <t>1 Antena sectorial</t>
  </si>
  <si>
    <t>1 Antena tipo plato para equipos</t>
  </si>
  <si>
    <t>1 Punto de acceso Airmax AC</t>
  </si>
  <si>
    <t>1 Rack con 6 repisas industrial</t>
  </si>
  <si>
    <t>1 Aspiradora de 4 galones</t>
  </si>
  <si>
    <t>Clasificación por Objeto del Gasto (Capítulo y Concepto)</t>
  </si>
  <si>
    <t>Egresos Devengado     Anual</t>
  </si>
  <si>
    <t>Egresos Pagado     Anual</t>
  </si>
  <si>
    <t>Egresos Devengado Trimestral</t>
  </si>
  <si>
    <t>Egresos Pagado  Trimestral</t>
  </si>
  <si>
    <t>Capítulo del Gasto</t>
  </si>
  <si>
    <t>( 8 = 3 - 4 )</t>
  </si>
  <si>
    <t>(9= 4/3)</t>
  </si>
  <si>
    <t>Bienes Muebles, Inmuebles e Intangibles</t>
  </si>
  <si>
    <t>Inversiones Financieros y Otras Provisiones</t>
  </si>
  <si>
    <t>Deuda Pública</t>
  </si>
  <si>
    <t xml:space="preserve">Clasificación Económica (por Tipo de Gasto) </t>
  </si>
  <si>
    <t>Matrices de Conversión</t>
  </si>
  <si>
    <t>A.1 Matriz Devengado de Gastos</t>
  </si>
  <si>
    <t>COG</t>
  </si>
  <si>
    <t>Nombre del COG</t>
  </si>
  <si>
    <t>Tipo de Gasto</t>
  </si>
  <si>
    <t>Características</t>
  </si>
  <si>
    <t xml:space="preserve">C u e n t a s    C o n t a b l e s </t>
  </si>
  <si>
    <t>Cargo</t>
  </si>
  <si>
    <t>Cuenta Cargo</t>
  </si>
  <si>
    <t>Abono</t>
  </si>
  <si>
    <t>Cuenta Abono</t>
  </si>
  <si>
    <t>Pensiones</t>
  </si>
  <si>
    <t>5.2.5.1</t>
  </si>
  <si>
    <t>2.1.1.5</t>
  </si>
  <si>
    <t>Transferencias Otorgadas por Pagar a Corto Plazo</t>
  </si>
  <si>
    <t>Jubilaciones</t>
  </si>
  <si>
    <t>5.2.5.2</t>
  </si>
  <si>
    <t>Otras Pensiones y Jubilaciones</t>
  </si>
  <si>
    <t>5.2.5.9</t>
  </si>
  <si>
    <t>…</t>
  </si>
  <si>
    <t>Transferencias por Obligaciones de Ley</t>
  </si>
  <si>
    <t>5.2.7.1</t>
  </si>
  <si>
    <t>Fondo general de participaciones</t>
  </si>
  <si>
    <t>5.3.1.1</t>
  </si>
  <si>
    <t>Participaciones de la Federación a Entidades Federativas y Municipios</t>
  </si>
  <si>
    <t>2.1.1.4</t>
  </si>
  <si>
    <t>Participaciones y Aportaciones  por Pagar a CP</t>
  </si>
  <si>
    <t>Fondo de fomento municipal</t>
  </si>
  <si>
    <t>Participaciones de las Entidades Federativas a los Municipios</t>
  </si>
  <si>
    <t>5.3.1.2</t>
  </si>
  <si>
    <t>Otros conceptos participables de la Federación a Entidades Federativas</t>
  </si>
  <si>
    <t>Otros conceptos participables de la Federación a Municipios</t>
  </si>
  <si>
    <t>Convenios de Colaboración Administrativa</t>
  </si>
  <si>
    <t>A.2 Matriz Pagado de Gastos</t>
  </si>
  <si>
    <t>Medio de Pago</t>
  </si>
  <si>
    <t>Banco Moned. Nac.</t>
  </si>
  <si>
    <t>1.1.1.2</t>
  </si>
  <si>
    <t>Bancos/Tesoreria</t>
  </si>
  <si>
    <t>Banco Moned. Extr.</t>
  </si>
  <si>
    <t>Transferencias por Obligacion de Ley</t>
  </si>
  <si>
    <t>Fondo general de Participaciones</t>
  </si>
  <si>
    <t>Participaciones y Aportaciones por Pagar a CP</t>
  </si>
  <si>
    <t>Fondo de fomento Municipal</t>
  </si>
  <si>
    <t>Participaciones de  las entidades federativas a los municipios</t>
  </si>
  <si>
    <t>Otros conceptos participables de la Federación a entidades federativas</t>
  </si>
  <si>
    <t>Otros conceptos participables de la Federación a municipios</t>
  </si>
  <si>
    <t>Dirección general de telefonía Rural de Sonora (1 sola Unidad Administrativa en presupuesto)</t>
  </si>
  <si>
    <t>Hoja 1 de 1</t>
  </si>
  <si>
    <t>SERVICIOS  PERSONALES</t>
  </si>
  <si>
    <t>REMUNERACIONES AL PERSONAL DE CARACTER PERMANENTE</t>
  </si>
  <si>
    <t>Ayuda para Consumo de Energia Electrica</t>
  </si>
  <si>
    <t>RETRIBUCIONES ADICIONALES Y ESPECIALES</t>
  </si>
  <si>
    <t>Primas y acreditaciones por años de servicio efect</t>
  </si>
  <si>
    <t>Gratificación fin de año</t>
  </si>
  <si>
    <t>APORTACIONES DE SEGURIDAD SOCIAL</t>
  </si>
  <si>
    <t>Cuotas por servicio médico del ISSSTESON</t>
  </si>
  <si>
    <t>Cuotas por seguro de vida al ISSSTESON</t>
  </si>
  <si>
    <t>Cuotas por seguro de retiro al ISSSTESON</t>
  </si>
  <si>
    <t>ASIGNAC.PRESTAMOS A CORTO PLAZO</t>
  </si>
  <si>
    <t>ASIGNAC. PRESTAMOS PRENDARIOS</t>
  </si>
  <si>
    <t>Otras prestaciones de seguridad social</t>
  </si>
  <si>
    <t>CUOTAS PARA INFRAESTRUCT.HOSPITALARIA</t>
  </si>
  <si>
    <t>Cuotas al Fovisssteson</t>
  </si>
  <si>
    <t>Pagas de defunción, pensiones y jubilaciones</t>
  </si>
  <si>
    <t>Otras Cuotas de Seguros Colectivos</t>
  </si>
  <si>
    <t>Otros seguros de carácter laboral o económicos</t>
  </si>
  <si>
    <t>MATERIALES Y SUMINISTROS</t>
  </si>
  <si>
    <t>MATERIALES DE ADMINISTRACION, EMISIÓN DE DOCUMENTO</t>
  </si>
  <si>
    <t>Materiales, útiles y equipos menores de oficina</t>
  </si>
  <si>
    <t>Materiales y útiles de impresión y reproducción</t>
  </si>
  <si>
    <t>Material para información</t>
  </si>
  <si>
    <t>Material de limpieza</t>
  </si>
  <si>
    <t>Placas, engomados, calcamonias y hologramas</t>
  </si>
  <si>
    <t>ALIMENTOS Y UTENSILIOS</t>
  </si>
  <si>
    <t>Productos alimenticios para el personal en las ins</t>
  </si>
  <si>
    <t>Adquisición de agua potable</t>
  </si>
  <si>
    <t>Utensilios para el servicio de alimentación</t>
  </si>
  <si>
    <t>MATERIALES Y ARTICULOS DE CONSTRUCCIÓN Y REPARACIÓ</t>
  </si>
  <si>
    <t>Material eléctrico y electrónico</t>
  </si>
  <si>
    <t>Materiales complementarios</t>
  </si>
  <si>
    <t>PRODUCTOS QUIMICOS, FARMACEUTICOS Y DE LABORATORIO</t>
  </si>
  <si>
    <t>Fertilizantes, pesticidas y otros agroquímicos</t>
  </si>
  <si>
    <t>Medicinas y productos farmacéuticos</t>
  </si>
  <si>
    <t>COMBUSTIBLES, LUBRICANTES Y ADITIVOS</t>
  </si>
  <si>
    <t>Combustibles</t>
  </si>
  <si>
    <t>Lubricantes y Aditivos</t>
  </si>
  <si>
    <t>VESTUARIO, BLANCOS, PRENDAS DE PROTECCION Y ARTICU</t>
  </si>
  <si>
    <t>Vestuario y uniformes</t>
  </si>
  <si>
    <t>Prendas de seguridad y protección personal</t>
  </si>
  <si>
    <t>HERRAMIENTAS, REFACCIONES Y ACCESORIOS MENORES</t>
  </si>
  <si>
    <t>Herramientas menores</t>
  </si>
  <si>
    <t>Refacciones y accesorios menores de mobiliario y e</t>
  </si>
  <si>
    <t>Refacciones y accesorios menores de equipo de comp</t>
  </si>
  <si>
    <t>Refacciones y accesorios menores de equipo de tran</t>
  </si>
  <si>
    <t>Refacciones y acc. menores de Maquinaria</t>
  </si>
  <si>
    <t>Refacciones y accesorios menores otros bienes mueb</t>
  </si>
  <si>
    <t>SERVICIOS GENERALES</t>
  </si>
  <si>
    <t>SERVICIOS BASICOS</t>
  </si>
  <si>
    <t>Energía eléctrica</t>
  </si>
  <si>
    <t>Agua</t>
  </si>
  <si>
    <t>Telefonía tradicional</t>
  </si>
  <si>
    <t>Servicios de acceso a  Internet, redes y procesami</t>
  </si>
  <si>
    <t>Servicio Postal</t>
  </si>
  <si>
    <t>Servicio Telegráfico</t>
  </si>
  <si>
    <t>SERVICIO DE ARRENDAMIENTO</t>
  </si>
  <si>
    <t>Arrendamiento de edificios</t>
  </si>
  <si>
    <t>Arrendamiento de muebles, maquinaria y equipo</t>
  </si>
  <si>
    <t>SERVICIOS PROFESIONALES, CIENTIFICOS, TECNICOS Y O</t>
  </si>
  <si>
    <t>Servicios de informática</t>
  </si>
  <si>
    <t>Impresiones y publicaciones oficiales</t>
  </si>
  <si>
    <t>Servicio de vigilancia</t>
  </si>
  <si>
    <t>Servicios Integrales</t>
  </si>
  <si>
    <t>SERVICIOS FINANCIEROS, BANCARIOS Y COMERCIALES</t>
  </si>
  <si>
    <t>Servicios financieros y bancarios</t>
  </si>
  <si>
    <t>Seguros de responsabilidad patrimonial y fianzas</t>
  </si>
  <si>
    <t>Fletes y maniobras</t>
  </si>
  <si>
    <t>SERVICIOS DE INSTALACION, REP., MANT. Y CONSERVACI</t>
  </si>
  <si>
    <t>Mantenimiento y conservación de inmuebles</t>
  </si>
  <si>
    <t>Mantenimiento y conservación de mobiliario y equip</t>
  </si>
  <si>
    <t>Instalaciones</t>
  </si>
  <si>
    <t>Mantenimiento y conservación de bienes informático</t>
  </si>
  <si>
    <t>Mantenimiento y conservación de equipo de transpor</t>
  </si>
  <si>
    <t>Mantenimiento y conservación de maquinaria y equip</t>
  </si>
  <si>
    <t>Servicio de Limìeza y Manejo de Desechos</t>
  </si>
  <si>
    <t>SERVICIOS DE TRASLADO Y VIATICOS</t>
  </si>
  <si>
    <t>Pasajes Aereos</t>
  </si>
  <si>
    <t>Pasajes terrestres</t>
  </si>
  <si>
    <t>Viáticos</t>
  </si>
  <si>
    <t>Gastos de Camino</t>
  </si>
  <si>
    <t>Cuotas</t>
  </si>
  <si>
    <t>SERVICIOS OFICIALES</t>
  </si>
  <si>
    <t>Gastos de orden social y cultural</t>
  </si>
  <si>
    <t>OTROS SERVICIOS GENERALES</t>
  </si>
  <si>
    <t>Impuestos y derechos</t>
  </si>
  <si>
    <t>BIENES MUEBLES, INMUEBLES E INTANGIBLES</t>
  </si>
  <si>
    <t>MOBILIARIO Y EQUIPO DE ADMINISTRACION</t>
  </si>
  <si>
    <t>Equipo de computo y de tecnologías de la informaci</t>
  </si>
  <si>
    <t>MAQUINARIA, OTROS EQUIPOS Y HERRAMIENTAS</t>
  </si>
  <si>
    <t>Equipo de comunicación y telecomunicación</t>
  </si>
  <si>
    <t>ACTIVOS INTANGILES</t>
  </si>
  <si>
    <t>Software</t>
  </si>
  <si>
    <t>Del 01 de Octubre al 31 de Diciembre de 2015</t>
  </si>
  <si>
    <t>1 Radio para redes inalambrica a 2.4GHZ</t>
  </si>
  <si>
    <t>TRIMESTRE: CUARTO DE 2015</t>
  </si>
  <si>
    <t xml:space="preserve"> al 31 de Diciembre de 2015</t>
  </si>
  <si>
    <t>sep</t>
  </si>
  <si>
    <t>Arrendamiento de terreno</t>
  </si>
  <si>
    <t>Servicios legales de Contabilidad, Auditoría y relacionados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</si>
</sst>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&quot;€&quot;* #,##0.00_-;\-&quot;€&quot;* #,##0.00_-;_-&quot;€&quot;* &quot;-&quot;??_-;_-@_-"/>
    <numFmt numFmtId="165" formatCode="0.0"/>
  </numFmts>
  <fonts count="4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6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"/>
      <family val="2"/>
    </font>
    <font>
      <b/>
      <i/>
      <sz val="11"/>
      <color rgb="FF000000"/>
      <name val="Arial"/>
      <family val="2"/>
    </font>
    <font>
      <sz val="10"/>
      <color rgb="FF000000"/>
      <name val="Arial Narrow"/>
      <family val="2"/>
    </font>
    <font>
      <b/>
      <sz val="10"/>
      <color theme="1"/>
      <name val="Arial Narrow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1"/>
      <name val="Arial"/>
      <family val="2"/>
    </font>
    <font>
      <b/>
      <i/>
      <u/>
      <sz val="11"/>
      <name val="Arial"/>
      <family val="2"/>
    </font>
    <font>
      <sz val="8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"/>
      <family val="2"/>
    </font>
    <font>
      <sz val="7.5"/>
      <color theme="1"/>
      <name val="Arial Narrow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Wingdings"/>
      <charset val="2"/>
    </font>
    <font>
      <sz val="9"/>
      <name val="Arial"/>
      <family val="2"/>
    </font>
    <font>
      <sz val="10"/>
      <name val="Times New Roman"/>
      <family val="1"/>
    </font>
    <font>
      <b/>
      <vertAlign val="superscript"/>
      <sz val="10"/>
      <name val="Arial"/>
      <family val="2"/>
    </font>
    <font>
      <sz val="10"/>
      <name val="Bookman Old Style"/>
      <family val="1"/>
    </font>
    <font>
      <b/>
      <vertAlign val="superscript"/>
      <sz val="9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24"/>
      <name val="Arial"/>
      <family val="2"/>
    </font>
    <font>
      <b/>
      <sz val="20"/>
      <color theme="1"/>
      <name val="Arial"/>
      <family val="2"/>
    </font>
    <font>
      <sz val="9.5"/>
      <color theme="1"/>
      <name val="Arial"/>
      <family val="2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2" tint="-9.9978637043366805E-2"/>
        <bgColor indexed="64"/>
      </patternFill>
    </fill>
  </fills>
  <borders count="8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theme="0" tint="-0.24994659260841701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theme="0" tint="-0.24994659260841701"/>
      </right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 style="thin">
        <color indexed="22"/>
      </top>
      <bottom style="thin">
        <color theme="0" tint="-0.24994659260841701"/>
      </bottom>
      <diagonal/>
    </border>
    <border>
      <left/>
      <right/>
      <top style="thin">
        <color indexed="22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</borders>
  <cellStyleXfs count="12">
    <xf numFmtId="0" fontId="0" fillId="0" borderId="0"/>
    <xf numFmtId="0" fontId="15" fillId="0" borderId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/>
    <xf numFmtId="43" fontId="15" fillId="0" borderId="0" applyFont="0" applyFill="0" applyBorder="0" applyAlignment="0" applyProtection="0"/>
    <xf numFmtId="0" fontId="29" fillId="6" borderId="0" applyNumberFormat="0" applyBorder="0" applyAlignment="0" applyProtection="0"/>
    <xf numFmtId="0" fontId="21" fillId="0" borderId="0"/>
    <xf numFmtId="43" fontId="21" fillId="0" borderId="0" applyFont="0" applyFill="0" applyBorder="0" applyAlignment="0" applyProtection="0"/>
  </cellStyleXfs>
  <cellXfs count="524">
    <xf numFmtId="0" fontId="0" fillId="0" borderId="0" xfId="0"/>
    <xf numFmtId="0" fontId="6" fillId="0" borderId="0" xfId="0" applyFont="1"/>
    <xf numFmtId="0" fontId="10" fillId="0" borderId="7" xfId="0" applyFont="1" applyBorder="1" applyAlignment="1">
      <alignment horizontal="justify" vertical="top" wrapText="1"/>
    </xf>
    <xf numFmtId="0" fontId="0" fillId="0" borderId="0" xfId="0" applyAlignment="1">
      <alignment horizontal="center"/>
    </xf>
    <xf numFmtId="0" fontId="0" fillId="0" borderId="22" xfId="0" applyBorder="1" applyAlignment="1">
      <alignment horizontal="left"/>
    </xf>
    <xf numFmtId="0" fontId="0" fillId="0" borderId="22" xfId="0" applyBorder="1"/>
    <xf numFmtId="0" fontId="0" fillId="0" borderId="26" xfId="0" applyBorder="1"/>
    <xf numFmtId="0" fontId="0" fillId="0" borderId="27" xfId="0" applyBorder="1"/>
    <xf numFmtId="0" fontId="1" fillId="0" borderId="0" xfId="0" applyFont="1"/>
    <xf numFmtId="0" fontId="0" fillId="0" borderId="27" xfId="0" applyBorder="1" applyAlignment="1">
      <alignment horizontal="left"/>
    </xf>
    <xf numFmtId="0" fontId="0" fillId="0" borderId="26" xfId="0" applyBorder="1" applyAlignment="1">
      <alignment horizontal="left"/>
    </xf>
    <xf numFmtId="0" fontId="19" fillId="2" borderId="22" xfId="0" applyFont="1" applyFill="1" applyBorder="1" applyAlignment="1">
      <alignment horizontal="center"/>
    </xf>
    <xf numFmtId="0" fontId="1" fillId="2" borderId="0" xfId="0" applyFont="1" applyFill="1"/>
    <xf numFmtId="0" fontId="0" fillId="2" borderId="0" xfId="0" applyFill="1"/>
    <xf numFmtId="0" fontId="19" fillId="0" borderId="23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0" fillId="0" borderId="0" xfId="0" applyFill="1" applyBorder="1"/>
    <xf numFmtId="0" fontId="0" fillId="0" borderId="0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5" fillId="0" borderId="0" xfId="0" applyFont="1"/>
    <xf numFmtId="0" fontId="4" fillId="0" borderId="0" xfId="0" applyFont="1" applyFill="1" applyBorder="1" applyAlignment="1">
      <alignment vertical="top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wrapText="1"/>
    </xf>
    <xf numFmtId="0" fontId="6" fillId="0" borderId="0" xfId="0" applyFont="1" applyAlignment="1"/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5" fillId="3" borderId="7" xfId="0" applyFont="1" applyFill="1" applyBorder="1" applyAlignment="1">
      <alignment horizontal="justify" vertical="center"/>
    </xf>
    <xf numFmtId="0" fontId="7" fillId="3" borderId="6" xfId="0" applyFont="1" applyFill="1" applyBorder="1" applyAlignment="1">
      <alignment vertical="center"/>
    </xf>
    <xf numFmtId="0" fontId="7" fillId="3" borderId="6" xfId="0" applyFont="1" applyFill="1" applyBorder="1" applyAlignment="1">
      <alignment horizontal="justify" vertical="center"/>
    </xf>
    <xf numFmtId="0" fontId="12" fillId="3" borderId="7" xfId="0" applyFont="1" applyFill="1" applyBorder="1" applyAlignment="1">
      <alignment horizontal="justify" vertical="center"/>
    </xf>
    <xf numFmtId="0" fontId="5" fillId="3" borderId="6" xfId="0" applyFont="1" applyFill="1" applyBorder="1" applyAlignment="1">
      <alignment horizontal="justify" vertical="center"/>
    </xf>
    <xf numFmtId="0" fontId="13" fillId="3" borderId="7" xfId="0" applyFont="1" applyFill="1" applyBorder="1" applyAlignment="1">
      <alignment horizontal="justify" vertical="center"/>
    </xf>
    <xf numFmtId="0" fontId="5" fillId="3" borderId="10" xfId="0" applyFont="1" applyFill="1" applyBorder="1" applyAlignment="1">
      <alignment horizontal="justify" vertical="center"/>
    </xf>
    <xf numFmtId="0" fontId="11" fillId="0" borderId="1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justify" vertical="center" wrapText="1"/>
    </xf>
    <xf numFmtId="0" fontId="10" fillId="0" borderId="7" xfId="0" applyFont="1" applyBorder="1" applyAlignment="1">
      <alignment horizontal="justify" vertical="center" wrapText="1"/>
    </xf>
    <xf numFmtId="0" fontId="10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9" fillId="0" borderId="8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49" fontId="18" fillId="0" borderId="0" xfId="0" applyNumberFormat="1" applyFont="1" applyAlignment="1">
      <alignment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49" fontId="11" fillId="0" borderId="6" xfId="0" applyNumberFormat="1" applyFont="1" applyFill="1" applyBorder="1" applyAlignment="1">
      <alignment horizontal="left" vertical="center" wrapText="1"/>
    </xf>
    <xf numFmtId="49" fontId="11" fillId="0" borderId="7" xfId="0" applyNumberFormat="1" applyFont="1" applyFill="1" applyBorder="1" applyAlignment="1">
      <alignment horizontal="left"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horizontal="left" vertical="center" wrapText="1"/>
    </xf>
    <xf numFmtId="3" fontId="17" fillId="0" borderId="15" xfId="6" applyNumberFormat="1" applyFont="1" applyBorder="1" applyAlignment="1">
      <alignment horizontal="center" vertical="center" wrapText="1"/>
    </xf>
    <xf numFmtId="3" fontId="17" fillId="0" borderId="20" xfId="0" applyNumberFormat="1" applyFont="1" applyBorder="1" applyAlignment="1">
      <alignment horizontal="right" vertical="center" wrapText="1"/>
    </xf>
    <xf numFmtId="3" fontId="17" fillId="0" borderId="7" xfId="6" applyNumberFormat="1" applyFont="1" applyBorder="1" applyAlignment="1">
      <alignment horizontal="center" vertical="center" wrapText="1"/>
    </xf>
    <xf numFmtId="0" fontId="17" fillId="0" borderId="6" xfId="0" applyFont="1" applyBorder="1" applyAlignment="1">
      <alignment horizontal="left" vertical="center"/>
    </xf>
    <xf numFmtId="0" fontId="17" fillId="0" borderId="28" xfId="0" applyFont="1" applyBorder="1" applyAlignment="1">
      <alignment vertical="center"/>
    </xf>
    <xf numFmtId="3" fontId="17" fillId="0" borderId="29" xfId="0" applyNumberFormat="1" applyFont="1" applyBorder="1" applyAlignment="1">
      <alignment horizontal="right" vertical="center"/>
    </xf>
    <xf numFmtId="3" fontId="17" fillId="0" borderId="28" xfId="0" applyNumberFormat="1" applyFont="1" applyBorder="1" applyAlignment="1">
      <alignment horizontal="center" vertical="center"/>
    </xf>
    <xf numFmtId="3" fontId="17" fillId="0" borderId="13" xfId="0" applyNumberFormat="1" applyFont="1" applyBorder="1" applyAlignment="1">
      <alignment horizontal="center" vertical="center"/>
    </xf>
    <xf numFmtId="0" fontId="4" fillId="4" borderId="0" xfId="0" applyFont="1" applyFill="1" applyBorder="1" applyAlignment="1">
      <alignment horizontal="right"/>
    </xf>
    <xf numFmtId="0" fontId="6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justify" vertical="center" wrapText="1"/>
    </xf>
    <xf numFmtId="0" fontId="11" fillId="2" borderId="4" xfId="0" applyFont="1" applyFill="1" applyBorder="1" applyAlignment="1">
      <alignment horizontal="center" vertical="center" wrapText="1"/>
    </xf>
    <xf numFmtId="49" fontId="11" fillId="2" borderId="10" xfId="0" applyNumberFormat="1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justify" vertical="top" wrapText="1"/>
    </xf>
    <xf numFmtId="0" fontId="14" fillId="0" borderId="6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right" vertical="top" wrapText="1"/>
    </xf>
    <xf numFmtId="0" fontId="17" fillId="0" borderId="6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4" fillId="0" borderId="0" xfId="0" applyFont="1"/>
    <xf numFmtId="0" fontId="16" fillId="0" borderId="0" xfId="0" applyFont="1" applyBorder="1" applyAlignment="1">
      <alignment horizontal="center"/>
    </xf>
    <xf numFmtId="0" fontId="17" fillId="0" borderId="20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5" fillId="0" borderId="15" xfId="0" applyFont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vertical="center" wrapText="1"/>
    </xf>
    <xf numFmtId="0" fontId="7" fillId="3" borderId="6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vertical="center"/>
    </xf>
    <xf numFmtId="0" fontId="7" fillId="3" borderId="12" xfId="0" applyFont="1" applyFill="1" applyBorder="1" applyAlignment="1">
      <alignment vertical="center"/>
    </xf>
    <xf numFmtId="0" fontId="5" fillId="3" borderId="12" xfId="0" applyFont="1" applyFill="1" applyBorder="1" applyAlignment="1">
      <alignment horizontal="justify" vertical="center"/>
    </xf>
    <xf numFmtId="0" fontId="7" fillId="3" borderId="8" xfId="0" applyFont="1" applyFill="1" applyBorder="1" applyAlignment="1">
      <alignment vertical="center"/>
    </xf>
    <xf numFmtId="0" fontId="13" fillId="3" borderId="10" xfId="0" applyFont="1" applyFill="1" applyBorder="1" applyAlignment="1">
      <alignment horizontal="justify" vertical="center"/>
    </xf>
    <xf numFmtId="0" fontId="7" fillId="2" borderId="11" xfId="0" applyFont="1" applyFill="1" applyBorder="1" applyAlignment="1">
      <alignment vertical="center"/>
    </xf>
    <xf numFmtId="0" fontId="7" fillId="2" borderId="12" xfId="0" applyFont="1" applyFill="1" applyBorder="1" applyAlignment="1">
      <alignment vertical="center"/>
    </xf>
    <xf numFmtId="0" fontId="5" fillId="2" borderId="12" xfId="0" applyFont="1" applyFill="1" applyBorder="1" applyAlignment="1">
      <alignment horizontal="justify" vertical="center"/>
    </xf>
    <xf numFmtId="0" fontId="17" fillId="2" borderId="35" xfId="0" applyFont="1" applyFill="1" applyBorder="1" applyAlignment="1">
      <alignment horizontal="center" vertical="center"/>
    </xf>
    <xf numFmtId="0" fontId="17" fillId="2" borderId="44" xfId="0" applyFont="1" applyFill="1" applyBorder="1" applyAlignment="1">
      <alignment horizontal="center" vertical="center"/>
    </xf>
    <xf numFmtId="0" fontId="0" fillId="0" borderId="20" xfId="0" applyBorder="1"/>
    <xf numFmtId="0" fontId="16" fillId="0" borderId="0" xfId="0" applyFont="1" applyAlignment="1">
      <alignment horizontal="center"/>
    </xf>
    <xf numFmtId="0" fontId="1" fillId="5" borderId="0" xfId="0" applyFont="1" applyFill="1"/>
    <xf numFmtId="0" fontId="0" fillId="5" borderId="0" xfId="0" applyFill="1"/>
    <xf numFmtId="0" fontId="0" fillId="0" borderId="31" xfId="0" applyBorder="1"/>
    <xf numFmtId="0" fontId="0" fillId="0" borderId="48" xfId="0" applyBorder="1"/>
    <xf numFmtId="0" fontId="0" fillId="0" borderId="47" xfId="0" applyBorder="1"/>
    <xf numFmtId="0" fontId="0" fillId="0" borderId="32" xfId="0" applyBorder="1"/>
    <xf numFmtId="0" fontId="0" fillId="0" borderId="25" xfId="0" applyBorder="1"/>
    <xf numFmtId="0" fontId="0" fillId="0" borderId="24" xfId="0" applyBorder="1"/>
    <xf numFmtId="0" fontId="0" fillId="0" borderId="15" xfId="0" applyBorder="1"/>
    <xf numFmtId="0" fontId="19" fillId="2" borderId="48" xfId="0" applyFont="1" applyFill="1" applyBorder="1" applyAlignment="1">
      <alignment horizontal="center"/>
    </xf>
    <xf numFmtId="0" fontId="19" fillId="2" borderId="47" xfId="0" applyFont="1" applyFill="1" applyBorder="1" applyAlignment="1">
      <alignment horizontal="center"/>
    </xf>
    <xf numFmtId="0" fontId="1" fillId="0" borderId="0" xfId="0" applyFont="1" applyAlignment="1">
      <alignment vertical="center"/>
    </xf>
    <xf numFmtId="0" fontId="26" fillId="0" borderId="6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justify" vertical="center" wrapText="1"/>
    </xf>
    <xf numFmtId="0" fontId="26" fillId="3" borderId="7" xfId="0" applyFont="1" applyFill="1" applyBorder="1" applyAlignment="1">
      <alignment horizontal="justify" vertical="top" wrapText="1"/>
    </xf>
    <xf numFmtId="0" fontId="25" fillId="0" borderId="11" xfId="0" applyFont="1" applyBorder="1" applyAlignment="1">
      <alignment horizontal="justify" vertical="center" wrapText="1"/>
    </xf>
    <xf numFmtId="0" fontId="27" fillId="0" borderId="13" xfId="0" applyFont="1" applyBorder="1" applyAlignment="1">
      <alignment horizontal="justify" vertical="center" wrapText="1"/>
    </xf>
    <xf numFmtId="0" fontId="28" fillId="0" borderId="6" xfId="0" applyFont="1" applyBorder="1" applyAlignment="1">
      <alignment vertical="top"/>
    </xf>
    <xf numFmtId="0" fontId="28" fillId="0" borderId="7" xfId="0" applyFont="1" applyBorder="1" applyAlignment="1">
      <alignment horizontal="justify" vertical="center" wrapText="1"/>
    </xf>
    <xf numFmtId="0" fontId="28" fillId="0" borderId="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4" fillId="0" borderId="7" xfId="0" applyFont="1" applyBorder="1" applyAlignment="1">
      <alignment horizontal="center" vertical="center" wrapText="1"/>
    </xf>
    <xf numFmtId="0" fontId="6" fillId="0" borderId="7" xfId="0" applyFont="1" applyBorder="1"/>
    <xf numFmtId="0" fontId="6" fillId="0" borderId="0" xfId="0" applyFont="1" applyBorder="1"/>
    <xf numFmtId="0" fontId="6" fillId="0" borderId="10" xfId="0" applyFont="1" applyBorder="1"/>
    <xf numFmtId="43" fontId="4" fillId="0" borderId="5" xfId="0" applyNumberFormat="1" applyFont="1" applyFill="1" applyBorder="1" applyAlignment="1">
      <alignment horizontal="center" vertical="center" wrapText="1"/>
    </xf>
    <xf numFmtId="43" fontId="4" fillId="0" borderId="14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7" fillId="2" borderId="3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6" fillId="4" borderId="0" xfId="0" applyFont="1" applyFill="1" applyAlignment="1">
      <alignment horizontal="center" vertical="center"/>
    </xf>
    <xf numFmtId="0" fontId="6" fillId="0" borderId="6" xfId="0" applyFont="1" applyBorder="1" applyAlignment="1"/>
    <xf numFmtId="0" fontId="6" fillId="0" borderId="0" xfId="0" applyFont="1" applyFill="1" applyBorder="1"/>
    <xf numFmtId="0" fontId="6" fillId="0" borderId="8" xfId="0" applyFont="1" applyBorder="1" applyAlignment="1"/>
    <xf numFmtId="0" fontId="6" fillId="0" borderId="9" xfId="0" applyFont="1" applyBorder="1"/>
    <xf numFmtId="0" fontId="6" fillId="4" borderId="0" xfId="0" applyFont="1" applyFill="1"/>
    <xf numFmtId="0" fontId="15" fillId="7" borderId="49" xfId="0" applyFont="1" applyFill="1" applyBorder="1" applyAlignment="1">
      <alignment vertical="center"/>
    </xf>
    <xf numFmtId="0" fontId="15" fillId="7" borderId="50" xfId="0" applyFont="1" applyFill="1" applyBorder="1" applyAlignment="1">
      <alignment vertical="center"/>
    </xf>
    <xf numFmtId="0" fontId="15" fillId="7" borderId="51" xfId="0" applyFont="1" applyFill="1" applyBorder="1" applyAlignment="1">
      <alignment vertical="center"/>
    </xf>
    <xf numFmtId="0" fontId="15" fillId="7" borderId="0" xfId="0" applyFont="1" applyFill="1" applyAlignment="1">
      <alignment vertical="center"/>
    </xf>
    <xf numFmtId="0" fontId="15" fillId="7" borderId="52" xfId="0" applyFont="1" applyFill="1" applyBorder="1" applyAlignment="1">
      <alignment vertical="center"/>
    </xf>
    <xf numFmtId="0" fontId="15" fillId="7" borderId="0" xfId="0" applyFont="1" applyFill="1" applyBorder="1" applyAlignment="1">
      <alignment vertical="center"/>
    </xf>
    <xf numFmtId="0" fontId="15" fillId="7" borderId="53" xfId="0" applyFont="1" applyFill="1" applyBorder="1" applyAlignment="1">
      <alignment vertical="center"/>
    </xf>
    <xf numFmtId="0" fontId="17" fillId="7" borderId="58" xfId="0" applyFont="1" applyFill="1" applyBorder="1" applyAlignment="1">
      <alignment vertical="center"/>
    </xf>
    <xf numFmtId="0" fontId="17" fillId="7" borderId="59" xfId="0" applyFont="1" applyFill="1" applyBorder="1" applyAlignment="1">
      <alignment vertical="center"/>
    </xf>
    <xf numFmtId="0" fontId="15" fillId="7" borderId="60" xfId="0" applyFont="1" applyFill="1" applyBorder="1" applyAlignment="1">
      <alignment vertical="center"/>
    </xf>
    <xf numFmtId="0" fontId="17" fillId="7" borderId="62" xfId="0" applyFont="1" applyFill="1" applyBorder="1" applyAlignment="1">
      <alignment horizontal="center" vertical="center"/>
    </xf>
    <xf numFmtId="0" fontId="15" fillId="7" borderId="62" xfId="0" applyFont="1" applyFill="1" applyBorder="1" applyAlignment="1">
      <alignment vertical="center"/>
    </xf>
    <xf numFmtId="0" fontId="15" fillId="7" borderId="0" xfId="0" applyFont="1" applyFill="1" applyBorder="1" applyAlignment="1">
      <alignment horizontal="left" vertical="center"/>
    </xf>
    <xf numFmtId="0" fontId="30" fillId="8" borderId="72" xfId="0" applyFont="1" applyFill="1" applyBorder="1" applyAlignment="1">
      <alignment horizontal="center" vertical="center" wrapText="1"/>
    </xf>
    <xf numFmtId="0" fontId="30" fillId="8" borderId="65" xfId="0" applyFont="1" applyFill="1" applyBorder="1" applyAlignment="1">
      <alignment horizontal="center" vertical="center" wrapText="1"/>
    </xf>
    <xf numFmtId="0" fontId="30" fillId="7" borderId="72" xfId="0" applyFont="1" applyFill="1" applyBorder="1" applyAlignment="1">
      <alignment horizontal="center" vertical="center" wrapText="1"/>
    </xf>
    <xf numFmtId="0" fontId="17" fillId="7" borderId="72" xfId="0" applyFont="1" applyFill="1" applyBorder="1" applyAlignment="1">
      <alignment vertical="center"/>
    </xf>
    <xf numFmtId="0" fontId="31" fillId="7" borderId="0" xfId="0" applyFont="1" applyFill="1" applyBorder="1" applyAlignment="1">
      <alignment horizontal="left" vertical="center"/>
    </xf>
    <xf numFmtId="0" fontId="32" fillId="7" borderId="0" xfId="0" applyFont="1" applyFill="1" applyBorder="1" applyAlignment="1">
      <alignment vertical="center"/>
    </xf>
    <xf numFmtId="0" fontId="17" fillId="7" borderId="63" xfId="0" applyFont="1" applyFill="1" applyBorder="1" applyAlignment="1">
      <alignment vertical="center" wrapText="1"/>
    </xf>
    <xf numFmtId="0" fontId="17" fillId="7" borderId="64" xfId="0" applyFont="1" applyFill="1" applyBorder="1" applyAlignment="1">
      <alignment vertical="center" wrapText="1"/>
    </xf>
    <xf numFmtId="0" fontId="17" fillId="7" borderId="75" xfId="0" applyFont="1" applyFill="1" applyBorder="1" applyAlignment="1">
      <alignment horizontal="center" vertical="center" wrapText="1"/>
    </xf>
    <xf numFmtId="0" fontId="33" fillId="7" borderId="0" xfId="0" applyFont="1" applyFill="1" applyBorder="1" applyAlignment="1">
      <alignment vertical="center"/>
    </xf>
    <xf numFmtId="0" fontId="33" fillId="7" borderId="55" xfId="0" applyFont="1" applyFill="1" applyBorder="1" applyAlignment="1">
      <alignment vertical="center"/>
    </xf>
    <xf numFmtId="0" fontId="17" fillId="7" borderId="0" xfId="0" applyFont="1" applyFill="1" applyBorder="1" applyAlignment="1">
      <alignment vertical="center"/>
    </xf>
    <xf numFmtId="0" fontId="17" fillId="7" borderId="59" xfId="0" applyFont="1" applyFill="1" applyBorder="1" applyAlignment="1">
      <alignment horizontal="left" vertical="center"/>
    </xf>
    <xf numFmtId="0" fontId="17" fillId="7" borderId="62" xfId="0" applyFont="1" applyFill="1" applyBorder="1" applyAlignment="1">
      <alignment horizontal="left" vertical="center" wrapText="1"/>
    </xf>
    <xf numFmtId="0" fontId="35" fillId="7" borderId="0" xfId="0" applyFont="1" applyFill="1" applyBorder="1" applyAlignment="1">
      <alignment vertical="center"/>
    </xf>
    <xf numFmtId="0" fontId="15" fillId="7" borderId="76" xfId="0" applyFont="1" applyFill="1" applyBorder="1" applyAlignment="1">
      <alignment vertical="center"/>
    </xf>
    <xf numFmtId="0" fontId="15" fillId="7" borderId="55" xfId="0" applyFont="1" applyFill="1" applyBorder="1" applyAlignment="1">
      <alignment horizontal="left" vertical="center"/>
    </xf>
    <xf numFmtId="0" fontId="32" fillId="0" borderId="72" xfId="0" applyFont="1" applyBorder="1" applyAlignment="1">
      <alignment vertical="center" wrapText="1"/>
    </xf>
    <xf numFmtId="0" fontId="30" fillId="7" borderId="72" xfId="0" applyFont="1" applyFill="1" applyBorder="1" applyAlignment="1">
      <alignment vertical="center" wrapText="1"/>
    </xf>
    <xf numFmtId="0" fontId="32" fillId="7" borderId="55" xfId="0" applyFont="1" applyFill="1" applyBorder="1" applyAlignment="1">
      <alignment horizontal="center" vertical="center" wrapText="1"/>
    </xf>
    <xf numFmtId="0" fontId="32" fillId="7" borderId="70" xfId="0" applyFont="1" applyFill="1" applyBorder="1" applyAlignment="1">
      <alignment horizontal="center" vertical="center" wrapText="1"/>
    </xf>
    <xf numFmtId="165" fontId="15" fillId="0" borderId="72" xfId="0" applyNumberFormat="1" applyFont="1" applyFill="1" applyBorder="1" applyAlignment="1">
      <alignment wrapText="1"/>
    </xf>
    <xf numFmtId="0" fontId="15" fillId="0" borderId="0" xfId="0" applyFont="1" applyFill="1" applyAlignment="1">
      <alignment vertical="center"/>
    </xf>
    <xf numFmtId="0" fontId="17" fillId="7" borderId="0" xfId="0" applyFont="1" applyFill="1" applyAlignment="1">
      <alignment horizontal="left" vertical="center" wrapText="1"/>
    </xf>
    <xf numFmtId="0" fontId="15" fillId="7" borderId="0" xfId="0" applyFont="1" applyFill="1" applyAlignment="1">
      <alignment vertical="center" wrapText="1"/>
    </xf>
    <xf numFmtId="0" fontId="17" fillId="7" borderId="81" xfId="0" applyFont="1" applyFill="1" applyBorder="1" applyAlignment="1">
      <alignment horizontal="center" vertical="center"/>
    </xf>
    <xf numFmtId="0" fontId="17" fillId="7" borderId="81" xfId="0" applyFont="1" applyFill="1" applyBorder="1" applyAlignment="1">
      <alignment horizontal="left" vertical="center" wrapText="1"/>
    </xf>
    <xf numFmtId="0" fontId="15" fillId="7" borderId="81" xfId="0" applyFont="1" applyFill="1" applyBorder="1" applyAlignment="1">
      <alignment vertical="center" wrapText="1"/>
    </xf>
    <xf numFmtId="0" fontId="15" fillId="7" borderId="81" xfId="0" applyFont="1" applyFill="1" applyBorder="1" applyAlignment="1">
      <alignment vertical="center"/>
    </xf>
    <xf numFmtId="165" fontId="15" fillId="7" borderId="81" xfId="0" applyNumberFormat="1" applyFont="1" applyFill="1" applyBorder="1" applyAlignment="1">
      <alignment vertical="center" wrapText="1"/>
    </xf>
    <xf numFmtId="0" fontId="15" fillId="7" borderId="0" xfId="0" applyFont="1" applyFill="1" applyBorder="1" applyAlignment="1">
      <alignment vertical="center" wrapText="1"/>
    </xf>
    <xf numFmtId="165" fontId="15" fillId="7" borderId="0" xfId="0" applyNumberFormat="1" applyFont="1" applyFill="1" applyAlignment="1">
      <alignment vertical="center"/>
    </xf>
    <xf numFmtId="9" fontId="38" fillId="7" borderId="0" xfId="0" applyNumberFormat="1" applyFont="1" applyFill="1" applyAlignment="1">
      <alignment vertical="center"/>
    </xf>
    <xf numFmtId="0" fontId="38" fillId="7" borderId="0" xfId="0" applyFont="1" applyFill="1" applyAlignment="1">
      <alignment vertical="center"/>
    </xf>
    <xf numFmtId="9" fontId="38" fillId="7" borderId="0" xfId="0" applyNumberFormat="1" applyFont="1" applyFill="1" applyAlignment="1">
      <alignment horizontal="left" vertical="center"/>
    </xf>
    <xf numFmtId="0" fontId="15" fillId="7" borderId="66" xfId="0" applyFont="1" applyFill="1" applyBorder="1" applyAlignment="1">
      <alignment vertical="center"/>
    </xf>
    <xf numFmtId="0" fontId="15" fillId="7" borderId="61" xfId="0" applyFont="1" applyFill="1" applyBorder="1" applyAlignment="1">
      <alignment vertical="center"/>
    </xf>
    <xf numFmtId="0" fontId="0" fillId="0" borderId="26" xfId="0" applyBorder="1" applyAlignment="1">
      <alignment wrapText="1"/>
    </xf>
    <xf numFmtId="0" fontId="0" fillId="0" borderId="26" xfId="0" applyBorder="1" applyAlignment="1">
      <alignment horizontal="left" vertical="center"/>
    </xf>
    <xf numFmtId="0" fontId="0" fillId="0" borderId="31" xfId="0" applyBorder="1" applyAlignment="1">
      <alignment vertical="center"/>
    </xf>
    <xf numFmtId="0" fontId="0" fillId="0" borderId="24" xfId="0" applyBorder="1" applyAlignment="1">
      <alignment vertical="center"/>
    </xf>
    <xf numFmtId="0" fontId="17" fillId="7" borderId="0" xfId="0" applyFont="1" applyFill="1" applyBorder="1" applyAlignment="1">
      <alignment horizontal="left" vertical="center"/>
    </xf>
    <xf numFmtId="0" fontId="15" fillId="7" borderId="60" xfId="0" applyFont="1" applyFill="1" applyBorder="1" applyAlignment="1">
      <alignment horizontal="center" vertical="center"/>
    </xf>
    <xf numFmtId="0" fontId="17" fillId="7" borderId="0" xfId="0" applyFont="1" applyFill="1" applyBorder="1" applyAlignment="1">
      <alignment horizontal="left" vertical="center" wrapText="1"/>
    </xf>
    <xf numFmtId="0" fontId="17" fillId="7" borderId="0" xfId="0" applyFont="1" applyFill="1" applyBorder="1" applyAlignment="1">
      <alignment horizontal="center" vertical="center" wrapText="1"/>
    </xf>
    <xf numFmtId="0" fontId="17" fillId="7" borderId="0" xfId="0" applyFont="1" applyFill="1" applyBorder="1" applyAlignment="1">
      <alignment horizontal="center" vertical="center"/>
    </xf>
    <xf numFmtId="0" fontId="30" fillId="7" borderId="49" xfId="0" applyFont="1" applyFill="1" applyBorder="1" applyAlignment="1">
      <alignment horizontal="center" vertical="center"/>
    </xf>
    <xf numFmtId="0" fontId="30" fillId="7" borderId="54" xfId="0" applyFont="1" applyFill="1" applyBorder="1" applyAlignment="1">
      <alignment horizontal="center" vertical="center"/>
    </xf>
    <xf numFmtId="0" fontId="30" fillId="7" borderId="64" xfId="0" applyFont="1" applyFill="1" applyBorder="1" applyAlignment="1">
      <alignment horizontal="center" vertical="center"/>
    </xf>
    <xf numFmtId="0" fontId="17" fillId="7" borderId="81" xfId="0" applyFont="1" applyFill="1" applyBorder="1" applyAlignment="1">
      <alignment horizontal="center" vertical="center" wrapText="1"/>
    </xf>
    <xf numFmtId="0" fontId="15" fillId="7" borderId="0" xfId="0" applyFont="1" applyFill="1" applyBorder="1" applyAlignment="1">
      <alignment horizontal="center" vertical="center"/>
    </xf>
    <xf numFmtId="0" fontId="15" fillId="7" borderId="0" xfId="0" applyFont="1" applyFill="1" applyAlignment="1">
      <alignment horizontal="center" vertical="center"/>
    </xf>
    <xf numFmtId="0" fontId="17" fillId="7" borderId="83" xfId="0" applyFont="1" applyFill="1" applyBorder="1" applyAlignment="1">
      <alignment vertical="center"/>
    </xf>
    <xf numFmtId="0" fontId="39" fillId="0" borderId="7" xfId="0" applyFont="1" applyBorder="1" applyAlignment="1">
      <alignment horizontal="left" vertical="center"/>
    </xf>
    <xf numFmtId="0" fontId="40" fillId="0" borderId="0" xfId="0" applyFont="1" applyAlignment="1"/>
    <xf numFmtId="0" fontId="16" fillId="0" borderId="0" xfId="0" applyFont="1" applyAlignment="1">
      <alignment horizontal="left"/>
    </xf>
    <xf numFmtId="0" fontId="17" fillId="0" borderId="19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 wrapText="1"/>
    </xf>
    <xf numFmtId="43" fontId="17" fillId="0" borderId="7" xfId="11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9" fillId="0" borderId="0" xfId="0" applyFont="1" applyAlignment="1"/>
    <xf numFmtId="0" fontId="9" fillId="0" borderId="0" xfId="0" applyFont="1"/>
    <xf numFmtId="0" fontId="4" fillId="0" borderId="0" xfId="0" applyFont="1" applyFill="1" applyBorder="1" applyAlignment="1">
      <alignment horizontal="center" vertical="top"/>
    </xf>
    <xf numFmtId="0" fontId="11" fillId="0" borderId="4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7" fillId="0" borderId="8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2" borderId="18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1" fillId="4" borderId="4" xfId="0" applyFont="1" applyFill="1" applyBorder="1" applyAlignment="1">
      <alignment horizontal="center" vertical="center" wrapText="1"/>
    </xf>
    <xf numFmtId="49" fontId="11" fillId="4" borderId="10" xfId="0" applyNumberFormat="1" applyFont="1" applyFill="1" applyBorder="1" applyAlignment="1">
      <alignment horizontal="center" vertical="center" wrapText="1"/>
    </xf>
    <xf numFmtId="43" fontId="9" fillId="0" borderId="7" xfId="11" applyFont="1" applyBorder="1" applyAlignment="1">
      <alignment horizontal="justify" vertical="center" wrapText="1"/>
    </xf>
    <xf numFmtId="43" fontId="9" fillId="0" borderId="10" xfId="11" applyFont="1" applyBorder="1" applyAlignment="1">
      <alignment horizontal="justify" vertical="center" wrapText="1"/>
    </xf>
    <xf numFmtId="43" fontId="4" fillId="2" borderId="13" xfId="11" applyFont="1" applyFill="1" applyBorder="1" applyAlignment="1">
      <alignment horizontal="center" vertical="center" wrapText="1"/>
    </xf>
    <xf numFmtId="43" fontId="4" fillId="0" borderId="13" xfId="0" applyNumberFormat="1" applyFont="1" applyFill="1" applyBorder="1" applyAlignment="1">
      <alignment horizontal="center" vertical="center" wrapText="1"/>
    </xf>
    <xf numFmtId="43" fontId="4" fillId="0" borderId="5" xfId="11" applyFont="1" applyFill="1" applyBorder="1" applyAlignment="1">
      <alignment horizontal="center" vertical="center" wrapText="1"/>
    </xf>
    <xf numFmtId="43" fontId="4" fillId="2" borderId="13" xfId="0" applyNumberFormat="1" applyFont="1" applyFill="1" applyBorder="1" applyAlignment="1">
      <alignment horizontal="center" vertical="center" wrapText="1"/>
    </xf>
    <xf numFmtId="43" fontId="6" fillId="0" borderId="0" xfId="0" applyNumberFormat="1" applyFont="1"/>
    <xf numFmtId="43" fontId="17" fillId="0" borderId="20" xfId="11" applyFont="1" applyBorder="1" applyAlignment="1">
      <alignment horizontal="center" vertical="center"/>
    </xf>
    <xf numFmtId="43" fontId="17" fillId="0" borderId="18" xfId="11" applyFont="1" applyBorder="1" applyAlignment="1">
      <alignment horizontal="center" vertical="center"/>
    </xf>
    <xf numFmtId="43" fontId="15" fillId="0" borderId="20" xfId="11" applyFont="1" applyBorder="1" applyAlignment="1">
      <alignment horizontal="center" vertical="center"/>
    </xf>
    <xf numFmtId="43" fontId="15" fillId="0" borderId="7" xfId="11" applyFont="1" applyFill="1" applyBorder="1" applyAlignment="1">
      <alignment horizontal="center" vertical="center"/>
    </xf>
    <xf numFmtId="43" fontId="17" fillId="0" borderId="19" xfId="11" applyFont="1" applyBorder="1" applyAlignment="1">
      <alignment horizontal="center" vertical="center"/>
    </xf>
    <xf numFmtId="43" fontId="17" fillId="0" borderId="10" xfId="11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11" fillId="0" borderId="4" xfId="0" applyFont="1" applyFill="1" applyBorder="1" applyAlignment="1">
      <alignment vertical="center"/>
    </xf>
    <xf numFmtId="0" fontId="11" fillId="0" borderId="4" xfId="0" applyFont="1" applyFill="1" applyBorder="1" applyAlignment="1">
      <alignment horizontal="center" vertical="center" wrapText="1"/>
    </xf>
    <xf numFmtId="49" fontId="11" fillId="0" borderId="8" xfId="0" applyNumberFormat="1" applyFont="1" applyFill="1" applyBorder="1" applyAlignment="1">
      <alignment vertical="center" wrapText="1"/>
    </xf>
    <xf numFmtId="49" fontId="11" fillId="0" borderId="10" xfId="0" applyNumberFormat="1" applyFont="1" applyFill="1" applyBorder="1" applyAlignment="1">
      <alignment vertical="center" wrapText="1"/>
    </xf>
    <xf numFmtId="49" fontId="11" fillId="0" borderId="17" xfId="0" applyNumberFormat="1" applyFont="1" applyFill="1" applyBorder="1" applyAlignment="1">
      <alignment horizontal="center" vertical="center" wrapText="1"/>
    </xf>
    <xf numFmtId="49" fontId="11" fillId="0" borderId="6" xfId="0" applyNumberFormat="1" applyFont="1" applyFill="1" applyBorder="1" applyAlignment="1">
      <alignment vertical="center" wrapText="1"/>
    </xf>
    <xf numFmtId="49" fontId="11" fillId="0" borderId="7" xfId="0" applyNumberFormat="1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1" fillId="0" borderId="6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/>
    </xf>
    <xf numFmtId="49" fontId="18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43" fontId="0" fillId="0" borderId="0" xfId="11" applyFont="1" applyFill="1" applyAlignment="1">
      <alignment vertical="center"/>
    </xf>
    <xf numFmtId="43" fontId="0" fillId="0" borderId="0" xfId="0" applyNumberFormat="1" applyFill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43" fontId="4" fillId="0" borderId="13" xfId="11" applyFont="1" applyFill="1" applyBorder="1" applyAlignment="1">
      <alignment horizontal="center" vertical="center" wrapText="1"/>
    </xf>
    <xf numFmtId="43" fontId="17" fillId="0" borderId="15" xfId="11" applyFont="1" applyBorder="1" applyAlignment="1">
      <alignment horizontal="center" vertical="center"/>
    </xf>
    <xf numFmtId="43" fontId="6" fillId="0" borderId="0" xfId="0" applyNumberFormat="1" applyFont="1" applyAlignment="1">
      <alignment horizontal="center" vertical="center"/>
    </xf>
    <xf numFmtId="43" fontId="42" fillId="0" borderId="0" xfId="11" applyFont="1" applyAlignment="1">
      <alignment vertical="center"/>
    </xf>
    <xf numFmtId="43" fontId="42" fillId="0" borderId="5" xfId="11" applyFont="1" applyBorder="1" applyAlignment="1">
      <alignment vertical="center"/>
    </xf>
    <xf numFmtId="43" fontId="11" fillId="0" borderId="7" xfId="11" applyFont="1" applyBorder="1" applyAlignment="1">
      <alignment horizontal="justify" vertical="center" wrapText="1"/>
    </xf>
    <xf numFmtId="43" fontId="11" fillId="0" borderId="7" xfId="11" applyFont="1" applyBorder="1" applyAlignment="1">
      <alignment horizontal="center" vertical="center" wrapText="1"/>
    </xf>
    <xf numFmtId="0" fontId="14" fillId="0" borderId="6" xfId="0" applyFont="1" applyBorder="1" applyAlignment="1">
      <alignment horizontal="right" vertical="top" wrapText="1" indent="1"/>
    </xf>
    <xf numFmtId="0" fontId="14" fillId="0" borderId="6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right" vertical="top" wrapText="1"/>
    </xf>
    <xf numFmtId="43" fontId="27" fillId="0" borderId="7" xfId="11" applyFont="1" applyBorder="1" applyAlignment="1">
      <alignment horizontal="justify" vertical="center" wrapText="1"/>
    </xf>
    <xf numFmtId="43" fontId="25" fillId="0" borderId="7" xfId="11" applyFont="1" applyBorder="1" applyAlignment="1">
      <alignment horizontal="justify" vertical="center" wrapText="1"/>
    </xf>
    <xf numFmtId="43" fontId="15" fillId="0" borderId="20" xfId="11" applyFont="1" applyFill="1" applyBorder="1" applyAlignment="1">
      <alignment horizontal="center" vertical="center"/>
    </xf>
    <xf numFmtId="43" fontId="18" fillId="0" borderId="5" xfId="11" applyFont="1" applyBorder="1" applyAlignment="1">
      <alignment vertical="center"/>
    </xf>
    <xf numFmtId="43" fontId="18" fillId="0" borderId="0" xfId="11" applyFont="1" applyAlignment="1">
      <alignment vertical="center"/>
    </xf>
    <xf numFmtId="0" fontId="9" fillId="0" borderId="11" xfId="0" applyFont="1" applyBorder="1" applyAlignment="1">
      <alignment horizontal="justify" vertical="center" wrapText="1"/>
    </xf>
    <xf numFmtId="43" fontId="9" fillId="0" borderId="13" xfId="11" applyFont="1" applyBorder="1" applyAlignment="1">
      <alignment horizontal="justify" vertical="center" wrapText="1"/>
    </xf>
    <xf numFmtId="0" fontId="11" fillId="0" borderId="13" xfId="0" applyFont="1" applyBorder="1" applyAlignment="1">
      <alignment horizontal="justify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43" fontId="0" fillId="0" borderId="0" xfId="0" applyNumberFormat="1" applyAlignment="1">
      <alignment vertical="center"/>
    </xf>
    <xf numFmtId="43" fontId="9" fillId="5" borderId="13" xfId="11" applyFont="1" applyFill="1" applyBorder="1" applyAlignment="1">
      <alignment horizontal="justify" vertical="center" wrapText="1"/>
    </xf>
    <xf numFmtId="43" fontId="11" fillId="0" borderId="0" xfId="11" applyFont="1" applyBorder="1" applyAlignment="1">
      <alignment horizontal="justify" vertical="center" wrapText="1"/>
    </xf>
    <xf numFmtId="43" fontId="9" fillId="0" borderId="0" xfId="11" applyFont="1" applyBorder="1" applyAlignment="1">
      <alignment horizontal="justify" vertical="center" wrapText="1"/>
    </xf>
    <xf numFmtId="0" fontId="10" fillId="0" borderId="6" xfId="0" applyFont="1" applyFill="1" applyBorder="1" applyAlignment="1">
      <alignment horizontal="center" vertical="top" wrapText="1"/>
    </xf>
    <xf numFmtId="43" fontId="9" fillId="0" borderId="13" xfId="11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43" fontId="9" fillId="0" borderId="7" xfId="11" applyFont="1" applyFill="1" applyBorder="1" applyAlignment="1">
      <alignment horizontal="justify" vertical="center" wrapText="1"/>
    </xf>
    <xf numFmtId="0" fontId="0" fillId="0" borderId="0" xfId="0" applyFont="1"/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justify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vertical="center" wrapText="1"/>
    </xf>
    <xf numFmtId="43" fontId="9" fillId="0" borderId="10" xfId="11" applyFont="1" applyFill="1" applyBorder="1" applyAlignment="1">
      <alignment horizontal="justify" vertical="center" wrapText="1"/>
    </xf>
    <xf numFmtId="0" fontId="9" fillId="0" borderId="8" xfId="0" applyFont="1" applyFill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justify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justify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justify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vertical="center" wrapText="1"/>
    </xf>
    <xf numFmtId="49" fontId="11" fillId="0" borderId="17" xfId="0" applyNumberFormat="1" applyFont="1" applyFill="1" applyBorder="1" applyAlignment="1">
      <alignment vertical="center" wrapText="1"/>
    </xf>
    <xf numFmtId="49" fontId="11" fillId="0" borderId="5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vertical="center" wrapText="1"/>
    </xf>
    <xf numFmtId="0" fontId="41" fillId="0" borderId="6" xfId="0" applyFont="1" applyFill="1" applyBorder="1" applyAlignment="1">
      <alignment horizontal="center" vertical="center" wrapText="1"/>
    </xf>
    <xf numFmtId="0" fontId="41" fillId="0" borderId="5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justify"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43" fontId="9" fillId="0" borderId="13" xfId="0" applyNumberFormat="1" applyFont="1" applyBorder="1" applyAlignment="1">
      <alignment horizontal="justify" vertical="center" wrapText="1"/>
    </xf>
    <xf numFmtId="43" fontId="9" fillId="0" borderId="10" xfId="0" applyNumberFormat="1" applyFont="1" applyBorder="1" applyAlignment="1">
      <alignment horizontal="justify" vertical="center" wrapText="1"/>
    </xf>
    <xf numFmtId="43" fontId="5" fillId="3" borderId="12" xfId="11" applyFont="1" applyFill="1" applyBorder="1" applyAlignment="1">
      <alignment horizontal="justify" vertical="center"/>
    </xf>
    <xf numFmtId="43" fontId="5" fillId="3" borderId="7" xfId="11" applyFont="1" applyFill="1" applyBorder="1" applyAlignment="1">
      <alignment horizontal="justify" vertical="center"/>
    </xf>
    <xf numFmtId="43" fontId="5" fillId="2" borderId="12" xfId="11" applyFont="1" applyFill="1" applyBorder="1" applyAlignment="1">
      <alignment horizontal="justify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49" fontId="11" fillId="0" borderId="8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0" fontId="41" fillId="0" borderId="6" xfId="0" applyFont="1" applyFill="1" applyBorder="1" applyAlignment="1">
      <alignment horizontal="left" vertical="center" wrapText="1"/>
    </xf>
    <xf numFmtId="0" fontId="41" fillId="0" borderId="7" xfId="0" applyFont="1" applyFill="1" applyBorder="1" applyAlignment="1">
      <alignment horizontal="left" vertical="center" wrapText="1"/>
    </xf>
    <xf numFmtId="0" fontId="41" fillId="0" borderId="8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left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6" fillId="0" borderId="6" xfId="0" applyFont="1" applyBorder="1" applyAlignment="1">
      <alignment horizontal="left" vertical="center" wrapText="1"/>
    </xf>
    <xf numFmtId="0" fontId="26" fillId="0" borderId="7" xfId="0" applyFont="1" applyBorder="1" applyAlignment="1">
      <alignment horizontal="left" vertical="center" wrapText="1"/>
    </xf>
    <xf numFmtId="0" fontId="4" fillId="4" borderId="0" xfId="0" applyFont="1" applyFill="1" applyBorder="1" applyAlignment="1">
      <alignment horizontal="center" vertical="center"/>
    </xf>
    <xf numFmtId="0" fontId="17" fillId="2" borderId="41" xfId="0" applyFont="1" applyFill="1" applyBorder="1" applyAlignment="1">
      <alignment horizontal="center" vertical="center"/>
    </xf>
    <xf numFmtId="0" fontId="17" fillId="2" borderId="42" xfId="0" applyFont="1" applyFill="1" applyBorder="1" applyAlignment="1">
      <alignment horizontal="center" vertical="center"/>
    </xf>
    <xf numFmtId="0" fontId="17" fillId="2" borderId="43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2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7" fillId="2" borderId="38" xfId="0" applyFont="1" applyFill="1" applyBorder="1" applyAlignment="1">
      <alignment horizontal="center" vertical="center"/>
    </xf>
    <xf numFmtId="0" fontId="17" fillId="2" borderId="39" xfId="0" applyFont="1" applyFill="1" applyBorder="1" applyAlignment="1">
      <alignment horizontal="center" vertical="center"/>
    </xf>
    <xf numFmtId="0" fontId="17" fillId="2" borderId="40" xfId="0" applyFont="1" applyFill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36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7" fillId="2" borderId="37" xfId="0" applyFont="1" applyFill="1" applyBorder="1" applyAlignment="1">
      <alignment horizontal="center" vertical="center"/>
    </xf>
    <xf numFmtId="0" fontId="17" fillId="2" borderId="18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7" fillId="2" borderId="30" xfId="0" applyFont="1" applyFill="1" applyBorder="1" applyAlignment="1">
      <alignment horizontal="center" vertical="center"/>
    </xf>
    <xf numFmtId="0" fontId="17" fillId="2" borderId="21" xfId="0" applyFont="1" applyFill="1" applyBorder="1" applyAlignment="1">
      <alignment horizontal="center" vertical="center"/>
    </xf>
    <xf numFmtId="0" fontId="15" fillId="7" borderId="66" xfId="0" applyFont="1" applyFill="1" applyBorder="1" applyAlignment="1">
      <alignment horizontal="center" vertical="center"/>
    </xf>
    <xf numFmtId="0" fontId="15" fillId="7" borderId="61" xfId="0" applyFont="1" applyFill="1" applyBorder="1" applyAlignment="1">
      <alignment horizontal="center" vertical="center"/>
    </xf>
    <xf numFmtId="0" fontId="15" fillId="7" borderId="60" xfId="0" applyFont="1" applyFill="1" applyBorder="1" applyAlignment="1">
      <alignment horizontal="center" vertical="center"/>
    </xf>
    <xf numFmtId="0" fontId="15" fillId="7" borderId="0" xfId="0" applyFont="1" applyFill="1" applyAlignment="1">
      <alignment horizontal="left" vertical="center"/>
    </xf>
    <xf numFmtId="0" fontId="15" fillId="9" borderId="0" xfId="0" applyFont="1" applyFill="1" applyAlignment="1">
      <alignment horizontal="center" vertical="center"/>
    </xf>
    <xf numFmtId="0" fontId="37" fillId="7" borderId="0" xfId="0" applyFont="1" applyFill="1" applyAlignment="1">
      <alignment horizontal="center" vertical="center"/>
    </xf>
    <xf numFmtId="0" fontId="15" fillId="7" borderId="0" xfId="0" applyFont="1" applyFill="1" applyAlignment="1">
      <alignment horizontal="center" vertical="center"/>
    </xf>
    <xf numFmtId="0" fontId="38" fillId="7" borderId="0" xfId="0" applyFont="1" applyFill="1" applyAlignment="1">
      <alignment horizontal="left" vertical="center"/>
    </xf>
    <xf numFmtId="0" fontId="15" fillId="7" borderId="68" xfId="0" applyFont="1" applyFill="1" applyBorder="1" applyAlignment="1">
      <alignment horizontal="left" vertical="top"/>
    </xf>
    <xf numFmtId="0" fontId="15" fillId="7" borderId="62" xfId="0" applyFont="1" applyFill="1" applyBorder="1" applyAlignment="1">
      <alignment horizontal="left" vertical="top"/>
    </xf>
    <xf numFmtId="0" fontId="15" fillId="7" borderId="69" xfId="0" applyFont="1" applyFill="1" applyBorder="1" applyAlignment="1">
      <alignment horizontal="left" vertical="top"/>
    </xf>
    <xf numFmtId="0" fontId="15" fillId="7" borderId="67" xfId="0" applyFont="1" applyFill="1" applyBorder="1" applyAlignment="1">
      <alignment horizontal="left" vertical="top"/>
    </xf>
    <xf numFmtId="0" fontId="15" fillId="7" borderId="0" xfId="0" applyFont="1" applyFill="1" applyBorder="1" applyAlignment="1">
      <alignment horizontal="left" vertical="top"/>
    </xf>
    <xf numFmtId="0" fontId="15" fillId="7" borderId="53" xfId="0" applyFont="1" applyFill="1" applyBorder="1" applyAlignment="1">
      <alignment horizontal="left" vertical="top"/>
    </xf>
    <xf numFmtId="0" fontId="15" fillId="7" borderId="82" xfId="0" applyFont="1" applyFill="1" applyBorder="1" applyAlignment="1">
      <alignment horizontal="left" vertical="top"/>
    </xf>
    <xf numFmtId="0" fontId="15" fillId="7" borderId="83" xfId="0" applyFont="1" applyFill="1" applyBorder="1" applyAlignment="1">
      <alignment horizontal="left" vertical="top"/>
    </xf>
    <xf numFmtId="0" fontId="15" fillId="7" borderId="84" xfId="0" applyFont="1" applyFill="1" applyBorder="1" applyAlignment="1">
      <alignment horizontal="left" vertical="top"/>
    </xf>
    <xf numFmtId="0" fontId="15" fillId="7" borderId="68" xfId="0" applyFont="1" applyFill="1" applyBorder="1" applyAlignment="1">
      <alignment horizontal="center" vertical="center"/>
    </xf>
    <xf numFmtId="0" fontId="15" fillId="7" borderId="62" xfId="0" applyFont="1" applyFill="1" applyBorder="1" applyAlignment="1">
      <alignment horizontal="center" vertical="center"/>
    </xf>
    <xf numFmtId="0" fontId="15" fillId="7" borderId="69" xfId="0" applyFont="1" applyFill="1" applyBorder="1" applyAlignment="1">
      <alignment horizontal="center" vertical="center"/>
    </xf>
    <xf numFmtId="0" fontId="15" fillId="7" borderId="67" xfId="0" applyFont="1" applyFill="1" applyBorder="1" applyAlignment="1">
      <alignment horizontal="center" vertical="center"/>
    </xf>
    <xf numFmtId="0" fontId="15" fillId="7" borderId="0" xfId="0" applyFont="1" applyFill="1" applyBorder="1" applyAlignment="1">
      <alignment horizontal="center" vertical="center"/>
    </xf>
    <xf numFmtId="0" fontId="15" fillId="7" borderId="53" xfId="0" applyFont="1" applyFill="1" applyBorder="1" applyAlignment="1">
      <alignment horizontal="center" vertical="center"/>
    </xf>
    <xf numFmtId="0" fontId="15" fillId="7" borderId="82" xfId="0" applyFont="1" applyFill="1" applyBorder="1" applyAlignment="1">
      <alignment horizontal="center" vertical="center"/>
    </xf>
    <xf numFmtId="0" fontId="15" fillId="7" borderId="83" xfId="0" applyFont="1" applyFill="1" applyBorder="1" applyAlignment="1">
      <alignment horizontal="center" vertical="center"/>
    </xf>
    <xf numFmtId="0" fontId="15" fillId="7" borderId="84" xfId="0" applyFont="1" applyFill="1" applyBorder="1" applyAlignment="1">
      <alignment horizontal="center" vertical="center"/>
    </xf>
    <xf numFmtId="0" fontId="30" fillId="7" borderId="74" xfId="0" applyFont="1" applyFill="1" applyBorder="1" applyAlignment="1">
      <alignment horizontal="center" vertical="center"/>
    </xf>
    <xf numFmtId="0" fontId="30" fillId="7" borderId="71" xfId="0" applyFont="1" applyFill="1" applyBorder="1" applyAlignment="1">
      <alignment horizontal="center" vertical="center"/>
    </xf>
    <xf numFmtId="0" fontId="17" fillId="8" borderId="49" xfId="0" applyFont="1" applyFill="1" applyBorder="1" applyAlignment="1">
      <alignment horizontal="center" vertical="center" wrapText="1"/>
    </xf>
    <xf numFmtId="0" fontId="17" fillId="8" borderId="50" xfId="0" applyFont="1" applyFill="1" applyBorder="1" applyAlignment="1">
      <alignment horizontal="center" vertical="center" wrapText="1"/>
    </xf>
    <xf numFmtId="0" fontId="17" fillId="8" borderId="73" xfId="0" applyFont="1" applyFill="1" applyBorder="1" applyAlignment="1">
      <alignment horizontal="center" vertical="center" wrapText="1"/>
    </xf>
    <xf numFmtId="0" fontId="17" fillId="8" borderId="52" xfId="0" applyFont="1" applyFill="1" applyBorder="1" applyAlignment="1">
      <alignment horizontal="center" vertical="center" wrapText="1"/>
    </xf>
    <xf numFmtId="0" fontId="17" fillId="8" borderId="0" xfId="0" applyFont="1" applyFill="1" applyBorder="1" applyAlignment="1">
      <alignment horizontal="center" vertical="center" wrapText="1"/>
    </xf>
    <xf numFmtId="0" fontId="17" fillId="8" borderId="57" xfId="0" applyFont="1" applyFill="1" applyBorder="1" applyAlignment="1">
      <alignment horizontal="center" vertical="center" wrapText="1"/>
    </xf>
    <xf numFmtId="0" fontId="17" fillId="8" borderId="54" xfId="0" applyFont="1" applyFill="1" applyBorder="1" applyAlignment="1">
      <alignment horizontal="center" vertical="center" wrapText="1"/>
    </xf>
    <xf numFmtId="0" fontId="17" fillId="8" borderId="55" xfId="0" applyFont="1" applyFill="1" applyBorder="1" applyAlignment="1">
      <alignment horizontal="center" vertical="center" wrapText="1"/>
    </xf>
    <xf numFmtId="0" fontId="17" fillId="8" borderId="70" xfId="0" applyFont="1" applyFill="1" applyBorder="1" applyAlignment="1">
      <alignment horizontal="center" vertical="center" wrapText="1"/>
    </xf>
    <xf numFmtId="0" fontId="30" fillId="8" borderId="49" xfId="0" applyFont="1" applyFill="1" applyBorder="1" applyAlignment="1">
      <alignment horizontal="center" vertical="center" wrapText="1"/>
    </xf>
    <xf numFmtId="0" fontId="30" fillId="8" borderId="50" xfId="0" applyFont="1" applyFill="1" applyBorder="1" applyAlignment="1">
      <alignment horizontal="center" vertical="center" wrapText="1"/>
    </xf>
    <xf numFmtId="0" fontId="30" fillId="8" borderId="73" xfId="0" applyFont="1" applyFill="1" applyBorder="1" applyAlignment="1">
      <alignment horizontal="center" vertical="center" wrapText="1"/>
    </xf>
    <xf numFmtId="0" fontId="30" fillId="8" borderId="52" xfId="0" applyFont="1" applyFill="1" applyBorder="1" applyAlignment="1">
      <alignment horizontal="center" vertical="center" wrapText="1"/>
    </xf>
    <xf numFmtId="0" fontId="30" fillId="8" borderId="0" xfId="0" applyFont="1" applyFill="1" applyBorder="1" applyAlignment="1">
      <alignment horizontal="center" vertical="center" wrapText="1"/>
    </xf>
    <xf numFmtId="0" fontId="30" fillId="8" borderId="57" xfId="0" applyFont="1" applyFill="1" applyBorder="1" applyAlignment="1">
      <alignment horizontal="center" vertical="center" wrapText="1"/>
    </xf>
    <xf numFmtId="0" fontId="30" fillId="8" borderId="54" xfId="0" applyFont="1" applyFill="1" applyBorder="1" applyAlignment="1">
      <alignment horizontal="center" vertical="center" wrapText="1"/>
    </xf>
    <xf numFmtId="0" fontId="30" fillId="8" borderId="55" xfId="0" applyFont="1" applyFill="1" applyBorder="1" applyAlignment="1">
      <alignment horizontal="center" vertical="center" wrapText="1"/>
    </xf>
    <xf numFmtId="0" fontId="30" fillId="8" borderId="70" xfId="0" applyFont="1" applyFill="1" applyBorder="1" applyAlignment="1">
      <alignment horizontal="center" vertical="center" wrapText="1"/>
    </xf>
    <xf numFmtId="0" fontId="30" fillId="8" borderId="74" xfId="0" applyFont="1" applyFill="1" applyBorder="1" applyAlignment="1">
      <alignment horizontal="center" vertical="center" wrapText="1"/>
    </xf>
    <xf numFmtId="0" fontId="30" fillId="8" borderId="77" xfId="0" applyFont="1" applyFill="1" applyBorder="1" applyAlignment="1">
      <alignment horizontal="center" vertical="center" wrapText="1"/>
    </xf>
    <xf numFmtId="0" fontId="30" fillId="8" borderId="71" xfId="0" applyFont="1" applyFill="1" applyBorder="1" applyAlignment="1">
      <alignment horizontal="center" vertical="center" wrapText="1"/>
    </xf>
    <xf numFmtId="0" fontId="30" fillId="7" borderId="63" xfId="0" applyFont="1" applyFill="1" applyBorder="1" applyAlignment="1">
      <alignment horizontal="center" vertical="center"/>
    </xf>
    <xf numFmtId="0" fontId="30" fillId="7" borderId="64" xfId="0" applyFont="1" applyFill="1" applyBorder="1" applyAlignment="1">
      <alignment horizontal="center" vertical="center"/>
    </xf>
    <xf numFmtId="0" fontId="30" fillId="7" borderId="65" xfId="0" applyFont="1" applyFill="1" applyBorder="1" applyAlignment="1">
      <alignment horizontal="center" vertical="center"/>
    </xf>
    <xf numFmtId="0" fontId="17" fillId="7" borderId="0" xfId="0" applyFont="1" applyFill="1" applyAlignment="1">
      <alignment horizontal="left" vertical="center"/>
    </xf>
    <xf numFmtId="0" fontId="17" fillId="7" borderId="81" xfId="0" applyFont="1" applyFill="1" applyBorder="1" applyAlignment="1">
      <alignment horizontal="center" vertical="center" wrapText="1"/>
    </xf>
    <xf numFmtId="0" fontId="17" fillId="7" borderId="78" xfId="0" applyFont="1" applyFill="1" applyBorder="1" applyAlignment="1">
      <alignment horizontal="center" vertical="center" wrapText="1"/>
    </xf>
    <xf numFmtId="0" fontId="17" fillId="7" borderId="79" xfId="0" applyFont="1" applyFill="1" applyBorder="1" applyAlignment="1">
      <alignment horizontal="center" vertical="center" wrapText="1"/>
    </xf>
    <xf numFmtId="0" fontId="17" fillId="7" borderId="80" xfId="0" applyFont="1" applyFill="1" applyBorder="1" applyAlignment="1">
      <alignment horizontal="center" vertical="center" wrapText="1"/>
    </xf>
    <xf numFmtId="0" fontId="17" fillId="7" borderId="0" xfId="0" applyFont="1" applyFill="1" applyBorder="1" applyAlignment="1">
      <alignment horizontal="left" vertical="center" wrapText="1"/>
    </xf>
    <xf numFmtId="0" fontId="17" fillId="7" borderId="0" xfId="0" applyFont="1" applyFill="1" applyBorder="1" applyAlignment="1">
      <alignment horizontal="left" vertical="center"/>
    </xf>
    <xf numFmtId="0" fontId="17" fillId="7" borderId="57" xfId="0" applyFont="1" applyFill="1" applyBorder="1" applyAlignment="1">
      <alignment horizontal="left" vertical="center" wrapText="1"/>
    </xf>
    <xf numFmtId="0" fontId="17" fillId="7" borderId="57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7" fillId="8" borderId="70" xfId="0" applyFont="1" applyFill="1" applyBorder="1" applyAlignment="1">
      <alignment horizontal="left" vertical="center" wrapText="1"/>
    </xf>
    <xf numFmtId="0" fontId="17" fillId="8" borderId="71" xfId="0" applyFont="1" applyFill="1" applyBorder="1" applyAlignment="1">
      <alignment horizontal="left" vertical="center" wrapText="1"/>
    </xf>
    <xf numFmtId="0" fontId="17" fillId="8" borderId="65" xfId="0" applyFont="1" applyFill="1" applyBorder="1" applyAlignment="1">
      <alignment horizontal="left" vertical="center" wrapText="1"/>
    </xf>
    <xf numFmtId="0" fontId="17" fillId="8" borderId="72" xfId="0" applyFont="1" applyFill="1" applyBorder="1" applyAlignment="1">
      <alignment horizontal="left" vertical="center" wrapText="1"/>
    </xf>
    <xf numFmtId="0" fontId="17" fillId="8" borderId="73" xfId="0" applyFont="1" applyFill="1" applyBorder="1" applyAlignment="1">
      <alignment horizontal="left" vertical="center" wrapText="1"/>
    </xf>
    <xf numFmtId="0" fontId="17" fillId="8" borderId="74" xfId="0" applyFont="1" applyFill="1" applyBorder="1" applyAlignment="1">
      <alignment horizontal="left" vertical="center" wrapText="1"/>
    </xf>
    <xf numFmtId="0" fontId="17" fillId="8" borderId="72" xfId="0" applyFont="1" applyFill="1" applyBorder="1" applyAlignment="1">
      <alignment horizontal="center" vertical="center" wrapText="1"/>
    </xf>
    <xf numFmtId="0" fontId="17" fillId="7" borderId="68" xfId="0" applyFont="1" applyFill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17" fillId="7" borderId="72" xfId="0" applyFont="1" applyFill="1" applyBorder="1" applyAlignment="1">
      <alignment horizontal="center" vertical="center"/>
    </xf>
    <xf numFmtId="0" fontId="17" fillId="7" borderId="63" xfId="0" applyFont="1" applyFill="1" applyBorder="1" applyAlignment="1">
      <alignment horizontal="center" vertical="center"/>
    </xf>
    <xf numFmtId="0" fontId="17" fillId="7" borderId="64" xfId="0" applyFont="1" applyFill="1" applyBorder="1" applyAlignment="1">
      <alignment horizontal="center" vertical="center"/>
    </xf>
    <xf numFmtId="0" fontId="17" fillId="7" borderId="65" xfId="0" applyFont="1" applyFill="1" applyBorder="1" applyAlignment="1">
      <alignment horizontal="center" vertical="center"/>
    </xf>
    <xf numFmtId="0" fontId="17" fillId="7" borderId="66" xfId="0" applyFont="1" applyFill="1" applyBorder="1" applyAlignment="1">
      <alignment horizontal="center" vertical="center" wrapText="1"/>
    </xf>
    <xf numFmtId="0" fontId="17" fillId="7" borderId="61" xfId="0" applyFont="1" applyFill="1" applyBorder="1" applyAlignment="1">
      <alignment horizontal="center" vertical="center" wrapText="1"/>
    </xf>
    <xf numFmtId="0" fontId="17" fillId="7" borderId="63" xfId="0" applyFont="1" applyFill="1" applyBorder="1" applyAlignment="1">
      <alignment horizontal="center" vertical="center" wrapText="1"/>
    </xf>
    <xf numFmtId="0" fontId="17" fillId="7" borderId="64" xfId="0" applyFont="1" applyFill="1" applyBorder="1" applyAlignment="1">
      <alignment horizontal="center" vertical="center" wrapText="1"/>
    </xf>
    <xf numFmtId="0" fontId="17" fillId="7" borderId="65" xfId="0" applyFont="1" applyFill="1" applyBorder="1" applyAlignment="1">
      <alignment horizontal="center" vertical="center" wrapText="1"/>
    </xf>
    <xf numFmtId="0" fontId="17" fillId="7" borderId="66" xfId="0" applyFont="1" applyFill="1" applyBorder="1" applyAlignment="1">
      <alignment horizontal="center" vertical="center"/>
    </xf>
    <xf numFmtId="0" fontId="17" fillId="7" borderId="60" xfId="0" applyFont="1" applyFill="1" applyBorder="1" applyAlignment="1">
      <alignment horizontal="center" vertical="center"/>
    </xf>
    <xf numFmtId="0" fontId="17" fillId="7" borderId="61" xfId="0" applyFont="1" applyFill="1" applyBorder="1" applyAlignment="1">
      <alignment horizontal="center" vertical="center"/>
    </xf>
    <xf numFmtId="0" fontId="15" fillId="7" borderId="54" xfId="0" applyFont="1" applyFill="1" applyBorder="1" applyAlignment="1">
      <alignment horizontal="center" vertical="center"/>
    </xf>
    <xf numFmtId="0" fontId="15" fillId="7" borderId="55" xfId="0" applyFont="1" applyFill="1" applyBorder="1" applyAlignment="1">
      <alignment horizontal="center" vertical="center"/>
    </xf>
    <xf numFmtId="0" fontId="15" fillId="7" borderId="56" xfId="0" applyFont="1" applyFill="1" applyBorder="1" applyAlignment="1">
      <alignment horizontal="center" vertical="center"/>
    </xf>
    <xf numFmtId="0" fontId="17" fillId="7" borderId="0" xfId="0" applyFont="1" applyFill="1" applyBorder="1" applyAlignment="1">
      <alignment horizontal="center" vertical="center" wrapText="1"/>
    </xf>
    <xf numFmtId="0" fontId="17" fillId="7" borderId="60" xfId="0" applyFont="1" applyFill="1" applyBorder="1" applyAlignment="1">
      <alignment horizontal="center" vertical="center" wrapText="1"/>
    </xf>
    <xf numFmtId="0" fontId="17" fillId="7" borderId="67" xfId="0" applyFont="1" applyFill="1" applyBorder="1" applyAlignment="1">
      <alignment horizontal="center" vertical="center"/>
    </xf>
    <xf numFmtId="0" fontId="17" fillId="7" borderId="53" xfId="0" applyFont="1" applyFill="1" applyBorder="1" applyAlignment="1">
      <alignment horizontal="center" vertical="center"/>
    </xf>
    <xf numFmtId="0" fontId="30" fillId="7" borderId="77" xfId="0" applyFont="1" applyFill="1" applyBorder="1" applyAlignment="1">
      <alignment horizontal="center" vertical="center"/>
    </xf>
    <xf numFmtId="0" fontId="30" fillId="7" borderId="49" xfId="0" applyFont="1" applyFill="1" applyBorder="1" applyAlignment="1">
      <alignment horizontal="center" vertical="center"/>
    </xf>
    <xf numFmtId="0" fontId="30" fillId="7" borderId="54" xfId="0" applyFont="1" applyFill="1" applyBorder="1" applyAlignment="1">
      <alignment horizontal="center" vertical="center"/>
    </xf>
    <xf numFmtId="0" fontId="17" fillId="7" borderId="60" xfId="0" applyFont="1" applyFill="1" applyBorder="1" applyAlignment="1">
      <alignment horizontal="left" vertical="center" wrapText="1"/>
    </xf>
    <xf numFmtId="0" fontId="17" fillId="7" borderId="61" xfId="0" applyFont="1" applyFill="1" applyBorder="1" applyAlignment="1">
      <alignment horizontal="left" vertical="center" wrapText="1"/>
    </xf>
    <xf numFmtId="0" fontId="17" fillId="7" borderId="0" xfId="0" applyFont="1" applyFill="1" applyBorder="1" applyAlignment="1">
      <alignment horizontal="center" vertical="center"/>
    </xf>
    <xf numFmtId="0" fontId="15" fillId="7" borderId="63" xfId="0" applyFont="1" applyFill="1" applyBorder="1" applyAlignment="1">
      <alignment horizontal="center" vertical="center"/>
    </xf>
    <xf numFmtId="0" fontId="15" fillId="7" borderId="64" xfId="0" applyFont="1" applyFill="1" applyBorder="1" applyAlignment="1">
      <alignment horizontal="center" vertical="center"/>
    </xf>
    <xf numFmtId="0" fontId="15" fillId="7" borderId="65" xfId="0" applyFont="1" applyFill="1" applyBorder="1" applyAlignment="1">
      <alignment horizontal="center" vertical="center"/>
    </xf>
    <xf numFmtId="0" fontId="32" fillId="7" borderId="63" xfId="0" applyFont="1" applyFill="1" applyBorder="1" applyAlignment="1">
      <alignment horizontal="center" vertical="center" wrapText="1"/>
    </xf>
    <xf numFmtId="0" fontId="32" fillId="7" borderId="64" xfId="0" applyFont="1" applyFill="1" applyBorder="1" applyAlignment="1">
      <alignment horizontal="center" vertical="center" wrapText="1"/>
    </xf>
    <xf numFmtId="0" fontId="32" fillId="7" borderId="65" xfId="0" applyFont="1" applyFill="1" applyBorder="1" applyAlignment="1">
      <alignment horizontal="center" vertical="center" wrapText="1"/>
    </xf>
    <xf numFmtId="0" fontId="15" fillId="0" borderId="63" xfId="0" applyFont="1" applyFill="1" applyBorder="1" applyAlignment="1">
      <alignment horizontal="center" vertical="center"/>
    </xf>
    <xf numFmtId="0" fontId="15" fillId="0" borderId="64" xfId="0" applyFont="1" applyFill="1" applyBorder="1" applyAlignment="1">
      <alignment horizontal="center" vertical="center"/>
    </xf>
    <xf numFmtId="0" fontId="15" fillId="0" borderId="65" xfId="0" applyFont="1" applyFill="1" applyBorder="1" applyAlignment="1">
      <alignment horizontal="center" vertical="center"/>
    </xf>
    <xf numFmtId="0" fontId="30" fillId="7" borderId="74" xfId="0" applyFont="1" applyFill="1" applyBorder="1" applyAlignment="1">
      <alignment horizontal="center" vertical="center" wrapText="1"/>
    </xf>
    <xf numFmtId="0" fontId="30" fillId="7" borderId="77" xfId="0" applyFont="1" applyFill="1" applyBorder="1" applyAlignment="1">
      <alignment horizontal="center" vertical="center" wrapText="1"/>
    </xf>
    <xf numFmtId="0" fontId="30" fillId="7" borderId="7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/>
    </xf>
    <xf numFmtId="0" fontId="17" fillId="2" borderId="3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45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3" fillId="0" borderId="2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0" fillId="0" borderId="23" xfId="0" applyFont="1" applyFill="1" applyBorder="1" applyAlignment="1">
      <alignment horizontal="left"/>
    </xf>
    <xf numFmtId="0" fontId="1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7" fillId="2" borderId="41" xfId="0" applyFont="1" applyFill="1" applyBorder="1" applyAlignment="1">
      <alignment vertical="center"/>
    </xf>
    <xf numFmtId="0" fontId="17" fillId="2" borderId="42" xfId="0" applyFont="1" applyFill="1" applyBorder="1" applyAlignment="1">
      <alignment vertical="center"/>
    </xf>
    <xf numFmtId="43" fontId="17" fillId="2" borderId="43" xfId="0" applyNumberFormat="1" applyFont="1" applyFill="1" applyBorder="1" applyAlignment="1">
      <alignment vertical="center"/>
    </xf>
    <xf numFmtId="0" fontId="17" fillId="2" borderId="42" xfId="0" applyFont="1" applyFill="1" applyBorder="1" applyAlignment="1">
      <alignment vertical="center" wrapText="1"/>
    </xf>
    <xf numFmtId="0" fontId="6" fillId="5" borderId="0" xfId="0" applyFont="1" applyFill="1" applyAlignment="1">
      <alignment horizontal="center" vertical="center"/>
    </xf>
    <xf numFmtId="0" fontId="17" fillId="0" borderId="15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43" fontId="17" fillId="0" borderId="7" xfId="11" applyFont="1" applyFill="1" applyBorder="1" applyAlignment="1">
      <alignment horizontal="center" vertical="center"/>
    </xf>
  </cellXfs>
  <cellStyles count="12">
    <cellStyle name="20% - Accent6" xfId="9"/>
    <cellStyle name="Euro" xfId="2"/>
    <cellStyle name="Euro 2" xfId="3"/>
    <cellStyle name="Euro 3" xfId="4"/>
    <cellStyle name="Millares" xfId="11" builtinId="3"/>
    <cellStyle name="Millares 3" xfId="8"/>
    <cellStyle name="Normal" xfId="0" builtinId="0"/>
    <cellStyle name="Normal 2" xfId="1"/>
    <cellStyle name="Normal 3" xfId="7"/>
    <cellStyle name="Normal 4 8" xfId="10"/>
    <cellStyle name="Porcentual" xfId="6" builtinId="5"/>
    <cellStyle name="Porcentual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9525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990600</xdr:colOff>
      <xdr:row>0</xdr:row>
      <xdr:rowOff>28575</xdr:rowOff>
    </xdr:from>
    <xdr:ext cx="1141062" cy="292657"/>
    <xdr:sp macro="" textlink="">
      <xdr:nvSpPr>
        <xdr:cNvPr id="3" name="2 CuadroTexto"/>
        <xdr:cNvSpPr txBox="1"/>
      </xdr:nvSpPr>
      <xdr:spPr>
        <a:xfrm>
          <a:off x="6591300" y="28575"/>
          <a:ext cx="1141062" cy="2926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ETCA-II-08-A</a:t>
          </a:r>
        </a:p>
      </xdr:txBody>
    </xdr:sp>
    <xdr:clientData/>
  </xdr:oneCellAnchor>
  <xdr:oneCellAnchor>
    <xdr:from>
      <xdr:col>2</xdr:col>
      <xdr:colOff>1923499</xdr:colOff>
      <xdr:row>3</xdr:row>
      <xdr:rowOff>95250</xdr:rowOff>
    </xdr:from>
    <xdr:ext cx="2277547" cy="254557"/>
    <xdr:sp macro="" textlink="">
      <xdr:nvSpPr>
        <xdr:cNvPr id="4" name="3 CuadroTexto"/>
        <xdr:cNvSpPr txBox="1"/>
      </xdr:nvSpPr>
      <xdr:spPr>
        <a:xfrm>
          <a:off x="5466799" y="685800"/>
          <a:ext cx="2277547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CUARTO DE 2015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304800</xdr:colOff>
      <xdr:row>70</xdr:row>
      <xdr:rowOff>9525</xdr:rowOff>
    </xdr:from>
    <xdr:to>
      <xdr:col>7</xdr:col>
      <xdr:colOff>47625</xdr:colOff>
      <xdr:row>84</xdr:row>
      <xdr:rowOff>93519</xdr:rowOff>
    </xdr:to>
    <xdr:pic>
      <xdr:nvPicPr>
        <xdr:cNvPr id="6" name="Imagen 1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1135" y="11168928"/>
          <a:ext cx="3531177" cy="2357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647700</xdr:colOff>
      <xdr:row>69</xdr:row>
      <xdr:rowOff>133350</xdr:rowOff>
    </xdr:from>
    <xdr:to>
      <xdr:col>14</xdr:col>
      <xdr:colOff>581025</xdr:colOff>
      <xdr:row>84</xdr:row>
      <xdr:rowOff>154565</xdr:rowOff>
    </xdr:to>
    <xdr:pic>
      <xdr:nvPicPr>
        <xdr:cNvPr id="16" name="Imagen 7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53125" y="12239625"/>
          <a:ext cx="37814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1581151</xdr:colOff>
      <xdr:row>0</xdr:row>
      <xdr:rowOff>76200</xdr:rowOff>
    </xdr:from>
    <xdr:to>
      <xdr:col>15</xdr:col>
      <xdr:colOff>66675</xdr:colOff>
      <xdr:row>3</xdr:row>
      <xdr:rowOff>85725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2000251" y="76200"/>
          <a:ext cx="8153399" cy="419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1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 GOBIERNO DEL ESTADO DE SONORA</a:t>
          </a: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   FICHA TÉCNICA PARA SEGUIMIENTO</a:t>
          </a:r>
          <a:r>
            <a:rPr lang="es-MX" sz="1000" b="1" i="0" strike="noStrike" baseline="0">
              <a:solidFill>
                <a:srgbClr val="000000"/>
              </a:solidFill>
              <a:latin typeface="Arial"/>
              <a:cs typeface="Arial"/>
            </a:rPr>
            <a:t> Y EVALUACIÓN DE INDICADORES DE PROYECTOS Y PROCESOS</a:t>
          </a: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0</xdr:colOff>
      <xdr:row>0</xdr:row>
      <xdr:rowOff>123825</xdr:rowOff>
    </xdr:from>
    <xdr:to>
      <xdr:col>3</xdr:col>
      <xdr:colOff>4330</xdr:colOff>
      <xdr:row>3</xdr:row>
      <xdr:rowOff>323850</xdr:rowOff>
    </xdr:to>
    <xdr:pic>
      <xdr:nvPicPr>
        <xdr:cNvPr id="3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19100" y="85725"/>
          <a:ext cx="8191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304800</xdr:colOff>
      <xdr:row>65</xdr:row>
      <xdr:rowOff>9525</xdr:rowOff>
    </xdr:from>
    <xdr:to>
      <xdr:col>7</xdr:col>
      <xdr:colOff>47625</xdr:colOff>
      <xdr:row>77</xdr:row>
      <xdr:rowOff>28576</xdr:rowOff>
    </xdr:to>
    <xdr:pic>
      <xdr:nvPicPr>
        <xdr:cNvPr id="34" name="Imagen 1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3900" y="12277725"/>
          <a:ext cx="3190875" cy="1962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609600</xdr:colOff>
      <xdr:row>74</xdr:row>
      <xdr:rowOff>66676</xdr:rowOff>
    </xdr:from>
    <xdr:to>
      <xdr:col>2</xdr:col>
      <xdr:colOff>1209675</xdr:colOff>
      <xdr:row>75</xdr:row>
      <xdr:rowOff>114301</xdr:rowOff>
    </xdr:to>
    <xdr:sp macro="" textlink="">
      <xdr:nvSpPr>
        <xdr:cNvPr id="35" name="CuadroTexto 18"/>
        <xdr:cNvSpPr txBox="1"/>
      </xdr:nvSpPr>
      <xdr:spPr>
        <a:xfrm>
          <a:off x="1028700" y="13792201"/>
          <a:ext cx="600075" cy="209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/>
            <a:t>Cumplida</a:t>
          </a:r>
        </a:p>
      </xdr:txBody>
    </xdr:sp>
    <xdr:clientData/>
  </xdr:twoCellAnchor>
  <xdr:twoCellAnchor>
    <xdr:from>
      <xdr:col>2</xdr:col>
      <xdr:colOff>438150</xdr:colOff>
      <xdr:row>74</xdr:row>
      <xdr:rowOff>142875</xdr:rowOff>
    </xdr:from>
    <xdr:to>
      <xdr:col>2</xdr:col>
      <xdr:colOff>657225</xdr:colOff>
      <xdr:row>75</xdr:row>
      <xdr:rowOff>57150</xdr:rowOff>
    </xdr:to>
    <xdr:sp macro="" textlink="">
      <xdr:nvSpPr>
        <xdr:cNvPr id="36" name="Rectángulo 16"/>
        <xdr:cNvSpPr/>
      </xdr:nvSpPr>
      <xdr:spPr>
        <a:xfrm>
          <a:off x="857250" y="13868400"/>
          <a:ext cx="219075" cy="76200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MX"/>
        </a:p>
      </xdr:txBody>
    </xdr:sp>
    <xdr:clientData/>
  </xdr:twoCellAnchor>
  <xdr:twoCellAnchor>
    <xdr:from>
      <xdr:col>2</xdr:col>
      <xdr:colOff>590550</xdr:colOff>
      <xdr:row>75</xdr:row>
      <xdr:rowOff>114299</xdr:rowOff>
    </xdr:from>
    <xdr:to>
      <xdr:col>2</xdr:col>
      <xdr:colOff>1276350</xdr:colOff>
      <xdr:row>77</xdr:row>
      <xdr:rowOff>0</xdr:rowOff>
    </xdr:to>
    <xdr:sp macro="" textlink="">
      <xdr:nvSpPr>
        <xdr:cNvPr id="37" name="CuadroTexto 21"/>
        <xdr:cNvSpPr txBox="1"/>
      </xdr:nvSpPr>
      <xdr:spPr>
        <a:xfrm>
          <a:off x="1009650" y="14001749"/>
          <a:ext cx="685800" cy="2095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/>
            <a:t>En proceso</a:t>
          </a:r>
        </a:p>
      </xdr:txBody>
    </xdr:sp>
    <xdr:clientData/>
  </xdr:twoCellAnchor>
  <xdr:twoCellAnchor>
    <xdr:from>
      <xdr:col>2</xdr:col>
      <xdr:colOff>428625</xdr:colOff>
      <xdr:row>76</xdr:row>
      <xdr:rowOff>19050</xdr:rowOff>
    </xdr:from>
    <xdr:to>
      <xdr:col>2</xdr:col>
      <xdr:colOff>647700</xdr:colOff>
      <xdr:row>76</xdr:row>
      <xdr:rowOff>95250</xdr:rowOff>
    </xdr:to>
    <xdr:sp macro="" textlink="">
      <xdr:nvSpPr>
        <xdr:cNvPr id="38" name="Rectángulo 19"/>
        <xdr:cNvSpPr/>
      </xdr:nvSpPr>
      <xdr:spPr>
        <a:xfrm>
          <a:off x="847725" y="14068425"/>
          <a:ext cx="219075" cy="76200"/>
        </a:xfrm>
        <a:prstGeom prst="rect">
          <a:avLst/>
        </a:prstGeom>
        <a:solidFill>
          <a:schemeClr val="accent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MX"/>
        </a:p>
      </xdr:txBody>
    </xdr:sp>
    <xdr:clientData/>
  </xdr:twoCellAnchor>
  <xdr:twoCellAnchor>
    <xdr:from>
      <xdr:col>11</xdr:col>
      <xdr:colOff>219075</xdr:colOff>
      <xdr:row>73</xdr:row>
      <xdr:rowOff>19050</xdr:rowOff>
    </xdr:from>
    <xdr:to>
      <xdr:col>11</xdr:col>
      <xdr:colOff>352425</xdr:colOff>
      <xdr:row>74</xdr:row>
      <xdr:rowOff>9525</xdr:rowOff>
    </xdr:to>
    <xdr:sp macro="" textlink="">
      <xdr:nvSpPr>
        <xdr:cNvPr id="39" name="CuadroTexto 24"/>
        <xdr:cNvSpPr txBox="1"/>
      </xdr:nvSpPr>
      <xdr:spPr>
        <a:xfrm>
          <a:off x="7210425" y="13582650"/>
          <a:ext cx="133350" cy="152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/>
        </a:p>
      </xdr:txBody>
    </xdr:sp>
    <xdr:clientData/>
  </xdr:twoCellAnchor>
  <xdr:twoCellAnchor>
    <xdr:from>
      <xdr:col>11</xdr:col>
      <xdr:colOff>552450</xdr:colOff>
      <xdr:row>72</xdr:row>
      <xdr:rowOff>133349</xdr:rowOff>
    </xdr:from>
    <xdr:to>
      <xdr:col>12</xdr:col>
      <xdr:colOff>190500</xdr:colOff>
      <xdr:row>74</xdr:row>
      <xdr:rowOff>9524</xdr:rowOff>
    </xdr:to>
    <xdr:sp macro="" textlink="">
      <xdr:nvSpPr>
        <xdr:cNvPr id="40" name="CuadroTexto 25"/>
        <xdr:cNvSpPr txBox="1"/>
      </xdr:nvSpPr>
      <xdr:spPr>
        <a:xfrm>
          <a:off x="7543800" y="13535024"/>
          <a:ext cx="390525" cy="2000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/>
        </a:p>
      </xdr:txBody>
    </xdr:sp>
    <xdr:clientData/>
  </xdr:twoCellAnchor>
  <xdr:twoCellAnchor>
    <xdr:from>
      <xdr:col>12</xdr:col>
      <xdr:colOff>428625</xdr:colOff>
      <xdr:row>73</xdr:row>
      <xdr:rowOff>0</xdr:rowOff>
    </xdr:from>
    <xdr:to>
      <xdr:col>12</xdr:col>
      <xdr:colOff>571500</xdr:colOff>
      <xdr:row>73</xdr:row>
      <xdr:rowOff>133350</xdr:rowOff>
    </xdr:to>
    <xdr:sp macro="" textlink="">
      <xdr:nvSpPr>
        <xdr:cNvPr id="41" name="CuadroTexto 26"/>
        <xdr:cNvSpPr txBox="1"/>
      </xdr:nvSpPr>
      <xdr:spPr>
        <a:xfrm>
          <a:off x="8172450" y="13563600"/>
          <a:ext cx="142875" cy="133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/>
        </a:p>
      </xdr:txBody>
    </xdr:sp>
    <xdr:clientData/>
  </xdr:twoCellAnchor>
  <xdr:twoCellAnchor>
    <xdr:from>
      <xdr:col>14</xdr:col>
      <xdr:colOff>38100</xdr:colOff>
      <xdr:row>73</xdr:row>
      <xdr:rowOff>9525</xdr:rowOff>
    </xdr:from>
    <xdr:to>
      <xdr:col>14</xdr:col>
      <xdr:colOff>209550</xdr:colOff>
      <xdr:row>73</xdr:row>
      <xdr:rowOff>152400</xdr:rowOff>
    </xdr:to>
    <xdr:sp macro="" textlink="">
      <xdr:nvSpPr>
        <xdr:cNvPr id="42" name="CuadroTexto 28"/>
        <xdr:cNvSpPr txBox="1"/>
      </xdr:nvSpPr>
      <xdr:spPr>
        <a:xfrm>
          <a:off x="9239250" y="13573125"/>
          <a:ext cx="171450" cy="1428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/>
        </a:p>
      </xdr:txBody>
    </xdr:sp>
    <xdr:clientData/>
  </xdr:twoCellAnchor>
  <xdr:twoCellAnchor>
    <xdr:from>
      <xdr:col>15</xdr:col>
      <xdr:colOff>238125</xdr:colOff>
      <xdr:row>73</xdr:row>
      <xdr:rowOff>19050</xdr:rowOff>
    </xdr:from>
    <xdr:to>
      <xdr:col>15</xdr:col>
      <xdr:colOff>390525</xdr:colOff>
      <xdr:row>73</xdr:row>
      <xdr:rowOff>142875</xdr:rowOff>
    </xdr:to>
    <xdr:sp macro="" textlink="">
      <xdr:nvSpPr>
        <xdr:cNvPr id="43" name="CuadroTexto 29"/>
        <xdr:cNvSpPr txBox="1"/>
      </xdr:nvSpPr>
      <xdr:spPr>
        <a:xfrm>
          <a:off x="10325100" y="13582650"/>
          <a:ext cx="152400" cy="1238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/>
        </a:p>
      </xdr:txBody>
    </xdr:sp>
    <xdr:clientData/>
  </xdr:twoCellAnchor>
  <xdr:twoCellAnchor editAs="oneCell">
    <xdr:from>
      <xdr:col>9</xdr:col>
      <xdr:colOff>647700</xdr:colOff>
      <xdr:row>64</xdr:row>
      <xdr:rowOff>133350</xdr:rowOff>
    </xdr:from>
    <xdr:to>
      <xdr:col>14</xdr:col>
      <xdr:colOff>533400</xdr:colOff>
      <xdr:row>77</xdr:row>
      <xdr:rowOff>57151</xdr:rowOff>
    </xdr:to>
    <xdr:pic>
      <xdr:nvPicPr>
        <xdr:cNvPr id="44" name="Imagen 7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53125" y="12239625"/>
          <a:ext cx="3781425" cy="2028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15</xdr:col>
      <xdr:colOff>64112</xdr:colOff>
      <xdr:row>0</xdr:row>
      <xdr:rowOff>108239</xdr:rowOff>
    </xdr:from>
    <xdr:ext cx="1222708" cy="257174"/>
    <xdr:sp macro="" textlink="">
      <xdr:nvSpPr>
        <xdr:cNvPr id="17" name="16 CuadroTexto"/>
        <xdr:cNvSpPr txBox="1"/>
      </xdr:nvSpPr>
      <xdr:spPr>
        <a:xfrm>
          <a:off x="11429169" y="108239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000" b="1">
              <a:latin typeface="Arial" pitchFamily="34" charset="0"/>
              <a:cs typeface="Arial" pitchFamily="34" charset="0"/>
            </a:rPr>
            <a:t>ETCA-III-13</a:t>
          </a:r>
        </a:p>
      </xdr:txBody>
    </xdr:sp>
    <xdr:clientData/>
  </xdr:oneCellAnchor>
  <xdr:oneCellAnchor>
    <xdr:from>
      <xdr:col>14</xdr:col>
      <xdr:colOff>15546</xdr:colOff>
      <xdr:row>3</xdr:row>
      <xdr:rowOff>94817</xdr:rowOff>
    </xdr:from>
    <xdr:ext cx="2187009" cy="239809"/>
    <xdr:sp macro="" textlink="">
      <xdr:nvSpPr>
        <xdr:cNvPr id="18" name="17 CuadroTexto"/>
        <xdr:cNvSpPr txBox="1"/>
      </xdr:nvSpPr>
      <xdr:spPr>
        <a:xfrm>
          <a:off x="10622932" y="614362"/>
          <a:ext cx="2187009" cy="23980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000" b="1">
              <a:latin typeface="Arial" pitchFamily="34" charset="0"/>
              <a:cs typeface="Arial" pitchFamily="34" charset="0"/>
            </a:rPr>
            <a:t>TRIMESTRE: SEGUNDO DE 2015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962025</xdr:colOff>
      <xdr:row>14</xdr:row>
      <xdr:rowOff>123825</xdr:rowOff>
    </xdr:from>
    <xdr:to>
      <xdr:col>2</xdr:col>
      <xdr:colOff>1076325</xdr:colOff>
      <xdr:row>18</xdr:row>
      <xdr:rowOff>114300</xdr:rowOff>
    </xdr:to>
    <xdr:sp macro="" textlink="">
      <xdr:nvSpPr>
        <xdr:cNvPr id="3" name="2 CuadroTexto"/>
        <xdr:cNvSpPr txBox="1"/>
      </xdr:nvSpPr>
      <xdr:spPr>
        <a:xfrm>
          <a:off x="1247775" y="2933700"/>
          <a:ext cx="3581400" cy="714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MX" sz="1200" b="1">
              <a:latin typeface="Arial Black" pitchFamily="34" charset="0"/>
            </a:rPr>
            <a:t>NO SE CUENTA CON PROYECTO DE INVERSIÓN</a:t>
          </a:r>
          <a:r>
            <a:rPr lang="es-MX" sz="1200" b="1" baseline="0">
              <a:latin typeface="Arial Black" pitchFamily="34" charset="0"/>
            </a:rPr>
            <a:t> AUTORIZADO</a:t>
          </a:r>
          <a:endParaRPr lang="es-MX" sz="1200" b="1">
            <a:latin typeface="Arial Black" pitchFamily="34" charset="0"/>
          </a:endParaRPr>
        </a:p>
      </xdr:txBody>
    </xdr:sp>
    <xdr:clientData/>
  </xdr:twoCellAnchor>
  <xdr:oneCellAnchor>
    <xdr:from>
      <xdr:col>3</xdr:col>
      <xdr:colOff>0</xdr:colOff>
      <xdr:row>4</xdr:row>
      <xdr:rowOff>0</xdr:rowOff>
    </xdr:from>
    <xdr:ext cx="2277547" cy="254557"/>
    <xdr:sp macro="" textlink="">
      <xdr:nvSpPr>
        <xdr:cNvPr id="4" name="3 CuadroTexto"/>
        <xdr:cNvSpPr txBox="1"/>
      </xdr:nvSpPr>
      <xdr:spPr>
        <a:xfrm>
          <a:off x="5324475" y="781050"/>
          <a:ext cx="2277547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CUARTO DE 2015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1019175</xdr:colOff>
      <xdr:row>0</xdr:row>
      <xdr:rowOff>38100</xdr:rowOff>
    </xdr:from>
    <xdr:ext cx="1222708" cy="257174"/>
    <xdr:sp macro="" textlink="">
      <xdr:nvSpPr>
        <xdr:cNvPr id="2" name="1 CuadroTexto"/>
        <xdr:cNvSpPr txBox="1"/>
      </xdr:nvSpPr>
      <xdr:spPr>
        <a:xfrm>
          <a:off x="7277100" y="38100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ETCA-IV-15</a:t>
          </a:r>
        </a:p>
      </xdr:txBody>
    </xdr:sp>
    <xdr:clientData/>
  </xdr:oneCellAnchor>
  <xdr:oneCellAnchor>
    <xdr:from>
      <xdr:col>2</xdr:col>
      <xdr:colOff>2171700</xdr:colOff>
      <xdr:row>3</xdr:row>
      <xdr:rowOff>180975</xdr:rowOff>
    </xdr:from>
    <xdr:ext cx="2277547" cy="254557"/>
    <xdr:sp macro="" textlink="">
      <xdr:nvSpPr>
        <xdr:cNvPr id="4" name="3 CuadroTexto"/>
        <xdr:cNvSpPr txBox="1"/>
      </xdr:nvSpPr>
      <xdr:spPr>
        <a:xfrm>
          <a:off x="6134100" y="723900"/>
          <a:ext cx="2277547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CUARTO DE 2015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381000</xdr:colOff>
      <xdr:row>0</xdr:row>
      <xdr:rowOff>38100</xdr:rowOff>
    </xdr:from>
    <xdr:ext cx="1222708" cy="257174"/>
    <xdr:sp macro="" textlink="">
      <xdr:nvSpPr>
        <xdr:cNvPr id="2" name="1 CuadroTexto"/>
        <xdr:cNvSpPr txBox="1"/>
      </xdr:nvSpPr>
      <xdr:spPr>
        <a:xfrm>
          <a:off x="6981825" y="38100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ETCA-IV-16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313769</xdr:colOff>
      <xdr:row>4</xdr:row>
      <xdr:rowOff>0</xdr:rowOff>
    </xdr:from>
    <xdr:ext cx="2277547" cy="254557"/>
    <xdr:sp macro="" textlink="">
      <xdr:nvSpPr>
        <xdr:cNvPr id="2" name="1 CuadroTexto"/>
        <xdr:cNvSpPr txBox="1"/>
      </xdr:nvSpPr>
      <xdr:spPr>
        <a:xfrm>
          <a:off x="5152469" y="781050"/>
          <a:ext cx="2277547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CUARTO DE 2015</a:t>
          </a:r>
        </a:p>
      </xdr:txBody>
    </xdr:sp>
    <xdr:clientData/>
  </xdr:oneCellAnchor>
  <xdr:twoCellAnchor>
    <xdr:from>
      <xdr:col>1</xdr:col>
      <xdr:colOff>2047875</xdr:colOff>
      <xdr:row>12</xdr:row>
      <xdr:rowOff>28575</xdr:rowOff>
    </xdr:from>
    <xdr:to>
      <xdr:col>2</xdr:col>
      <xdr:colOff>1495425</xdr:colOff>
      <xdr:row>14</xdr:row>
      <xdr:rowOff>114300</xdr:rowOff>
    </xdr:to>
    <xdr:sp macro="" textlink="">
      <xdr:nvSpPr>
        <xdr:cNvPr id="3" name="2 CuadroTexto"/>
        <xdr:cNvSpPr txBox="1"/>
      </xdr:nvSpPr>
      <xdr:spPr>
        <a:xfrm>
          <a:off x="2333625" y="2895600"/>
          <a:ext cx="2219325" cy="600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MX" sz="1100" b="1"/>
            <a:t>ESTE ORGANISMO NO CUENTA</a:t>
          </a:r>
          <a:r>
            <a:rPr lang="es-MX" sz="1100" b="1" baseline="0"/>
            <a:t> CON INSTRUMENTO DE INVERSIÓN</a:t>
          </a:r>
          <a:endParaRPr lang="es-MX" sz="11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3048000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10</xdr:col>
      <xdr:colOff>15709</xdr:colOff>
      <xdr:row>0</xdr:row>
      <xdr:rowOff>38100</xdr:rowOff>
    </xdr:from>
    <xdr:ext cx="898003" cy="254557"/>
    <xdr:sp macro="" textlink="">
      <xdr:nvSpPr>
        <xdr:cNvPr id="3" name="2 CuadroTexto"/>
        <xdr:cNvSpPr txBox="1"/>
      </xdr:nvSpPr>
      <xdr:spPr>
        <a:xfrm>
          <a:off x="10378909" y="38100"/>
          <a:ext cx="898003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ETCA-II-09</a:t>
          </a:r>
        </a:p>
      </xdr:txBody>
    </xdr:sp>
    <xdr:clientData/>
  </xdr:oneCellAnchor>
  <xdr:oneCellAnchor>
    <xdr:from>
      <xdr:col>8</xdr:col>
      <xdr:colOff>228051</xdr:colOff>
      <xdr:row>4</xdr:row>
      <xdr:rowOff>38100</xdr:rowOff>
    </xdr:from>
    <xdr:ext cx="2277547" cy="254557"/>
    <xdr:sp macro="" textlink="">
      <xdr:nvSpPr>
        <xdr:cNvPr id="4" name="3 CuadroTexto"/>
        <xdr:cNvSpPr txBox="1"/>
      </xdr:nvSpPr>
      <xdr:spPr>
        <a:xfrm>
          <a:off x="8762451" y="828675"/>
          <a:ext cx="2277547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CUARTO DE 2015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3219450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13</xdr:col>
      <xdr:colOff>552790</xdr:colOff>
      <xdr:row>0</xdr:row>
      <xdr:rowOff>51026</xdr:rowOff>
    </xdr:from>
    <xdr:ext cx="1226791" cy="255134"/>
    <xdr:sp macro="" textlink="">
      <xdr:nvSpPr>
        <xdr:cNvPr id="3" name="2 CuadroTexto"/>
        <xdr:cNvSpPr txBox="1"/>
      </xdr:nvSpPr>
      <xdr:spPr>
        <a:xfrm>
          <a:off x="10173040" y="51026"/>
          <a:ext cx="1226791" cy="25513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ETCA-II-09-A</a:t>
          </a:r>
        </a:p>
      </xdr:txBody>
    </xdr:sp>
    <xdr:clientData/>
  </xdr:oneCellAnchor>
  <xdr:oneCellAnchor>
    <xdr:from>
      <xdr:col>12</xdr:col>
      <xdr:colOff>140618</xdr:colOff>
      <xdr:row>4</xdr:row>
      <xdr:rowOff>34018</xdr:rowOff>
    </xdr:from>
    <xdr:ext cx="2277547" cy="254557"/>
    <xdr:sp macro="" textlink="">
      <xdr:nvSpPr>
        <xdr:cNvPr id="4" name="3 CuadroTexto"/>
        <xdr:cNvSpPr txBox="1"/>
      </xdr:nvSpPr>
      <xdr:spPr>
        <a:xfrm>
          <a:off x="9608468" y="824593"/>
          <a:ext cx="2277547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CUARTO DE 2015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284797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8</xdr:col>
      <xdr:colOff>285750</xdr:colOff>
      <xdr:row>0</xdr:row>
      <xdr:rowOff>76200</xdr:rowOff>
    </xdr:from>
    <xdr:ext cx="1285187" cy="254557"/>
    <xdr:sp macro="" textlink="">
      <xdr:nvSpPr>
        <xdr:cNvPr id="3" name="2 CuadroTexto"/>
        <xdr:cNvSpPr txBox="1"/>
      </xdr:nvSpPr>
      <xdr:spPr>
        <a:xfrm>
          <a:off x="9067800" y="76200"/>
          <a:ext cx="1285187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ETCA-II-09-B</a:t>
          </a:r>
        </a:p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7</xdr:col>
      <xdr:colOff>332824</xdr:colOff>
      <xdr:row>4</xdr:row>
      <xdr:rowOff>57150</xdr:rowOff>
    </xdr:from>
    <xdr:ext cx="2277547" cy="254557"/>
    <xdr:sp macro="" textlink="">
      <xdr:nvSpPr>
        <xdr:cNvPr id="4" name="3 CuadroTexto"/>
        <xdr:cNvSpPr txBox="1"/>
      </xdr:nvSpPr>
      <xdr:spPr>
        <a:xfrm>
          <a:off x="8381449" y="847725"/>
          <a:ext cx="2277547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CUARTO DE 2015</a:t>
          </a:r>
        </a:p>
      </xdr:txBody>
    </xdr:sp>
    <xdr:clientData/>
  </xdr:oneCellAnchor>
  <xdr:oneCellAnchor>
    <xdr:from>
      <xdr:col>2</xdr:col>
      <xdr:colOff>0</xdr:colOff>
      <xdr:row>33</xdr:row>
      <xdr:rowOff>142875</xdr:rowOff>
    </xdr:from>
    <xdr:ext cx="184731" cy="264560"/>
    <xdr:sp macro="" textlink="">
      <xdr:nvSpPr>
        <xdr:cNvPr id="5" name="4 CuadroTexto"/>
        <xdr:cNvSpPr txBox="1"/>
      </xdr:nvSpPr>
      <xdr:spPr>
        <a:xfrm>
          <a:off x="2847975" y="908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8</xdr:col>
      <xdr:colOff>285750</xdr:colOff>
      <xdr:row>27</xdr:row>
      <xdr:rowOff>76200</xdr:rowOff>
    </xdr:from>
    <xdr:ext cx="1285187" cy="809625"/>
    <xdr:sp macro="" textlink="">
      <xdr:nvSpPr>
        <xdr:cNvPr id="6" name="5 CuadroTexto"/>
        <xdr:cNvSpPr txBox="1"/>
      </xdr:nvSpPr>
      <xdr:spPr>
        <a:xfrm>
          <a:off x="9067800" y="7829550"/>
          <a:ext cx="1285187" cy="80962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ETCA-II-09-B   ANEXO 1</a:t>
          </a:r>
        </a:p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Devengado</a:t>
          </a:r>
        </a:p>
      </xdr:txBody>
    </xdr:sp>
    <xdr:clientData/>
  </xdr:oneCellAnchor>
  <xdr:oneCellAnchor>
    <xdr:from>
      <xdr:col>2</xdr:col>
      <xdr:colOff>0</xdr:colOff>
      <xdr:row>61</xdr:row>
      <xdr:rowOff>142875</xdr:rowOff>
    </xdr:from>
    <xdr:ext cx="184731" cy="264560"/>
    <xdr:sp macro="" textlink="">
      <xdr:nvSpPr>
        <xdr:cNvPr id="8" name="7 CuadroTexto"/>
        <xdr:cNvSpPr txBox="1"/>
      </xdr:nvSpPr>
      <xdr:spPr>
        <a:xfrm>
          <a:off x="2847975" y="1682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8</xdr:col>
      <xdr:colOff>304800</xdr:colOff>
      <xdr:row>55</xdr:row>
      <xdr:rowOff>123825</xdr:rowOff>
    </xdr:from>
    <xdr:ext cx="1266137" cy="762000"/>
    <xdr:sp macro="" textlink="">
      <xdr:nvSpPr>
        <xdr:cNvPr id="9" name="8 CuadroTexto"/>
        <xdr:cNvSpPr txBox="1"/>
      </xdr:nvSpPr>
      <xdr:spPr>
        <a:xfrm>
          <a:off x="9086850" y="15611475"/>
          <a:ext cx="1266137" cy="7620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ETCA-II-09-B   ANEXO 1</a:t>
          </a:r>
        </a:p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Pagado</a:t>
          </a:r>
        </a:p>
      </xdr:txBody>
    </xdr:sp>
    <xdr:clientData/>
  </xdr:oneCellAnchor>
  <xdr:oneCellAnchor>
    <xdr:from>
      <xdr:col>7</xdr:col>
      <xdr:colOff>638175</xdr:colOff>
      <xdr:row>33</xdr:row>
      <xdr:rowOff>85725</xdr:rowOff>
    </xdr:from>
    <xdr:ext cx="2277547" cy="254557"/>
    <xdr:sp macro="" textlink="">
      <xdr:nvSpPr>
        <xdr:cNvPr id="11" name="10 CuadroTexto"/>
        <xdr:cNvSpPr txBox="1"/>
      </xdr:nvSpPr>
      <xdr:spPr>
        <a:xfrm>
          <a:off x="8686800" y="9029700"/>
          <a:ext cx="2277547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CUARTO DE 2015</a:t>
          </a:r>
        </a:p>
      </xdr:txBody>
    </xdr:sp>
    <xdr:clientData/>
  </xdr:oneCellAnchor>
  <xdr:oneCellAnchor>
    <xdr:from>
      <xdr:col>7</xdr:col>
      <xdr:colOff>657225</xdr:colOff>
      <xdr:row>61</xdr:row>
      <xdr:rowOff>9525</xdr:rowOff>
    </xdr:from>
    <xdr:ext cx="2277547" cy="254557"/>
    <xdr:sp macro="" textlink="">
      <xdr:nvSpPr>
        <xdr:cNvPr id="12" name="11 CuadroTexto"/>
        <xdr:cNvSpPr txBox="1"/>
      </xdr:nvSpPr>
      <xdr:spPr>
        <a:xfrm>
          <a:off x="8705850" y="16687800"/>
          <a:ext cx="2277547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CUARTO DE 2015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4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31718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0</xdr:colOff>
      <xdr:row>34</xdr:row>
      <xdr:rowOff>142875</xdr:rowOff>
    </xdr:from>
    <xdr:ext cx="184731" cy="264560"/>
    <xdr:sp macro="" textlink="">
      <xdr:nvSpPr>
        <xdr:cNvPr id="3" name="2 CuadroTexto"/>
        <xdr:cNvSpPr txBox="1"/>
      </xdr:nvSpPr>
      <xdr:spPr>
        <a:xfrm>
          <a:off x="3171825" y="906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8</xdr:col>
      <xdr:colOff>311840</xdr:colOff>
      <xdr:row>30</xdr:row>
      <xdr:rowOff>0</xdr:rowOff>
    </xdr:from>
    <xdr:ext cx="1427508" cy="254557"/>
    <xdr:sp macro="" textlink="">
      <xdr:nvSpPr>
        <xdr:cNvPr id="4" name="3 CuadroTexto"/>
        <xdr:cNvSpPr txBox="1"/>
      </xdr:nvSpPr>
      <xdr:spPr>
        <a:xfrm>
          <a:off x="8970065" y="8134350"/>
          <a:ext cx="1427508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ETCA-II-09-C</a:t>
          </a:r>
        </a:p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0</xdr:colOff>
      <xdr:row>64</xdr:row>
      <xdr:rowOff>142875</xdr:rowOff>
    </xdr:from>
    <xdr:ext cx="184731" cy="264560"/>
    <xdr:sp macro="" textlink="">
      <xdr:nvSpPr>
        <xdr:cNvPr id="6" name="5 CuadroTexto"/>
        <xdr:cNvSpPr txBox="1"/>
      </xdr:nvSpPr>
      <xdr:spPr>
        <a:xfrm>
          <a:off x="3171825" y="1717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8</xdr:col>
      <xdr:colOff>270449</xdr:colOff>
      <xdr:row>60</xdr:row>
      <xdr:rowOff>57979</xdr:rowOff>
    </xdr:from>
    <xdr:ext cx="1427508" cy="254557"/>
    <xdr:sp macro="" textlink="">
      <xdr:nvSpPr>
        <xdr:cNvPr id="7" name="6 CuadroTexto"/>
        <xdr:cNvSpPr txBox="1"/>
      </xdr:nvSpPr>
      <xdr:spPr>
        <a:xfrm>
          <a:off x="8928674" y="16326679"/>
          <a:ext cx="1427508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ETCA-II-09-C</a:t>
          </a:r>
        </a:p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0</xdr:colOff>
      <xdr:row>113</xdr:row>
      <xdr:rowOff>142875</xdr:rowOff>
    </xdr:from>
    <xdr:ext cx="184731" cy="264560"/>
    <xdr:sp macro="" textlink="">
      <xdr:nvSpPr>
        <xdr:cNvPr id="8" name="7 CuadroTexto"/>
        <xdr:cNvSpPr txBox="1"/>
      </xdr:nvSpPr>
      <xdr:spPr>
        <a:xfrm>
          <a:off x="3171825" y="2507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8</xdr:col>
      <xdr:colOff>187601</xdr:colOff>
      <xdr:row>110</xdr:row>
      <xdr:rowOff>74544</xdr:rowOff>
    </xdr:from>
    <xdr:ext cx="1535181" cy="254557"/>
    <xdr:sp macro="" textlink="">
      <xdr:nvSpPr>
        <xdr:cNvPr id="9" name="8 CuadroTexto"/>
        <xdr:cNvSpPr txBox="1"/>
      </xdr:nvSpPr>
      <xdr:spPr>
        <a:xfrm>
          <a:off x="8845826" y="24439494"/>
          <a:ext cx="153518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ETCA-II-09-C</a:t>
          </a:r>
        </a:p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8</xdr:col>
      <xdr:colOff>285750</xdr:colOff>
      <xdr:row>0</xdr:row>
      <xdr:rowOff>76200</xdr:rowOff>
    </xdr:from>
    <xdr:ext cx="1478446" cy="254557"/>
    <xdr:sp macro="" textlink="">
      <xdr:nvSpPr>
        <xdr:cNvPr id="12" name="11 CuadroTexto"/>
        <xdr:cNvSpPr txBox="1"/>
      </xdr:nvSpPr>
      <xdr:spPr>
        <a:xfrm>
          <a:off x="8943975" y="76200"/>
          <a:ext cx="147844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ETCA-II-09-C</a:t>
          </a:r>
        </a:p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7</xdr:col>
      <xdr:colOff>332819</xdr:colOff>
      <xdr:row>4</xdr:row>
      <xdr:rowOff>57150</xdr:rowOff>
    </xdr:from>
    <xdr:ext cx="2277547" cy="254557"/>
    <xdr:sp macro="" textlink="">
      <xdr:nvSpPr>
        <xdr:cNvPr id="13" name="12 CuadroTexto"/>
        <xdr:cNvSpPr txBox="1"/>
      </xdr:nvSpPr>
      <xdr:spPr>
        <a:xfrm>
          <a:off x="8076644" y="847725"/>
          <a:ext cx="2277547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CUARTO DE 2015</a:t>
          </a:r>
        </a:p>
      </xdr:txBody>
    </xdr:sp>
    <xdr:clientData/>
  </xdr:oneCellAnchor>
  <xdr:oneCellAnchor>
    <xdr:from>
      <xdr:col>7</xdr:col>
      <xdr:colOff>332819</xdr:colOff>
      <xdr:row>34</xdr:row>
      <xdr:rowOff>57150</xdr:rowOff>
    </xdr:from>
    <xdr:ext cx="2277547" cy="254557"/>
    <xdr:sp macro="" textlink="">
      <xdr:nvSpPr>
        <xdr:cNvPr id="14" name="13 CuadroTexto"/>
        <xdr:cNvSpPr txBox="1"/>
      </xdr:nvSpPr>
      <xdr:spPr>
        <a:xfrm>
          <a:off x="8076644" y="847725"/>
          <a:ext cx="2277547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CUARTO DE 2015</a:t>
          </a:r>
        </a:p>
      </xdr:txBody>
    </xdr:sp>
    <xdr:clientData/>
  </xdr:oneCellAnchor>
  <xdr:oneCellAnchor>
    <xdr:from>
      <xdr:col>7</xdr:col>
      <xdr:colOff>332819</xdr:colOff>
      <xdr:row>64</xdr:row>
      <xdr:rowOff>57150</xdr:rowOff>
    </xdr:from>
    <xdr:ext cx="2277547" cy="254557"/>
    <xdr:sp macro="" textlink="">
      <xdr:nvSpPr>
        <xdr:cNvPr id="15" name="14 CuadroTexto"/>
        <xdr:cNvSpPr txBox="1"/>
      </xdr:nvSpPr>
      <xdr:spPr>
        <a:xfrm>
          <a:off x="8076644" y="847725"/>
          <a:ext cx="2277547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CUARTO DE 2015</a:t>
          </a:r>
        </a:p>
      </xdr:txBody>
    </xdr:sp>
    <xdr:clientData/>
  </xdr:oneCellAnchor>
  <xdr:oneCellAnchor>
    <xdr:from>
      <xdr:col>7</xdr:col>
      <xdr:colOff>332819</xdr:colOff>
      <xdr:row>113</xdr:row>
      <xdr:rowOff>57150</xdr:rowOff>
    </xdr:from>
    <xdr:ext cx="2277547" cy="254557"/>
    <xdr:sp macro="" textlink="">
      <xdr:nvSpPr>
        <xdr:cNvPr id="16" name="15 CuadroTexto"/>
        <xdr:cNvSpPr txBox="1"/>
      </xdr:nvSpPr>
      <xdr:spPr>
        <a:xfrm>
          <a:off x="8076644" y="847725"/>
          <a:ext cx="2277547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CUARTO DE 2015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9525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1094297</xdr:colOff>
      <xdr:row>0</xdr:row>
      <xdr:rowOff>19050</xdr:rowOff>
    </xdr:from>
    <xdr:ext cx="1046890" cy="254557"/>
    <xdr:sp macro="" textlink="">
      <xdr:nvSpPr>
        <xdr:cNvPr id="3" name="2 CuadroTexto"/>
        <xdr:cNvSpPr txBox="1"/>
      </xdr:nvSpPr>
      <xdr:spPr>
        <a:xfrm>
          <a:off x="6694997" y="19050"/>
          <a:ext cx="1046890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ETCA-II-09-D</a:t>
          </a:r>
        </a:p>
      </xdr:txBody>
    </xdr:sp>
    <xdr:clientData/>
  </xdr:oneCellAnchor>
  <xdr:oneCellAnchor>
    <xdr:from>
      <xdr:col>2</xdr:col>
      <xdr:colOff>1913964</xdr:colOff>
      <xdr:row>3</xdr:row>
      <xdr:rowOff>66675</xdr:rowOff>
    </xdr:from>
    <xdr:ext cx="2277547" cy="254557"/>
    <xdr:sp macro="" textlink="">
      <xdr:nvSpPr>
        <xdr:cNvPr id="4" name="3 CuadroTexto"/>
        <xdr:cNvSpPr txBox="1"/>
      </xdr:nvSpPr>
      <xdr:spPr>
        <a:xfrm>
          <a:off x="5457264" y="657225"/>
          <a:ext cx="2277547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CUARTO DE 2015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742950</xdr:colOff>
      <xdr:row>12</xdr:row>
      <xdr:rowOff>200025</xdr:rowOff>
    </xdr:from>
    <xdr:ext cx="184731" cy="264560"/>
    <xdr:sp macro="" textlink="">
      <xdr:nvSpPr>
        <xdr:cNvPr id="4" name="3 CuadroTexto"/>
        <xdr:cNvSpPr txBox="1"/>
      </xdr:nvSpPr>
      <xdr:spPr>
        <a:xfrm>
          <a:off x="3800475" y="306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>
    <xdr:from>
      <xdr:col>1</xdr:col>
      <xdr:colOff>1971675</xdr:colOff>
      <xdr:row>11</xdr:row>
      <xdr:rowOff>38100</xdr:rowOff>
    </xdr:from>
    <xdr:to>
      <xdr:col>3</xdr:col>
      <xdr:colOff>133350</xdr:colOff>
      <xdr:row>13</xdr:row>
      <xdr:rowOff>209550</xdr:rowOff>
    </xdr:to>
    <xdr:sp macro="" textlink="">
      <xdr:nvSpPr>
        <xdr:cNvPr id="5" name="4 CuadroTexto"/>
        <xdr:cNvSpPr txBox="1"/>
      </xdr:nvSpPr>
      <xdr:spPr>
        <a:xfrm>
          <a:off x="2257425" y="2647950"/>
          <a:ext cx="2714625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MX" sz="1100" b="1">
              <a:latin typeface="Arial Black" pitchFamily="34" charset="0"/>
            </a:rPr>
            <a:t>ESTE</a:t>
          </a:r>
          <a:r>
            <a:rPr lang="es-MX" sz="1100" b="1" baseline="0">
              <a:latin typeface="Arial Black" pitchFamily="34" charset="0"/>
            </a:rPr>
            <a:t> ORGANISMO NO CUENTA CON CRÉDITOS BANCARIOS</a:t>
          </a:r>
          <a:endParaRPr lang="es-MX" sz="1100" b="1">
            <a:latin typeface="Arial Black" pitchFamily="34" charset="0"/>
          </a:endParaRPr>
        </a:p>
      </xdr:txBody>
    </xdr:sp>
    <xdr:clientData/>
  </xdr:twoCellAnchor>
  <xdr:oneCellAnchor>
    <xdr:from>
      <xdr:col>3</xdr:col>
      <xdr:colOff>19050</xdr:colOff>
      <xdr:row>4</xdr:row>
      <xdr:rowOff>19050</xdr:rowOff>
    </xdr:from>
    <xdr:ext cx="2277547" cy="254557"/>
    <xdr:sp macro="" textlink="">
      <xdr:nvSpPr>
        <xdr:cNvPr id="6" name="5 CuadroTexto"/>
        <xdr:cNvSpPr txBox="1"/>
      </xdr:nvSpPr>
      <xdr:spPr>
        <a:xfrm>
          <a:off x="4857750" y="800100"/>
          <a:ext cx="2277547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CUARTO DE 2015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13</xdr:row>
      <xdr:rowOff>0</xdr:rowOff>
    </xdr:from>
    <xdr:to>
      <xdr:col>3</xdr:col>
      <xdr:colOff>419100</xdr:colOff>
      <xdr:row>15</xdr:row>
      <xdr:rowOff>171450</xdr:rowOff>
    </xdr:to>
    <xdr:sp macro="" textlink="">
      <xdr:nvSpPr>
        <xdr:cNvPr id="4" name="3 CuadroTexto"/>
        <xdr:cNvSpPr txBox="1"/>
      </xdr:nvSpPr>
      <xdr:spPr>
        <a:xfrm>
          <a:off x="3790950" y="2800350"/>
          <a:ext cx="2714625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MX" sz="1100" b="1">
              <a:latin typeface="Arial Black" pitchFamily="34" charset="0"/>
            </a:rPr>
            <a:t>ESTE</a:t>
          </a:r>
          <a:r>
            <a:rPr lang="es-MX" sz="1100" b="1" baseline="0">
              <a:latin typeface="Arial Black" pitchFamily="34" charset="0"/>
            </a:rPr>
            <a:t> ORGANISMO NO CUENTA CON CRÉDITOS BANCARIOS</a:t>
          </a:r>
          <a:endParaRPr lang="es-MX" sz="1100" b="1">
            <a:latin typeface="Arial Black" pitchFamily="34" charset="0"/>
          </a:endParaRPr>
        </a:p>
      </xdr:txBody>
    </xdr:sp>
    <xdr:clientData/>
  </xdr:twoCellAnchor>
  <xdr:oneCellAnchor>
    <xdr:from>
      <xdr:col>3</xdr:col>
      <xdr:colOff>0</xdr:colOff>
      <xdr:row>4</xdr:row>
      <xdr:rowOff>0</xdr:rowOff>
    </xdr:from>
    <xdr:ext cx="2277547" cy="254557"/>
    <xdr:sp macro="" textlink="">
      <xdr:nvSpPr>
        <xdr:cNvPr id="5" name="4 CuadroTexto"/>
        <xdr:cNvSpPr txBox="1"/>
      </xdr:nvSpPr>
      <xdr:spPr>
        <a:xfrm>
          <a:off x="6086475" y="781050"/>
          <a:ext cx="2277547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CUARTO DE 2015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552450</xdr:colOff>
      <xdr:row>4</xdr:row>
      <xdr:rowOff>0</xdr:rowOff>
    </xdr:from>
    <xdr:ext cx="2277547" cy="254557"/>
    <xdr:sp macro="" textlink="">
      <xdr:nvSpPr>
        <xdr:cNvPr id="3" name="2 CuadroTexto"/>
        <xdr:cNvSpPr txBox="1"/>
      </xdr:nvSpPr>
      <xdr:spPr>
        <a:xfrm>
          <a:off x="5762625" y="781050"/>
          <a:ext cx="2277547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 CUARTO DE 2015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radministra\Users\America%20Encinas\AppData\Roaming\Microsoft\Excel\PT%20Gastos%20x%20partida%20ppt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erica%20Encinas/AppData/Roaming/Microsoft/Excel/PT%20Gastos%20x%20partida%20ppta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/>
      <sheetData sheetId="1">
        <row r="3">
          <cell r="B3" t="str">
            <v xml:space="preserve"> PARTIDA PRESUPUESTAL</v>
          </cell>
          <cell r="C3" t="str">
            <v>DESCRIPCION</v>
          </cell>
          <cell r="D3" t="str">
            <v>PRESUPUESTO AUTORIZADO</v>
          </cell>
          <cell r="E3">
            <v>0</v>
          </cell>
          <cell r="F3">
            <v>0</v>
          </cell>
          <cell r="G3">
            <v>0</v>
          </cell>
          <cell r="H3" t="str">
            <v>COMPROMETIDO</v>
          </cell>
          <cell r="I3" t="str">
            <v>DEVENGADO</v>
          </cell>
          <cell r="J3" t="str">
            <v>EJERCIDO</v>
          </cell>
          <cell r="K3" t="str">
            <v>PAGADO</v>
          </cell>
          <cell r="L3" t="str">
            <v>DISPONIBLE P Comprometer</v>
          </cell>
          <cell r="M3" t="str">
            <v>CREDITO DISPONIBLE</v>
          </cell>
        </row>
        <row r="4">
          <cell r="B4">
            <v>0</v>
          </cell>
          <cell r="C4">
            <v>0</v>
          </cell>
          <cell r="D4" t="str">
            <v>APROBADO</v>
          </cell>
          <cell r="E4" t="str">
            <v>AMPLIACIONES</v>
          </cell>
          <cell r="F4" t="str">
            <v>DEDUCCIONES</v>
          </cell>
          <cell r="G4" t="str">
            <v>MODIFICADO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B5">
            <v>1000</v>
          </cell>
          <cell r="C5" t="str">
            <v>SERVICIOS PERSONALES</v>
          </cell>
          <cell r="D5">
            <v>21474408.129999995</v>
          </cell>
          <cell r="E5">
            <v>0</v>
          </cell>
          <cell r="F5">
            <v>0</v>
          </cell>
          <cell r="G5">
            <v>21474408.129999995</v>
          </cell>
          <cell r="H5">
            <v>20532256.680000003</v>
          </cell>
          <cell r="I5">
            <v>20532256.680000003</v>
          </cell>
          <cell r="J5">
            <v>20532256.680000003</v>
          </cell>
          <cell r="K5">
            <v>20532256.680000003</v>
          </cell>
          <cell r="L5">
            <v>942151.45000000019</v>
          </cell>
          <cell r="M5">
            <v>942151.45000000019</v>
          </cell>
        </row>
        <row r="6">
          <cell r="B6" t="str">
            <v>11301</v>
          </cell>
          <cell r="C6" t="str">
            <v>Sueldos</v>
          </cell>
          <cell r="D6">
            <v>5444965.6600000001</v>
          </cell>
          <cell r="E6">
            <v>0</v>
          </cell>
          <cell r="F6">
            <v>0</v>
          </cell>
          <cell r="G6">
            <v>5444965.6600000001</v>
          </cell>
          <cell r="H6">
            <v>5349218.26</v>
          </cell>
          <cell r="I6">
            <v>5349218.26</v>
          </cell>
          <cell r="J6">
            <v>5349218.26</v>
          </cell>
          <cell r="K6">
            <v>5349218.26</v>
          </cell>
          <cell r="L6">
            <v>95747.400000000373</v>
          </cell>
          <cell r="M6">
            <v>95747.400000000373</v>
          </cell>
        </row>
        <row r="7">
          <cell r="B7" t="str">
            <v>11303</v>
          </cell>
          <cell r="C7" t="str">
            <v>Remuneraciones Diversas</v>
          </cell>
          <cell r="D7">
            <v>1804239.54</v>
          </cell>
          <cell r="E7">
            <v>0</v>
          </cell>
          <cell r="F7">
            <v>0</v>
          </cell>
          <cell r="G7">
            <v>1804239.54</v>
          </cell>
          <cell r="H7">
            <v>1718192.7000000007</v>
          </cell>
          <cell r="I7">
            <v>1718192.7000000007</v>
          </cell>
          <cell r="J7">
            <v>1718192.7000000007</v>
          </cell>
          <cell r="K7">
            <v>1718192.7000000007</v>
          </cell>
          <cell r="L7">
            <v>86046.839999999385</v>
          </cell>
          <cell r="M7">
            <v>86046.839999999385</v>
          </cell>
        </row>
        <row r="8">
          <cell r="B8" t="str">
            <v>11305</v>
          </cell>
          <cell r="C8" t="str">
            <v>Compensaciones por Riesgos Profesionales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11306</v>
          </cell>
          <cell r="C9" t="str">
            <v>Riesgo Laboral</v>
          </cell>
          <cell r="D9">
            <v>4423021.57</v>
          </cell>
          <cell r="E9">
            <v>0</v>
          </cell>
          <cell r="F9">
            <v>0</v>
          </cell>
          <cell r="G9">
            <v>4423021.57</v>
          </cell>
          <cell r="H9">
            <v>5656271.3399999999</v>
          </cell>
          <cell r="I9">
            <v>5656271.3399999999</v>
          </cell>
          <cell r="J9">
            <v>5656271.3399999999</v>
          </cell>
          <cell r="K9">
            <v>5656271.3399999999</v>
          </cell>
          <cell r="L9">
            <v>-1233249.7699999996</v>
          </cell>
          <cell r="M9">
            <v>-1233249.7699999996</v>
          </cell>
        </row>
        <row r="10">
          <cell r="B10" t="str">
            <v>11307</v>
          </cell>
          <cell r="C10" t="str">
            <v>Ayuda Para Habitación</v>
          </cell>
          <cell r="D10">
            <v>1125296.6499999999</v>
          </cell>
          <cell r="E10">
            <v>0</v>
          </cell>
          <cell r="F10">
            <v>0</v>
          </cell>
          <cell r="G10">
            <v>1125296.6499999999</v>
          </cell>
          <cell r="H10">
            <v>1013033.58</v>
          </cell>
          <cell r="I10">
            <v>1013033.58</v>
          </cell>
          <cell r="J10">
            <v>1013033.58</v>
          </cell>
          <cell r="K10">
            <v>1013033.58</v>
          </cell>
          <cell r="L10">
            <v>112263.06999999995</v>
          </cell>
          <cell r="M10">
            <v>112263.06999999995</v>
          </cell>
        </row>
        <row r="11">
          <cell r="B11" t="str">
            <v>11310</v>
          </cell>
          <cell r="C11" t="str">
            <v>Ayuda Energía Electrica</v>
          </cell>
          <cell r="D11">
            <v>750198.79</v>
          </cell>
          <cell r="E11">
            <v>0</v>
          </cell>
          <cell r="F11">
            <v>0</v>
          </cell>
          <cell r="G11">
            <v>750198.79</v>
          </cell>
          <cell r="H11">
            <v>675356.80999999994</v>
          </cell>
          <cell r="I11">
            <v>675356.80999999994</v>
          </cell>
          <cell r="J11">
            <v>675356.80999999994</v>
          </cell>
          <cell r="K11">
            <v>675356.80999999994</v>
          </cell>
          <cell r="L11">
            <v>74841.980000000098</v>
          </cell>
          <cell r="M11">
            <v>74841.980000000098</v>
          </cell>
        </row>
        <row r="12">
          <cell r="B12" t="str">
            <v>13101</v>
          </cell>
          <cell r="C12" t="str">
            <v>Primas y Acred por Años de Servicio Eftvo Prestado</v>
          </cell>
          <cell r="D12">
            <v>175274.27</v>
          </cell>
          <cell r="E12">
            <v>0</v>
          </cell>
          <cell r="F12">
            <v>0</v>
          </cell>
          <cell r="G12">
            <v>175274.27</v>
          </cell>
          <cell r="H12">
            <v>55039.150000000009</v>
          </cell>
          <cell r="I12">
            <v>55039.150000000009</v>
          </cell>
          <cell r="J12">
            <v>55039.150000000009</v>
          </cell>
          <cell r="K12">
            <v>55039.150000000009</v>
          </cell>
          <cell r="L12">
            <v>120235.11999999998</v>
          </cell>
          <cell r="M12">
            <v>120235.11999999998</v>
          </cell>
        </row>
        <row r="13">
          <cell r="B13" t="str">
            <v>13201</v>
          </cell>
          <cell r="C13" t="str">
            <v>Prima Vacacional</v>
          </cell>
          <cell r="D13">
            <v>589735.42000000004</v>
          </cell>
          <cell r="E13">
            <v>0</v>
          </cell>
          <cell r="F13">
            <v>0</v>
          </cell>
          <cell r="G13">
            <v>589735.42000000004</v>
          </cell>
          <cell r="H13">
            <v>95431.53</v>
          </cell>
          <cell r="I13">
            <v>95431.53</v>
          </cell>
          <cell r="J13">
            <v>95431.53</v>
          </cell>
          <cell r="K13">
            <v>95431.53</v>
          </cell>
          <cell r="L13">
            <v>494303.89</v>
          </cell>
          <cell r="M13">
            <v>494303.89</v>
          </cell>
        </row>
        <row r="14">
          <cell r="B14" t="str">
            <v>13202</v>
          </cell>
          <cell r="C14" t="str">
            <v>Gratificaciones por Fin de Año</v>
          </cell>
          <cell r="D14">
            <v>1360110.87</v>
          </cell>
          <cell r="E14">
            <v>0</v>
          </cell>
          <cell r="F14">
            <v>0</v>
          </cell>
          <cell r="G14">
            <v>1360110.87</v>
          </cell>
          <cell r="H14">
            <v>200040.58000000002</v>
          </cell>
          <cell r="I14">
            <v>200040.58000000002</v>
          </cell>
          <cell r="J14">
            <v>200040.58000000002</v>
          </cell>
          <cell r="K14">
            <v>200040.58000000002</v>
          </cell>
          <cell r="L14">
            <v>1160070.29</v>
          </cell>
          <cell r="M14">
            <v>1160070.29</v>
          </cell>
        </row>
        <row r="15">
          <cell r="B15" t="str">
            <v>13203</v>
          </cell>
          <cell r="C15" t="str">
            <v>Compensaciones por Ajuste de Calendario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13204</v>
          </cell>
          <cell r="C16" t="str">
            <v>Compensacion por Bono Navideño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13403</v>
          </cell>
          <cell r="C17" t="str">
            <v>Estimulos al Personal de Confianza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14101</v>
          </cell>
          <cell r="C18" t="str">
            <v>Cuotas por Servicio Medico del Isssteson</v>
          </cell>
          <cell r="D18">
            <v>902295.22</v>
          </cell>
          <cell r="E18">
            <v>0</v>
          </cell>
          <cell r="F18">
            <v>0</v>
          </cell>
          <cell r="G18">
            <v>902295.22</v>
          </cell>
          <cell r="H18">
            <v>962407.8</v>
          </cell>
          <cell r="I18">
            <v>962407.8</v>
          </cell>
          <cell r="J18">
            <v>962407.8</v>
          </cell>
          <cell r="K18">
            <v>962407.8</v>
          </cell>
          <cell r="L18">
            <v>-60112.580000000075</v>
          </cell>
          <cell r="M18">
            <v>-60112.580000000075</v>
          </cell>
        </row>
        <row r="19">
          <cell r="B19" t="str">
            <v>14102</v>
          </cell>
          <cell r="C19" t="str">
            <v>Cuotas por Seguro de Vida Isssteson</v>
          </cell>
          <cell r="D19">
            <v>95.76</v>
          </cell>
          <cell r="E19">
            <v>0</v>
          </cell>
          <cell r="F19">
            <v>0</v>
          </cell>
          <cell r="G19">
            <v>95.76</v>
          </cell>
          <cell r="H19">
            <v>93.499999999999986</v>
          </cell>
          <cell r="I19">
            <v>93.499999999999986</v>
          </cell>
          <cell r="J19">
            <v>93.499999999999986</v>
          </cell>
          <cell r="K19">
            <v>93.499999999999986</v>
          </cell>
          <cell r="L19">
            <v>2.2600000000000193</v>
          </cell>
          <cell r="M19">
            <v>2.2600000000000193</v>
          </cell>
        </row>
        <row r="20">
          <cell r="B20" t="str">
            <v>14103</v>
          </cell>
          <cell r="C20" t="str">
            <v>Cuotas por Seguro de Retiro al Isssteson</v>
          </cell>
          <cell r="D20">
            <v>1486.84</v>
          </cell>
          <cell r="E20">
            <v>0</v>
          </cell>
          <cell r="F20">
            <v>0</v>
          </cell>
          <cell r="G20">
            <v>1486.84</v>
          </cell>
          <cell r="H20">
            <v>1436.96</v>
          </cell>
          <cell r="I20">
            <v>1436.96</v>
          </cell>
          <cell r="J20">
            <v>1436.96</v>
          </cell>
          <cell r="K20">
            <v>1436.96</v>
          </cell>
          <cell r="L20">
            <v>49.879999999999882</v>
          </cell>
          <cell r="M20">
            <v>49.879999999999882</v>
          </cell>
        </row>
        <row r="21">
          <cell r="B21" t="str">
            <v>14104</v>
          </cell>
          <cell r="C21" t="str">
            <v>Asignaciones para Prestamos a Corto Plazo</v>
          </cell>
          <cell r="D21">
            <v>53076.19</v>
          </cell>
          <cell r="E21">
            <v>0</v>
          </cell>
          <cell r="F21">
            <v>0</v>
          </cell>
          <cell r="G21">
            <v>53076.19</v>
          </cell>
          <cell r="H21">
            <v>49175.920000000006</v>
          </cell>
          <cell r="I21">
            <v>49175.920000000006</v>
          </cell>
          <cell r="J21">
            <v>49175.920000000006</v>
          </cell>
          <cell r="K21">
            <v>49175.920000000006</v>
          </cell>
          <cell r="L21">
            <v>3900.2699999999968</v>
          </cell>
          <cell r="M21">
            <v>3900.2699999999968</v>
          </cell>
        </row>
        <row r="22">
          <cell r="B22" t="str">
            <v>14105</v>
          </cell>
          <cell r="C22" t="str">
            <v>Asignaciones para Prestamos Prendarios</v>
          </cell>
          <cell r="D22">
            <v>53076.19</v>
          </cell>
          <cell r="E22">
            <v>0</v>
          </cell>
          <cell r="F22">
            <v>0</v>
          </cell>
          <cell r="G22">
            <v>53076.19</v>
          </cell>
          <cell r="H22">
            <v>49175.920000000006</v>
          </cell>
          <cell r="I22">
            <v>49175.920000000006</v>
          </cell>
          <cell r="J22">
            <v>49175.920000000006</v>
          </cell>
          <cell r="K22">
            <v>49175.920000000006</v>
          </cell>
          <cell r="L22">
            <v>3900.2699999999968</v>
          </cell>
          <cell r="M22">
            <v>3900.2699999999968</v>
          </cell>
        </row>
        <row r="23">
          <cell r="B23" t="str">
            <v>14106</v>
          </cell>
          <cell r="C23" t="str">
            <v>Otras prestaciones de Seguridad Social</v>
          </cell>
          <cell r="D23">
            <v>318457.13</v>
          </cell>
          <cell r="E23">
            <v>0</v>
          </cell>
          <cell r="F23">
            <v>0</v>
          </cell>
          <cell r="G23">
            <v>318457.13</v>
          </cell>
          <cell r="H23">
            <v>245894.48</v>
          </cell>
          <cell r="I23">
            <v>245894.48</v>
          </cell>
          <cell r="J23">
            <v>245894.48</v>
          </cell>
          <cell r="K23">
            <v>245894.48</v>
          </cell>
          <cell r="L23">
            <v>72562.649999999994</v>
          </cell>
          <cell r="M23">
            <v>72562.649999999994</v>
          </cell>
        </row>
        <row r="24">
          <cell r="B24" t="str">
            <v>14107</v>
          </cell>
          <cell r="C24" t="str">
            <v>Cuotas p/Infraestructura,Equipamiento y Mantto Hos</v>
          </cell>
          <cell r="D24">
            <v>106152.39</v>
          </cell>
          <cell r="E24">
            <v>0</v>
          </cell>
          <cell r="F24">
            <v>0</v>
          </cell>
          <cell r="G24">
            <v>106152.39</v>
          </cell>
          <cell r="H24">
            <v>98354.08</v>
          </cell>
          <cell r="I24">
            <v>98354.08</v>
          </cell>
          <cell r="J24">
            <v>98354.08</v>
          </cell>
          <cell r="K24">
            <v>98354.08</v>
          </cell>
          <cell r="L24">
            <v>7798.3099999999977</v>
          </cell>
          <cell r="M24">
            <v>7798.3099999999977</v>
          </cell>
        </row>
        <row r="25">
          <cell r="B25" t="str">
            <v>14201</v>
          </cell>
          <cell r="C25" t="str">
            <v>Cuotas al Fovisssteson</v>
          </cell>
          <cell r="D25">
            <v>424609.5</v>
          </cell>
          <cell r="E25">
            <v>0</v>
          </cell>
          <cell r="F25">
            <v>0</v>
          </cell>
          <cell r="G25">
            <v>424609.5</v>
          </cell>
          <cell r="H25">
            <v>393432.23</v>
          </cell>
          <cell r="I25">
            <v>393432.23</v>
          </cell>
          <cell r="J25">
            <v>393432.23</v>
          </cell>
          <cell r="K25">
            <v>393432.23</v>
          </cell>
          <cell r="L25">
            <v>31177.270000000019</v>
          </cell>
          <cell r="M25">
            <v>31177.270000000019</v>
          </cell>
        </row>
        <row r="26">
          <cell r="B26" t="str">
            <v>14301</v>
          </cell>
          <cell r="C26" t="str">
            <v>Pagas de Defuncion,Pensiones y Jubilaciones</v>
          </cell>
          <cell r="D26">
            <v>1804590.42</v>
          </cell>
          <cell r="E26">
            <v>0</v>
          </cell>
          <cell r="F26">
            <v>0</v>
          </cell>
          <cell r="G26">
            <v>1804590.42</v>
          </cell>
          <cell r="H26">
            <v>1721269.73</v>
          </cell>
          <cell r="I26">
            <v>1721269.73</v>
          </cell>
          <cell r="J26">
            <v>1721269.73</v>
          </cell>
          <cell r="K26">
            <v>1721269.73</v>
          </cell>
          <cell r="L26">
            <v>83320.689999999944</v>
          </cell>
          <cell r="M26">
            <v>83320.689999999944</v>
          </cell>
        </row>
        <row r="27">
          <cell r="B27" t="str">
            <v>17102</v>
          </cell>
          <cell r="C27" t="str">
            <v>Estimulos al Personal</v>
          </cell>
          <cell r="D27">
            <v>2137725.7200000002</v>
          </cell>
          <cell r="E27">
            <v>0</v>
          </cell>
          <cell r="F27">
            <v>0</v>
          </cell>
          <cell r="G27">
            <v>2137725.7200000002</v>
          </cell>
          <cell r="H27">
            <v>2248432.1100000003</v>
          </cell>
          <cell r="I27">
            <v>2248432.1100000003</v>
          </cell>
          <cell r="J27">
            <v>2248432.1100000003</v>
          </cell>
          <cell r="K27">
            <v>2248432.1100000003</v>
          </cell>
          <cell r="L27">
            <v>-110706.39000000013</v>
          </cell>
          <cell r="M27">
            <v>-110706.39000000013</v>
          </cell>
        </row>
        <row r="28">
          <cell r="B28">
            <v>2000</v>
          </cell>
          <cell r="C28" t="str">
            <v>MATERIALES Y SUMINISTROS</v>
          </cell>
          <cell r="D28">
            <v>1586500.06</v>
          </cell>
          <cell r="E28">
            <v>110000</v>
          </cell>
          <cell r="F28">
            <v>110000</v>
          </cell>
          <cell r="G28">
            <v>1586500.06</v>
          </cell>
          <cell r="H28">
            <v>880286.3</v>
          </cell>
          <cell r="I28">
            <v>880286.3</v>
          </cell>
          <cell r="J28">
            <v>880286.3</v>
          </cell>
          <cell r="K28">
            <v>880286.3</v>
          </cell>
          <cell r="L28">
            <v>706213.76</v>
          </cell>
          <cell r="M28">
            <v>706213.76</v>
          </cell>
        </row>
        <row r="29">
          <cell r="B29" t="str">
            <v>21101</v>
          </cell>
          <cell r="C29" t="str">
            <v>Materiales, utiles y equipos menores de oficina</v>
          </cell>
          <cell r="D29">
            <v>400000</v>
          </cell>
          <cell r="E29">
            <v>0</v>
          </cell>
          <cell r="F29">
            <v>100000</v>
          </cell>
          <cell r="G29">
            <v>300000</v>
          </cell>
          <cell r="H29">
            <v>92333.53</v>
          </cell>
          <cell r="I29">
            <v>92333.53</v>
          </cell>
          <cell r="J29">
            <v>92333.53</v>
          </cell>
          <cell r="K29">
            <v>92333.53</v>
          </cell>
          <cell r="L29">
            <v>207666.47</v>
          </cell>
          <cell r="M29">
            <v>207666.47</v>
          </cell>
        </row>
        <row r="30">
          <cell r="B30" t="str">
            <v>21201</v>
          </cell>
          <cell r="C30" t="str">
            <v>Materiales y Utiles de Impresión y Reprodución</v>
          </cell>
          <cell r="D30">
            <v>150000.01</v>
          </cell>
          <cell r="E30">
            <v>0</v>
          </cell>
          <cell r="F30">
            <v>0</v>
          </cell>
          <cell r="G30">
            <v>150000.01</v>
          </cell>
          <cell r="H30">
            <v>127274.48999999999</v>
          </cell>
          <cell r="I30">
            <v>127274.48999999999</v>
          </cell>
          <cell r="J30">
            <v>127274.48999999999</v>
          </cell>
          <cell r="K30">
            <v>127274.48999999999</v>
          </cell>
          <cell r="L30">
            <v>22725.520000000019</v>
          </cell>
          <cell r="M30">
            <v>22725.520000000019</v>
          </cell>
        </row>
        <row r="31">
          <cell r="B31" t="str">
            <v>21501</v>
          </cell>
          <cell r="C31" t="str">
            <v>Material para Información</v>
          </cell>
          <cell r="D31">
            <v>300000</v>
          </cell>
          <cell r="E31">
            <v>100000</v>
          </cell>
          <cell r="F31">
            <v>0</v>
          </cell>
          <cell r="G31">
            <v>400000</v>
          </cell>
          <cell r="H31">
            <v>145976.28</v>
          </cell>
          <cell r="I31">
            <v>145976.28</v>
          </cell>
          <cell r="J31">
            <v>145976.28</v>
          </cell>
          <cell r="K31">
            <v>145976.28</v>
          </cell>
          <cell r="L31">
            <v>254023.72</v>
          </cell>
          <cell r="M31">
            <v>254023.72</v>
          </cell>
        </row>
        <row r="32">
          <cell r="B32" t="str">
            <v>21601</v>
          </cell>
          <cell r="C32" t="str">
            <v>Material de Limpieza</v>
          </cell>
          <cell r="D32">
            <v>10000.01</v>
          </cell>
          <cell r="E32">
            <v>0</v>
          </cell>
          <cell r="F32">
            <v>0</v>
          </cell>
          <cell r="G32">
            <v>10000.01</v>
          </cell>
          <cell r="H32">
            <v>4059.55</v>
          </cell>
          <cell r="I32">
            <v>4059.55</v>
          </cell>
          <cell r="J32">
            <v>4059.55</v>
          </cell>
          <cell r="K32">
            <v>4059.55</v>
          </cell>
          <cell r="L32">
            <v>5940.46</v>
          </cell>
          <cell r="M32">
            <v>5940.46</v>
          </cell>
        </row>
        <row r="33">
          <cell r="B33" t="str">
            <v>21801</v>
          </cell>
          <cell r="C33" t="str">
            <v>Placas, Engomados, Calcomanías y Hologramas</v>
          </cell>
          <cell r="D33">
            <v>10500</v>
          </cell>
          <cell r="E33">
            <v>0</v>
          </cell>
          <cell r="F33">
            <v>0</v>
          </cell>
          <cell r="G33">
            <v>10500</v>
          </cell>
          <cell r="H33">
            <v>10400</v>
          </cell>
          <cell r="I33">
            <v>10400</v>
          </cell>
          <cell r="J33">
            <v>10400</v>
          </cell>
          <cell r="K33">
            <v>10400</v>
          </cell>
          <cell r="L33">
            <v>100</v>
          </cell>
          <cell r="M33">
            <v>100</v>
          </cell>
        </row>
        <row r="34">
          <cell r="B34" t="str">
            <v>22101</v>
          </cell>
          <cell r="C34" t="str">
            <v>Productos Alimenticios p/el Personal en las inst.</v>
          </cell>
          <cell r="D34">
            <v>70000.009999999995</v>
          </cell>
          <cell r="E34">
            <v>10000</v>
          </cell>
          <cell r="F34">
            <v>0</v>
          </cell>
          <cell r="G34">
            <v>80000.009999999995</v>
          </cell>
          <cell r="H34">
            <v>79798.390000000014</v>
          </cell>
          <cell r="I34">
            <v>79798.390000000014</v>
          </cell>
          <cell r="J34">
            <v>79798.390000000014</v>
          </cell>
          <cell r="K34">
            <v>79798.390000000014</v>
          </cell>
          <cell r="L34">
            <v>201.61999999998079</v>
          </cell>
          <cell r="M34">
            <v>201.61999999998079</v>
          </cell>
        </row>
        <row r="35">
          <cell r="B35" t="str">
            <v>22301</v>
          </cell>
          <cell r="C35" t="str">
            <v>Utensilios para el Servicio de Alimentación</v>
          </cell>
          <cell r="D35">
            <v>5000</v>
          </cell>
          <cell r="E35">
            <v>0</v>
          </cell>
          <cell r="F35">
            <v>0</v>
          </cell>
          <cell r="G35">
            <v>5000</v>
          </cell>
          <cell r="H35">
            <v>1533.2800000000002</v>
          </cell>
          <cell r="I35">
            <v>1533.2800000000002</v>
          </cell>
          <cell r="J35">
            <v>1533.2800000000002</v>
          </cell>
          <cell r="K35">
            <v>1533.2800000000002</v>
          </cell>
          <cell r="L35">
            <v>3466.72</v>
          </cell>
          <cell r="M35">
            <v>3466.72</v>
          </cell>
        </row>
        <row r="36">
          <cell r="B36" t="str">
            <v>24101</v>
          </cell>
          <cell r="C36" t="str">
            <v>Productos Minerales NO Métalicos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 t="str">
            <v>24501</v>
          </cell>
          <cell r="C37" t="str">
            <v>Vidrioy Productos de Vidrio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24601</v>
          </cell>
          <cell r="C38" t="str">
            <v>Material Eléctrico y Electrónico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24701</v>
          </cell>
          <cell r="C39" t="str">
            <v>Articulos Metálicos para la Construcción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 t="str">
            <v>24801</v>
          </cell>
          <cell r="C40" t="str">
            <v>Materiales Complementarios</v>
          </cell>
          <cell r="D40">
            <v>10000.01</v>
          </cell>
          <cell r="E40">
            <v>0</v>
          </cell>
          <cell r="F40">
            <v>10000</v>
          </cell>
          <cell r="G40">
            <v>1.0000000000218279E-2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1.0000000000218279E-2</v>
          </cell>
          <cell r="M40">
            <v>1.0000000000218279E-2</v>
          </cell>
        </row>
        <row r="41">
          <cell r="B41" t="str">
            <v>25301</v>
          </cell>
          <cell r="C41" t="str">
            <v>Medicinas y Productos Farmaceuticos</v>
          </cell>
          <cell r="D41">
            <v>1000</v>
          </cell>
          <cell r="E41">
            <v>0</v>
          </cell>
          <cell r="F41">
            <v>0</v>
          </cell>
          <cell r="G41">
            <v>1000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1000</v>
          </cell>
          <cell r="M41">
            <v>1000</v>
          </cell>
        </row>
        <row r="42">
          <cell r="B42" t="str">
            <v>26101</v>
          </cell>
          <cell r="C42" t="str">
            <v>Combustibles</v>
          </cell>
          <cell r="D42">
            <v>300000</v>
          </cell>
          <cell r="E42">
            <v>0</v>
          </cell>
          <cell r="F42">
            <v>0</v>
          </cell>
          <cell r="G42">
            <v>300000</v>
          </cell>
          <cell r="H42">
            <v>285316.41000000003</v>
          </cell>
          <cell r="I42">
            <v>285316.41000000003</v>
          </cell>
          <cell r="J42">
            <v>285316.41000000003</v>
          </cell>
          <cell r="K42">
            <v>285316.41000000003</v>
          </cell>
          <cell r="L42">
            <v>14683.589999999967</v>
          </cell>
          <cell r="M42">
            <v>14683.589999999967</v>
          </cell>
        </row>
        <row r="43">
          <cell r="B43" t="str">
            <v>27101</v>
          </cell>
          <cell r="C43" t="str">
            <v>Vestuario y Uniformes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29101</v>
          </cell>
          <cell r="C44" t="str">
            <v>Herramientas Menores</v>
          </cell>
          <cell r="D44">
            <v>100000.01</v>
          </cell>
          <cell r="E44">
            <v>0</v>
          </cell>
          <cell r="F44">
            <v>0</v>
          </cell>
          <cell r="G44">
            <v>100000.01</v>
          </cell>
          <cell r="H44">
            <v>48051.619999999995</v>
          </cell>
          <cell r="I44">
            <v>48051.619999999995</v>
          </cell>
          <cell r="J44">
            <v>48051.619999999995</v>
          </cell>
          <cell r="K44">
            <v>48051.619999999995</v>
          </cell>
          <cell r="L44">
            <v>51948.39</v>
          </cell>
          <cell r="M44">
            <v>51948.39</v>
          </cell>
        </row>
        <row r="45">
          <cell r="B45" t="str">
            <v>29401</v>
          </cell>
          <cell r="C45" t="str">
            <v>Refac y accs menores de eq. computo y tec de infor</v>
          </cell>
          <cell r="D45">
            <v>80000</v>
          </cell>
          <cell r="E45">
            <v>0</v>
          </cell>
          <cell r="F45">
            <v>0</v>
          </cell>
          <cell r="G45">
            <v>80000</v>
          </cell>
          <cell r="H45">
            <v>27785.79</v>
          </cell>
          <cell r="I45">
            <v>27785.79</v>
          </cell>
          <cell r="J45">
            <v>27785.79</v>
          </cell>
          <cell r="K45">
            <v>27785.79</v>
          </cell>
          <cell r="L45">
            <v>52214.21</v>
          </cell>
          <cell r="M45">
            <v>52214.21</v>
          </cell>
        </row>
        <row r="46">
          <cell r="B46" t="str">
            <v>29601</v>
          </cell>
          <cell r="C46" t="str">
            <v>Refacc y Accs Menores de Eq Transporte</v>
          </cell>
          <cell r="D46">
            <v>150000.01</v>
          </cell>
          <cell r="E46">
            <v>0</v>
          </cell>
          <cell r="F46">
            <v>0</v>
          </cell>
          <cell r="G46">
            <v>150000.01</v>
          </cell>
          <cell r="H46">
            <v>57756.959999999999</v>
          </cell>
          <cell r="I46">
            <v>57756.959999999999</v>
          </cell>
          <cell r="J46">
            <v>57756.959999999999</v>
          </cell>
          <cell r="K46">
            <v>57756.959999999999</v>
          </cell>
          <cell r="L46">
            <v>92243.050000000017</v>
          </cell>
          <cell r="M46">
            <v>92243.050000000017</v>
          </cell>
        </row>
        <row r="47">
          <cell r="B47">
            <v>3000</v>
          </cell>
          <cell r="C47" t="str">
            <v>SERVICIOS GENERALES</v>
          </cell>
          <cell r="D47">
            <v>39361928.079999991</v>
          </cell>
          <cell r="E47">
            <v>7780447.6299999999</v>
          </cell>
          <cell r="F47">
            <v>697662.67999999993</v>
          </cell>
          <cell r="G47">
            <v>46444713.030000001</v>
          </cell>
          <cell r="H47">
            <v>23067638.18</v>
          </cell>
          <cell r="I47">
            <v>23067638.099999998</v>
          </cell>
          <cell r="J47">
            <v>23067638.099999998</v>
          </cell>
          <cell r="K47">
            <v>23067638.099999998</v>
          </cell>
          <cell r="L47">
            <v>23837474.850000005</v>
          </cell>
          <cell r="M47">
            <v>23837474.930000007</v>
          </cell>
        </row>
        <row r="48">
          <cell r="B48" t="str">
            <v>31101</v>
          </cell>
          <cell r="C48" t="str">
            <v>Energia Electrica</v>
          </cell>
          <cell r="D48">
            <v>1000000</v>
          </cell>
          <cell r="E48">
            <v>0</v>
          </cell>
          <cell r="F48">
            <v>0</v>
          </cell>
          <cell r="G48">
            <v>1000000</v>
          </cell>
          <cell r="H48">
            <v>580035.23</v>
          </cell>
          <cell r="I48">
            <v>580035.23</v>
          </cell>
          <cell r="J48">
            <v>580035.23</v>
          </cell>
          <cell r="K48">
            <v>580035.23</v>
          </cell>
          <cell r="L48">
            <v>419964.77</v>
          </cell>
          <cell r="M48">
            <v>419964.77</v>
          </cell>
        </row>
        <row r="49">
          <cell r="B49" t="str">
            <v>31301</v>
          </cell>
          <cell r="C49" t="str">
            <v>Agua</v>
          </cell>
          <cell r="D49">
            <v>59999.99</v>
          </cell>
          <cell r="E49">
            <v>0</v>
          </cell>
          <cell r="F49">
            <v>0</v>
          </cell>
          <cell r="G49">
            <v>59999.99</v>
          </cell>
          <cell r="H49">
            <v>38910.15</v>
          </cell>
          <cell r="I49">
            <v>38910.15</v>
          </cell>
          <cell r="J49">
            <v>38910.15</v>
          </cell>
          <cell r="K49">
            <v>38910.15</v>
          </cell>
          <cell r="L49">
            <v>21089.839999999997</v>
          </cell>
          <cell r="M49">
            <v>21089.839999999997</v>
          </cell>
        </row>
        <row r="50">
          <cell r="B50" t="str">
            <v>31401</v>
          </cell>
          <cell r="C50" t="str">
            <v>Telefonia Tradicional</v>
          </cell>
          <cell r="D50">
            <v>500000.01</v>
          </cell>
          <cell r="E50">
            <v>0</v>
          </cell>
          <cell r="F50">
            <v>0</v>
          </cell>
          <cell r="G50">
            <v>500000.01</v>
          </cell>
          <cell r="H50">
            <v>376146.74</v>
          </cell>
          <cell r="I50">
            <v>376146.74</v>
          </cell>
          <cell r="J50">
            <v>376146.74</v>
          </cell>
          <cell r="K50">
            <v>376146.74</v>
          </cell>
          <cell r="L50">
            <v>123853.27000000002</v>
          </cell>
          <cell r="M50">
            <v>123853.27000000002</v>
          </cell>
        </row>
        <row r="51">
          <cell r="B51" t="str">
            <v>31501</v>
          </cell>
          <cell r="C51" t="str">
            <v>Telefonia Celular</v>
          </cell>
          <cell r="D51">
            <v>150000.01</v>
          </cell>
          <cell r="E51">
            <v>0</v>
          </cell>
          <cell r="F51">
            <v>0</v>
          </cell>
          <cell r="G51">
            <v>150000.01</v>
          </cell>
          <cell r="H51">
            <v>53383</v>
          </cell>
          <cell r="I51">
            <v>53383</v>
          </cell>
          <cell r="J51">
            <v>53383</v>
          </cell>
          <cell r="K51">
            <v>53383</v>
          </cell>
          <cell r="L51">
            <v>96617.010000000009</v>
          </cell>
          <cell r="M51">
            <v>96617.010000000009</v>
          </cell>
        </row>
        <row r="52">
          <cell r="B52" t="str">
            <v>31701</v>
          </cell>
          <cell r="C52" t="str">
            <v>Serv Acceso Internet, Redes y Proces de Informacio</v>
          </cell>
          <cell r="D52">
            <v>25000</v>
          </cell>
          <cell r="E52">
            <v>0</v>
          </cell>
          <cell r="F52">
            <v>0</v>
          </cell>
          <cell r="G52">
            <v>25000</v>
          </cell>
          <cell r="H52">
            <v>9003</v>
          </cell>
          <cell r="I52">
            <v>9003</v>
          </cell>
          <cell r="J52">
            <v>9003</v>
          </cell>
          <cell r="K52">
            <v>9003</v>
          </cell>
          <cell r="L52">
            <v>15997</v>
          </cell>
          <cell r="M52">
            <v>15997</v>
          </cell>
        </row>
        <row r="53">
          <cell r="B53" t="str">
            <v>31801</v>
          </cell>
          <cell r="C53" t="str">
            <v>Servicio Postal</v>
          </cell>
          <cell r="D53">
            <v>200000</v>
          </cell>
          <cell r="E53">
            <v>0</v>
          </cell>
          <cell r="F53">
            <v>0</v>
          </cell>
          <cell r="G53">
            <v>200000</v>
          </cell>
          <cell r="H53">
            <v>89020.529999999984</v>
          </cell>
          <cell r="I53">
            <v>89020.529999999984</v>
          </cell>
          <cell r="J53">
            <v>89020.529999999984</v>
          </cell>
          <cell r="K53">
            <v>89020.529999999984</v>
          </cell>
          <cell r="L53">
            <v>110979.47000000002</v>
          </cell>
          <cell r="M53">
            <v>110979.47000000002</v>
          </cell>
        </row>
        <row r="54">
          <cell r="B54" t="str">
            <v>32201</v>
          </cell>
          <cell r="C54" t="str">
            <v>Arrendamiento de Edificios</v>
          </cell>
          <cell r="D54">
            <v>2300500.0099999998</v>
          </cell>
          <cell r="E54">
            <v>0</v>
          </cell>
          <cell r="F54">
            <v>0</v>
          </cell>
          <cell r="G54">
            <v>2300500.0099999998</v>
          </cell>
          <cell r="H54">
            <v>2154408.19</v>
          </cell>
          <cell r="I54">
            <v>2154408.11</v>
          </cell>
          <cell r="J54">
            <v>2154408.11</v>
          </cell>
          <cell r="K54">
            <v>2154408.11</v>
          </cell>
          <cell r="L54">
            <v>146091.81999999983</v>
          </cell>
          <cell r="M54">
            <v>146091.89999999991</v>
          </cell>
        </row>
        <row r="55">
          <cell r="B55" t="str">
            <v>32301</v>
          </cell>
          <cell r="C55" t="str">
            <v>Arrendamiento Muebles, Maq y Eqpo</v>
          </cell>
          <cell r="D55">
            <v>100000.01</v>
          </cell>
          <cell r="E55">
            <v>30000</v>
          </cell>
          <cell r="F55">
            <v>0</v>
          </cell>
          <cell r="G55">
            <v>130000.01</v>
          </cell>
          <cell r="H55">
            <v>120765.66</v>
          </cell>
          <cell r="I55">
            <v>120765.66</v>
          </cell>
          <cell r="J55">
            <v>120765.66</v>
          </cell>
          <cell r="K55">
            <v>120765.66</v>
          </cell>
          <cell r="L55">
            <v>9234.3499999999913</v>
          </cell>
          <cell r="M55">
            <v>9234.3499999999913</v>
          </cell>
        </row>
        <row r="56">
          <cell r="B56" t="str">
            <v>32501</v>
          </cell>
          <cell r="C56" t="str">
            <v>Arrendamiento Eqpo de Transporte</v>
          </cell>
          <cell r="D56">
            <v>350000.01</v>
          </cell>
          <cell r="E56">
            <v>0</v>
          </cell>
          <cell r="F56">
            <v>0</v>
          </cell>
          <cell r="G56">
            <v>350000.01</v>
          </cell>
          <cell r="H56">
            <v>141737.60000000001</v>
          </cell>
          <cell r="I56">
            <v>141737.60000000001</v>
          </cell>
          <cell r="J56">
            <v>141737.60000000001</v>
          </cell>
          <cell r="K56">
            <v>141737.60000000001</v>
          </cell>
          <cell r="L56">
            <v>208262.41</v>
          </cell>
          <cell r="M56">
            <v>208262.41</v>
          </cell>
        </row>
        <row r="57">
          <cell r="B57" t="str">
            <v>33101</v>
          </cell>
          <cell r="C57" t="str">
            <v>Servs Legales,de Contabilidad,Auditorias y Relacio</v>
          </cell>
          <cell r="D57">
            <v>1100000</v>
          </cell>
          <cell r="E57">
            <v>0</v>
          </cell>
          <cell r="F57">
            <v>230200</v>
          </cell>
          <cell r="G57">
            <v>869800</v>
          </cell>
          <cell r="H57">
            <v>579054.26</v>
          </cell>
          <cell r="I57">
            <v>579054.26</v>
          </cell>
          <cell r="J57">
            <v>579054.26</v>
          </cell>
          <cell r="K57">
            <v>579054.26</v>
          </cell>
          <cell r="L57">
            <v>751145.74</v>
          </cell>
          <cell r="M57">
            <v>751145.74</v>
          </cell>
        </row>
        <row r="58">
          <cell r="B58">
            <v>33201</v>
          </cell>
          <cell r="C58" t="str">
            <v>Servicios de Diseño, Arquitectura,Ingenieria y Act</v>
          </cell>
          <cell r="D58">
            <v>0</v>
          </cell>
          <cell r="E58">
            <v>230200</v>
          </cell>
          <cell r="F58">
            <v>0</v>
          </cell>
          <cell r="G58">
            <v>230200</v>
          </cell>
          <cell r="H58">
            <v>230190.4</v>
          </cell>
          <cell r="I58">
            <v>230190.4</v>
          </cell>
          <cell r="J58">
            <v>230190.4</v>
          </cell>
          <cell r="K58">
            <v>230190.4</v>
          </cell>
          <cell r="L58">
            <v>9.6000000000058208</v>
          </cell>
          <cell r="M58">
            <v>9.6000000000058208</v>
          </cell>
        </row>
        <row r="59">
          <cell r="B59" t="str">
            <v>33301</v>
          </cell>
          <cell r="C59" t="str">
            <v>Servicos de Informatica</v>
          </cell>
          <cell r="D59">
            <v>25000</v>
          </cell>
          <cell r="E59">
            <v>0</v>
          </cell>
          <cell r="F59">
            <v>0</v>
          </cell>
          <cell r="G59">
            <v>25000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25000</v>
          </cell>
          <cell r="M59">
            <v>25000</v>
          </cell>
        </row>
        <row r="60">
          <cell r="B60" t="str">
            <v>33302</v>
          </cell>
          <cell r="C60" t="str">
            <v>Servicios de Consultoria</v>
          </cell>
          <cell r="D60">
            <v>8000000</v>
          </cell>
          <cell r="E60">
            <v>0</v>
          </cell>
          <cell r="F60">
            <v>0</v>
          </cell>
          <cell r="G60">
            <v>8000000</v>
          </cell>
          <cell r="H60">
            <v>7239864.8200000003</v>
          </cell>
          <cell r="I60">
            <v>7239864.8200000003</v>
          </cell>
          <cell r="J60">
            <v>7239864.8200000003</v>
          </cell>
          <cell r="K60">
            <v>7239864.8200000003</v>
          </cell>
          <cell r="L60">
            <v>760135.1799999997</v>
          </cell>
          <cell r="M60">
            <v>760135.1799999997</v>
          </cell>
        </row>
        <row r="61">
          <cell r="B61" t="str">
            <v>33401</v>
          </cell>
          <cell r="C61" t="str">
            <v>Servicios de Capacitacion</v>
          </cell>
          <cell r="D61">
            <v>10000.01</v>
          </cell>
          <cell r="E61">
            <v>0</v>
          </cell>
          <cell r="F61">
            <v>0</v>
          </cell>
          <cell r="G61">
            <v>10000.01</v>
          </cell>
          <cell r="H61">
            <v>8120</v>
          </cell>
          <cell r="I61">
            <v>8120</v>
          </cell>
          <cell r="J61">
            <v>8120</v>
          </cell>
          <cell r="K61">
            <v>8120</v>
          </cell>
          <cell r="L61">
            <v>1880.0100000000002</v>
          </cell>
          <cell r="M61">
            <v>1880.0100000000002</v>
          </cell>
        </row>
        <row r="62">
          <cell r="B62" t="str">
            <v>33603</v>
          </cell>
          <cell r="C62" t="str">
            <v>Impresiones y Publicaciones Oficiales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 t="str">
            <v>33801</v>
          </cell>
          <cell r="C63" t="str">
            <v>Servicio de Vigilancia</v>
          </cell>
          <cell r="D63">
            <v>430000</v>
          </cell>
          <cell r="E63">
            <v>140300</v>
          </cell>
          <cell r="F63">
            <v>0</v>
          </cell>
          <cell r="G63">
            <v>570300</v>
          </cell>
          <cell r="H63">
            <v>570206.92000000004</v>
          </cell>
          <cell r="I63">
            <v>570206.92000000004</v>
          </cell>
          <cell r="J63">
            <v>570206.92000000004</v>
          </cell>
          <cell r="K63">
            <v>570206.92000000004</v>
          </cell>
          <cell r="L63">
            <v>93.07999999995809</v>
          </cell>
          <cell r="M63">
            <v>93.07999999995809</v>
          </cell>
        </row>
        <row r="64">
          <cell r="B64" t="str">
            <v>33901</v>
          </cell>
          <cell r="C64" t="str">
            <v>Servicios, Profesionales, Cientificos y Tenicos In</v>
          </cell>
          <cell r="D64">
            <v>750000</v>
          </cell>
          <cell r="E64">
            <v>117000</v>
          </cell>
          <cell r="F64">
            <v>0</v>
          </cell>
          <cell r="G64">
            <v>867000</v>
          </cell>
          <cell r="H64">
            <v>866876.31</v>
          </cell>
          <cell r="I64">
            <v>866876.31</v>
          </cell>
          <cell r="J64">
            <v>866876.31</v>
          </cell>
          <cell r="K64">
            <v>866876.31</v>
          </cell>
          <cell r="L64">
            <v>123.68999999994412</v>
          </cell>
          <cell r="M64">
            <v>123.68999999994412</v>
          </cell>
        </row>
        <row r="65">
          <cell r="B65" t="str">
            <v>34101</v>
          </cell>
          <cell r="C65" t="str">
            <v>Servicios Financieros y Bancarios</v>
          </cell>
          <cell r="D65">
            <v>10000.01</v>
          </cell>
          <cell r="E65">
            <v>0</v>
          </cell>
          <cell r="F65">
            <v>0</v>
          </cell>
          <cell r="G65">
            <v>10000.01</v>
          </cell>
          <cell r="H65">
            <v>7596.7000000000007</v>
          </cell>
          <cell r="I65">
            <v>7596.7000000000007</v>
          </cell>
          <cell r="J65">
            <v>7596.7000000000007</v>
          </cell>
          <cell r="K65">
            <v>7596.7000000000007</v>
          </cell>
          <cell r="L65">
            <v>2403.3099999999995</v>
          </cell>
          <cell r="M65">
            <v>2403.3099999999995</v>
          </cell>
        </row>
        <row r="66">
          <cell r="B66" t="str">
            <v>34401</v>
          </cell>
          <cell r="C66" t="str">
            <v>Seguros de Responsabilidad Patrimonial y Fianzas</v>
          </cell>
          <cell r="D66">
            <v>350000.01</v>
          </cell>
          <cell r="E66">
            <v>0</v>
          </cell>
          <cell r="F66">
            <v>20000</v>
          </cell>
          <cell r="G66">
            <v>330000.01</v>
          </cell>
          <cell r="H66">
            <v>185330.28999999998</v>
          </cell>
          <cell r="I66">
            <v>185330.28999999998</v>
          </cell>
          <cell r="J66">
            <v>185330.28999999998</v>
          </cell>
          <cell r="K66">
            <v>185330.28999999998</v>
          </cell>
          <cell r="L66">
            <v>144669.72000000003</v>
          </cell>
          <cell r="M66">
            <v>144669.72000000003</v>
          </cell>
        </row>
        <row r="67">
          <cell r="B67" t="str">
            <v>34501</v>
          </cell>
          <cell r="C67" t="str">
            <v>Seguro de Bienes Patrimoniales</v>
          </cell>
          <cell r="D67">
            <v>59999.99</v>
          </cell>
          <cell r="E67">
            <v>27800</v>
          </cell>
          <cell r="F67">
            <v>0</v>
          </cell>
          <cell r="G67">
            <v>87799.989999999991</v>
          </cell>
          <cell r="H67">
            <v>87783.330000000016</v>
          </cell>
          <cell r="I67">
            <v>87783.330000000016</v>
          </cell>
          <cell r="J67">
            <v>87783.330000000016</v>
          </cell>
          <cell r="K67">
            <v>87783.330000000016</v>
          </cell>
          <cell r="L67">
            <v>16.659999999974389</v>
          </cell>
          <cell r="M67">
            <v>16.659999999974389</v>
          </cell>
        </row>
        <row r="68">
          <cell r="B68" t="str">
            <v>34701</v>
          </cell>
          <cell r="C68" t="str">
            <v>Fletes y Maniobras</v>
          </cell>
          <cell r="D68">
            <v>10000.01</v>
          </cell>
          <cell r="E68">
            <v>0</v>
          </cell>
          <cell r="F68">
            <v>0</v>
          </cell>
          <cell r="G68">
            <v>10000.01</v>
          </cell>
          <cell r="H68">
            <v>3480</v>
          </cell>
          <cell r="I68">
            <v>3480</v>
          </cell>
          <cell r="J68">
            <v>3480</v>
          </cell>
          <cell r="K68">
            <v>3480</v>
          </cell>
          <cell r="L68">
            <v>6520.01</v>
          </cell>
          <cell r="M68">
            <v>6520.01</v>
          </cell>
        </row>
        <row r="69">
          <cell r="B69" t="str">
            <v>35101</v>
          </cell>
          <cell r="C69" t="str">
            <v>Mantenimiento y Conservacion de Inmuebles</v>
          </cell>
          <cell r="D69">
            <v>1200000</v>
          </cell>
          <cell r="E69">
            <v>0</v>
          </cell>
          <cell r="F69">
            <v>0</v>
          </cell>
          <cell r="G69">
            <v>1200000</v>
          </cell>
          <cell r="H69">
            <v>910097.28</v>
          </cell>
          <cell r="I69">
            <v>910097.28</v>
          </cell>
          <cell r="J69">
            <v>910097.28</v>
          </cell>
          <cell r="K69">
            <v>910097.28</v>
          </cell>
          <cell r="L69">
            <v>289902.71999999997</v>
          </cell>
          <cell r="M69">
            <v>289902.71999999997</v>
          </cell>
        </row>
        <row r="70">
          <cell r="B70" t="str">
            <v>35201</v>
          </cell>
          <cell r="C70" t="str">
            <v>Mantenimiento y Conservacion de Mob y Eqpo</v>
          </cell>
          <cell r="D70">
            <v>10000.01</v>
          </cell>
          <cell r="E70">
            <v>0</v>
          </cell>
          <cell r="F70">
            <v>0</v>
          </cell>
          <cell r="G70">
            <v>10000.01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10000.01</v>
          </cell>
          <cell r="M70">
            <v>10000.01</v>
          </cell>
        </row>
        <row r="71">
          <cell r="B71" t="str">
            <v>35301</v>
          </cell>
          <cell r="C71" t="str">
            <v>Instalaciones</v>
          </cell>
          <cell r="D71">
            <v>50000</v>
          </cell>
          <cell r="E71">
            <v>0</v>
          </cell>
          <cell r="F71">
            <v>0</v>
          </cell>
          <cell r="G71">
            <v>50000</v>
          </cell>
          <cell r="H71">
            <v>4760.84</v>
          </cell>
          <cell r="I71">
            <v>4760.84</v>
          </cell>
          <cell r="J71">
            <v>4760.84</v>
          </cell>
          <cell r="K71">
            <v>4760.84</v>
          </cell>
          <cell r="L71">
            <v>45239.16</v>
          </cell>
          <cell r="M71">
            <v>45239.16</v>
          </cell>
        </row>
        <row r="72">
          <cell r="B72" t="str">
            <v>35302</v>
          </cell>
          <cell r="C72" t="str">
            <v>Mantto y Conservacion de Bienes Informaticos</v>
          </cell>
          <cell r="D72">
            <v>70000.009999999995</v>
          </cell>
          <cell r="E72">
            <v>15300</v>
          </cell>
          <cell r="F72">
            <v>0</v>
          </cell>
          <cell r="G72">
            <v>85300.01</v>
          </cell>
          <cell r="H72">
            <v>85289.489999999991</v>
          </cell>
          <cell r="I72">
            <v>85289.489999999991</v>
          </cell>
          <cell r="J72">
            <v>85289.489999999991</v>
          </cell>
          <cell r="K72">
            <v>85289.489999999991</v>
          </cell>
          <cell r="L72">
            <v>10.520000000004075</v>
          </cell>
          <cell r="M72">
            <v>10.520000000004075</v>
          </cell>
        </row>
        <row r="73">
          <cell r="B73" t="str">
            <v>35501</v>
          </cell>
          <cell r="C73" t="str">
            <v>Mantto y Conservacion Eqpo de Transporte</v>
          </cell>
          <cell r="D73">
            <v>250000</v>
          </cell>
          <cell r="E73">
            <v>0</v>
          </cell>
          <cell r="F73">
            <v>0</v>
          </cell>
          <cell r="G73">
            <v>250000</v>
          </cell>
          <cell r="H73">
            <v>87996.299999999988</v>
          </cell>
          <cell r="I73">
            <v>87996.299999999988</v>
          </cell>
          <cell r="J73">
            <v>87996.299999999988</v>
          </cell>
          <cell r="K73">
            <v>87996.299999999988</v>
          </cell>
          <cell r="L73">
            <v>162003.70000000001</v>
          </cell>
          <cell r="M73">
            <v>162003.70000000001</v>
          </cell>
        </row>
        <row r="74">
          <cell r="B74" t="str">
            <v>35701</v>
          </cell>
          <cell r="C74" t="str">
            <v>Mantenimiento y Conservacion de Maq y Eqpo</v>
          </cell>
          <cell r="D74">
            <v>59999.99</v>
          </cell>
          <cell r="E74">
            <v>0</v>
          </cell>
          <cell r="F74">
            <v>0</v>
          </cell>
          <cell r="G74">
            <v>59999.99</v>
          </cell>
          <cell r="H74">
            <v>50291.519999999997</v>
          </cell>
          <cell r="I74">
            <v>50291.519999999997</v>
          </cell>
          <cell r="J74">
            <v>50291.519999999997</v>
          </cell>
          <cell r="K74">
            <v>50291.519999999997</v>
          </cell>
          <cell r="L74">
            <v>9708.4700000000012</v>
          </cell>
          <cell r="M74">
            <v>9708.4700000000012</v>
          </cell>
        </row>
        <row r="75">
          <cell r="B75" t="str">
            <v>35901</v>
          </cell>
          <cell r="C75" t="str">
            <v>Servicios de Jardineria y Fumigacion</v>
          </cell>
          <cell r="D75">
            <v>90000</v>
          </cell>
          <cell r="E75">
            <v>0</v>
          </cell>
          <cell r="F75">
            <v>0</v>
          </cell>
          <cell r="G75">
            <v>90000</v>
          </cell>
          <cell r="H75">
            <v>80959.710000000006</v>
          </cell>
          <cell r="I75">
            <v>80959.709999999992</v>
          </cell>
          <cell r="J75">
            <v>80959.709999999992</v>
          </cell>
          <cell r="K75">
            <v>80959.709999999992</v>
          </cell>
          <cell r="L75">
            <v>9040.2899999999936</v>
          </cell>
          <cell r="M75">
            <v>9040.2900000000081</v>
          </cell>
        </row>
        <row r="76">
          <cell r="B76" t="str">
            <v>36101</v>
          </cell>
          <cell r="C76" t="str">
            <v>Difusion por Radio,TV y otros Medios de Mensajes s</v>
          </cell>
          <cell r="D76">
            <v>9999999.9900000002</v>
          </cell>
          <cell r="E76">
            <v>906118.88</v>
          </cell>
          <cell r="F76">
            <v>0</v>
          </cell>
          <cell r="G76">
            <v>10906118.870000001</v>
          </cell>
          <cell r="H76">
            <v>906118.86</v>
          </cell>
          <cell r="I76">
            <v>906118.86</v>
          </cell>
          <cell r="J76">
            <v>906118.86</v>
          </cell>
          <cell r="K76">
            <v>906118.86</v>
          </cell>
          <cell r="L76">
            <v>10000000.010000002</v>
          </cell>
          <cell r="M76">
            <v>10000000.010000002</v>
          </cell>
        </row>
        <row r="77">
          <cell r="B77" t="str">
            <v>36201</v>
          </cell>
          <cell r="C77" t="str">
            <v>Difusion por Radio,TV y Otros Medios de Mensajes C</v>
          </cell>
          <cell r="D77">
            <v>500000.01</v>
          </cell>
          <cell r="E77">
            <v>0</v>
          </cell>
          <cell r="F77">
            <v>105000</v>
          </cell>
          <cell r="G77">
            <v>395000.01</v>
          </cell>
          <cell r="H77">
            <v>70365.600000000006</v>
          </cell>
          <cell r="I77">
            <v>70365.600000000006</v>
          </cell>
          <cell r="J77">
            <v>70365.600000000006</v>
          </cell>
          <cell r="K77">
            <v>70365.600000000006</v>
          </cell>
          <cell r="L77">
            <v>324634.41000000003</v>
          </cell>
          <cell r="M77">
            <v>324634.41000000003</v>
          </cell>
        </row>
        <row r="78">
          <cell r="B78" t="str">
            <v>37101</v>
          </cell>
          <cell r="C78" t="str">
            <v>Pasajes Aereos</v>
          </cell>
          <cell r="D78">
            <v>3500000</v>
          </cell>
          <cell r="E78">
            <v>0</v>
          </cell>
          <cell r="F78">
            <v>0</v>
          </cell>
          <cell r="G78">
            <v>3500000</v>
          </cell>
          <cell r="H78">
            <v>2930557</v>
          </cell>
          <cell r="I78">
            <v>2930557</v>
          </cell>
          <cell r="J78">
            <v>2930557</v>
          </cell>
          <cell r="K78">
            <v>2930557</v>
          </cell>
          <cell r="L78">
            <v>569443</v>
          </cell>
          <cell r="M78">
            <v>569443</v>
          </cell>
        </row>
        <row r="79">
          <cell r="B79" t="str">
            <v>37201</v>
          </cell>
          <cell r="C79" t="str">
            <v>Pasajes Terrestres</v>
          </cell>
          <cell r="D79">
            <v>56428</v>
          </cell>
          <cell r="E79">
            <v>90000</v>
          </cell>
          <cell r="F79">
            <v>0</v>
          </cell>
          <cell r="G79">
            <v>146428</v>
          </cell>
          <cell r="H79">
            <v>35150.86</v>
          </cell>
          <cell r="I79">
            <v>35150.86</v>
          </cell>
          <cell r="J79">
            <v>35150.86</v>
          </cell>
          <cell r="K79">
            <v>35150.86</v>
          </cell>
          <cell r="L79">
            <v>111277.14</v>
          </cell>
          <cell r="M79">
            <v>111277.14</v>
          </cell>
        </row>
        <row r="80">
          <cell r="B80" t="str">
            <v>37501</v>
          </cell>
          <cell r="C80" t="str">
            <v>Viaticos en el Pais</v>
          </cell>
          <cell r="D80">
            <v>799999.99</v>
          </cell>
          <cell r="E80">
            <v>0</v>
          </cell>
          <cell r="F80">
            <v>0</v>
          </cell>
          <cell r="G80">
            <v>799999.99</v>
          </cell>
          <cell r="H80">
            <v>142556.41999999998</v>
          </cell>
          <cell r="I80">
            <v>142556.41999999998</v>
          </cell>
          <cell r="J80">
            <v>142556.41999999998</v>
          </cell>
          <cell r="K80">
            <v>142556.41999999998</v>
          </cell>
          <cell r="L80">
            <v>657443.57000000007</v>
          </cell>
          <cell r="M80">
            <v>657443.57000000007</v>
          </cell>
        </row>
        <row r="81">
          <cell r="B81" t="str">
            <v>37502</v>
          </cell>
          <cell r="C81" t="str">
            <v>Gastos de Camino</v>
          </cell>
          <cell r="D81">
            <v>5000</v>
          </cell>
          <cell r="E81">
            <v>5000</v>
          </cell>
          <cell r="F81">
            <v>0</v>
          </cell>
          <cell r="G81">
            <v>10000</v>
          </cell>
          <cell r="H81">
            <v>7498</v>
          </cell>
          <cell r="I81">
            <v>7498</v>
          </cell>
          <cell r="J81">
            <v>7498</v>
          </cell>
          <cell r="K81">
            <v>7498</v>
          </cell>
          <cell r="L81">
            <v>2502</v>
          </cell>
          <cell r="M81">
            <v>2502</v>
          </cell>
        </row>
        <row r="82">
          <cell r="B82" t="str">
            <v>37601</v>
          </cell>
          <cell r="C82" t="str">
            <v>Viaticos en el Extranjero</v>
          </cell>
          <cell r="D82">
            <v>2700000</v>
          </cell>
          <cell r="E82">
            <v>0</v>
          </cell>
          <cell r="F82">
            <v>45000</v>
          </cell>
          <cell r="G82">
            <v>2655000</v>
          </cell>
          <cell r="H82">
            <v>480268.83999999997</v>
          </cell>
          <cell r="I82">
            <v>480268.83999999997</v>
          </cell>
          <cell r="J82">
            <v>480268.83999999997</v>
          </cell>
          <cell r="K82">
            <v>480268.83999999997</v>
          </cell>
          <cell r="L82">
            <v>2174731.16</v>
          </cell>
          <cell r="M82">
            <v>2174731.16</v>
          </cell>
        </row>
        <row r="83">
          <cell r="B83" t="str">
            <v>37901</v>
          </cell>
          <cell r="C83" t="str">
            <v>Cuotas</v>
          </cell>
          <cell r="D83">
            <v>5000</v>
          </cell>
          <cell r="E83">
            <v>15000</v>
          </cell>
          <cell r="F83">
            <v>0</v>
          </cell>
          <cell r="G83">
            <v>20000</v>
          </cell>
          <cell r="H83">
            <v>9237</v>
          </cell>
          <cell r="I83">
            <v>9237</v>
          </cell>
          <cell r="J83">
            <v>9237</v>
          </cell>
          <cell r="K83">
            <v>9237</v>
          </cell>
          <cell r="L83">
            <v>10763</v>
          </cell>
          <cell r="M83">
            <v>10763</v>
          </cell>
        </row>
        <row r="84">
          <cell r="B84" t="str">
            <v>38101</v>
          </cell>
          <cell r="C84" t="str">
            <v>Gastos de ceremonial</v>
          </cell>
          <cell r="D84">
            <v>100000</v>
          </cell>
          <cell r="E84">
            <v>6193728.75</v>
          </cell>
          <cell r="F84">
            <v>17062.68</v>
          </cell>
          <cell r="G84">
            <v>6276666.0700000003</v>
          </cell>
          <cell r="H84">
            <v>1471670.7699999998</v>
          </cell>
          <cell r="I84">
            <v>1471670.7699999998</v>
          </cell>
          <cell r="J84">
            <v>1471670.7699999998</v>
          </cell>
          <cell r="K84">
            <v>1471670.7699999998</v>
          </cell>
          <cell r="L84">
            <v>4804995.3000000007</v>
          </cell>
          <cell r="M84">
            <v>4804995.3000000007</v>
          </cell>
        </row>
        <row r="85">
          <cell r="B85" t="str">
            <v>38201</v>
          </cell>
          <cell r="C85" t="str">
            <v>Gastos de Orden Social y cultural</v>
          </cell>
          <cell r="D85">
            <v>10000.01</v>
          </cell>
          <cell r="E85">
            <v>0</v>
          </cell>
          <cell r="F85">
            <v>0</v>
          </cell>
          <cell r="G85">
            <v>10000.01</v>
          </cell>
          <cell r="H85">
            <v>3000</v>
          </cell>
          <cell r="I85">
            <v>3000</v>
          </cell>
          <cell r="J85">
            <v>3000</v>
          </cell>
          <cell r="K85">
            <v>3000</v>
          </cell>
          <cell r="L85">
            <v>7000.01</v>
          </cell>
          <cell r="M85">
            <v>7000.01</v>
          </cell>
        </row>
        <row r="86">
          <cell r="B86" t="str">
            <v>38301</v>
          </cell>
          <cell r="C86" t="str">
            <v>Congresos y Convenciones</v>
          </cell>
          <cell r="D86">
            <v>3900000</v>
          </cell>
          <cell r="E86">
            <v>0</v>
          </cell>
          <cell r="F86">
            <v>280400</v>
          </cell>
          <cell r="G86">
            <v>3619600</v>
          </cell>
          <cell r="H86">
            <v>1898922.91</v>
          </cell>
          <cell r="I86">
            <v>1898922.91</v>
          </cell>
          <cell r="J86">
            <v>1898922.91</v>
          </cell>
          <cell r="K86">
            <v>1898922.91</v>
          </cell>
          <cell r="L86">
            <v>1720677.09</v>
          </cell>
          <cell r="M86">
            <v>1720677.09</v>
          </cell>
        </row>
        <row r="87">
          <cell r="B87" t="str">
            <v>38501</v>
          </cell>
          <cell r="C87" t="str">
            <v>Gastos de Atencion y Promocion</v>
          </cell>
          <cell r="D87">
            <v>600000</v>
          </cell>
          <cell r="E87">
            <v>0</v>
          </cell>
          <cell r="F87">
            <v>0</v>
          </cell>
          <cell r="G87">
            <v>600000</v>
          </cell>
          <cell r="H87">
            <v>522412.64999999997</v>
          </cell>
          <cell r="I87">
            <v>522412.64999999997</v>
          </cell>
          <cell r="J87">
            <v>522412.64999999997</v>
          </cell>
          <cell r="K87">
            <v>522412.64999999997</v>
          </cell>
          <cell r="L87">
            <v>77587.350000000035</v>
          </cell>
          <cell r="M87">
            <v>77587.350000000035</v>
          </cell>
        </row>
        <row r="88">
          <cell r="B88" t="str">
            <v>39201</v>
          </cell>
          <cell r="C88" t="str">
            <v>Impuestos y Derechos</v>
          </cell>
          <cell r="D88">
            <v>5000</v>
          </cell>
          <cell r="E88">
            <v>0</v>
          </cell>
          <cell r="F88">
            <v>0</v>
          </cell>
          <cell r="G88">
            <v>5000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5000</v>
          </cell>
          <cell r="M88">
            <v>5000</v>
          </cell>
        </row>
        <row r="89">
          <cell r="B89">
            <v>39501</v>
          </cell>
          <cell r="C89" t="str">
            <v>PENAS, MULTAS, ACCESORIOS Y ACTUALIZACIONES</v>
          </cell>
          <cell r="D89">
            <v>20000</v>
          </cell>
          <cell r="E89">
            <v>10000</v>
          </cell>
          <cell r="F89">
            <v>0</v>
          </cell>
          <cell r="G89">
            <v>30000</v>
          </cell>
          <cell r="H89">
            <v>28571</v>
          </cell>
          <cell r="I89">
            <v>28571</v>
          </cell>
          <cell r="J89">
            <v>28571</v>
          </cell>
          <cell r="K89">
            <v>28571</v>
          </cell>
          <cell r="L89">
            <v>1429</v>
          </cell>
          <cell r="M89">
            <v>1429</v>
          </cell>
        </row>
        <row r="90">
          <cell r="B90">
            <v>4000</v>
          </cell>
          <cell r="C90" t="str">
            <v>TRANSFERENCIAS, ASIGNACIONES, SUBSIDIOS Y OTRAS AY</v>
          </cell>
          <cell r="D90">
            <v>33436316.73</v>
          </cell>
          <cell r="E90">
            <v>33025875</v>
          </cell>
          <cell r="F90">
            <v>0</v>
          </cell>
          <cell r="G90">
            <v>66462191.730000004</v>
          </cell>
          <cell r="H90">
            <v>47431015</v>
          </cell>
          <cell r="I90">
            <v>47431015</v>
          </cell>
          <cell r="J90">
            <v>47431015</v>
          </cell>
          <cell r="K90">
            <v>47431015</v>
          </cell>
          <cell r="L90">
            <v>19031176.730000004</v>
          </cell>
          <cell r="M90">
            <v>19031176.730000004</v>
          </cell>
        </row>
        <row r="91">
          <cell r="B91">
            <v>43101</v>
          </cell>
          <cell r="C91" t="str">
            <v>SUBSIDIOS A LA PRODUCCION</v>
          </cell>
          <cell r="D91">
            <v>32436316.73</v>
          </cell>
          <cell r="E91">
            <v>33025875</v>
          </cell>
          <cell r="F91">
            <v>0</v>
          </cell>
          <cell r="G91">
            <v>65462191.730000004</v>
          </cell>
          <cell r="H91">
            <v>47025875</v>
          </cell>
          <cell r="I91">
            <v>47025875</v>
          </cell>
          <cell r="J91">
            <v>47025875</v>
          </cell>
          <cell r="K91">
            <v>47025875</v>
          </cell>
          <cell r="L91">
            <v>18436316.730000004</v>
          </cell>
          <cell r="M91">
            <v>18436316.730000004</v>
          </cell>
        </row>
        <row r="92">
          <cell r="B92">
            <v>43301</v>
          </cell>
          <cell r="C92" t="str">
            <v>SUBSIDIOS A LA INVERSION</v>
          </cell>
          <cell r="D92">
            <v>1000000</v>
          </cell>
          <cell r="E92">
            <v>0</v>
          </cell>
          <cell r="F92">
            <v>0</v>
          </cell>
          <cell r="G92">
            <v>1000000</v>
          </cell>
          <cell r="H92">
            <v>405140</v>
          </cell>
          <cell r="I92">
            <v>405140</v>
          </cell>
          <cell r="J92">
            <v>405140</v>
          </cell>
          <cell r="K92">
            <v>405140</v>
          </cell>
          <cell r="L92">
            <v>594860</v>
          </cell>
          <cell r="M92">
            <v>594860</v>
          </cell>
        </row>
        <row r="93">
          <cell r="B93">
            <v>5000</v>
          </cell>
          <cell r="C93" t="str">
            <v>BIENES MUEBLES, INMUEBLES E INTANGIBLES</v>
          </cell>
          <cell r="D93">
            <v>0</v>
          </cell>
          <cell r="E93">
            <v>17062.68</v>
          </cell>
          <cell r="F93">
            <v>0</v>
          </cell>
          <cell r="G93">
            <v>17062.68</v>
          </cell>
          <cell r="H93">
            <v>17062.68</v>
          </cell>
          <cell r="I93">
            <v>17062.68</v>
          </cell>
          <cell r="J93">
            <v>17062.68</v>
          </cell>
          <cell r="K93">
            <v>17062.68</v>
          </cell>
          <cell r="L93">
            <v>0</v>
          </cell>
          <cell r="M93">
            <v>0</v>
          </cell>
        </row>
        <row r="94">
          <cell r="B94" t="str">
            <v>51101</v>
          </cell>
          <cell r="C94" t="str">
            <v>Muebles de Oficina y Estanteria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B95" t="str">
            <v>51501</v>
          </cell>
          <cell r="C95" t="str">
            <v>Eqpo de Computo y de Tecnologias de la informacion</v>
          </cell>
          <cell r="D95">
            <v>0</v>
          </cell>
          <cell r="E95">
            <v>17062.68</v>
          </cell>
          <cell r="F95">
            <v>0</v>
          </cell>
          <cell r="G95">
            <v>17062.68</v>
          </cell>
          <cell r="H95">
            <v>17062.68</v>
          </cell>
          <cell r="I95">
            <v>17062.68</v>
          </cell>
          <cell r="J95">
            <v>17062.68</v>
          </cell>
          <cell r="K95">
            <v>17062.68</v>
          </cell>
          <cell r="L95">
            <v>0</v>
          </cell>
          <cell r="M95">
            <v>0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/>
      <sheetData sheetId="1">
        <row r="3">
          <cell r="B3" t="str">
            <v xml:space="preserve"> PARTIDA PRESUPUESTAL</v>
          </cell>
          <cell r="C3" t="str">
            <v>DESCRIPCION</v>
          </cell>
          <cell r="D3" t="str">
            <v>PRESUPUESTO AUTORIZADO</v>
          </cell>
          <cell r="E3">
            <v>0</v>
          </cell>
          <cell r="F3">
            <v>0</v>
          </cell>
          <cell r="G3">
            <v>0</v>
          </cell>
          <cell r="H3" t="str">
            <v>COMPROMETIDO</v>
          </cell>
          <cell r="I3" t="str">
            <v>DEVENGADO</v>
          </cell>
          <cell r="J3" t="str">
            <v>EJERCIDO</v>
          </cell>
          <cell r="K3" t="str">
            <v>PAGADO</v>
          </cell>
          <cell r="L3" t="str">
            <v>DISPONIBLE P Comprometer</v>
          </cell>
          <cell r="M3" t="str">
            <v>CREDITO DISPONIBLE</v>
          </cell>
        </row>
        <row r="4">
          <cell r="B4">
            <v>0</v>
          </cell>
          <cell r="C4">
            <v>0</v>
          </cell>
          <cell r="D4" t="str">
            <v>APROBADO</v>
          </cell>
          <cell r="E4" t="str">
            <v>AMPLIACIONES</v>
          </cell>
          <cell r="F4" t="str">
            <v>DEDUCCIONES</v>
          </cell>
          <cell r="G4" t="str">
            <v>MODIFICADO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B5">
            <v>1000</v>
          </cell>
          <cell r="C5" t="str">
            <v>SERVICIOS PERSONALES</v>
          </cell>
          <cell r="D5">
            <v>21474408.129999995</v>
          </cell>
          <cell r="E5">
            <v>0</v>
          </cell>
          <cell r="F5">
            <v>0</v>
          </cell>
          <cell r="G5">
            <v>21474408.129999995</v>
          </cell>
          <cell r="H5">
            <v>20532256.680000003</v>
          </cell>
          <cell r="I5">
            <v>20532256.680000003</v>
          </cell>
          <cell r="J5">
            <v>20532256.680000003</v>
          </cell>
          <cell r="K5">
            <v>20532256.680000003</v>
          </cell>
          <cell r="L5">
            <v>942151.45000000019</v>
          </cell>
          <cell r="M5">
            <v>942151.45000000019</v>
          </cell>
        </row>
        <row r="6">
          <cell r="B6" t="str">
            <v>11301</v>
          </cell>
          <cell r="C6" t="str">
            <v>Sueldos</v>
          </cell>
          <cell r="D6">
            <v>5444965.6600000001</v>
          </cell>
          <cell r="E6">
            <v>0</v>
          </cell>
          <cell r="F6">
            <v>0</v>
          </cell>
          <cell r="G6">
            <v>5444965.6600000001</v>
          </cell>
          <cell r="H6">
            <v>5349218.26</v>
          </cell>
          <cell r="I6">
            <v>5349218.26</v>
          </cell>
          <cell r="J6">
            <v>5349218.26</v>
          </cell>
          <cell r="K6">
            <v>5349218.26</v>
          </cell>
          <cell r="L6">
            <v>95747.400000000373</v>
          </cell>
          <cell r="M6">
            <v>95747.400000000373</v>
          </cell>
        </row>
        <row r="7">
          <cell r="B7" t="str">
            <v>11303</v>
          </cell>
          <cell r="C7" t="str">
            <v>Remuneraciones Diversas</v>
          </cell>
          <cell r="D7">
            <v>1804239.54</v>
          </cell>
          <cell r="E7">
            <v>0</v>
          </cell>
          <cell r="F7">
            <v>0</v>
          </cell>
          <cell r="G7">
            <v>1804239.54</v>
          </cell>
          <cell r="H7">
            <v>1718192.7000000007</v>
          </cell>
          <cell r="I7">
            <v>1718192.7000000007</v>
          </cell>
          <cell r="J7">
            <v>1718192.7000000007</v>
          </cell>
          <cell r="K7">
            <v>1718192.7000000007</v>
          </cell>
          <cell r="L7">
            <v>86046.839999999385</v>
          </cell>
          <cell r="M7">
            <v>86046.839999999385</v>
          </cell>
        </row>
        <row r="8">
          <cell r="B8" t="str">
            <v>11305</v>
          </cell>
          <cell r="C8" t="str">
            <v>Compensaciones por Riesgos Profesionales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11306</v>
          </cell>
          <cell r="C9" t="str">
            <v>Riesgo Laboral</v>
          </cell>
          <cell r="D9">
            <v>4423021.57</v>
          </cell>
          <cell r="E9">
            <v>0</v>
          </cell>
          <cell r="F9">
            <v>0</v>
          </cell>
          <cell r="G9">
            <v>4423021.57</v>
          </cell>
          <cell r="H9">
            <v>5656271.3399999999</v>
          </cell>
          <cell r="I9">
            <v>5656271.3399999999</v>
          </cell>
          <cell r="J9">
            <v>5656271.3399999999</v>
          </cell>
          <cell r="K9">
            <v>5656271.3399999999</v>
          </cell>
          <cell r="L9">
            <v>-1233249.7699999996</v>
          </cell>
          <cell r="M9">
            <v>-1233249.7699999996</v>
          </cell>
        </row>
        <row r="10">
          <cell r="B10" t="str">
            <v>11307</v>
          </cell>
          <cell r="C10" t="str">
            <v>Ayuda Para Habitación</v>
          </cell>
          <cell r="D10">
            <v>1125296.6499999999</v>
          </cell>
          <cell r="E10">
            <v>0</v>
          </cell>
          <cell r="F10">
            <v>0</v>
          </cell>
          <cell r="G10">
            <v>1125296.6499999999</v>
          </cell>
          <cell r="H10">
            <v>1013033.58</v>
          </cell>
          <cell r="I10">
            <v>1013033.58</v>
          </cell>
          <cell r="J10">
            <v>1013033.58</v>
          </cell>
          <cell r="K10">
            <v>1013033.58</v>
          </cell>
          <cell r="L10">
            <v>112263.06999999995</v>
          </cell>
          <cell r="M10">
            <v>112263.06999999995</v>
          </cell>
        </row>
        <row r="11">
          <cell r="B11" t="str">
            <v>11310</v>
          </cell>
          <cell r="C11" t="str">
            <v>Ayuda Energía Electrica</v>
          </cell>
          <cell r="D11">
            <v>750198.79</v>
          </cell>
          <cell r="E11">
            <v>0</v>
          </cell>
          <cell r="F11">
            <v>0</v>
          </cell>
          <cell r="G11">
            <v>750198.79</v>
          </cell>
          <cell r="H11">
            <v>675356.80999999994</v>
          </cell>
          <cell r="I11">
            <v>675356.80999999994</v>
          </cell>
          <cell r="J11">
            <v>675356.80999999994</v>
          </cell>
          <cell r="K11">
            <v>675356.80999999994</v>
          </cell>
          <cell r="L11">
            <v>74841.980000000098</v>
          </cell>
          <cell r="M11">
            <v>74841.980000000098</v>
          </cell>
        </row>
        <row r="12">
          <cell r="B12" t="str">
            <v>13101</v>
          </cell>
          <cell r="C12" t="str">
            <v>Primas y Acred por Años de Servicio Eftvo Prestado</v>
          </cell>
          <cell r="D12">
            <v>175274.27</v>
          </cell>
          <cell r="E12">
            <v>0</v>
          </cell>
          <cell r="F12">
            <v>0</v>
          </cell>
          <cell r="G12">
            <v>175274.27</v>
          </cell>
          <cell r="H12">
            <v>55039.150000000009</v>
          </cell>
          <cell r="I12">
            <v>55039.150000000009</v>
          </cell>
          <cell r="J12">
            <v>55039.150000000009</v>
          </cell>
          <cell r="K12">
            <v>55039.150000000009</v>
          </cell>
          <cell r="L12">
            <v>120235.11999999998</v>
          </cell>
          <cell r="M12">
            <v>120235.11999999998</v>
          </cell>
        </row>
        <row r="13">
          <cell r="B13" t="str">
            <v>13201</v>
          </cell>
          <cell r="C13" t="str">
            <v>Prima Vacacional</v>
          </cell>
          <cell r="D13">
            <v>589735.42000000004</v>
          </cell>
          <cell r="E13">
            <v>0</v>
          </cell>
          <cell r="F13">
            <v>0</v>
          </cell>
          <cell r="G13">
            <v>589735.42000000004</v>
          </cell>
          <cell r="H13">
            <v>95431.53</v>
          </cell>
          <cell r="I13">
            <v>95431.53</v>
          </cell>
          <cell r="J13">
            <v>95431.53</v>
          </cell>
          <cell r="K13">
            <v>95431.53</v>
          </cell>
          <cell r="L13">
            <v>494303.89</v>
          </cell>
          <cell r="M13">
            <v>494303.89</v>
          </cell>
        </row>
        <row r="14">
          <cell r="B14" t="str">
            <v>13202</v>
          </cell>
          <cell r="C14" t="str">
            <v>Gratificaciones por Fin de Año</v>
          </cell>
          <cell r="D14">
            <v>1360110.87</v>
          </cell>
          <cell r="E14">
            <v>0</v>
          </cell>
          <cell r="F14">
            <v>0</v>
          </cell>
          <cell r="G14">
            <v>1360110.87</v>
          </cell>
          <cell r="H14">
            <v>200040.58000000002</v>
          </cell>
          <cell r="I14">
            <v>200040.58000000002</v>
          </cell>
          <cell r="J14">
            <v>200040.58000000002</v>
          </cell>
          <cell r="K14">
            <v>200040.58000000002</v>
          </cell>
          <cell r="L14">
            <v>1160070.29</v>
          </cell>
          <cell r="M14">
            <v>1160070.29</v>
          </cell>
        </row>
        <row r="15">
          <cell r="B15" t="str">
            <v>13203</v>
          </cell>
          <cell r="C15" t="str">
            <v>Compensaciones por Ajuste de Calendario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13204</v>
          </cell>
          <cell r="C16" t="str">
            <v>Compensacion por Bono Navideño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13403</v>
          </cell>
          <cell r="C17" t="str">
            <v>Estimulos al Personal de Confianza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14101</v>
          </cell>
          <cell r="C18" t="str">
            <v>Cuotas por Servicio Medico del Isssteson</v>
          </cell>
          <cell r="D18">
            <v>902295.22</v>
          </cell>
          <cell r="E18">
            <v>0</v>
          </cell>
          <cell r="F18">
            <v>0</v>
          </cell>
          <cell r="G18">
            <v>902295.22</v>
          </cell>
          <cell r="H18">
            <v>962407.8</v>
          </cell>
          <cell r="I18">
            <v>962407.8</v>
          </cell>
          <cell r="J18">
            <v>962407.8</v>
          </cell>
          <cell r="K18">
            <v>962407.8</v>
          </cell>
          <cell r="L18">
            <v>-60112.580000000075</v>
          </cell>
          <cell r="M18">
            <v>-60112.580000000075</v>
          </cell>
        </row>
        <row r="19">
          <cell r="B19" t="str">
            <v>14102</v>
          </cell>
          <cell r="C19" t="str">
            <v>Cuotas por Seguro de Vida Isssteson</v>
          </cell>
          <cell r="D19">
            <v>95.76</v>
          </cell>
          <cell r="E19">
            <v>0</v>
          </cell>
          <cell r="F19">
            <v>0</v>
          </cell>
          <cell r="G19">
            <v>95.76</v>
          </cell>
          <cell r="H19">
            <v>93.499999999999986</v>
          </cell>
          <cell r="I19">
            <v>93.499999999999986</v>
          </cell>
          <cell r="J19">
            <v>93.499999999999986</v>
          </cell>
          <cell r="K19">
            <v>93.499999999999986</v>
          </cell>
          <cell r="L19">
            <v>2.2600000000000193</v>
          </cell>
          <cell r="M19">
            <v>2.2600000000000193</v>
          </cell>
        </row>
        <row r="20">
          <cell r="B20" t="str">
            <v>14103</v>
          </cell>
          <cell r="C20" t="str">
            <v>Cuotas por Seguro de Retiro al Isssteson</v>
          </cell>
          <cell r="D20">
            <v>1486.84</v>
          </cell>
          <cell r="E20">
            <v>0</v>
          </cell>
          <cell r="F20">
            <v>0</v>
          </cell>
          <cell r="G20">
            <v>1486.84</v>
          </cell>
          <cell r="H20">
            <v>1436.96</v>
          </cell>
          <cell r="I20">
            <v>1436.96</v>
          </cell>
          <cell r="J20">
            <v>1436.96</v>
          </cell>
          <cell r="K20">
            <v>1436.96</v>
          </cell>
          <cell r="L20">
            <v>49.879999999999882</v>
          </cell>
          <cell r="M20">
            <v>49.879999999999882</v>
          </cell>
        </row>
        <row r="21">
          <cell r="B21" t="str">
            <v>14104</v>
          </cell>
          <cell r="C21" t="str">
            <v>Asignaciones para Prestamos a Corto Plazo</v>
          </cell>
          <cell r="D21">
            <v>53076.19</v>
          </cell>
          <cell r="E21">
            <v>0</v>
          </cell>
          <cell r="F21">
            <v>0</v>
          </cell>
          <cell r="G21">
            <v>53076.19</v>
          </cell>
          <cell r="H21">
            <v>49175.920000000006</v>
          </cell>
          <cell r="I21">
            <v>49175.920000000006</v>
          </cell>
          <cell r="J21">
            <v>49175.920000000006</v>
          </cell>
          <cell r="K21">
            <v>49175.920000000006</v>
          </cell>
          <cell r="L21">
            <v>3900.2699999999968</v>
          </cell>
          <cell r="M21">
            <v>3900.2699999999968</v>
          </cell>
        </row>
        <row r="22">
          <cell r="B22" t="str">
            <v>14105</v>
          </cell>
          <cell r="C22" t="str">
            <v>Asignaciones para Prestamos Prendarios</v>
          </cell>
          <cell r="D22">
            <v>53076.19</v>
          </cell>
          <cell r="E22">
            <v>0</v>
          </cell>
          <cell r="F22">
            <v>0</v>
          </cell>
          <cell r="G22">
            <v>53076.19</v>
          </cell>
          <cell r="H22">
            <v>49175.920000000006</v>
          </cell>
          <cell r="I22">
            <v>49175.920000000006</v>
          </cell>
          <cell r="J22">
            <v>49175.920000000006</v>
          </cell>
          <cell r="K22">
            <v>49175.920000000006</v>
          </cell>
          <cell r="L22">
            <v>3900.2699999999968</v>
          </cell>
          <cell r="M22">
            <v>3900.2699999999968</v>
          </cell>
        </row>
        <row r="23">
          <cell r="B23" t="str">
            <v>14106</v>
          </cell>
          <cell r="C23" t="str">
            <v>Otras prestaciones de Seguridad Social</v>
          </cell>
          <cell r="D23">
            <v>318457.13</v>
          </cell>
          <cell r="E23">
            <v>0</v>
          </cell>
          <cell r="F23">
            <v>0</v>
          </cell>
          <cell r="G23">
            <v>318457.13</v>
          </cell>
          <cell r="H23">
            <v>245894.48</v>
          </cell>
          <cell r="I23">
            <v>245894.48</v>
          </cell>
          <cell r="J23">
            <v>245894.48</v>
          </cell>
          <cell r="K23">
            <v>245894.48</v>
          </cell>
          <cell r="L23">
            <v>72562.649999999994</v>
          </cell>
          <cell r="M23">
            <v>72562.649999999994</v>
          </cell>
        </row>
        <row r="24">
          <cell r="B24" t="str">
            <v>14107</v>
          </cell>
          <cell r="C24" t="str">
            <v>Cuotas p/Infraestructura,Equipamiento y Mantto Hos</v>
          </cell>
          <cell r="D24">
            <v>106152.39</v>
          </cell>
          <cell r="E24">
            <v>0</v>
          </cell>
          <cell r="F24">
            <v>0</v>
          </cell>
          <cell r="G24">
            <v>106152.39</v>
          </cell>
          <cell r="H24">
            <v>98354.08</v>
          </cell>
          <cell r="I24">
            <v>98354.08</v>
          </cell>
          <cell r="J24">
            <v>98354.08</v>
          </cell>
          <cell r="K24">
            <v>98354.08</v>
          </cell>
          <cell r="L24">
            <v>7798.3099999999977</v>
          </cell>
          <cell r="M24">
            <v>7798.3099999999977</v>
          </cell>
        </row>
        <row r="25">
          <cell r="B25" t="str">
            <v>14201</v>
          </cell>
          <cell r="C25" t="str">
            <v>Cuotas al Fovisssteson</v>
          </cell>
          <cell r="D25">
            <v>424609.5</v>
          </cell>
          <cell r="E25">
            <v>0</v>
          </cell>
          <cell r="F25">
            <v>0</v>
          </cell>
          <cell r="G25">
            <v>424609.5</v>
          </cell>
          <cell r="H25">
            <v>393432.23</v>
          </cell>
          <cell r="I25">
            <v>393432.23</v>
          </cell>
          <cell r="J25">
            <v>393432.23</v>
          </cell>
          <cell r="K25">
            <v>393432.23</v>
          </cell>
          <cell r="L25">
            <v>31177.270000000019</v>
          </cell>
          <cell r="M25">
            <v>31177.270000000019</v>
          </cell>
        </row>
        <row r="26">
          <cell r="B26" t="str">
            <v>14301</v>
          </cell>
          <cell r="C26" t="str">
            <v>Pagas de Defuncion,Pensiones y Jubilaciones</v>
          </cell>
          <cell r="D26">
            <v>1804590.42</v>
          </cell>
          <cell r="E26">
            <v>0</v>
          </cell>
          <cell r="F26">
            <v>0</v>
          </cell>
          <cell r="G26">
            <v>1804590.42</v>
          </cell>
          <cell r="H26">
            <v>1721269.73</v>
          </cell>
          <cell r="I26">
            <v>1721269.73</v>
          </cell>
          <cell r="J26">
            <v>1721269.73</v>
          </cell>
          <cell r="K26">
            <v>1721269.73</v>
          </cell>
          <cell r="L26">
            <v>83320.689999999944</v>
          </cell>
          <cell r="M26">
            <v>83320.689999999944</v>
          </cell>
        </row>
        <row r="27">
          <cell r="B27" t="str">
            <v>17102</v>
          </cell>
          <cell r="C27" t="str">
            <v>Estimulos al Personal</v>
          </cell>
          <cell r="D27">
            <v>2137725.7200000002</v>
          </cell>
          <cell r="E27">
            <v>0</v>
          </cell>
          <cell r="F27">
            <v>0</v>
          </cell>
          <cell r="G27">
            <v>2137725.7200000002</v>
          </cell>
          <cell r="H27">
            <v>2248432.1100000003</v>
          </cell>
          <cell r="I27">
            <v>2248432.1100000003</v>
          </cell>
          <cell r="J27">
            <v>2248432.1100000003</v>
          </cell>
          <cell r="K27">
            <v>2248432.1100000003</v>
          </cell>
          <cell r="L27">
            <v>-110706.39000000013</v>
          </cell>
          <cell r="M27">
            <v>-110706.39000000013</v>
          </cell>
        </row>
        <row r="28">
          <cell r="B28">
            <v>2000</v>
          </cell>
          <cell r="C28" t="str">
            <v>MATERIALES Y SUMINISTROS</v>
          </cell>
          <cell r="D28">
            <v>1586500.06</v>
          </cell>
          <cell r="E28">
            <v>110000</v>
          </cell>
          <cell r="F28">
            <v>110000</v>
          </cell>
          <cell r="G28">
            <v>1586500.06</v>
          </cell>
          <cell r="H28">
            <v>880286.3</v>
          </cell>
          <cell r="I28">
            <v>880286.3</v>
          </cell>
          <cell r="J28">
            <v>880286.3</v>
          </cell>
          <cell r="K28">
            <v>880286.3</v>
          </cell>
          <cell r="L28">
            <v>706213.76</v>
          </cell>
          <cell r="M28">
            <v>706213.76</v>
          </cell>
        </row>
        <row r="29">
          <cell r="B29" t="str">
            <v>21101</v>
          </cell>
          <cell r="C29" t="str">
            <v>Materiales, utiles y equipos menores de oficina</v>
          </cell>
          <cell r="D29">
            <v>400000</v>
          </cell>
          <cell r="E29">
            <v>0</v>
          </cell>
          <cell r="F29">
            <v>100000</v>
          </cell>
          <cell r="G29">
            <v>300000</v>
          </cell>
          <cell r="H29">
            <v>92333.53</v>
          </cell>
          <cell r="I29">
            <v>92333.53</v>
          </cell>
          <cell r="J29">
            <v>92333.53</v>
          </cell>
          <cell r="K29">
            <v>92333.53</v>
          </cell>
          <cell r="L29">
            <v>207666.47</v>
          </cell>
          <cell r="M29">
            <v>207666.47</v>
          </cell>
        </row>
        <row r="30">
          <cell r="B30" t="str">
            <v>21201</v>
          </cell>
          <cell r="C30" t="str">
            <v>Materiales y Utiles de Impresión y Reprodución</v>
          </cell>
          <cell r="D30">
            <v>150000.01</v>
          </cell>
          <cell r="E30">
            <v>0</v>
          </cell>
          <cell r="F30">
            <v>0</v>
          </cell>
          <cell r="G30">
            <v>150000.01</v>
          </cell>
          <cell r="H30">
            <v>127274.48999999999</v>
          </cell>
          <cell r="I30">
            <v>127274.48999999999</v>
          </cell>
          <cell r="J30">
            <v>127274.48999999999</v>
          </cell>
          <cell r="K30">
            <v>127274.48999999999</v>
          </cell>
          <cell r="L30">
            <v>22725.520000000019</v>
          </cell>
          <cell r="M30">
            <v>22725.520000000019</v>
          </cell>
        </row>
        <row r="31">
          <cell r="B31" t="str">
            <v>21501</v>
          </cell>
          <cell r="C31" t="str">
            <v>Material para Información</v>
          </cell>
          <cell r="D31">
            <v>300000</v>
          </cell>
          <cell r="E31">
            <v>100000</v>
          </cell>
          <cell r="F31">
            <v>0</v>
          </cell>
          <cell r="G31">
            <v>400000</v>
          </cell>
          <cell r="H31">
            <v>145976.28</v>
          </cell>
          <cell r="I31">
            <v>145976.28</v>
          </cell>
          <cell r="J31">
            <v>145976.28</v>
          </cell>
          <cell r="K31">
            <v>145976.28</v>
          </cell>
          <cell r="L31">
            <v>254023.72</v>
          </cell>
          <cell r="M31">
            <v>254023.72</v>
          </cell>
        </row>
        <row r="32">
          <cell r="B32" t="str">
            <v>21601</v>
          </cell>
          <cell r="C32" t="str">
            <v>Material de Limpieza</v>
          </cell>
          <cell r="D32">
            <v>10000.01</v>
          </cell>
          <cell r="E32">
            <v>0</v>
          </cell>
          <cell r="F32">
            <v>0</v>
          </cell>
          <cell r="G32">
            <v>10000.01</v>
          </cell>
          <cell r="H32">
            <v>4059.55</v>
          </cell>
          <cell r="I32">
            <v>4059.55</v>
          </cell>
          <cell r="J32">
            <v>4059.55</v>
          </cell>
          <cell r="K32">
            <v>4059.55</v>
          </cell>
          <cell r="L32">
            <v>5940.46</v>
          </cell>
          <cell r="M32">
            <v>5940.46</v>
          </cell>
        </row>
        <row r="33">
          <cell r="B33" t="str">
            <v>21801</v>
          </cell>
          <cell r="C33" t="str">
            <v>Placas, Engomados, Calcomanías y Hologramas</v>
          </cell>
          <cell r="D33">
            <v>10500</v>
          </cell>
          <cell r="E33">
            <v>0</v>
          </cell>
          <cell r="F33">
            <v>0</v>
          </cell>
          <cell r="G33">
            <v>10500</v>
          </cell>
          <cell r="H33">
            <v>10400</v>
          </cell>
          <cell r="I33">
            <v>10400</v>
          </cell>
          <cell r="J33">
            <v>10400</v>
          </cell>
          <cell r="K33">
            <v>10400</v>
          </cell>
          <cell r="L33">
            <v>100</v>
          </cell>
          <cell r="M33">
            <v>100</v>
          </cell>
        </row>
        <row r="34">
          <cell r="B34" t="str">
            <v>22101</v>
          </cell>
          <cell r="C34" t="str">
            <v>Productos Alimenticios p/el Personal en las inst.</v>
          </cell>
          <cell r="D34">
            <v>70000.009999999995</v>
          </cell>
          <cell r="E34">
            <v>10000</v>
          </cell>
          <cell r="F34">
            <v>0</v>
          </cell>
          <cell r="G34">
            <v>80000.009999999995</v>
          </cell>
          <cell r="H34">
            <v>79798.390000000014</v>
          </cell>
          <cell r="I34">
            <v>79798.390000000014</v>
          </cell>
          <cell r="J34">
            <v>79798.390000000014</v>
          </cell>
          <cell r="K34">
            <v>79798.390000000014</v>
          </cell>
          <cell r="L34">
            <v>201.61999999998079</v>
          </cell>
          <cell r="M34">
            <v>201.61999999998079</v>
          </cell>
        </row>
        <row r="35">
          <cell r="B35" t="str">
            <v>22301</v>
          </cell>
          <cell r="C35" t="str">
            <v>Utensilios para el Servicio de Alimentación</v>
          </cell>
          <cell r="D35">
            <v>5000</v>
          </cell>
          <cell r="E35">
            <v>0</v>
          </cell>
          <cell r="F35">
            <v>0</v>
          </cell>
          <cell r="G35">
            <v>5000</v>
          </cell>
          <cell r="H35">
            <v>1533.2800000000002</v>
          </cell>
          <cell r="I35">
            <v>1533.2800000000002</v>
          </cell>
          <cell r="J35">
            <v>1533.2800000000002</v>
          </cell>
          <cell r="K35">
            <v>1533.2800000000002</v>
          </cell>
          <cell r="L35">
            <v>3466.72</v>
          </cell>
          <cell r="M35">
            <v>3466.72</v>
          </cell>
        </row>
        <row r="36">
          <cell r="B36" t="str">
            <v>24101</v>
          </cell>
          <cell r="C36" t="str">
            <v>Productos Minerales NO Métalicos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 t="str">
            <v>24501</v>
          </cell>
          <cell r="C37" t="str">
            <v>Vidrioy Productos de Vidrio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24601</v>
          </cell>
          <cell r="C38" t="str">
            <v>Material Eléctrico y Electrónico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24701</v>
          </cell>
          <cell r="C39" t="str">
            <v>Articulos Metálicos para la Construcción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 t="str">
            <v>24801</v>
          </cell>
          <cell r="C40" t="str">
            <v>Materiales Complementarios</v>
          </cell>
          <cell r="D40">
            <v>10000.01</v>
          </cell>
          <cell r="E40">
            <v>0</v>
          </cell>
          <cell r="F40">
            <v>10000</v>
          </cell>
          <cell r="G40">
            <v>1.0000000000218279E-2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1.0000000000218279E-2</v>
          </cell>
          <cell r="M40">
            <v>1.0000000000218279E-2</v>
          </cell>
        </row>
        <row r="41">
          <cell r="B41" t="str">
            <v>25301</v>
          </cell>
          <cell r="C41" t="str">
            <v>Medicinas y Productos Farmaceuticos</v>
          </cell>
          <cell r="D41">
            <v>1000</v>
          </cell>
          <cell r="E41">
            <v>0</v>
          </cell>
          <cell r="F41">
            <v>0</v>
          </cell>
          <cell r="G41">
            <v>1000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1000</v>
          </cell>
          <cell r="M41">
            <v>1000</v>
          </cell>
        </row>
        <row r="42">
          <cell r="B42" t="str">
            <v>26101</v>
          </cell>
          <cell r="C42" t="str">
            <v>Combustibles</v>
          </cell>
          <cell r="D42">
            <v>300000</v>
          </cell>
          <cell r="E42">
            <v>0</v>
          </cell>
          <cell r="F42">
            <v>0</v>
          </cell>
          <cell r="G42">
            <v>300000</v>
          </cell>
          <cell r="H42">
            <v>285316.41000000003</v>
          </cell>
          <cell r="I42">
            <v>285316.41000000003</v>
          </cell>
          <cell r="J42">
            <v>285316.41000000003</v>
          </cell>
          <cell r="K42">
            <v>285316.41000000003</v>
          </cell>
          <cell r="L42">
            <v>14683.589999999967</v>
          </cell>
          <cell r="M42">
            <v>14683.589999999967</v>
          </cell>
        </row>
        <row r="43">
          <cell r="B43" t="str">
            <v>27101</v>
          </cell>
          <cell r="C43" t="str">
            <v>Vestuario y Uniformes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29101</v>
          </cell>
          <cell r="C44" t="str">
            <v>Herramientas Menores</v>
          </cell>
          <cell r="D44">
            <v>100000.01</v>
          </cell>
          <cell r="E44">
            <v>0</v>
          </cell>
          <cell r="F44">
            <v>0</v>
          </cell>
          <cell r="G44">
            <v>100000.01</v>
          </cell>
          <cell r="H44">
            <v>48051.619999999995</v>
          </cell>
          <cell r="I44">
            <v>48051.619999999995</v>
          </cell>
          <cell r="J44">
            <v>48051.619999999995</v>
          </cell>
          <cell r="K44">
            <v>48051.619999999995</v>
          </cell>
          <cell r="L44">
            <v>51948.39</v>
          </cell>
          <cell r="M44">
            <v>51948.39</v>
          </cell>
        </row>
        <row r="45">
          <cell r="B45" t="str">
            <v>29401</v>
          </cell>
          <cell r="C45" t="str">
            <v>Refac y accs menores de eq. computo y tec de infor</v>
          </cell>
          <cell r="D45">
            <v>80000</v>
          </cell>
          <cell r="E45">
            <v>0</v>
          </cell>
          <cell r="F45">
            <v>0</v>
          </cell>
          <cell r="G45">
            <v>80000</v>
          </cell>
          <cell r="H45">
            <v>27785.79</v>
          </cell>
          <cell r="I45">
            <v>27785.79</v>
          </cell>
          <cell r="J45">
            <v>27785.79</v>
          </cell>
          <cell r="K45">
            <v>27785.79</v>
          </cell>
          <cell r="L45">
            <v>52214.21</v>
          </cell>
          <cell r="M45">
            <v>52214.21</v>
          </cell>
        </row>
        <row r="46">
          <cell r="B46" t="str">
            <v>29601</v>
          </cell>
          <cell r="C46" t="str">
            <v>Refacc y Accs Menores de Eq Transporte</v>
          </cell>
          <cell r="D46">
            <v>150000.01</v>
          </cell>
          <cell r="E46">
            <v>0</v>
          </cell>
          <cell r="F46">
            <v>0</v>
          </cell>
          <cell r="G46">
            <v>150000.01</v>
          </cell>
          <cell r="H46">
            <v>57756.959999999999</v>
          </cell>
          <cell r="I46">
            <v>57756.959999999999</v>
          </cell>
          <cell r="J46">
            <v>57756.959999999999</v>
          </cell>
          <cell r="K46">
            <v>57756.959999999999</v>
          </cell>
          <cell r="L46">
            <v>92243.050000000017</v>
          </cell>
          <cell r="M46">
            <v>92243.050000000017</v>
          </cell>
        </row>
        <row r="47">
          <cell r="B47">
            <v>3000</v>
          </cell>
          <cell r="C47" t="str">
            <v>SERVICIOS GENERALES</v>
          </cell>
          <cell r="D47">
            <v>39361928.079999991</v>
          </cell>
          <cell r="E47">
            <v>7780447.6299999999</v>
          </cell>
          <cell r="F47">
            <v>697662.67999999993</v>
          </cell>
          <cell r="G47">
            <v>46444713.030000001</v>
          </cell>
          <cell r="H47">
            <v>23067638.18</v>
          </cell>
          <cell r="I47">
            <v>23067638.099999998</v>
          </cell>
          <cell r="J47">
            <v>23067638.099999998</v>
          </cell>
          <cell r="K47">
            <v>23067638.099999998</v>
          </cell>
          <cell r="L47">
            <v>23837474.850000005</v>
          </cell>
          <cell r="M47">
            <v>23837474.930000007</v>
          </cell>
        </row>
        <row r="48">
          <cell r="B48" t="str">
            <v>31101</v>
          </cell>
          <cell r="C48" t="str">
            <v>Energia Electrica</v>
          </cell>
          <cell r="D48">
            <v>1000000</v>
          </cell>
          <cell r="E48">
            <v>0</v>
          </cell>
          <cell r="F48">
            <v>0</v>
          </cell>
          <cell r="G48">
            <v>1000000</v>
          </cell>
          <cell r="H48">
            <v>580035.23</v>
          </cell>
          <cell r="I48">
            <v>580035.23</v>
          </cell>
          <cell r="J48">
            <v>580035.23</v>
          </cell>
          <cell r="K48">
            <v>580035.23</v>
          </cell>
          <cell r="L48">
            <v>419964.77</v>
          </cell>
          <cell r="M48">
            <v>419964.77</v>
          </cell>
        </row>
        <row r="49">
          <cell r="B49" t="str">
            <v>31301</v>
          </cell>
          <cell r="C49" t="str">
            <v>Agua</v>
          </cell>
          <cell r="D49">
            <v>59999.99</v>
          </cell>
          <cell r="E49">
            <v>0</v>
          </cell>
          <cell r="F49">
            <v>0</v>
          </cell>
          <cell r="G49">
            <v>59999.99</v>
          </cell>
          <cell r="H49">
            <v>38910.15</v>
          </cell>
          <cell r="I49">
            <v>38910.15</v>
          </cell>
          <cell r="J49">
            <v>38910.15</v>
          </cell>
          <cell r="K49">
            <v>38910.15</v>
          </cell>
          <cell r="L49">
            <v>21089.839999999997</v>
          </cell>
          <cell r="M49">
            <v>21089.839999999997</v>
          </cell>
        </row>
        <row r="50">
          <cell r="B50" t="str">
            <v>31401</v>
          </cell>
          <cell r="C50" t="str">
            <v>Telefonia Tradicional</v>
          </cell>
          <cell r="D50">
            <v>500000.01</v>
          </cell>
          <cell r="E50">
            <v>0</v>
          </cell>
          <cell r="F50">
            <v>0</v>
          </cell>
          <cell r="G50">
            <v>500000.01</v>
          </cell>
          <cell r="H50">
            <v>376146.74</v>
          </cell>
          <cell r="I50">
            <v>376146.74</v>
          </cell>
          <cell r="J50">
            <v>376146.74</v>
          </cell>
          <cell r="K50">
            <v>376146.74</v>
          </cell>
          <cell r="L50">
            <v>123853.27000000002</v>
          </cell>
          <cell r="M50">
            <v>123853.27000000002</v>
          </cell>
        </row>
        <row r="51">
          <cell r="B51" t="str">
            <v>31501</v>
          </cell>
          <cell r="C51" t="str">
            <v>Telefonia Celular</v>
          </cell>
          <cell r="D51">
            <v>150000.01</v>
          </cell>
          <cell r="E51">
            <v>0</v>
          </cell>
          <cell r="F51">
            <v>0</v>
          </cell>
          <cell r="G51">
            <v>150000.01</v>
          </cell>
          <cell r="H51">
            <v>53383</v>
          </cell>
          <cell r="I51">
            <v>53383</v>
          </cell>
          <cell r="J51">
            <v>53383</v>
          </cell>
          <cell r="K51">
            <v>53383</v>
          </cell>
          <cell r="L51">
            <v>96617.010000000009</v>
          </cell>
          <cell r="M51">
            <v>96617.010000000009</v>
          </cell>
        </row>
        <row r="52">
          <cell r="B52" t="str">
            <v>31701</v>
          </cell>
          <cell r="C52" t="str">
            <v>Serv Acceso Internet, Redes y Proces de Informacio</v>
          </cell>
          <cell r="D52">
            <v>25000</v>
          </cell>
          <cell r="E52">
            <v>0</v>
          </cell>
          <cell r="F52">
            <v>0</v>
          </cell>
          <cell r="G52">
            <v>25000</v>
          </cell>
          <cell r="H52">
            <v>9003</v>
          </cell>
          <cell r="I52">
            <v>9003</v>
          </cell>
          <cell r="J52">
            <v>9003</v>
          </cell>
          <cell r="K52">
            <v>9003</v>
          </cell>
          <cell r="L52">
            <v>15997</v>
          </cell>
          <cell r="M52">
            <v>15997</v>
          </cell>
        </row>
        <row r="53">
          <cell r="B53" t="str">
            <v>31801</v>
          </cell>
          <cell r="C53" t="str">
            <v>Servicio Postal</v>
          </cell>
          <cell r="D53">
            <v>200000</v>
          </cell>
          <cell r="E53">
            <v>0</v>
          </cell>
          <cell r="F53">
            <v>0</v>
          </cell>
          <cell r="G53">
            <v>200000</v>
          </cell>
          <cell r="H53">
            <v>89020.529999999984</v>
          </cell>
          <cell r="I53">
            <v>89020.529999999984</v>
          </cell>
          <cell r="J53">
            <v>89020.529999999984</v>
          </cell>
          <cell r="K53">
            <v>89020.529999999984</v>
          </cell>
          <cell r="L53">
            <v>110979.47000000002</v>
          </cell>
          <cell r="M53">
            <v>110979.47000000002</v>
          </cell>
        </row>
        <row r="54">
          <cell r="B54" t="str">
            <v>32201</v>
          </cell>
          <cell r="C54" t="str">
            <v>Arrendamiento de Edificios</v>
          </cell>
          <cell r="D54">
            <v>2300500.0099999998</v>
          </cell>
          <cell r="E54">
            <v>0</v>
          </cell>
          <cell r="F54">
            <v>0</v>
          </cell>
          <cell r="G54">
            <v>2300500.0099999998</v>
          </cell>
          <cell r="H54">
            <v>2154408.19</v>
          </cell>
          <cell r="I54">
            <v>2154408.11</v>
          </cell>
          <cell r="J54">
            <v>2154408.11</v>
          </cell>
          <cell r="K54">
            <v>2154408.11</v>
          </cell>
          <cell r="L54">
            <v>146091.81999999983</v>
          </cell>
          <cell r="M54">
            <v>146091.89999999991</v>
          </cell>
        </row>
        <row r="55">
          <cell r="B55" t="str">
            <v>32301</v>
          </cell>
          <cell r="C55" t="str">
            <v>Arrendamiento Muebles, Maq y Eqpo</v>
          </cell>
          <cell r="D55">
            <v>100000.01</v>
          </cell>
          <cell r="E55">
            <v>30000</v>
          </cell>
          <cell r="F55">
            <v>0</v>
          </cell>
          <cell r="G55">
            <v>130000.01</v>
          </cell>
          <cell r="H55">
            <v>120765.66</v>
          </cell>
          <cell r="I55">
            <v>120765.66</v>
          </cell>
          <cell r="J55">
            <v>120765.66</v>
          </cell>
          <cell r="K55">
            <v>120765.66</v>
          </cell>
          <cell r="L55">
            <v>9234.3499999999913</v>
          </cell>
          <cell r="M55">
            <v>9234.3499999999913</v>
          </cell>
        </row>
        <row r="56">
          <cell r="B56" t="str">
            <v>32501</v>
          </cell>
          <cell r="C56" t="str">
            <v>Arrendamiento Eqpo de Transporte</v>
          </cell>
          <cell r="D56">
            <v>350000.01</v>
          </cell>
          <cell r="E56">
            <v>0</v>
          </cell>
          <cell r="F56">
            <v>0</v>
          </cell>
          <cell r="G56">
            <v>350000.01</v>
          </cell>
          <cell r="H56">
            <v>141737.60000000001</v>
          </cell>
          <cell r="I56">
            <v>141737.60000000001</v>
          </cell>
          <cell r="J56">
            <v>141737.60000000001</v>
          </cell>
          <cell r="K56">
            <v>141737.60000000001</v>
          </cell>
          <cell r="L56">
            <v>208262.41</v>
          </cell>
          <cell r="M56">
            <v>208262.41</v>
          </cell>
        </row>
        <row r="57">
          <cell r="B57" t="str">
            <v>33101</v>
          </cell>
          <cell r="C57" t="str">
            <v>Servs Legales,de Contabilidad,Auditorias y Relacio</v>
          </cell>
          <cell r="D57">
            <v>1100000</v>
          </cell>
          <cell r="E57">
            <v>0</v>
          </cell>
          <cell r="F57">
            <v>230200</v>
          </cell>
          <cell r="G57">
            <v>869800</v>
          </cell>
          <cell r="H57">
            <v>579054.26</v>
          </cell>
          <cell r="I57">
            <v>579054.26</v>
          </cell>
          <cell r="J57">
            <v>579054.26</v>
          </cell>
          <cell r="K57">
            <v>579054.26</v>
          </cell>
          <cell r="L57">
            <v>751145.74</v>
          </cell>
          <cell r="M57">
            <v>751145.74</v>
          </cell>
        </row>
        <row r="58">
          <cell r="B58">
            <v>33201</v>
          </cell>
          <cell r="C58" t="str">
            <v>Servicios de Diseño, Arquitectura,Ingenieria y Act</v>
          </cell>
          <cell r="D58">
            <v>0</v>
          </cell>
          <cell r="E58">
            <v>230200</v>
          </cell>
          <cell r="F58">
            <v>0</v>
          </cell>
          <cell r="G58">
            <v>230200</v>
          </cell>
          <cell r="H58">
            <v>230190.4</v>
          </cell>
          <cell r="I58">
            <v>230190.4</v>
          </cell>
          <cell r="J58">
            <v>230190.4</v>
          </cell>
          <cell r="K58">
            <v>230190.4</v>
          </cell>
          <cell r="L58">
            <v>9.6000000000058208</v>
          </cell>
          <cell r="M58">
            <v>9.6000000000058208</v>
          </cell>
        </row>
        <row r="59">
          <cell r="B59" t="str">
            <v>33301</v>
          </cell>
          <cell r="C59" t="str">
            <v>Servicos de Informatica</v>
          </cell>
          <cell r="D59">
            <v>25000</v>
          </cell>
          <cell r="E59">
            <v>0</v>
          </cell>
          <cell r="F59">
            <v>0</v>
          </cell>
          <cell r="G59">
            <v>25000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25000</v>
          </cell>
          <cell r="M59">
            <v>25000</v>
          </cell>
        </row>
        <row r="60">
          <cell r="B60" t="str">
            <v>33302</v>
          </cell>
          <cell r="C60" t="str">
            <v>Servicios de Consultoria</v>
          </cell>
          <cell r="D60">
            <v>8000000</v>
          </cell>
          <cell r="E60">
            <v>0</v>
          </cell>
          <cell r="F60">
            <v>0</v>
          </cell>
          <cell r="G60">
            <v>8000000</v>
          </cell>
          <cell r="H60">
            <v>7239864.8200000003</v>
          </cell>
          <cell r="I60">
            <v>7239864.8200000003</v>
          </cell>
          <cell r="J60">
            <v>7239864.8200000003</v>
          </cell>
          <cell r="K60">
            <v>7239864.8200000003</v>
          </cell>
          <cell r="L60">
            <v>760135.1799999997</v>
          </cell>
          <cell r="M60">
            <v>760135.1799999997</v>
          </cell>
        </row>
        <row r="61">
          <cell r="B61" t="str">
            <v>33401</v>
          </cell>
          <cell r="C61" t="str">
            <v>Servicios de Capacitacion</v>
          </cell>
          <cell r="D61">
            <v>10000.01</v>
          </cell>
          <cell r="E61">
            <v>0</v>
          </cell>
          <cell r="F61">
            <v>0</v>
          </cell>
          <cell r="G61">
            <v>10000.01</v>
          </cell>
          <cell r="H61">
            <v>8120</v>
          </cell>
          <cell r="I61">
            <v>8120</v>
          </cell>
          <cell r="J61">
            <v>8120</v>
          </cell>
          <cell r="K61">
            <v>8120</v>
          </cell>
          <cell r="L61">
            <v>1880.0100000000002</v>
          </cell>
          <cell r="M61">
            <v>1880.0100000000002</v>
          </cell>
        </row>
        <row r="62">
          <cell r="B62" t="str">
            <v>33603</v>
          </cell>
          <cell r="C62" t="str">
            <v>Impresiones y Publicaciones Oficiales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 t="str">
            <v>33801</v>
          </cell>
          <cell r="C63" t="str">
            <v>Servicio de Vigilancia</v>
          </cell>
          <cell r="D63">
            <v>430000</v>
          </cell>
          <cell r="E63">
            <v>140300</v>
          </cell>
          <cell r="F63">
            <v>0</v>
          </cell>
          <cell r="G63">
            <v>570300</v>
          </cell>
          <cell r="H63">
            <v>570206.92000000004</v>
          </cell>
          <cell r="I63">
            <v>570206.92000000004</v>
          </cell>
          <cell r="J63">
            <v>570206.92000000004</v>
          </cell>
          <cell r="K63">
            <v>570206.92000000004</v>
          </cell>
          <cell r="L63">
            <v>93.07999999995809</v>
          </cell>
          <cell r="M63">
            <v>93.07999999995809</v>
          </cell>
        </row>
        <row r="64">
          <cell r="B64" t="str">
            <v>33901</v>
          </cell>
          <cell r="C64" t="str">
            <v>Servicios, Profesionales, Cientificos y Tenicos In</v>
          </cell>
          <cell r="D64">
            <v>750000</v>
          </cell>
          <cell r="E64">
            <v>117000</v>
          </cell>
          <cell r="F64">
            <v>0</v>
          </cell>
          <cell r="G64">
            <v>867000</v>
          </cell>
          <cell r="H64">
            <v>866876.31</v>
          </cell>
          <cell r="I64">
            <v>866876.31</v>
          </cell>
          <cell r="J64">
            <v>866876.31</v>
          </cell>
          <cell r="K64">
            <v>866876.31</v>
          </cell>
          <cell r="L64">
            <v>123.68999999994412</v>
          </cell>
          <cell r="M64">
            <v>123.68999999994412</v>
          </cell>
        </row>
        <row r="65">
          <cell r="B65" t="str">
            <v>34101</v>
          </cell>
          <cell r="C65" t="str">
            <v>Servicios Financieros y Bancarios</v>
          </cell>
          <cell r="D65">
            <v>10000.01</v>
          </cell>
          <cell r="E65">
            <v>0</v>
          </cell>
          <cell r="F65">
            <v>0</v>
          </cell>
          <cell r="G65">
            <v>10000.01</v>
          </cell>
          <cell r="H65">
            <v>7596.7000000000007</v>
          </cell>
          <cell r="I65">
            <v>7596.7000000000007</v>
          </cell>
          <cell r="J65">
            <v>7596.7000000000007</v>
          </cell>
          <cell r="K65">
            <v>7596.7000000000007</v>
          </cell>
          <cell r="L65">
            <v>2403.3099999999995</v>
          </cell>
          <cell r="M65">
            <v>2403.3099999999995</v>
          </cell>
        </row>
        <row r="66">
          <cell r="B66" t="str">
            <v>34401</v>
          </cell>
          <cell r="C66" t="str">
            <v>Seguros de Responsabilidad Patrimonial y Fianzas</v>
          </cell>
          <cell r="D66">
            <v>350000.01</v>
          </cell>
          <cell r="E66">
            <v>0</v>
          </cell>
          <cell r="F66">
            <v>20000</v>
          </cell>
          <cell r="G66">
            <v>330000.01</v>
          </cell>
          <cell r="H66">
            <v>185330.28999999998</v>
          </cell>
          <cell r="I66">
            <v>185330.28999999998</v>
          </cell>
          <cell r="J66">
            <v>185330.28999999998</v>
          </cell>
          <cell r="K66">
            <v>185330.28999999998</v>
          </cell>
          <cell r="L66">
            <v>144669.72000000003</v>
          </cell>
          <cell r="M66">
            <v>144669.72000000003</v>
          </cell>
        </row>
        <row r="67">
          <cell r="B67" t="str">
            <v>34501</v>
          </cell>
          <cell r="C67" t="str">
            <v>Seguro de Bienes Patrimoniales</v>
          </cell>
          <cell r="D67">
            <v>59999.99</v>
          </cell>
          <cell r="E67">
            <v>27800</v>
          </cell>
          <cell r="F67">
            <v>0</v>
          </cell>
          <cell r="G67">
            <v>87799.989999999991</v>
          </cell>
          <cell r="H67">
            <v>87783.330000000016</v>
          </cell>
          <cell r="I67">
            <v>87783.330000000016</v>
          </cell>
          <cell r="J67">
            <v>87783.330000000016</v>
          </cell>
          <cell r="K67">
            <v>87783.330000000016</v>
          </cell>
          <cell r="L67">
            <v>16.659999999974389</v>
          </cell>
          <cell r="M67">
            <v>16.659999999974389</v>
          </cell>
        </row>
        <row r="68">
          <cell r="B68" t="str">
            <v>34701</v>
          </cell>
          <cell r="C68" t="str">
            <v>Fletes y Maniobras</v>
          </cell>
          <cell r="D68">
            <v>10000.01</v>
          </cell>
          <cell r="E68">
            <v>0</v>
          </cell>
          <cell r="F68">
            <v>0</v>
          </cell>
          <cell r="G68">
            <v>10000.01</v>
          </cell>
          <cell r="H68">
            <v>3480</v>
          </cell>
          <cell r="I68">
            <v>3480</v>
          </cell>
          <cell r="J68">
            <v>3480</v>
          </cell>
          <cell r="K68">
            <v>3480</v>
          </cell>
          <cell r="L68">
            <v>6520.01</v>
          </cell>
          <cell r="M68">
            <v>6520.01</v>
          </cell>
        </row>
        <row r="69">
          <cell r="B69" t="str">
            <v>35101</v>
          </cell>
          <cell r="C69" t="str">
            <v>Mantenimiento y Conservacion de Inmuebles</v>
          </cell>
          <cell r="D69">
            <v>1200000</v>
          </cell>
          <cell r="E69">
            <v>0</v>
          </cell>
          <cell r="F69">
            <v>0</v>
          </cell>
          <cell r="G69">
            <v>1200000</v>
          </cell>
          <cell r="H69">
            <v>910097.28</v>
          </cell>
          <cell r="I69">
            <v>910097.28</v>
          </cell>
          <cell r="J69">
            <v>910097.28</v>
          </cell>
          <cell r="K69">
            <v>910097.28</v>
          </cell>
          <cell r="L69">
            <v>289902.71999999997</v>
          </cell>
          <cell r="M69">
            <v>289902.71999999997</v>
          </cell>
        </row>
        <row r="70">
          <cell r="B70" t="str">
            <v>35201</v>
          </cell>
          <cell r="C70" t="str">
            <v>Mantenimiento y Conservacion de Mob y Eqpo</v>
          </cell>
          <cell r="D70">
            <v>10000.01</v>
          </cell>
          <cell r="E70">
            <v>0</v>
          </cell>
          <cell r="F70">
            <v>0</v>
          </cell>
          <cell r="G70">
            <v>10000.01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10000.01</v>
          </cell>
          <cell r="M70">
            <v>10000.01</v>
          </cell>
        </row>
        <row r="71">
          <cell r="B71" t="str">
            <v>35301</v>
          </cell>
          <cell r="C71" t="str">
            <v>Instalaciones</v>
          </cell>
          <cell r="D71">
            <v>50000</v>
          </cell>
          <cell r="E71">
            <v>0</v>
          </cell>
          <cell r="F71">
            <v>0</v>
          </cell>
          <cell r="G71">
            <v>50000</v>
          </cell>
          <cell r="H71">
            <v>4760.84</v>
          </cell>
          <cell r="I71">
            <v>4760.84</v>
          </cell>
          <cell r="J71">
            <v>4760.84</v>
          </cell>
          <cell r="K71">
            <v>4760.84</v>
          </cell>
          <cell r="L71">
            <v>45239.16</v>
          </cell>
          <cell r="M71">
            <v>45239.16</v>
          </cell>
        </row>
        <row r="72">
          <cell r="B72" t="str">
            <v>35302</v>
          </cell>
          <cell r="C72" t="str">
            <v>Mantto y Conservacion de Bienes Informaticos</v>
          </cell>
          <cell r="D72">
            <v>70000.009999999995</v>
          </cell>
          <cell r="E72">
            <v>15300</v>
          </cell>
          <cell r="F72">
            <v>0</v>
          </cell>
          <cell r="G72">
            <v>85300.01</v>
          </cell>
          <cell r="H72">
            <v>85289.489999999991</v>
          </cell>
          <cell r="I72">
            <v>85289.489999999991</v>
          </cell>
          <cell r="J72">
            <v>85289.489999999991</v>
          </cell>
          <cell r="K72">
            <v>85289.489999999991</v>
          </cell>
          <cell r="L72">
            <v>10.520000000004075</v>
          </cell>
          <cell r="M72">
            <v>10.520000000004075</v>
          </cell>
        </row>
        <row r="73">
          <cell r="B73" t="str">
            <v>35501</v>
          </cell>
          <cell r="C73" t="str">
            <v>Mantto y Conservacion Eqpo de Transporte</v>
          </cell>
          <cell r="D73">
            <v>250000</v>
          </cell>
          <cell r="E73">
            <v>0</v>
          </cell>
          <cell r="F73">
            <v>0</v>
          </cell>
          <cell r="G73">
            <v>250000</v>
          </cell>
          <cell r="H73">
            <v>87996.299999999988</v>
          </cell>
          <cell r="I73">
            <v>87996.299999999988</v>
          </cell>
          <cell r="J73">
            <v>87996.299999999988</v>
          </cell>
          <cell r="K73">
            <v>87996.299999999988</v>
          </cell>
          <cell r="L73">
            <v>162003.70000000001</v>
          </cell>
          <cell r="M73">
            <v>162003.70000000001</v>
          </cell>
        </row>
        <row r="74">
          <cell r="B74" t="str">
            <v>35701</v>
          </cell>
          <cell r="C74" t="str">
            <v>Mantenimiento y Conservacion de Maq y Eqpo</v>
          </cell>
          <cell r="D74">
            <v>59999.99</v>
          </cell>
          <cell r="E74">
            <v>0</v>
          </cell>
          <cell r="F74">
            <v>0</v>
          </cell>
          <cell r="G74">
            <v>59999.99</v>
          </cell>
          <cell r="H74">
            <v>50291.519999999997</v>
          </cell>
          <cell r="I74">
            <v>50291.519999999997</v>
          </cell>
          <cell r="J74">
            <v>50291.519999999997</v>
          </cell>
          <cell r="K74">
            <v>50291.519999999997</v>
          </cell>
          <cell r="L74">
            <v>9708.4700000000012</v>
          </cell>
          <cell r="M74">
            <v>9708.4700000000012</v>
          </cell>
        </row>
        <row r="75">
          <cell r="B75" t="str">
            <v>35901</v>
          </cell>
          <cell r="C75" t="str">
            <v>Servicios de Jardineria y Fumigacion</v>
          </cell>
          <cell r="D75">
            <v>90000</v>
          </cell>
          <cell r="E75">
            <v>0</v>
          </cell>
          <cell r="F75">
            <v>0</v>
          </cell>
          <cell r="G75">
            <v>90000</v>
          </cell>
          <cell r="H75">
            <v>80959.710000000006</v>
          </cell>
          <cell r="I75">
            <v>80959.709999999992</v>
          </cell>
          <cell r="J75">
            <v>80959.709999999992</v>
          </cell>
          <cell r="K75">
            <v>80959.709999999992</v>
          </cell>
          <cell r="L75">
            <v>9040.2899999999936</v>
          </cell>
          <cell r="M75">
            <v>9040.2900000000081</v>
          </cell>
        </row>
        <row r="76">
          <cell r="B76" t="str">
            <v>36101</v>
          </cell>
          <cell r="C76" t="str">
            <v>Difusion por Radio,TV y otros Medios de Mensajes s</v>
          </cell>
          <cell r="D76">
            <v>9999999.9900000002</v>
          </cell>
          <cell r="E76">
            <v>906118.88</v>
          </cell>
          <cell r="F76">
            <v>0</v>
          </cell>
          <cell r="G76">
            <v>10906118.870000001</v>
          </cell>
          <cell r="H76">
            <v>906118.86</v>
          </cell>
          <cell r="I76">
            <v>906118.86</v>
          </cell>
          <cell r="J76">
            <v>906118.86</v>
          </cell>
          <cell r="K76">
            <v>906118.86</v>
          </cell>
          <cell r="L76">
            <v>10000000.010000002</v>
          </cell>
          <cell r="M76">
            <v>10000000.010000002</v>
          </cell>
        </row>
        <row r="77">
          <cell r="B77" t="str">
            <v>36201</v>
          </cell>
          <cell r="C77" t="str">
            <v>Difusion por Radio,TV y Otros Medios de Mensajes C</v>
          </cell>
          <cell r="D77">
            <v>500000.01</v>
          </cell>
          <cell r="E77">
            <v>0</v>
          </cell>
          <cell r="F77">
            <v>105000</v>
          </cell>
          <cell r="G77">
            <v>395000.01</v>
          </cell>
          <cell r="H77">
            <v>70365.600000000006</v>
          </cell>
          <cell r="I77">
            <v>70365.600000000006</v>
          </cell>
          <cell r="J77">
            <v>70365.600000000006</v>
          </cell>
          <cell r="K77">
            <v>70365.600000000006</v>
          </cell>
          <cell r="L77">
            <v>324634.41000000003</v>
          </cell>
          <cell r="M77">
            <v>324634.41000000003</v>
          </cell>
        </row>
        <row r="78">
          <cell r="B78" t="str">
            <v>37101</v>
          </cell>
          <cell r="C78" t="str">
            <v>Pasajes Aereos</v>
          </cell>
          <cell r="D78">
            <v>3500000</v>
          </cell>
          <cell r="E78">
            <v>0</v>
          </cell>
          <cell r="F78">
            <v>0</v>
          </cell>
          <cell r="G78">
            <v>3500000</v>
          </cell>
          <cell r="H78">
            <v>2930557</v>
          </cell>
          <cell r="I78">
            <v>2930557</v>
          </cell>
          <cell r="J78">
            <v>2930557</v>
          </cell>
          <cell r="K78">
            <v>2930557</v>
          </cell>
          <cell r="L78">
            <v>569443</v>
          </cell>
          <cell r="M78">
            <v>569443</v>
          </cell>
        </row>
        <row r="79">
          <cell r="B79" t="str">
            <v>37201</v>
          </cell>
          <cell r="C79" t="str">
            <v>Pasajes Terrestres</v>
          </cell>
          <cell r="D79">
            <v>56428</v>
          </cell>
          <cell r="E79">
            <v>90000</v>
          </cell>
          <cell r="F79">
            <v>0</v>
          </cell>
          <cell r="G79">
            <v>146428</v>
          </cell>
          <cell r="H79">
            <v>35150.86</v>
          </cell>
          <cell r="I79">
            <v>35150.86</v>
          </cell>
          <cell r="J79">
            <v>35150.86</v>
          </cell>
          <cell r="K79">
            <v>35150.86</v>
          </cell>
          <cell r="L79">
            <v>111277.14</v>
          </cell>
          <cell r="M79">
            <v>111277.14</v>
          </cell>
        </row>
        <row r="80">
          <cell r="B80" t="str">
            <v>37501</v>
          </cell>
          <cell r="C80" t="str">
            <v>Viaticos en el Pais</v>
          </cell>
          <cell r="D80">
            <v>799999.99</v>
          </cell>
          <cell r="E80">
            <v>0</v>
          </cell>
          <cell r="F80">
            <v>0</v>
          </cell>
          <cell r="G80">
            <v>799999.99</v>
          </cell>
          <cell r="H80">
            <v>142556.41999999998</v>
          </cell>
          <cell r="I80">
            <v>142556.41999999998</v>
          </cell>
          <cell r="J80">
            <v>142556.41999999998</v>
          </cell>
          <cell r="K80">
            <v>142556.41999999998</v>
          </cell>
          <cell r="L80">
            <v>657443.57000000007</v>
          </cell>
          <cell r="M80">
            <v>657443.57000000007</v>
          </cell>
        </row>
        <row r="81">
          <cell r="B81" t="str">
            <v>37502</v>
          </cell>
          <cell r="C81" t="str">
            <v>Gastos de Camino</v>
          </cell>
          <cell r="D81">
            <v>5000</v>
          </cell>
          <cell r="E81">
            <v>5000</v>
          </cell>
          <cell r="F81">
            <v>0</v>
          </cell>
          <cell r="G81">
            <v>10000</v>
          </cell>
          <cell r="H81">
            <v>7498</v>
          </cell>
          <cell r="I81">
            <v>7498</v>
          </cell>
          <cell r="J81">
            <v>7498</v>
          </cell>
          <cell r="K81">
            <v>7498</v>
          </cell>
          <cell r="L81">
            <v>2502</v>
          </cell>
          <cell r="M81">
            <v>2502</v>
          </cell>
        </row>
        <row r="82">
          <cell r="B82" t="str">
            <v>37601</v>
          </cell>
          <cell r="C82" t="str">
            <v>Viaticos en el Extranjero</v>
          </cell>
          <cell r="D82">
            <v>2700000</v>
          </cell>
          <cell r="E82">
            <v>0</v>
          </cell>
          <cell r="F82">
            <v>45000</v>
          </cell>
          <cell r="G82">
            <v>2655000</v>
          </cell>
          <cell r="H82">
            <v>480268.83999999997</v>
          </cell>
          <cell r="I82">
            <v>480268.83999999997</v>
          </cell>
          <cell r="J82">
            <v>480268.83999999997</v>
          </cell>
          <cell r="K82">
            <v>480268.83999999997</v>
          </cell>
          <cell r="L82">
            <v>2174731.16</v>
          </cell>
          <cell r="M82">
            <v>2174731.16</v>
          </cell>
        </row>
        <row r="83">
          <cell r="B83" t="str">
            <v>37901</v>
          </cell>
          <cell r="C83" t="str">
            <v>Cuotas</v>
          </cell>
          <cell r="D83">
            <v>5000</v>
          </cell>
          <cell r="E83">
            <v>15000</v>
          </cell>
          <cell r="F83">
            <v>0</v>
          </cell>
          <cell r="G83">
            <v>20000</v>
          </cell>
          <cell r="H83">
            <v>9237</v>
          </cell>
          <cell r="I83">
            <v>9237</v>
          </cell>
          <cell r="J83">
            <v>9237</v>
          </cell>
          <cell r="K83">
            <v>9237</v>
          </cell>
          <cell r="L83">
            <v>10763</v>
          </cell>
          <cell r="M83">
            <v>10763</v>
          </cell>
        </row>
        <row r="84">
          <cell r="B84" t="str">
            <v>38101</v>
          </cell>
          <cell r="C84" t="str">
            <v>Gastos de ceremonial</v>
          </cell>
          <cell r="D84">
            <v>100000</v>
          </cell>
          <cell r="E84">
            <v>6193728.75</v>
          </cell>
          <cell r="F84">
            <v>17062.68</v>
          </cell>
          <cell r="G84">
            <v>6276666.0700000003</v>
          </cell>
          <cell r="H84">
            <v>1471670.7699999998</v>
          </cell>
          <cell r="I84">
            <v>1471670.7699999998</v>
          </cell>
          <cell r="J84">
            <v>1471670.7699999998</v>
          </cell>
          <cell r="K84">
            <v>1471670.7699999998</v>
          </cell>
          <cell r="L84">
            <v>4804995.3000000007</v>
          </cell>
          <cell r="M84">
            <v>4804995.3000000007</v>
          </cell>
        </row>
        <row r="85">
          <cell r="B85" t="str">
            <v>38201</v>
          </cell>
          <cell r="C85" t="str">
            <v>Gastos de Orden Social y cultural</v>
          </cell>
          <cell r="D85">
            <v>10000.01</v>
          </cell>
          <cell r="E85">
            <v>0</v>
          </cell>
          <cell r="F85">
            <v>0</v>
          </cell>
          <cell r="G85">
            <v>10000.01</v>
          </cell>
          <cell r="H85">
            <v>3000</v>
          </cell>
          <cell r="I85">
            <v>3000</v>
          </cell>
          <cell r="J85">
            <v>3000</v>
          </cell>
          <cell r="K85">
            <v>3000</v>
          </cell>
          <cell r="L85">
            <v>7000.01</v>
          </cell>
          <cell r="M85">
            <v>7000.01</v>
          </cell>
        </row>
        <row r="86">
          <cell r="B86" t="str">
            <v>38301</v>
          </cell>
          <cell r="C86" t="str">
            <v>Congresos y Convenciones</v>
          </cell>
          <cell r="D86">
            <v>3900000</v>
          </cell>
          <cell r="E86">
            <v>0</v>
          </cell>
          <cell r="F86">
            <v>280400</v>
          </cell>
          <cell r="G86">
            <v>3619600</v>
          </cell>
          <cell r="H86">
            <v>1898922.91</v>
          </cell>
          <cell r="I86">
            <v>1898922.91</v>
          </cell>
          <cell r="J86">
            <v>1898922.91</v>
          </cell>
          <cell r="K86">
            <v>1898922.91</v>
          </cell>
          <cell r="L86">
            <v>1720677.09</v>
          </cell>
          <cell r="M86">
            <v>1720677.09</v>
          </cell>
        </row>
        <row r="87">
          <cell r="B87" t="str">
            <v>38501</v>
          </cell>
          <cell r="C87" t="str">
            <v>Gastos de Atencion y Promocion</v>
          </cell>
          <cell r="D87">
            <v>600000</v>
          </cell>
          <cell r="E87">
            <v>0</v>
          </cell>
          <cell r="F87">
            <v>0</v>
          </cell>
          <cell r="G87">
            <v>600000</v>
          </cell>
          <cell r="H87">
            <v>522412.64999999997</v>
          </cell>
          <cell r="I87">
            <v>522412.64999999997</v>
          </cell>
          <cell r="J87">
            <v>522412.64999999997</v>
          </cell>
          <cell r="K87">
            <v>522412.64999999997</v>
          </cell>
          <cell r="L87">
            <v>77587.350000000035</v>
          </cell>
          <cell r="M87">
            <v>77587.350000000035</v>
          </cell>
        </row>
        <row r="88">
          <cell r="B88" t="str">
            <v>39201</v>
          </cell>
          <cell r="C88" t="str">
            <v>Impuestos y Derechos</v>
          </cell>
          <cell r="D88">
            <v>5000</v>
          </cell>
          <cell r="E88">
            <v>0</v>
          </cell>
          <cell r="F88">
            <v>0</v>
          </cell>
          <cell r="G88">
            <v>5000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5000</v>
          </cell>
          <cell r="M88">
            <v>5000</v>
          </cell>
        </row>
        <row r="89">
          <cell r="B89">
            <v>39501</v>
          </cell>
          <cell r="C89" t="str">
            <v>PENAS, MULTAS, ACCESORIOS Y ACTUALIZACIONES</v>
          </cell>
          <cell r="D89">
            <v>20000</v>
          </cell>
          <cell r="E89">
            <v>10000</v>
          </cell>
          <cell r="F89">
            <v>0</v>
          </cell>
          <cell r="G89">
            <v>30000</v>
          </cell>
          <cell r="H89">
            <v>28571</v>
          </cell>
          <cell r="I89">
            <v>28571</v>
          </cell>
          <cell r="J89">
            <v>28571</v>
          </cell>
          <cell r="K89">
            <v>28571</v>
          </cell>
          <cell r="L89">
            <v>1429</v>
          </cell>
          <cell r="M89">
            <v>1429</v>
          </cell>
        </row>
        <row r="90">
          <cell r="B90">
            <v>4000</v>
          </cell>
          <cell r="C90" t="str">
            <v>TRANSFERENCIAS, ASIGNACIONES, SUBSIDIOS Y OTRAS AY</v>
          </cell>
          <cell r="D90">
            <v>33436316.73</v>
          </cell>
          <cell r="E90">
            <v>33025875</v>
          </cell>
          <cell r="F90">
            <v>0</v>
          </cell>
          <cell r="G90">
            <v>66462191.730000004</v>
          </cell>
          <cell r="H90">
            <v>47431015</v>
          </cell>
          <cell r="I90">
            <v>47431015</v>
          </cell>
          <cell r="J90">
            <v>47431015</v>
          </cell>
          <cell r="K90">
            <v>47431015</v>
          </cell>
          <cell r="L90">
            <v>19031176.730000004</v>
          </cell>
          <cell r="M90">
            <v>19031176.730000004</v>
          </cell>
        </row>
        <row r="91">
          <cell r="B91">
            <v>43101</v>
          </cell>
          <cell r="C91" t="str">
            <v>SUBSIDIOS A LA PRODUCCION</v>
          </cell>
          <cell r="D91">
            <v>32436316.73</v>
          </cell>
          <cell r="E91">
            <v>33025875</v>
          </cell>
          <cell r="F91">
            <v>0</v>
          </cell>
          <cell r="G91">
            <v>65462191.730000004</v>
          </cell>
          <cell r="H91">
            <v>47025875</v>
          </cell>
          <cell r="I91">
            <v>47025875</v>
          </cell>
          <cell r="J91">
            <v>47025875</v>
          </cell>
          <cell r="K91">
            <v>47025875</v>
          </cell>
          <cell r="L91">
            <v>18436316.730000004</v>
          </cell>
          <cell r="M91">
            <v>18436316.730000004</v>
          </cell>
        </row>
        <row r="92">
          <cell r="B92">
            <v>43301</v>
          </cell>
          <cell r="C92" t="str">
            <v>SUBSIDIOS A LA INVERSION</v>
          </cell>
          <cell r="D92">
            <v>1000000</v>
          </cell>
          <cell r="E92">
            <v>0</v>
          </cell>
          <cell r="F92">
            <v>0</v>
          </cell>
          <cell r="G92">
            <v>1000000</v>
          </cell>
          <cell r="H92">
            <v>405140</v>
          </cell>
          <cell r="I92">
            <v>405140</v>
          </cell>
          <cell r="J92">
            <v>405140</v>
          </cell>
          <cell r="K92">
            <v>405140</v>
          </cell>
          <cell r="L92">
            <v>594860</v>
          </cell>
          <cell r="M92">
            <v>594860</v>
          </cell>
        </row>
        <row r="93">
          <cell r="B93">
            <v>5000</v>
          </cell>
          <cell r="C93" t="str">
            <v>BIENES MUEBLES, INMUEBLES E INTANGIBLES</v>
          </cell>
          <cell r="D93">
            <v>0</v>
          </cell>
          <cell r="E93">
            <v>17062.68</v>
          </cell>
          <cell r="F93">
            <v>0</v>
          </cell>
          <cell r="G93">
            <v>17062.68</v>
          </cell>
          <cell r="H93">
            <v>17062.68</v>
          </cell>
          <cell r="I93">
            <v>17062.68</v>
          </cell>
          <cell r="J93">
            <v>17062.68</v>
          </cell>
          <cell r="K93">
            <v>17062.68</v>
          </cell>
          <cell r="L93">
            <v>0</v>
          </cell>
          <cell r="M93">
            <v>0</v>
          </cell>
        </row>
        <row r="94">
          <cell r="B94" t="str">
            <v>51101</v>
          </cell>
          <cell r="C94" t="str">
            <v>Muebles de Oficina y Estanteria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B95" t="str">
            <v>51501</v>
          </cell>
          <cell r="C95" t="str">
            <v>Eqpo de Computo y de Tecnologias de la informacion</v>
          </cell>
          <cell r="D95">
            <v>0</v>
          </cell>
          <cell r="E95">
            <v>17062.68</v>
          </cell>
          <cell r="F95">
            <v>0</v>
          </cell>
          <cell r="G95">
            <v>17062.68</v>
          </cell>
          <cell r="H95">
            <v>17062.68</v>
          </cell>
          <cell r="I95">
            <v>17062.68</v>
          </cell>
          <cell r="J95">
            <v>17062.68</v>
          </cell>
          <cell r="K95">
            <v>17062.68</v>
          </cell>
          <cell r="L95">
            <v>0</v>
          </cell>
          <cell r="M95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tabSelected="1" topLeftCell="A4" workbookViewId="0">
      <selection activeCell="D17" sqref="D17"/>
    </sheetView>
  </sheetViews>
  <sheetFormatPr baseColWidth="10" defaultRowHeight="14.25"/>
  <cols>
    <col min="1" max="1" width="1.42578125" style="24" customWidth="1"/>
    <col min="2" max="2" width="51.7109375" style="24" customWidth="1"/>
    <col min="3" max="3" width="30.85546875" style="24" customWidth="1"/>
    <col min="4" max="4" width="32.7109375" style="24" customWidth="1"/>
    <col min="5" max="16384" width="11.42578125" style="24"/>
  </cols>
  <sheetData>
    <row r="1" spans="1:4" s="29" customFormat="1" ht="15">
      <c r="A1" s="331" t="s">
        <v>21</v>
      </c>
      <c r="B1" s="331"/>
      <c r="C1" s="331"/>
      <c r="D1" s="331"/>
    </row>
    <row r="2" spans="1:4" s="30" customFormat="1" ht="15.75">
      <c r="A2" s="331" t="s">
        <v>94</v>
      </c>
      <c r="B2" s="331"/>
      <c r="C2" s="331"/>
      <c r="D2" s="331"/>
    </row>
    <row r="3" spans="1:4" s="30" customFormat="1" ht="15.75">
      <c r="A3" s="331" t="s">
        <v>327</v>
      </c>
      <c r="B3" s="331"/>
      <c r="C3" s="331"/>
      <c r="D3" s="331"/>
    </row>
    <row r="4" spans="1:4" s="30" customFormat="1" ht="15.75">
      <c r="A4" s="331" t="s">
        <v>1693</v>
      </c>
      <c r="B4" s="331"/>
      <c r="C4" s="331"/>
      <c r="D4" s="331"/>
    </row>
    <row r="5" spans="1:4" s="31" customFormat="1" ht="15.75" thickBot="1">
      <c r="A5" s="332" t="s">
        <v>10</v>
      </c>
      <c r="B5" s="332"/>
      <c r="C5" s="332"/>
      <c r="D5" s="332"/>
    </row>
    <row r="6" spans="1:4" s="28" customFormat="1" ht="27" customHeight="1" thickBot="1">
      <c r="A6" s="329" t="s">
        <v>80</v>
      </c>
      <c r="B6" s="330"/>
      <c r="C6" s="90"/>
      <c r="D6" s="238">
        <f>6318328.31-C14</f>
        <v>6318317.9199999999</v>
      </c>
    </row>
    <row r="7" spans="1:4" s="93" customFormat="1" ht="9.75" customHeight="1">
      <c r="A7" s="91"/>
      <c r="B7" s="91"/>
      <c r="C7" s="92"/>
      <c r="D7" s="92"/>
    </row>
    <row r="8" spans="1:4" s="93" customFormat="1" ht="17.25" customHeight="1" thickBot="1">
      <c r="A8" s="95" t="s">
        <v>81</v>
      </c>
      <c r="B8" s="95"/>
      <c r="C8" s="96"/>
      <c r="D8" s="96"/>
    </row>
    <row r="9" spans="1:4" ht="20.100000000000001" customHeight="1" thickBot="1">
      <c r="A9" s="97" t="s">
        <v>82</v>
      </c>
      <c r="B9" s="98"/>
      <c r="C9" s="99"/>
      <c r="D9" s="239">
        <f>SUM(C10:C14)</f>
        <v>10.39</v>
      </c>
    </row>
    <row r="10" spans="1:4" ht="20.100000000000001" customHeight="1">
      <c r="A10" s="34"/>
      <c r="B10" s="37" t="s">
        <v>83</v>
      </c>
      <c r="C10" s="134">
        <v>0</v>
      </c>
      <c r="D10" s="32"/>
    </row>
    <row r="11" spans="1:4" ht="33" customHeight="1">
      <c r="A11" s="34"/>
      <c r="B11" s="37" t="s">
        <v>84</v>
      </c>
      <c r="C11" s="134">
        <v>0</v>
      </c>
      <c r="D11" s="32"/>
    </row>
    <row r="12" spans="1:4" ht="20.100000000000001" customHeight="1">
      <c r="A12" s="36"/>
      <c r="B12" s="37" t="s">
        <v>85</v>
      </c>
      <c r="C12" s="134">
        <v>0</v>
      </c>
      <c r="D12" s="32"/>
    </row>
    <row r="13" spans="1:4" ht="20.100000000000001" customHeight="1">
      <c r="A13" s="36"/>
      <c r="B13" s="37" t="s">
        <v>86</v>
      </c>
      <c r="C13" s="134">
        <v>0</v>
      </c>
      <c r="D13" s="32"/>
    </row>
    <row r="14" spans="1:4" ht="24.75" customHeight="1" thickBot="1">
      <c r="A14" s="100" t="s">
        <v>87</v>
      </c>
      <c r="B14" s="101"/>
      <c r="C14" s="135">
        <v>10.39</v>
      </c>
      <c r="D14" s="38"/>
    </row>
    <row r="15" spans="1:4" ht="7.5" customHeight="1">
      <c r="A15" s="36"/>
      <c r="B15" s="37"/>
      <c r="C15" s="89"/>
      <c r="D15" s="32"/>
    </row>
    <row r="16" spans="1:4" ht="20.100000000000001" customHeight="1" thickBot="1">
      <c r="A16" s="94" t="s">
        <v>93</v>
      </c>
      <c r="B16" s="35"/>
      <c r="C16" s="89"/>
      <c r="D16" s="32"/>
    </row>
    <row r="17" spans="1:4" ht="20.100000000000001" customHeight="1" thickBot="1">
      <c r="A17" s="97" t="s">
        <v>99</v>
      </c>
      <c r="B17" s="98"/>
      <c r="C17" s="99"/>
      <c r="D17" s="268">
        <f>SUM(C18:C21)</f>
        <v>0</v>
      </c>
    </row>
    <row r="18" spans="1:4" ht="20.100000000000001" customHeight="1">
      <c r="A18" s="36"/>
      <c r="B18" s="37" t="s">
        <v>88</v>
      </c>
      <c r="C18" s="240">
        <v>0</v>
      </c>
      <c r="D18" s="32"/>
    </row>
    <row r="19" spans="1:4" ht="20.100000000000001" customHeight="1">
      <c r="A19" s="36"/>
      <c r="B19" s="37" t="s">
        <v>89</v>
      </c>
      <c r="C19" s="240">
        <v>0</v>
      </c>
      <c r="D19" s="32"/>
    </row>
    <row r="20" spans="1:4" ht="20.100000000000001" customHeight="1">
      <c r="A20" s="36"/>
      <c r="B20" s="37" t="s">
        <v>90</v>
      </c>
      <c r="C20" s="240">
        <v>0</v>
      </c>
      <c r="D20" s="32"/>
    </row>
    <row r="21" spans="1:4" ht="20.100000000000001" customHeight="1">
      <c r="A21" s="33" t="s">
        <v>91</v>
      </c>
      <c r="B21" s="37"/>
      <c r="C21" s="240">
        <v>0</v>
      </c>
      <c r="D21" s="32"/>
    </row>
    <row r="22" spans="1:4" ht="20.100000000000001" customHeight="1" thickBot="1">
      <c r="A22" s="36"/>
      <c r="B22" s="37"/>
      <c r="C22" s="32"/>
      <c r="D22" s="32"/>
    </row>
    <row r="23" spans="1:4" ht="26.25" customHeight="1" thickBot="1">
      <c r="A23" s="102" t="s">
        <v>92</v>
      </c>
      <c r="B23" s="103"/>
      <c r="C23" s="104"/>
      <c r="D23" s="241">
        <f>D6+D9-D17</f>
        <v>6318328.3099999996</v>
      </c>
    </row>
  </sheetData>
  <mergeCells count="6">
    <mergeCell ref="A6:B6"/>
    <mergeCell ref="A1:D1"/>
    <mergeCell ref="A2:D2"/>
    <mergeCell ref="A3:D3"/>
    <mergeCell ref="A4:D4"/>
    <mergeCell ref="A5:D5"/>
  </mergeCells>
  <pageMargins left="0.23622047244094491" right="0.15748031496062992" top="0.74803149606299213" bottom="0.74803149606299213" header="0.31496062992125984" footer="0.31496062992125984"/>
  <pageSetup scale="87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1:Q105"/>
  <sheetViews>
    <sheetView zoomScale="88" zoomScaleNormal="88" workbookViewId="0">
      <selection activeCell="D39" sqref="D39"/>
    </sheetView>
  </sheetViews>
  <sheetFormatPr baseColWidth="10" defaultRowHeight="12.75"/>
  <cols>
    <col min="1" max="16384" width="11.42578125" style="151"/>
  </cols>
  <sheetData>
    <row r="1" spans="1:17">
      <c r="A1" s="148"/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50"/>
    </row>
    <row r="2" spans="1:17">
      <c r="A2" s="152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4"/>
    </row>
    <row r="3" spans="1:17" ht="15" customHeight="1">
      <c r="A3" s="152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4"/>
    </row>
    <row r="4" spans="1:17" ht="27.75" customHeight="1">
      <c r="A4" s="466" t="s">
        <v>309</v>
      </c>
      <c r="B4" s="467"/>
      <c r="C4" s="467"/>
      <c r="D4" s="467"/>
      <c r="E4" s="467"/>
      <c r="F4" s="467"/>
      <c r="G4" s="467"/>
      <c r="H4" s="467"/>
      <c r="I4" s="467"/>
      <c r="J4" s="467"/>
      <c r="K4" s="467"/>
      <c r="L4" s="467"/>
      <c r="M4" s="467"/>
      <c r="N4" s="467"/>
      <c r="O4" s="467"/>
      <c r="P4" s="467"/>
      <c r="Q4" s="468"/>
    </row>
    <row r="5" spans="1:17">
      <c r="A5" s="149"/>
      <c r="B5" s="149"/>
      <c r="C5" s="149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</row>
    <row r="6" spans="1:17">
      <c r="A6" s="440" t="s">
        <v>255</v>
      </c>
      <c r="B6" s="440"/>
      <c r="C6" s="442"/>
      <c r="D6" s="155"/>
      <c r="E6" s="156"/>
      <c r="F6" s="156"/>
      <c r="G6" s="156"/>
      <c r="H6" s="156"/>
      <c r="I6" s="156"/>
      <c r="J6" s="156"/>
      <c r="K6" s="213"/>
      <c r="L6" s="157"/>
      <c r="M6" s="157"/>
      <c r="N6" s="157"/>
      <c r="O6" s="384"/>
      <c r="P6" s="384"/>
      <c r="Q6" s="383"/>
    </row>
    <row r="7" spans="1:17">
      <c r="A7" s="153"/>
      <c r="B7" s="153"/>
      <c r="C7" s="153"/>
      <c r="D7" s="158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3"/>
      <c r="P7" s="153"/>
    </row>
    <row r="8" spans="1:17">
      <c r="A8" s="439" t="s">
        <v>256</v>
      </c>
      <c r="B8" s="439"/>
      <c r="C8" s="441"/>
      <c r="D8" s="460"/>
      <c r="E8" s="461"/>
      <c r="F8" s="461"/>
      <c r="G8" s="461"/>
      <c r="H8" s="461"/>
      <c r="I8" s="461"/>
      <c r="J8" s="462"/>
      <c r="K8" s="205"/>
      <c r="L8" s="469" t="s">
        <v>257</v>
      </c>
      <c r="M8" s="469"/>
      <c r="N8" s="469"/>
      <c r="O8" s="458"/>
      <c r="P8" s="470"/>
      <c r="Q8" s="459"/>
    </row>
    <row r="9" spans="1:17">
      <c r="A9" s="153"/>
      <c r="B9" s="153"/>
      <c r="C9" s="206"/>
      <c r="D9" s="206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</row>
    <row r="10" spans="1:17">
      <c r="A10" s="440" t="s">
        <v>258</v>
      </c>
      <c r="B10" s="440"/>
      <c r="C10" s="440"/>
      <c r="D10" s="463"/>
      <c r="E10" s="464"/>
      <c r="F10" s="464"/>
      <c r="G10" s="464"/>
      <c r="H10" s="464"/>
      <c r="I10" s="464"/>
      <c r="J10" s="465"/>
      <c r="K10" s="206"/>
      <c r="L10" s="471" t="s">
        <v>259</v>
      </c>
      <c r="M10" s="472"/>
      <c r="N10" s="463"/>
      <c r="O10" s="464"/>
      <c r="P10" s="464"/>
      <c r="Q10" s="465"/>
    </row>
    <row r="11" spans="1:17">
      <c r="A11" s="202"/>
      <c r="B11" s="202"/>
      <c r="C11" s="202"/>
      <c r="D11" s="206"/>
      <c r="E11" s="206"/>
      <c r="F11" s="206"/>
      <c r="G11" s="206"/>
      <c r="H11" s="206"/>
      <c r="I11" s="206"/>
      <c r="J11" s="206"/>
      <c r="K11" s="206"/>
      <c r="L11" s="153"/>
      <c r="M11" s="160"/>
      <c r="N11" s="160"/>
      <c r="O11" s="160"/>
      <c r="P11" s="211"/>
    </row>
    <row r="12" spans="1:17">
      <c r="A12" s="440" t="s">
        <v>260</v>
      </c>
      <c r="B12" s="440"/>
      <c r="C12" s="440"/>
      <c r="D12" s="463"/>
      <c r="E12" s="464"/>
      <c r="F12" s="464"/>
      <c r="G12" s="464"/>
      <c r="H12" s="464"/>
      <c r="I12" s="464"/>
      <c r="J12" s="464"/>
      <c r="K12" s="464"/>
      <c r="L12" s="464"/>
      <c r="M12" s="464"/>
      <c r="N12" s="464"/>
      <c r="O12" s="464"/>
      <c r="P12" s="464"/>
      <c r="Q12" s="465"/>
    </row>
    <row r="13" spans="1:17">
      <c r="A13" s="202"/>
      <c r="B13" s="202"/>
      <c r="C13" s="202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</row>
    <row r="14" spans="1:17" ht="15">
      <c r="A14" s="440" t="s">
        <v>261</v>
      </c>
      <c r="B14" s="443"/>
      <c r="C14" s="443"/>
      <c r="D14" s="451"/>
      <c r="E14" s="452"/>
      <c r="F14" s="452"/>
      <c r="G14" s="452"/>
      <c r="H14" s="452"/>
      <c r="I14" s="452"/>
      <c r="J14" s="452"/>
      <c r="K14" s="452"/>
      <c r="L14" s="452"/>
      <c r="M14" s="452"/>
      <c r="N14" s="452"/>
      <c r="O14" s="452"/>
      <c r="P14" s="452"/>
      <c r="Q14" s="453"/>
    </row>
    <row r="15" spans="1:17">
      <c r="A15" s="202"/>
      <c r="B15" s="202"/>
      <c r="C15" s="202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</row>
    <row r="16" spans="1:17">
      <c r="A16" s="444" t="s">
        <v>262</v>
      </c>
      <c r="B16" s="445"/>
      <c r="C16" s="445"/>
      <c r="D16" s="450" t="s">
        <v>263</v>
      </c>
      <c r="E16" s="450"/>
      <c r="F16" s="450"/>
      <c r="G16" s="450"/>
      <c r="H16" s="450" t="s">
        <v>264</v>
      </c>
      <c r="I16" s="450"/>
      <c r="J16" s="454" t="s">
        <v>265</v>
      </c>
      <c r="K16" s="454"/>
      <c r="L16" s="454"/>
      <c r="M16" s="454"/>
      <c r="N16" s="454"/>
      <c r="O16" s="455" t="s">
        <v>266</v>
      </c>
      <c r="P16" s="456"/>
      <c r="Q16" s="457"/>
    </row>
    <row r="17" spans="1:17" ht="36">
      <c r="A17" s="446"/>
      <c r="B17" s="447"/>
      <c r="C17" s="447"/>
      <c r="D17" s="450"/>
      <c r="E17" s="450"/>
      <c r="F17" s="450"/>
      <c r="G17" s="450"/>
      <c r="H17" s="450"/>
      <c r="I17" s="450"/>
      <c r="J17" s="161" t="s">
        <v>267</v>
      </c>
      <c r="K17" s="162" t="s">
        <v>308</v>
      </c>
      <c r="L17" s="162" t="s">
        <v>42</v>
      </c>
      <c r="M17" s="163" t="s">
        <v>268</v>
      </c>
      <c r="N17" s="163" t="s">
        <v>269</v>
      </c>
      <c r="O17" s="162" t="s">
        <v>42</v>
      </c>
      <c r="P17" s="163" t="s">
        <v>270</v>
      </c>
      <c r="Q17" s="163" t="s">
        <v>269</v>
      </c>
    </row>
    <row r="18" spans="1:17">
      <c r="A18" s="448"/>
      <c r="B18" s="449"/>
      <c r="C18" s="449"/>
      <c r="D18" s="450"/>
      <c r="E18" s="450"/>
      <c r="F18" s="450"/>
      <c r="G18" s="450"/>
      <c r="H18" s="450"/>
      <c r="I18" s="450"/>
      <c r="J18" s="450"/>
      <c r="K18" s="450"/>
      <c r="L18" s="450"/>
      <c r="M18" s="164"/>
      <c r="N18" s="164"/>
      <c r="O18" s="164"/>
      <c r="P18" s="455"/>
      <c r="Q18" s="457"/>
    </row>
    <row r="19" spans="1:17">
      <c r="A19" s="202"/>
      <c r="B19" s="202"/>
      <c r="C19" s="202"/>
      <c r="D19" s="206"/>
      <c r="E19" s="206"/>
      <c r="F19" s="206"/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06"/>
    </row>
    <row r="20" spans="1:17">
      <c r="A20" s="440" t="s">
        <v>271</v>
      </c>
      <c r="B20" s="440"/>
      <c r="C20" s="440"/>
      <c r="D20" s="165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</row>
    <row r="21" spans="1:17">
      <c r="A21" s="153"/>
      <c r="B21" s="153"/>
      <c r="C21" s="160"/>
      <c r="D21" s="160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</row>
    <row r="22" spans="1:17">
      <c r="A22" s="439" t="s">
        <v>272</v>
      </c>
      <c r="B22" s="439"/>
      <c r="C22" s="441"/>
      <c r="D22" s="167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9" t="s">
        <v>273</v>
      </c>
      <c r="P22" s="458"/>
      <c r="Q22" s="459"/>
    </row>
    <row r="23" spans="1:17">
      <c r="A23" s="153"/>
      <c r="B23" s="153"/>
      <c r="C23" s="170"/>
      <c r="D23" s="170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</row>
    <row r="24" spans="1:17">
      <c r="A24" s="440" t="s">
        <v>274</v>
      </c>
      <c r="B24" s="440"/>
      <c r="C24" s="442"/>
      <c r="D24" s="460"/>
      <c r="E24" s="461"/>
      <c r="F24" s="461"/>
      <c r="G24" s="461"/>
      <c r="H24" s="461"/>
      <c r="I24" s="461"/>
      <c r="J24" s="461"/>
      <c r="K24" s="461"/>
      <c r="L24" s="461"/>
      <c r="M24" s="461"/>
      <c r="N24" s="461"/>
      <c r="O24" s="461"/>
      <c r="P24" s="461"/>
      <c r="Q24" s="462"/>
    </row>
    <row r="25" spans="1:17">
      <c r="A25" s="153"/>
      <c r="B25" s="153"/>
      <c r="C25" s="170"/>
      <c r="D25" s="170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</row>
    <row r="26" spans="1:17" ht="14.25">
      <c r="A26" s="440" t="s">
        <v>275</v>
      </c>
      <c r="B26" s="440"/>
      <c r="C26" s="442"/>
      <c r="D26" s="460"/>
      <c r="E26" s="461"/>
      <c r="F26" s="461"/>
      <c r="G26" s="461"/>
      <c r="H26" s="461"/>
      <c r="I26" s="461"/>
      <c r="J26" s="461"/>
      <c r="K26" s="461"/>
      <c r="L26" s="461"/>
      <c r="M26" s="461"/>
      <c r="N26" s="461"/>
      <c r="O26" s="461"/>
      <c r="P26" s="461"/>
      <c r="Q26" s="462"/>
    </row>
    <row r="27" spans="1:17">
      <c r="A27" s="153"/>
      <c r="B27" s="153"/>
      <c r="C27" s="170"/>
      <c r="D27" s="171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</row>
    <row r="28" spans="1:17">
      <c r="A28" s="439" t="s">
        <v>276</v>
      </c>
      <c r="B28" s="439"/>
      <c r="C28" s="441"/>
      <c r="D28" s="461"/>
      <c r="E28" s="461"/>
      <c r="F28" s="461"/>
      <c r="G28" s="462"/>
      <c r="H28" s="153"/>
      <c r="I28" s="172" t="s">
        <v>277</v>
      </c>
      <c r="J28" s="172"/>
      <c r="K28" s="172"/>
      <c r="L28" s="172"/>
      <c r="M28" s="172"/>
      <c r="N28" s="172"/>
      <c r="O28" s="463"/>
      <c r="P28" s="465"/>
    </row>
    <row r="29" spans="1:17">
      <c r="A29" s="153"/>
      <c r="B29" s="153"/>
      <c r="C29" s="202"/>
      <c r="D29" s="17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</row>
    <row r="30" spans="1:17">
      <c r="A30" s="439" t="s">
        <v>278</v>
      </c>
      <c r="B30" s="439"/>
      <c r="C30" s="441"/>
      <c r="D30" s="476"/>
      <c r="E30" s="476"/>
      <c r="F30" s="476"/>
      <c r="G30" s="477"/>
      <c r="H30" s="153"/>
      <c r="I30" s="439" t="s">
        <v>279</v>
      </c>
      <c r="J30" s="439"/>
      <c r="K30" s="439"/>
      <c r="L30" s="439"/>
      <c r="M30" s="439"/>
      <c r="N30" s="458"/>
      <c r="O30" s="470"/>
      <c r="P30" s="459"/>
    </row>
    <row r="31" spans="1:17">
      <c r="A31" s="204"/>
      <c r="B31" s="204"/>
      <c r="C31" s="204"/>
      <c r="D31" s="174"/>
      <c r="E31" s="204"/>
      <c r="F31" s="204"/>
      <c r="G31" s="204"/>
      <c r="H31" s="153"/>
      <c r="I31" s="204"/>
      <c r="J31" s="204"/>
      <c r="K31" s="204"/>
      <c r="L31" s="204"/>
      <c r="M31" s="204"/>
      <c r="N31" s="205"/>
      <c r="O31" s="205"/>
      <c r="P31" s="205"/>
    </row>
    <row r="32" spans="1:17" ht="15">
      <c r="A32" s="153"/>
      <c r="B32" s="153"/>
      <c r="C32" s="175"/>
      <c r="D32" s="175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</row>
    <row r="33" spans="1:16">
      <c r="A33" s="440" t="s">
        <v>280</v>
      </c>
      <c r="B33" s="440"/>
      <c r="C33" s="440"/>
      <c r="D33" s="478" t="s">
        <v>281</v>
      </c>
      <c r="E33" s="478"/>
      <c r="F33" s="478"/>
      <c r="G33" s="478"/>
      <c r="H33" s="176"/>
      <c r="I33" s="153"/>
      <c r="J33" s="153"/>
      <c r="K33" s="153"/>
      <c r="L33" s="153"/>
      <c r="M33" s="153"/>
      <c r="N33" s="153"/>
      <c r="O33" s="153"/>
      <c r="P33" s="153"/>
    </row>
    <row r="34" spans="1:16">
      <c r="A34" s="177"/>
      <c r="B34" s="177"/>
      <c r="C34" s="177"/>
      <c r="D34" s="211"/>
      <c r="E34" s="211"/>
      <c r="F34" s="211"/>
      <c r="G34" s="211"/>
      <c r="H34" s="153"/>
      <c r="I34" s="153"/>
      <c r="J34" s="153"/>
      <c r="K34" s="153"/>
      <c r="L34" s="153"/>
      <c r="M34" s="153"/>
      <c r="N34" s="153"/>
      <c r="O34" s="153"/>
      <c r="P34" s="153"/>
    </row>
    <row r="35" spans="1:16">
      <c r="A35" s="410" t="s">
        <v>282</v>
      </c>
      <c r="B35" s="411"/>
      <c r="C35" s="412"/>
      <c r="D35" s="419" t="s">
        <v>283</v>
      </c>
      <c r="E35" s="420"/>
      <c r="F35" s="421"/>
      <c r="G35" s="428" t="s">
        <v>284</v>
      </c>
      <c r="H35" s="431" t="s">
        <v>265</v>
      </c>
      <c r="I35" s="432"/>
      <c r="J35" s="433"/>
      <c r="K35" s="209"/>
      <c r="L35" s="431" t="s">
        <v>285</v>
      </c>
      <c r="M35" s="432"/>
      <c r="N35" s="433"/>
      <c r="O35" s="488" t="s">
        <v>286</v>
      </c>
      <c r="P35" s="408" t="s">
        <v>287</v>
      </c>
    </row>
    <row r="36" spans="1:16">
      <c r="A36" s="413"/>
      <c r="B36" s="414"/>
      <c r="C36" s="415"/>
      <c r="D36" s="422"/>
      <c r="E36" s="423"/>
      <c r="F36" s="424"/>
      <c r="G36" s="429"/>
      <c r="H36" s="428" t="s">
        <v>267</v>
      </c>
      <c r="I36" s="408" t="s">
        <v>288</v>
      </c>
      <c r="J36" s="408" t="s">
        <v>141</v>
      </c>
      <c r="K36" s="207"/>
      <c r="L36" s="474" t="s">
        <v>267</v>
      </c>
      <c r="M36" s="408" t="s">
        <v>288</v>
      </c>
      <c r="N36" s="474" t="s">
        <v>141</v>
      </c>
      <c r="O36" s="489"/>
      <c r="P36" s="473"/>
    </row>
    <row r="37" spans="1:16">
      <c r="A37" s="416"/>
      <c r="B37" s="417"/>
      <c r="C37" s="418"/>
      <c r="D37" s="425"/>
      <c r="E37" s="426"/>
      <c r="F37" s="427"/>
      <c r="G37" s="430"/>
      <c r="H37" s="430"/>
      <c r="I37" s="409"/>
      <c r="J37" s="409"/>
      <c r="K37" s="208"/>
      <c r="L37" s="475"/>
      <c r="M37" s="409"/>
      <c r="N37" s="475"/>
      <c r="O37" s="490"/>
      <c r="P37" s="409"/>
    </row>
    <row r="38" spans="1:16">
      <c r="A38" s="479"/>
      <c r="B38" s="480"/>
      <c r="C38" s="481"/>
      <c r="D38" s="482"/>
      <c r="E38" s="483"/>
      <c r="F38" s="484"/>
      <c r="G38" s="178"/>
      <c r="H38" s="178"/>
      <c r="I38" s="178"/>
      <c r="J38" s="178"/>
      <c r="K38" s="178"/>
      <c r="L38" s="178"/>
      <c r="M38" s="178"/>
      <c r="N38" s="178"/>
      <c r="O38" s="178"/>
      <c r="P38" s="179"/>
    </row>
    <row r="39" spans="1:16">
      <c r="A39" s="485"/>
      <c r="B39" s="486"/>
      <c r="C39" s="487"/>
      <c r="D39" s="180"/>
      <c r="E39" s="180"/>
      <c r="F39" s="181"/>
      <c r="G39" s="178"/>
      <c r="H39" s="178"/>
      <c r="I39" s="182"/>
      <c r="J39" s="182"/>
      <c r="K39" s="182"/>
      <c r="L39" s="182"/>
      <c r="M39" s="182"/>
      <c r="N39" s="182"/>
      <c r="O39" s="182"/>
      <c r="P39" s="182"/>
    </row>
    <row r="40" spans="1:16" s="183" customFormat="1">
      <c r="A40" s="485"/>
      <c r="B40" s="486"/>
      <c r="C40" s="487"/>
      <c r="D40" s="180"/>
      <c r="E40" s="180"/>
      <c r="F40" s="181"/>
      <c r="G40" s="182"/>
      <c r="H40" s="182"/>
      <c r="I40" s="182"/>
      <c r="J40" s="182"/>
      <c r="K40" s="182"/>
      <c r="L40" s="182"/>
      <c r="M40" s="182"/>
      <c r="N40" s="182"/>
      <c r="O40" s="182"/>
      <c r="P40" s="182"/>
    </row>
    <row r="41" spans="1:16">
      <c r="C41" s="184"/>
      <c r="D41" s="184"/>
      <c r="E41" s="185"/>
      <c r="F41" s="185"/>
      <c r="G41" s="185"/>
    </row>
    <row r="42" spans="1:16">
      <c r="C42" s="436" t="s">
        <v>289</v>
      </c>
      <c r="D42" s="437"/>
      <c r="E42" s="437"/>
      <c r="F42" s="437"/>
      <c r="G42" s="437"/>
      <c r="H42" s="437"/>
      <c r="I42" s="437"/>
      <c r="J42" s="437"/>
      <c r="K42" s="437"/>
      <c r="L42" s="437"/>
      <c r="M42" s="437"/>
      <c r="N42" s="437"/>
      <c r="O42" s="438"/>
    </row>
    <row r="43" spans="1:16">
      <c r="C43" s="210" t="s">
        <v>290</v>
      </c>
      <c r="D43" s="435" t="s">
        <v>291</v>
      </c>
      <c r="E43" s="435"/>
      <c r="F43" s="435"/>
      <c r="G43" s="210">
        <v>2009</v>
      </c>
      <c r="H43" s="186">
        <v>2010</v>
      </c>
      <c r="I43" s="186">
        <v>2011</v>
      </c>
      <c r="J43" s="186">
        <v>2012</v>
      </c>
      <c r="K43" s="186"/>
      <c r="L43" s="186">
        <v>2013</v>
      </c>
      <c r="M43" s="186">
        <v>2014</v>
      </c>
      <c r="N43" s="210" t="s">
        <v>292</v>
      </c>
      <c r="O43" s="186" t="s">
        <v>287</v>
      </c>
    </row>
    <row r="44" spans="1:16">
      <c r="C44" s="187"/>
      <c r="D44" s="436"/>
      <c r="E44" s="437"/>
      <c r="F44" s="438"/>
      <c r="G44" s="188"/>
      <c r="H44" s="189"/>
      <c r="I44" s="189"/>
      <c r="J44" s="189"/>
      <c r="K44" s="189"/>
      <c r="L44" s="189"/>
      <c r="M44" s="189"/>
      <c r="N44" s="189"/>
      <c r="O44" s="189"/>
    </row>
    <row r="45" spans="1:16">
      <c r="C45" s="187"/>
      <c r="D45" s="436"/>
      <c r="E45" s="437"/>
      <c r="F45" s="438"/>
      <c r="G45" s="188"/>
      <c r="H45" s="189"/>
      <c r="I45" s="189"/>
      <c r="J45" s="189"/>
      <c r="K45" s="189"/>
      <c r="L45" s="189"/>
      <c r="M45" s="189"/>
      <c r="N45" s="189"/>
      <c r="O45" s="189"/>
    </row>
    <row r="46" spans="1:16">
      <c r="C46" s="187"/>
      <c r="D46" s="436"/>
      <c r="E46" s="437"/>
      <c r="F46" s="438"/>
      <c r="G46" s="190"/>
      <c r="H46" s="190"/>
      <c r="I46" s="190"/>
      <c r="J46" s="190"/>
      <c r="K46" s="190"/>
      <c r="L46" s="190"/>
      <c r="M46" s="190"/>
      <c r="N46" s="189"/>
      <c r="O46" s="189"/>
    </row>
    <row r="47" spans="1:16">
      <c r="C47" s="204"/>
      <c r="D47" s="205"/>
      <c r="E47" s="205"/>
      <c r="F47" s="205"/>
      <c r="G47" s="191"/>
      <c r="H47" s="153"/>
      <c r="I47" s="153"/>
      <c r="J47" s="153"/>
      <c r="K47" s="153"/>
      <c r="L47" s="153"/>
      <c r="M47" s="153"/>
      <c r="N47" s="153"/>
      <c r="O47" s="153"/>
    </row>
    <row r="48" spans="1:16">
      <c r="C48" s="439" t="s">
        <v>293</v>
      </c>
      <c r="D48" s="439"/>
      <c r="E48" s="439"/>
      <c r="F48" s="439"/>
      <c r="G48" s="439"/>
      <c r="H48" s="439"/>
      <c r="I48" s="439"/>
      <c r="J48" s="439"/>
      <c r="K48" s="439"/>
      <c r="L48" s="439"/>
      <c r="M48" s="439"/>
      <c r="N48" s="439"/>
      <c r="O48" s="439"/>
    </row>
    <row r="50" spans="1:16">
      <c r="C50" s="434" t="s">
        <v>294</v>
      </c>
      <c r="D50" s="434"/>
      <c r="E50" s="434"/>
      <c r="F50" s="434"/>
      <c r="G50" s="434"/>
    </row>
    <row r="52" spans="1:16">
      <c r="C52" s="385" t="s">
        <v>295</v>
      </c>
      <c r="D52" s="385"/>
      <c r="E52" s="385"/>
      <c r="F52" s="385"/>
      <c r="G52" s="385"/>
      <c r="H52" s="385"/>
      <c r="I52" s="385"/>
      <c r="J52" s="385"/>
      <c r="K52" s="385"/>
      <c r="L52" s="385"/>
      <c r="M52" s="385"/>
      <c r="N52" s="385"/>
      <c r="O52" s="385"/>
      <c r="P52" s="385"/>
    </row>
    <row r="53" spans="1:16">
      <c r="C53" s="385" t="s">
        <v>296</v>
      </c>
      <c r="D53" s="385"/>
      <c r="E53" s="385"/>
      <c r="F53" s="385"/>
      <c r="G53" s="385"/>
      <c r="H53" s="385"/>
      <c r="I53" s="385"/>
      <c r="J53" s="385"/>
      <c r="K53" s="385"/>
      <c r="L53" s="385"/>
      <c r="M53" s="385"/>
      <c r="N53" s="385"/>
      <c r="O53" s="385"/>
      <c r="P53" s="385"/>
    </row>
    <row r="54" spans="1:16">
      <c r="C54" s="385" t="s">
        <v>297</v>
      </c>
      <c r="D54" s="385"/>
      <c r="E54" s="385"/>
      <c r="F54" s="385"/>
      <c r="G54" s="385"/>
      <c r="H54" s="385"/>
      <c r="I54" s="385"/>
      <c r="J54" s="385"/>
      <c r="K54" s="385"/>
      <c r="L54" s="385"/>
      <c r="M54" s="385"/>
      <c r="N54" s="385"/>
      <c r="O54" s="385"/>
      <c r="P54" s="385"/>
    </row>
    <row r="61" spans="1:16">
      <c r="A61" s="386" t="s">
        <v>298</v>
      </c>
      <c r="B61" s="386"/>
      <c r="C61" s="386"/>
      <c r="D61" s="386"/>
      <c r="E61" s="386"/>
      <c r="F61" s="386"/>
      <c r="G61" s="386"/>
      <c r="H61" s="386"/>
      <c r="I61" s="386"/>
      <c r="J61" s="386"/>
      <c r="K61" s="386"/>
      <c r="L61" s="386"/>
      <c r="M61" s="386"/>
      <c r="N61" s="386"/>
      <c r="O61" s="386"/>
      <c r="P61" s="386"/>
    </row>
    <row r="63" spans="1:16" ht="15">
      <c r="F63" s="387" t="s">
        <v>299</v>
      </c>
      <c r="G63" s="388"/>
      <c r="H63" s="388"/>
      <c r="I63" s="388"/>
      <c r="J63" s="388"/>
      <c r="K63" s="388"/>
      <c r="L63" s="388"/>
    </row>
    <row r="66" spans="1:13">
      <c r="A66" s="192"/>
    </row>
    <row r="67" spans="1:13">
      <c r="A67" s="192"/>
    </row>
    <row r="68" spans="1:13">
      <c r="A68" s="193"/>
    </row>
    <row r="69" spans="1:13">
      <c r="A69" s="193"/>
    </row>
    <row r="78" spans="1:13">
      <c r="I78" s="194"/>
      <c r="J78" s="195"/>
      <c r="K78" s="195"/>
      <c r="L78" s="389"/>
      <c r="M78" s="389"/>
    </row>
    <row r="79" spans="1:13">
      <c r="I79" s="194"/>
      <c r="J79" s="195"/>
      <c r="K79" s="195"/>
    </row>
    <row r="80" spans="1:13">
      <c r="A80" s="385" t="s">
        <v>300</v>
      </c>
      <c r="B80" s="385"/>
      <c r="C80" s="385"/>
    </row>
    <row r="82" spans="1:16">
      <c r="A82" s="390"/>
      <c r="B82" s="391"/>
      <c r="C82" s="391"/>
      <c r="D82" s="391"/>
      <c r="E82" s="391"/>
      <c r="F82" s="391"/>
      <c r="G82" s="391"/>
      <c r="H82" s="391"/>
      <c r="I82" s="391"/>
      <c r="J82" s="391"/>
      <c r="K82" s="391"/>
      <c r="L82" s="391"/>
      <c r="M82" s="391"/>
      <c r="N82" s="391"/>
      <c r="O82" s="391"/>
      <c r="P82" s="392"/>
    </row>
    <row r="83" spans="1:16">
      <c r="A83" s="393"/>
      <c r="B83" s="394"/>
      <c r="C83" s="394"/>
      <c r="D83" s="394"/>
      <c r="E83" s="394"/>
      <c r="F83" s="394"/>
      <c r="G83" s="394"/>
      <c r="H83" s="394"/>
      <c r="I83" s="394"/>
      <c r="J83" s="394"/>
      <c r="K83" s="394"/>
      <c r="L83" s="394"/>
      <c r="M83" s="394"/>
      <c r="N83" s="394"/>
      <c r="O83" s="394"/>
      <c r="P83" s="395"/>
    </row>
    <row r="84" spans="1:16">
      <c r="A84" s="393"/>
      <c r="B84" s="394"/>
      <c r="C84" s="394"/>
      <c r="D84" s="394"/>
      <c r="E84" s="394"/>
      <c r="F84" s="394"/>
      <c r="G84" s="394"/>
      <c r="H84" s="394"/>
      <c r="I84" s="394"/>
      <c r="J84" s="394"/>
      <c r="K84" s="394"/>
      <c r="L84" s="394"/>
      <c r="M84" s="394"/>
      <c r="N84" s="394"/>
      <c r="O84" s="394"/>
      <c r="P84" s="395"/>
    </row>
    <row r="85" spans="1:16">
      <c r="A85" s="393"/>
      <c r="B85" s="394"/>
      <c r="C85" s="394"/>
      <c r="D85" s="394"/>
      <c r="E85" s="394"/>
      <c r="F85" s="394"/>
      <c r="G85" s="394"/>
      <c r="H85" s="394"/>
      <c r="I85" s="394"/>
      <c r="J85" s="394"/>
      <c r="K85" s="394"/>
      <c r="L85" s="394"/>
      <c r="M85" s="394"/>
      <c r="N85" s="394"/>
      <c r="O85" s="394"/>
      <c r="P85" s="395"/>
    </row>
    <row r="86" spans="1:16">
      <c r="A86" s="396"/>
      <c r="B86" s="397"/>
      <c r="C86" s="397"/>
      <c r="D86" s="397"/>
      <c r="E86" s="397"/>
      <c r="F86" s="397"/>
      <c r="G86" s="397"/>
      <c r="H86" s="397"/>
      <c r="I86" s="397"/>
      <c r="J86" s="397"/>
      <c r="K86" s="397"/>
      <c r="L86" s="397"/>
      <c r="M86" s="397"/>
      <c r="N86" s="397"/>
      <c r="O86" s="397"/>
      <c r="P86" s="398"/>
    </row>
    <row r="88" spans="1:16">
      <c r="A88" s="385" t="s">
        <v>301</v>
      </c>
      <c r="B88" s="385"/>
      <c r="C88" s="385"/>
    </row>
    <row r="90" spans="1:16">
      <c r="A90" s="399"/>
      <c r="B90" s="400"/>
      <c r="C90" s="400"/>
      <c r="D90" s="400"/>
      <c r="E90" s="400"/>
      <c r="F90" s="400"/>
      <c r="G90" s="400"/>
      <c r="H90" s="400"/>
      <c r="I90" s="400"/>
      <c r="J90" s="400"/>
      <c r="K90" s="400"/>
      <c r="L90" s="400"/>
      <c r="M90" s="400"/>
      <c r="N90" s="400"/>
      <c r="O90" s="400"/>
      <c r="P90" s="401"/>
    </row>
    <row r="91" spans="1:16">
      <c r="A91" s="402"/>
      <c r="B91" s="403"/>
      <c r="C91" s="403"/>
      <c r="D91" s="403"/>
      <c r="E91" s="403"/>
      <c r="F91" s="403"/>
      <c r="G91" s="403"/>
      <c r="H91" s="403"/>
      <c r="I91" s="403"/>
      <c r="J91" s="403"/>
      <c r="K91" s="403"/>
      <c r="L91" s="403"/>
      <c r="M91" s="403"/>
      <c r="N91" s="403"/>
      <c r="O91" s="403"/>
      <c r="P91" s="404"/>
    </row>
    <row r="92" spans="1:16">
      <c r="A92" s="402"/>
      <c r="B92" s="403"/>
      <c r="C92" s="403"/>
      <c r="D92" s="403"/>
      <c r="E92" s="403"/>
      <c r="F92" s="403"/>
      <c r="G92" s="403"/>
      <c r="H92" s="403"/>
      <c r="I92" s="403"/>
      <c r="J92" s="403"/>
      <c r="K92" s="403"/>
      <c r="L92" s="403"/>
      <c r="M92" s="403"/>
      <c r="N92" s="403"/>
      <c r="O92" s="403"/>
      <c r="P92" s="404"/>
    </row>
    <row r="93" spans="1:16">
      <c r="A93" s="402"/>
      <c r="B93" s="403"/>
      <c r="C93" s="403"/>
      <c r="D93" s="403"/>
      <c r="E93" s="403"/>
      <c r="F93" s="403"/>
      <c r="G93" s="403"/>
      <c r="H93" s="403"/>
      <c r="I93" s="403"/>
      <c r="J93" s="403"/>
      <c r="K93" s="403"/>
      <c r="L93" s="403"/>
      <c r="M93" s="403"/>
      <c r="N93" s="403"/>
      <c r="O93" s="403"/>
      <c r="P93" s="404"/>
    </row>
    <row r="94" spans="1:16">
      <c r="A94" s="405"/>
      <c r="B94" s="406"/>
      <c r="C94" s="406"/>
      <c r="D94" s="406"/>
      <c r="E94" s="406"/>
      <c r="F94" s="406"/>
      <c r="G94" s="406"/>
      <c r="H94" s="406"/>
      <c r="I94" s="406"/>
      <c r="J94" s="406"/>
      <c r="K94" s="406"/>
      <c r="L94" s="406"/>
      <c r="M94" s="406"/>
      <c r="N94" s="406"/>
      <c r="O94" s="406"/>
      <c r="P94" s="407"/>
    </row>
    <row r="96" spans="1:16">
      <c r="A96" s="388" t="s">
        <v>302</v>
      </c>
      <c r="B96" s="388"/>
      <c r="C96" s="388"/>
      <c r="D96" s="388"/>
      <c r="E96" s="388"/>
      <c r="F96" s="388" t="s">
        <v>303</v>
      </c>
      <c r="G96" s="388"/>
      <c r="H96" s="388"/>
      <c r="I96" s="388" t="s">
        <v>304</v>
      </c>
      <c r="J96" s="388"/>
      <c r="K96" s="212"/>
      <c r="L96" s="388" t="s">
        <v>305</v>
      </c>
      <c r="M96" s="388"/>
    </row>
    <row r="98" spans="1:13">
      <c r="A98" s="382"/>
      <c r="B98" s="384"/>
      <c r="C98" s="384"/>
      <c r="D98" s="384"/>
      <c r="E98" s="383"/>
      <c r="F98" s="382"/>
      <c r="G98" s="384"/>
      <c r="H98" s="383"/>
      <c r="I98" s="382"/>
      <c r="J98" s="383"/>
      <c r="K98" s="203"/>
      <c r="L98" s="382"/>
      <c r="M98" s="383"/>
    </row>
    <row r="99" spans="1:13">
      <c r="A99" s="382"/>
      <c r="B99" s="384"/>
      <c r="C99" s="384"/>
      <c r="D99" s="384"/>
      <c r="E99" s="383"/>
      <c r="F99" s="382"/>
      <c r="G99" s="384"/>
      <c r="H99" s="383"/>
      <c r="I99" s="382"/>
      <c r="J99" s="383"/>
      <c r="K99" s="203"/>
      <c r="L99" s="382"/>
      <c r="M99" s="383"/>
    </row>
    <row r="100" spans="1:13">
      <c r="A100" s="382"/>
      <c r="B100" s="384"/>
      <c r="C100" s="384"/>
      <c r="D100" s="384"/>
      <c r="E100" s="383"/>
      <c r="F100" s="382"/>
      <c r="G100" s="384"/>
      <c r="H100" s="383"/>
      <c r="I100" s="382"/>
      <c r="J100" s="383"/>
      <c r="K100" s="203"/>
      <c r="L100" s="382"/>
      <c r="M100" s="383"/>
    </row>
    <row r="101" spans="1:13">
      <c r="A101" s="382"/>
      <c r="B101" s="384"/>
      <c r="C101" s="384"/>
      <c r="D101" s="384"/>
      <c r="E101" s="383"/>
      <c r="F101" s="382"/>
      <c r="G101" s="384"/>
      <c r="H101" s="383"/>
      <c r="I101" s="382"/>
      <c r="J101" s="383"/>
      <c r="K101" s="203"/>
      <c r="L101" s="382"/>
      <c r="M101" s="383"/>
    </row>
    <row r="102" spans="1:13">
      <c r="A102" s="382"/>
      <c r="B102" s="384"/>
      <c r="C102" s="384"/>
      <c r="D102" s="384"/>
      <c r="E102" s="383"/>
      <c r="F102" s="196"/>
      <c r="G102" s="157"/>
      <c r="H102" s="197"/>
      <c r="I102" s="382"/>
      <c r="J102" s="383"/>
      <c r="K102" s="203"/>
      <c r="L102" s="382"/>
      <c r="M102" s="383"/>
    </row>
    <row r="103" spans="1:13">
      <c r="A103" s="382"/>
      <c r="B103" s="384"/>
      <c r="C103" s="384"/>
      <c r="D103" s="384"/>
      <c r="E103" s="383"/>
      <c r="F103" s="382"/>
      <c r="G103" s="384"/>
      <c r="H103" s="383"/>
      <c r="I103" s="382"/>
      <c r="J103" s="383"/>
      <c r="K103" s="203"/>
      <c r="L103" s="382"/>
      <c r="M103" s="383"/>
    </row>
    <row r="104" spans="1:13">
      <c r="A104" s="382"/>
      <c r="B104" s="384"/>
      <c r="C104" s="384"/>
      <c r="D104" s="384"/>
      <c r="E104" s="383"/>
      <c r="F104" s="382"/>
      <c r="G104" s="384"/>
      <c r="H104" s="383"/>
      <c r="I104" s="382"/>
      <c r="J104" s="383"/>
      <c r="K104" s="203"/>
      <c r="L104" s="382"/>
      <c r="M104" s="383"/>
    </row>
    <row r="105" spans="1:13">
      <c r="A105" s="382"/>
      <c r="B105" s="384"/>
      <c r="C105" s="384"/>
      <c r="D105" s="384"/>
      <c r="E105" s="383"/>
      <c r="F105" s="382"/>
      <c r="G105" s="384"/>
      <c r="H105" s="383"/>
      <c r="I105" s="382"/>
      <c r="J105" s="383"/>
      <c r="K105" s="203"/>
      <c r="L105" s="382"/>
      <c r="M105" s="383"/>
    </row>
  </sheetData>
  <mergeCells count="109">
    <mergeCell ref="L99:M99"/>
    <mergeCell ref="A100:E100"/>
    <mergeCell ref="F100:H100"/>
    <mergeCell ref="I100:J100"/>
    <mergeCell ref="L100:M100"/>
    <mergeCell ref="L101:M101"/>
    <mergeCell ref="A102:E102"/>
    <mergeCell ref="I102:J102"/>
    <mergeCell ref="L102:M102"/>
    <mergeCell ref="D26:Q26"/>
    <mergeCell ref="O28:P28"/>
    <mergeCell ref="I30:M30"/>
    <mergeCell ref="N30:P30"/>
    <mergeCell ref="L35:N35"/>
    <mergeCell ref="P35:P37"/>
    <mergeCell ref="N36:N37"/>
    <mergeCell ref="C42:O42"/>
    <mergeCell ref="A30:C30"/>
    <mergeCell ref="D30:G30"/>
    <mergeCell ref="A33:C33"/>
    <mergeCell ref="D33:G33"/>
    <mergeCell ref="A26:C26"/>
    <mergeCell ref="A28:C28"/>
    <mergeCell ref="D28:G28"/>
    <mergeCell ref="A38:C38"/>
    <mergeCell ref="D38:F38"/>
    <mergeCell ref="A39:C39"/>
    <mergeCell ref="A40:C40"/>
    <mergeCell ref="O35:O37"/>
    <mergeCell ref="H36:H37"/>
    <mergeCell ref="I36:I37"/>
    <mergeCell ref="J36:J37"/>
    <mergeCell ref="L36:L37"/>
    <mergeCell ref="A10:C10"/>
    <mergeCell ref="D10:J10"/>
    <mergeCell ref="A12:C12"/>
    <mergeCell ref="A6:C6"/>
    <mergeCell ref="A8:C8"/>
    <mergeCell ref="D8:J8"/>
    <mergeCell ref="A4:Q4"/>
    <mergeCell ref="O6:Q6"/>
    <mergeCell ref="L8:N8"/>
    <mergeCell ref="O8:Q8"/>
    <mergeCell ref="L10:M10"/>
    <mergeCell ref="N10:Q10"/>
    <mergeCell ref="D12:Q12"/>
    <mergeCell ref="A20:C20"/>
    <mergeCell ref="A22:C22"/>
    <mergeCell ref="A24:C24"/>
    <mergeCell ref="A14:C14"/>
    <mergeCell ref="A16:C18"/>
    <mergeCell ref="H16:I17"/>
    <mergeCell ref="D18:G18"/>
    <mergeCell ref="H18:I18"/>
    <mergeCell ref="D14:Q14"/>
    <mergeCell ref="D16:G17"/>
    <mergeCell ref="J16:N16"/>
    <mergeCell ref="O16:Q16"/>
    <mergeCell ref="J18:L18"/>
    <mergeCell ref="P18:Q18"/>
    <mergeCell ref="P22:Q22"/>
    <mergeCell ref="D24:Q24"/>
    <mergeCell ref="M36:M37"/>
    <mergeCell ref="A35:C37"/>
    <mergeCell ref="D35:F37"/>
    <mergeCell ref="G35:G37"/>
    <mergeCell ref="H35:J35"/>
    <mergeCell ref="C50:G50"/>
    <mergeCell ref="D43:F43"/>
    <mergeCell ref="D44:F44"/>
    <mergeCell ref="D45:F45"/>
    <mergeCell ref="D46:F46"/>
    <mergeCell ref="C48:O48"/>
    <mergeCell ref="C52:P52"/>
    <mergeCell ref="C53:P53"/>
    <mergeCell ref="C54:P54"/>
    <mergeCell ref="A61:P61"/>
    <mergeCell ref="F63:L63"/>
    <mergeCell ref="A101:E101"/>
    <mergeCell ref="F101:H101"/>
    <mergeCell ref="I101:J101"/>
    <mergeCell ref="L78:M78"/>
    <mergeCell ref="A80:C80"/>
    <mergeCell ref="A82:P86"/>
    <mergeCell ref="A88:C88"/>
    <mergeCell ref="A90:P94"/>
    <mergeCell ref="A96:E96"/>
    <mergeCell ref="F96:H96"/>
    <mergeCell ref="I96:J96"/>
    <mergeCell ref="L96:M96"/>
    <mergeCell ref="A98:E98"/>
    <mergeCell ref="F98:H98"/>
    <mergeCell ref="I98:J98"/>
    <mergeCell ref="L98:M98"/>
    <mergeCell ref="A99:E99"/>
    <mergeCell ref="F99:H99"/>
    <mergeCell ref="I99:J99"/>
    <mergeCell ref="L103:M103"/>
    <mergeCell ref="L104:M104"/>
    <mergeCell ref="L105:M105"/>
    <mergeCell ref="A105:E105"/>
    <mergeCell ref="F105:H105"/>
    <mergeCell ref="I105:J105"/>
    <mergeCell ref="A103:E103"/>
    <mergeCell ref="F103:H103"/>
    <mergeCell ref="I103:J103"/>
    <mergeCell ref="A104:E104"/>
    <mergeCell ref="F104:H104"/>
    <mergeCell ref="I104:J104"/>
  </mergeCells>
  <printOptions horizontalCentered="1"/>
  <pageMargins left="0.35433070866141736" right="0.27559055118110237" top="0.43307086614173229" bottom="0.39370078740157483" header="0.31496062992125984" footer="0.15748031496062992"/>
  <pageSetup scale="69" fitToHeight="0" orientation="landscape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-0.499984740745262"/>
  </sheetPr>
  <dimension ref="A1:F34"/>
  <sheetViews>
    <sheetView workbookViewId="0">
      <selection activeCell="G12" sqref="G12"/>
    </sheetView>
  </sheetViews>
  <sheetFormatPr baseColWidth="10" defaultRowHeight="14.25"/>
  <cols>
    <col min="1" max="1" width="4.28515625" style="27" customWidth="1"/>
    <col min="2" max="2" width="52" style="1" customWidth="1"/>
    <col min="3" max="3" width="23.5703125" style="1" customWidth="1"/>
    <col min="4" max="4" width="25.5703125" style="1" customWidth="1"/>
    <col min="5" max="5" width="15" style="1" customWidth="1"/>
    <col min="6" max="16384" width="11.42578125" style="1"/>
  </cols>
  <sheetData>
    <row r="1" spans="1:6" ht="15">
      <c r="A1" s="492" t="s">
        <v>233</v>
      </c>
      <c r="B1" s="492"/>
      <c r="C1" s="492"/>
      <c r="D1" s="492"/>
      <c r="E1" s="66" t="s">
        <v>130</v>
      </c>
    </row>
    <row r="2" spans="1:6" ht="15.75">
      <c r="A2" s="360" t="s">
        <v>234</v>
      </c>
      <c r="B2" s="360"/>
      <c r="C2" s="360"/>
      <c r="D2" s="360"/>
      <c r="E2" s="360"/>
    </row>
    <row r="3" spans="1:6" ht="15">
      <c r="A3" s="493" t="s">
        <v>327</v>
      </c>
      <c r="B3" s="493"/>
      <c r="C3" s="493"/>
      <c r="D3" s="493"/>
      <c r="E3" s="493"/>
    </row>
    <row r="4" spans="1:6" ht="15.75">
      <c r="A4" s="360" t="s">
        <v>1693</v>
      </c>
      <c r="B4" s="360"/>
      <c r="C4" s="360"/>
      <c r="D4" s="360"/>
      <c r="E4" s="360"/>
    </row>
    <row r="5" spans="1:6" ht="15.75">
      <c r="A5" s="136"/>
      <c r="B5" s="136"/>
      <c r="C5" s="216" t="s">
        <v>125</v>
      </c>
      <c r="D5" s="136"/>
      <c r="E5" s="85"/>
    </row>
    <row r="6" spans="1:6" ht="6.75" customHeight="1" thickBot="1"/>
    <row r="7" spans="1:6" s="67" customFormat="1" ht="17.25" customHeight="1">
      <c r="A7" s="372"/>
      <c r="B7" s="494"/>
      <c r="C7" s="494"/>
      <c r="D7" s="137"/>
      <c r="E7" s="378"/>
    </row>
    <row r="8" spans="1:6" s="67" customFormat="1" ht="4.5" customHeight="1">
      <c r="A8" s="495"/>
      <c r="B8" s="496"/>
      <c r="C8" s="496"/>
      <c r="D8" s="138"/>
      <c r="E8" s="497"/>
    </row>
    <row r="9" spans="1:6" s="67" customFormat="1" ht="20.25" customHeight="1">
      <c r="A9" s="61"/>
      <c r="B9" s="139"/>
      <c r="C9" s="139"/>
      <c r="D9" s="139"/>
      <c r="E9" s="79"/>
      <c r="F9" s="140"/>
    </row>
    <row r="10" spans="1:6" s="67" customFormat="1" ht="20.25" customHeight="1">
      <c r="A10" s="77"/>
      <c r="B10" s="141" t="s">
        <v>235</v>
      </c>
      <c r="C10" s="139"/>
      <c r="D10" s="139"/>
      <c r="E10" s="79"/>
      <c r="F10" s="140"/>
    </row>
    <row r="11" spans="1:6" s="67" customFormat="1" ht="20.25" customHeight="1">
      <c r="A11" s="77"/>
      <c r="B11" s="141" t="s">
        <v>236</v>
      </c>
      <c r="C11" s="139"/>
      <c r="D11" s="139" t="s">
        <v>310</v>
      </c>
      <c r="E11" s="214" t="s">
        <v>311</v>
      </c>
      <c r="F11" s="140"/>
    </row>
    <row r="12" spans="1:6" s="67" customFormat="1" ht="20.25" customHeight="1">
      <c r="A12" s="61"/>
      <c r="E12" s="79"/>
      <c r="F12" s="140"/>
    </row>
    <row r="13" spans="1:6" s="67" customFormat="1" ht="20.25" customHeight="1">
      <c r="A13" s="77"/>
      <c r="B13" s="142"/>
      <c r="C13" s="142"/>
      <c r="D13" s="142"/>
      <c r="E13" s="79"/>
      <c r="F13" s="140"/>
    </row>
    <row r="14" spans="1:6">
      <c r="A14" s="143"/>
      <c r="E14" s="131"/>
      <c r="F14" s="132"/>
    </row>
    <row r="15" spans="1:6">
      <c r="A15" s="143"/>
      <c r="B15" s="132"/>
      <c r="C15" s="132"/>
      <c r="D15" s="132"/>
      <c r="E15" s="131"/>
      <c r="F15" s="132"/>
    </row>
    <row r="16" spans="1:6">
      <c r="A16" s="143"/>
      <c r="B16" s="144"/>
      <c r="C16" s="144"/>
      <c r="D16" s="144"/>
      <c r="E16" s="131"/>
      <c r="F16" s="132"/>
    </row>
    <row r="17" spans="1:6">
      <c r="A17" s="143"/>
      <c r="B17" s="491"/>
      <c r="C17" s="491"/>
      <c r="D17" s="491"/>
      <c r="E17" s="131"/>
      <c r="F17" s="132"/>
    </row>
    <row r="18" spans="1:6">
      <c r="A18" s="143"/>
      <c r="B18" s="491"/>
      <c r="C18" s="491"/>
      <c r="D18" s="491"/>
      <c r="E18" s="131"/>
    </row>
    <row r="19" spans="1:6">
      <c r="A19" s="143"/>
      <c r="B19" s="491"/>
      <c r="C19" s="491"/>
      <c r="D19" s="491"/>
      <c r="E19" s="131"/>
    </row>
    <row r="20" spans="1:6">
      <c r="A20" s="143"/>
      <c r="B20" s="132"/>
      <c r="C20" s="132"/>
      <c r="D20" s="132"/>
      <c r="E20" s="131"/>
    </row>
    <row r="21" spans="1:6">
      <c r="A21" s="143"/>
      <c r="B21" s="132"/>
      <c r="C21" s="132"/>
      <c r="D21" s="132"/>
      <c r="E21" s="131"/>
    </row>
    <row r="22" spans="1:6">
      <c r="A22" s="143"/>
      <c r="B22" s="132"/>
      <c r="C22" s="132"/>
      <c r="D22" s="132"/>
      <c r="E22" s="131"/>
    </row>
    <row r="23" spans="1:6">
      <c r="A23" s="143"/>
      <c r="B23" s="132"/>
      <c r="C23" s="132"/>
      <c r="D23" s="132"/>
      <c r="E23" s="131"/>
    </row>
    <row r="24" spans="1:6">
      <c r="A24" s="143"/>
      <c r="B24" s="132"/>
      <c r="C24" s="132"/>
      <c r="D24" s="132"/>
      <c r="E24" s="131"/>
    </row>
    <row r="25" spans="1:6">
      <c r="A25" s="143"/>
      <c r="B25" s="132"/>
      <c r="C25" s="132"/>
      <c r="D25" s="132"/>
      <c r="E25" s="131"/>
    </row>
    <row r="26" spans="1:6">
      <c r="A26" s="143"/>
      <c r="B26" s="132"/>
      <c r="C26" s="132"/>
      <c r="D26" s="132"/>
      <c r="E26" s="131"/>
    </row>
    <row r="27" spans="1:6">
      <c r="A27" s="143"/>
      <c r="B27" s="132"/>
      <c r="C27" s="132"/>
      <c r="D27" s="132"/>
      <c r="E27" s="131"/>
    </row>
    <row r="28" spans="1:6">
      <c r="A28" s="143"/>
      <c r="B28" s="132"/>
      <c r="C28" s="132"/>
      <c r="D28" s="132"/>
      <c r="E28" s="131"/>
    </row>
    <row r="29" spans="1:6">
      <c r="A29" s="143"/>
      <c r="B29" s="132"/>
      <c r="C29" s="132"/>
      <c r="D29" s="132"/>
      <c r="E29" s="131"/>
    </row>
    <row r="30" spans="1:6" ht="15" thickBot="1">
      <c r="A30" s="145"/>
      <c r="B30" s="146"/>
      <c r="C30" s="146"/>
      <c r="D30" s="146"/>
      <c r="E30" s="133"/>
    </row>
    <row r="32" spans="1:6">
      <c r="B32" s="147"/>
    </row>
    <row r="33" spans="1:2" ht="26.25">
      <c r="A33" s="215" t="s">
        <v>311</v>
      </c>
      <c r="B33" s="1" t="s">
        <v>312</v>
      </c>
    </row>
    <row r="34" spans="1:2">
      <c r="B34" s="1" t="s">
        <v>313</v>
      </c>
    </row>
  </sheetData>
  <mergeCells count="8">
    <mergeCell ref="B17:D19"/>
    <mergeCell ref="A1:D1"/>
    <mergeCell ref="A2:E2"/>
    <mergeCell ref="A3:E3"/>
    <mergeCell ref="A4:E4"/>
    <mergeCell ref="A7:B8"/>
    <mergeCell ref="C7:C8"/>
    <mergeCell ref="E7:E8"/>
  </mergeCells>
  <printOptions horizontalCentered="1"/>
  <pageMargins left="0.35" right="0.28000000000000003" top="0.74803149606299213" bottom="0.74803149606299213" header="0.31496062992125984" footer="0.31496062992125984"/>
  <pageSetup scale="8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9"/>
  <sheetViews>
    <sheetView topLeftCell="A4" workbookViewId="0">
      <selection activeCell="B9" sqref="B9:B11"/>
    </sheetView>
  </sheetViews>
  <sheetFormatPr baseColWidth="10" defaultRowHeight="14.25"/>
  <cols>
    <col min="1" max="1" width="4.85546875" style="27" customWidth="1"/>
    <col min="2" max="2" width="49.140625" style="1" customWidth="1"/>
    <col min="3" max="4" width="34.42578125" style="1" customWidth="1"/>
    <col min="5" max="16384" width="11.42578125" style="1"/>
  </cols>
  <sheetData>
    <row r="1" spans="1:5">
      <c r="A1" s="498" t="s">
        <v>21</v>
      </c>
      <c r="B1" s="498"/>
      <c r="C1" s="498"/>
      <c r="D1" s="498"/>
    </row>
    <row r="2" spans="1:5">
      <c r="A2" s="499" t="s">
        <v>1517</v>
      </c>
      <c r="B2" s="499"/>
      <c r="C2" s="499"/>
      <c r="D2" s="499"/>
    </row>
    <row r="3" spans="1:5">
      <c r="A3" s="498" t="s">
        <v>327</v>
      </c>
      <c r="B3" s="498"/>
      <c r="C3" s="498"/>
      <c r="D3" s="498"/>
    </row>
    <row r="4" spans="1:5" ht="15.75">
      <c r="A4" s="360" t="s">
        <v>1690</v>
      </c>
      <c r="B4" s="360"/>
      <c r="C4" s="360"/>
      <c r="D4" s="360"/>
    </row>
    <row r="5" spans="1:5" ht="15">
      <c r="A5" s="499" t="s">
        <v>125</v>
      </c>
      <c r="B5" s="499"/>
      <c r="C5" s="499"/>
      <c r="D5" s="499"/>
      <c r="E5" s="221"/>
    </row>
    <row r="6" spans="1:5" ht="6.75" customHeight="1" thickBot="1">
      <c r="A6" s="222"/>
      <c r="B6" s="223"/>
      <c r="C6" s="223"/>
      <c r="D6" s="223"/>
    </row>
    <row r="7" spans="1:5" s="67" customFormat="1" ht="30" customHeight="1">
      <c r="A7" s="361" t="s">
        <v>135</v>
      </c>
      <c r="B7" s="362"/>
      <c r="C7" s="500" t="s">
        <v>133</v>
      </c>
      <c r="D7" s="501"/>
    </row>
    <row r="8" spans="1:5" s="67" customFormat="1" ht="32.25" customHeight="1" thickBot="1">
      <c r="A8" s="363"/>
      <c r="B8" s="364"/>
      <c r="C8" s="217" t="s">
        <v>134</v>
      </c>
      <c r="D8" s="218" t="s">
        <v>136</v>
      </c>
    </row>
    <row r="9" spans="1:5" s="67" customFormat="1" ht="47.25" customHeight="1">
      <c r="A9" s="77">
        <v>1</v>
      </c>
      <c r="B9" s="515" t="s">
        <v>1518</v>
      </c>
      <c r="C9" s="219" t="s">
        <v>1519</v>
      </c>
      <c r="D9" s="79">
        <v>4100205278</v>
      </c>
    </row>
    <row r="10" spans="1:5" s="67" customFormat="1" ht="47.25" customHeight="1">
      <c r="A10" s="77">
        <v>2</v>
      </c>
      <c r="B10" s="515" t="s">
        <v>1520</v>
      </c>
      <c r="C10" s="219" t="s">
        <v>1521</v>
      </c>
      <c r="D10" s="79" t="s">
        <v>1522</v>
      </c>
    </row>
    <row r="11" spans="1:5" s="67" customFormat="1" ht="47.25" customHeight="1">
      <c r="A11" s="77">
        <v>3</v>
      </c>
      <c r="B11" s="515" t="s">
        <v>1523</v>
      </c>
      <c r="C11" s="219" t="s">
        <v>1521</v>
      </c>
      <c r="D11" s="79" t="s">
        <v>1524</v>
      </c>
    </row>
    <row r="12" spans="1:5" s="67" customFormat="1" ht="47.25" customHeight="1">
      <c r="A12" s="77">
        <v>4</v>
      </c>
      <c r="B12" s="78"/>
      <c r="C12" s="86"/>
      <c r="D12" s="79"/>
    </row>
    <row r="13" spans="1:5" s="67" customFormat="1" ht="47.25" customHeight="1">
      <c r="A13" s="77">
        <v>5</v>
      </c>
      <c r="B13" s="78"/>
      <c r="C13" s="86"/>
      <c r="D13" s="79"/>
    </row>
    <row r="14" spans="1:5" s="67" customFormat="1" ht="47.25" customHeight="1">
      <c r="A14" s="77">
        <v>6</v>
      </c>
      <c r="B14" s="78"/>
      <c r="C14" s="86"/>
      <c r="D14" s="79"/>
    </row>
    <row r="15" spans="1:5" s="67" customFormat="1" ht="47.25" customHeight="1">
      <c r="A15" s="77">
        <v>7</v>
      </c>
      <c r="B15" s="78"/>
      <c r="C15" s="86"/>
      <c r="D15" s="79"/>
    </row>
    <row r="16" spans="1:5" s="67" customFormat="1" ht="47.25" customHeight="1">
      <c r="A16" s="77">
        <v>8</v>
      </c>
      <c r="B16" s="78"/>
      <c r="C16" s="86"/>
      <c r="D16" s="79"/>
    </row>
    <row r="17" spans="1:4" s="67" customFormat="1" ht="47.25" customHeight="1">
      <c r="A17" s="77">
        <v>9</v>
      </c>
      <c r="B17" s="78"/>
      <c r="C17" s="86"/>
      <c r="D17" s="79"/>
    </row>
    <row r="18" spans="1:4" s="67" customFormat="1" ht="47.25" customHeight="1">
      <c r="A18" s="77">
        <v>10</v>
      </c>
      <c r="B18" s="78"/>
      <c r="C18" s="86"/>
      <c r="D18" s="79"/>
    </row>
    <row r="19" spans="1:4" s="67" customFormat="1" ht="47.25" customHeight="1">
      <c r="A19" s="357"/>
      <c r="B19" s="358"/>
      <c r="C19" s="358"/>
      <c r="D19" s="359"/>
    </row>
  </sheetData>
  <mergeCells count="8">
    <mergeCell ref="A19:D19"/>
    <mergeCell ref="A1:D1"/>
    <mergeCell ref="A2:D2"/>
    <mergeCell ref="A3:D3"/>
    <mergeCell ref="A4:D4"/>
    <mergeCell ref="A5:D5"/>
    <mergeCell ref="A7:B8"/>
    <mergeCell ref="C7:D7"/>
  </mergeCells>
  <printOptions horizontalCentered="1"/>
  <pageMargins left="0.34" right="0.22" top="0.74803149606299213" bottom="0.74803149606299213" header="0.31496062992125984" footer="0.31496062992125984"/>
  <pageSetup scale="8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797"/>
  <sheetViews>
    <sheetView topLeftCell="A2735" workbookViewId="0">
      <selection activeCell="C2751" sqref="C2751"/>
    </sheetView>
  </sheetViews>
  <sheetFormatPr baseColWidth="10" defaultRowHeight="14.25"/>
  <cols>
    <col min="1" max="1" width="4.85546875" style="27" customWidth="1"/>
    <col min="2" max="2" width="19.42578125" style="26" customWidth="1"/>
    <col min="3" max="3" width="73.28515625" style="1" customWidth="1"/>
    <col min="4" max="4" width="25.28515625" style="1" customWidth="1"/>
    <col min="5" max="6" width="11.42578125" style="1"/>
    <col min="7" max="7" width="11.5703125" style="1" bestFit="1" customWidth="1"/>
    <col min="8" max="16384" width="11.42578125" style="1"/>
  </cols>
  <sheetData>
    <row r="1" spans="1:4" ht="15">
      <c r="A1" s="502" t="s">
        <v>21</v>
      </c>
      <c r="B1" s="502"/>
      <c r="C1" s="502"/>
      <c r="D1" s="502"/>
    </row>
    <row r="2" spans="1:4" ht="15.75">
      <c r="A2" s="360" t="s">
        <v>224</v>
      </c>
      <c r="B2" s="360"/>
      <c r="C2" s="360"/>
      <c r="D2" s="360"/>
    </row>
    <row r="3" spans="1:4" ht="15">
      <c r="A3" s="502" t="s">
        <v>327</v>
      </c>
      <c r="B3" s="502"/>
      <c r="C3" s="502"/>
      <c r="D3" s="502"/>
    </row>
    <row r="4" spans="1:4" ht="15.75">
      <c r="A4" s="360" t="s">
        <v>1690</v>
      </c>
      <c r="B4" s="360"/>
      <c r="C4" s="360"/>
      <c r="D4" s="360"/>
    </row>
    <row r="5" spans="1:4" ht="15.75">
      <c r="A5" s="360" t="s">
        <v>125</v>
      </c>
      <c r="B5" s="360"/>
      <c r="C5" s="360"/>
      <c r="D5" s="360"/>
    </row>
    <row r="6" spans="1:4" ht="20.25" customHeight="1" thickBot="1">
      <c r="D6" s="221" t="s">
        <v>1692</v>
      </c>
    </row>
    <row r="7" spans="1:4" s="67" customFormat="1">
      <c r="A7" s="503" t="s">
        <v>137</v>
      </c>
      <c r="B7" s="504"/>
      <c r="C7" s="507" t="s">
        <v>138</v>
      </c>
      <c r="D7" s="509" t="s">
        <v>139</v>
      </c>
    </row>
    <row r="8" spans="1:4" s="67" customFormat="1" ht="15" thickBot="1">
      <c r="A8" s="505"/>
      <c r="B8" s="506"/>
      <c r="C8" s="508"/>
      <c r="D8" s="510"/>
    </row>
    <row r="9" spans="1:4" s="67" customFormat="1" ht="38.25">
      <c r="A9" s="77">
        <v>1</v>
      </c>
      <c r="B9" s="515" t="s">
        <v>328</v>
      </c>
      <c r="C9" s="219" t="s">
        <v>329</v>
      </c>
      <c r="D9" s="220">
        <v>350000</v>
      </c>
    </row>
    <row r="10" spans="1:4" s="67" customFormat="1" ht="59.25" customHeight="1">
      <c r="A10" s="77">
        <f>A9+1</f>
        <v>2</v>
      </c>
      <c r="B10" s="515" t="s">
        <v>330</v>
      </c>
      <c r="C10" s="219" t="s">
        <v>331</v>
      </c>
      <c r="D10" s="220">
        <v>125000</v>
      </c>
    </row>
    <row r="11" spans="1:4" s="67" customFormat="1" ht="32.25" customHeight="1">
      <c r="A11" s="77">
        <f t="shared" ref="A11:A74" si="0">A10+1</f>
        <v>3</v>
      </c>
      <c r="B11" s="515" t="s">
        <v>332</v>
      </c>
      <c r="C11" s="219" t="s">
        <v>333</v>
      </c>
      <c r="D11" s="220">
        <v>0</v>
      </c>
    </row>
    <row r="12" spans="1:4" s="67" customFormat="1" ht="32.25" customHeight="1">
      <c r="A12" s="77">
        <f t="shared" si="0"/>
        <v>4</v>
      </c>
      <c r="B12" s="515" t="s">
        <v>334</v>
      </c>
      <c r="C12" s="219" t="s">
        <v>335</v>
      </c>
      <c r="D12" s="220">
        <v>86000</v>
      </c>
    </row>
    <row r="13" spans="1:4" s="67" customFormat="1">
      <c r="A13" s="77">
        <f t="shared" si="0"/>
        <v>5</v>
      </c>
      <c r="B13" s="515" t="s">
        <v>336</v>
      </c>
      <c r="C13" s="219" t="s">
        <v>337</v>
      </c>
      <c r="D13" s="220">
        <v>1185</v>
      </c>
    </row>
    <row r="14" spans="1:4" s="67" customFormat="1">
      <c r="A14" s="77">
        <f t="shared" si="0"/>
        <v>6</v>
      </c>
      <c r="B14" s="515" t="s">
        <v>338</v>
      </c>
      <c r="C14" s="219" t="s">
        <v>339</v>
      </c>
      <c r="D14" s="220">
        <v>12540</v>
      </c>
    </row>
    <row r="15" spans="1:4" s="67" customFormat="1">
      <c r="A15" s="77">
        <f t="shared" si="0"/>
        <v>7</v>
      </c>
      <c r="B15" s="515" t="s">
        <v>340</v>
      </c>
      <c r="C15" s="219" t="s">
        <v>341</v>
      </c>
      <c r="D15" s="220">
        <v>898</v>
      </c>
    </row>
    <row r="16" spans="1:4" s="67" customFormat="1">
      <c r="A16" s="77">
        <f t="shared" si="0"/>
        <v>8</v>
      </c>
      <c r="B16" s="515" t="s">
        <v>342</v>
      </c>
      <c r="C16" s="219" t="s">
        <v>337</v>
      </c>
      <c r="D16" s="220">
        <v>1185</v>
      </c>
    </row>
    <row r="17" spans="1:4" s="67" customFormat="1">
      <c r="A17" s="77">
        <f t="shared" si="0"/>
        <v>9</v>
      </c>
      <c r="B17" s="515" t="s">
        <v>343</v>
      </c>
      <c r="C17" s="219" t="s">
        <v>337</v>
      </c>
      <c r="D17" s="220">
        <v>1185</v>
      </c>
    </row>
    <row r="18" spans="1:4" s="67" customFormat="1">
      <c r="A18" s="77">
        <f t="shared" si="0"/>
        <v>10</v>
      </c>
      <c r="B18" s="515" t="s">
        <v>344</v>
      </c>
      <c r="C18" s="219" t="s">
        <v>345</v>
      </c>
      <c r="D18" s="220">
        <v>1290</v>
      </c>
    </row>
    <row r="19" spans="1:4" s="67" customFormat="1">
      <c r="A19" s="77">
        <f t="shared" si="0"/>
        <v>11</v>
      </c>
      <c r="B19" s="515" t="s">
        <v>346</v>
      </c>
      <c r="C19" s="219" t="s">
        <v>339</v>
      </c>
      <c r="D19" s="220">
        <v>8650</v>
      </c>
    </row>
    <row r="20" spans="1:4" s="67" customFormat="1">
      <c r="A20" s="77">
        <f t="shared" si="0"/>
        <v>12</v>
      </c>
      <c r="B20" s="515" t="s">
        <v>347</v>
      </c>
      <c r="C20" s="219" t="s">
        <v>348</v>
      </c>
      <c r="D20" s="220">
        <v>746.96</v>
      </c>
    </row>
    <row r="21" spans="1:4" s="67" customFormat="1">
      <c r="A21" s="77">
        <f t="shared" si="0"/>
        <v>13</v>
      </c>
      <c r="B21" s="515" t="s">
        <v>349</v>
      </c>
      <c r="C21" s="219" t="s">
        <v>337</v>
      </c>
      <c r="D21" s="220">
        <v>735</v>
      </c>
    </row>
    <row r="22" spans="1:4" s="67" customFormat="1">
      <c r="A22" s="77">
        <f t="shared" si="0"/>
        <v>14</v>
      </c>
      <c r="B22" s="515" t="s">
        <v>350</v>
      </c>
      <c r="C22" s="219" t="s">
        <v>351</v>
      </c>
      <c r="D22" s="220">
        <v>650</v>
      </c>
    </row>
    <row r="23" spans="1:4" s="67" customFormat="1">
      <c r="A23" s="77">
        <f t="shared" si="0"/>
        <v>15</v>
      </c>
      <c r="B23" s="515" t="s">
        <v>352</v>
      </c>
      <c r="C23" s="219" t="s">
        <v>353</v>
      </c>
      <c r="D23" s="220">
        <v>775.1</v>
      </c>
    </row>
    <row r="24" spans="1:4" s="67" customFormat="1">
      <c r="A24" s="77">
        <f t="shared" si="0"/>
        <v>16</v>
      </c>
      <c r="B24" s="515" t="s">
        <v>354</v>
      </c>
      <c r="C24" s="219" t="s">
        <v>355</v>
      </c>
      <c r="D24" s="220">
        <v>298.66000000000003</v>
      </c>
    </row>
    <row r="25" spans="1:4" s="67" customFormat="1">
      <c r="A25" s="77">
        <f t="shared" si="0"/>
        <v>17</v>
      </c>
      <c r="B25" s="515" t="s">
        <v>334</v>
      </c>
      <c r="C25" s="219" t="s">
        <v>356</v>
      </c>
      <c r="D25" s="220">
        <v>1590</v>
      </c>
    </row>
    <row r="26" spans="1:4" s="67" customFormat="1">
      <c r="A26" s="77">
        <f t="shared" si="0"/>
        <v>18</v>
      </c>
      <c r="B26" s="515" t="s">
        <v>357</v>
      </c>
      <c r="C26" s="219" t="s">
        <v>337</v>
      </c>
      <c r="D26" s="220">
        <v>735</v>
      </c>
    </row>
    <row r="27" spans="1:4" s="67" customFormat="1">
      <c r="A27" s="77">
        <f t="shared" si="0"/>
        <v>19</v>
      </c>
      <c r="B27" s="515" t="s">
        <v>358</v>
      </c>
      <c r="C27" s="219" t="s">
        <v>337</v>
      </c>
      <c r="D27" s="220">
        <v>735</v>
      </c>
    </row>
    <row r="28" spans="1:4" s="67" customFormat="1">
      <c r="A28" s="77">
        <f t="shared" si="0"/>
        <v>20</v>
      </c>
      <c r="B28" s="515" t="s">
        <v>359</v>
      </c>
      <c r="C28" s="219" t="s">
        <v>339</v>
      </c>
      <c r="D28" s="220">
        <v>8650</v>
      </c>
    </row>
    <row r="29" spans="1:4" s="67" customFormat="1">
      <c r="A29" s="77">
        <f t="shared" si="0"/>
        <v>21</v>
      </c>
      <c r="B29" s="515" t="s">
        <v>360</v>
      </c>
      <c r="C29" s="219" t="s">
        <v>341</v>
      </c>
      <c r="D29" s="220">
        <v>898</v>
      </c>
    </row>
    <row r="30" spans="1:4" s="67" customFormat="1">
      <c r="A30" s="77">
        <f t="shared" si="0"/>
        <v>22</v>
      </c>
      <c r="B30" s="515" t="s">
        <v>361</v>
      </c>
      <c r="C30" s="219" t="s">
        <v>362</v>
      </c>
      <c r="D30" s="220">
        <v>1477.39</v>
      </c>
    </row>
    <row r="31" spans="1:4" s="67" customFormat="1">
      <c r="A31" s="77">
        <f t="shared" si="0"/>
        <v>23</v>
      </c>
      <c r="B31" s="515" t="s">
        <v>363</v>
      </c>
      <c r="C31" s="219" t="s">
        <v>364</v>
      </c>
      <c r="D31" s="220">
        <v>1999.13</v>
      </c>
    </row>
    <row r="32" spans="1:4" s="67" customFormat="1">
      <c r="A32" s="77">
        <f t="shared" si="0"/>
        <v>24</v>
      </c>
      <c r="B32" s="515" t="s">
        <v>365</v>
      </c>
      <c r="C32" s="219" t="s">
        <v>366</v>
      </c>
      <c r="D32" s="220">
        <v>1303.48</v>
      </c>
    </row>
    <row r="33" spans="1:4" s="67" customFormat="1">
      <c r="A33" s="77">
        <f t="shared" si="0"/>
        <v>25</v>
      </c>
      <c r="B33" s="515" t="s">
        <v>367</v>
      </c>
      <c r="C33" s="219" t="s">
        <v>348</v>
      </c>
      <c r="D33" s="220">
        <v>746.96</v>
      </c>
    </row>
    <row r="34" spans="1:4" s="67" customFormat="1">
      <c r="A34" s="77">
        <f t="shared" si="0"/>
        <v>26</v>
      </c>
      <c r="B34" s="515" t="s">
        <v>368</v>
      </c>
      <c r="C34" s="219" t="s">
        <v>369</v>
      </c>
      <c r="D34" s="220">
        <v>1435</v>
      </c>
    </row>
    <row r="35" spans="1:4" s="67" customFormat="1">
      <c r="A35" s="77">
        <f t="shared" si="0"/>
        <v>27</v>
      </c>
      <c r="B35" s="515" t="s">
        <v>370</v>
      </c>
      <c r="C35" s="219" t="s">
        <v>371</v>
      </c>
      <c r="D35" s="220">
        <v>2873</v>
      </c>
    </row>
    <row r="36" spans="1:4" s="67" customFormat="1">
      <c r="A36" s="77">
        <f t="shared" si="0"/>
        <v>28</v>
      </c>
      <c r="B36" s="515" t="s">
        <v>334</v>
      </c>
      <c r="C36" s="219" t="s">
        <v>372</v>
      </c>
      <c r="D36" s="220">
        <v>956.52</v>
      </c>
    </row>
    <row r="37" spans="1:4" s="67" customFormat="1">
      <c r="A37" s="77">
        <f t="shared" si="0"/>
        <v>29</v>
      </c>
      <c r="B37" s="515" t="s">
        <v>373</v>
      </c>
      <c r="C37" s="219" t="s">
        <v>345</v>
      </c>
      <c r="D37" s="220">
        <v>618.17999999999995</v>
      </c>
    </row>
    <row r="38" spans="1:4" s="67" customFormat="1">
      <c r="A38" s="77">
        <f t="shared" si="0"/>
        <v>30</v>
      </c>
      <c r="B38" s="515" t="s">
        <v>374</v>
      </c>
      <c r="C38" s="219" t="s">
        <v>375</v>
      </c>
      <c r="D38" s="220">
        <v>2420</v>
      </c>
    </row>
    <row r="39" spans="1:4" s="67" customFormat="1">
      <c r="A39" s="77">
        <f t="shared" si="0"/>
        <v>31</v>
      </c>
      <c r="B39" s="515" t="s">
        <v>376</v>
      </c>
      <c r="C39" s="219" t="s">
        <v>377</v>
      </c>
      <c r="D39" s="220">
        <v>1129.55</v>
      </c>
    </row>
    <row r="40" spans="1:4" s="67" customFormat="1">
      <c r="A40" s="77">
        <f t="shared" si="0"/>
        <v>32</v>
      </c>
      <c r="B40" s="515" t="s">
        <v>378</v>
      </c>
      <c r="C40" s="219" t="s">
        <v>377</v>
      </c>
      <c r="D40" s="220">
        <v>1129.55</v>
      </c>
    </row>
    <row r="41" spans="1:4" s="67" customFormat="1" ht="25.5">
      <c r="A41" s="77">
        <f t="shared" si="0"/>
        <v>33</v>
      </c>
      <c r="B41" s="515" t="s">
        <v>379</v>
      </c>
      <c r="C41" s="219" t="s">
        <v>380</v>
      </c>
      <c r="D41" s="220">
        <v>4000</v>
      </c>
    </row>
    <row r="42" spans="1:4" s="67" customFormat="1">
      <c r="A42" s="77">
        <f t="shared" si="0"/>
        <v>34</v>
      </c>
      <c r="B42" s="515" t="s">
        <v>334</v>
      </c>
      <c r="C42" s="219" t="s">
        <v>381</v>
      </c>
      <c r="D42" s="220">
        <v>570</v>
      </c>
    </row>
    <row r="43" spans="1:4" s="67" customFormat="1">
      <c r="A43" s="77">
        <f t="shared" si="0"/>
        <v>35</v>
      </c>
      <c r="B43" s="515" t="s">
        <v>334</v>
      </c>
      <c r="C43" s="219" t="s">
        <v>382</v>
      </c>
      <c r="D43" s="220">
        <v>564</v>
      </c>
    </row>
    <row r="44" spans="1:4" s="67" customFormat="1">
      <c r="A44" s="77">
        <f t="shared" si="0"/>
        <v>36</v>
      </c>
      <c r="B44" s="515" t="s">
        <v>334</v>
      </c>
      <c r="C44" s="219" t="s">
        <v>383</v>
      </c>
      <c r="D44" s="220">
        <v>180</v>
      </c>
    </row>
    <row r="45" spans="1:4" s="67" customFormat="1">
      <c r="A45" s="77">
        <f t="shared" si="0"/>
        <v>37</v>
      </c>
      <c r="B45" s="515" t="s">
        <v>334</v>
      </c>
      <c r="C45" s="219" t="s">
        <v>383</v>
      </c>
      <c r="D45" s="220">
        <v>390</v>
      </c>
    </row>
    <row r="46" spans="1:4" s="67" customFormat="1">
      <c r="A46" s="77">
        <f t="shared" si="0"/>
        <v>38</v>
      </c>
      <c r="B46" s="515" t="s">
        <v>334</v>
      </c>
      <c r="C46" s="219" t="s">
        <v>384</v>
      </c>
      <c r="D46" s="220">
        <v>476</v>
      </c>
    </row>
    <row r="47" spans="1:4" s="67" customFormat="1">
      <c r="A47" s="77">
        <f t="shared" si="0"/>
        <v>39</v>
      </c>
      <c r="B47" s="515" t="s">
        <v>334</v>
      </c>
      <c r="C47" s="219" t="s">
        <v>385</v>
      </c>
      <c r="D47" s="220">
        <v>2491</v>
      </c>
    </row>
    <row r="48" spans="1:4" s="67" customFormat="1">
      <c r="A48" s="77">
        <f t="shared" si="0"/>
        <v>40</v>
      </c>
      <c r="B48" s="515" t="s">
        <v>386</v>
      </c>
      <c r="C48" s="219" t="s">
        <v>341</v>
      </c>
      <c r="D48" s="220">
        <v>898</v>
      </c>
    </row>
    <row r="49" spans="1:4" s="67" customFormat="1">
      <c r="A49" s="77">
        <f t="shared" si="0"/>
        <v>41</v>
      </c>
      <c r="B49" s="515" t="s">
        <v>334</v>
      </c>
      <c r="C49" s="219" t="s">
        <v>387</v>
      </c>
      <c r="D49" s="220">
        <v>1248</v>
      </c>
    </row>
    <row r="50" spans="1:4" s="67" customFormat="1">
      <c r="A50" s="77">
        <f t="shared" si="0"/>
        <v>42</v>
      </c>
      <c r="B50" s="515" t="s">
        <v>334</v>
      </c>
      <c r="C50" s="219" t="s">
        <v>388</v>
      </c>
      <c r="D50" s="220">
        <v>3420</v>
      </c>
    </row>
    <row r="51" spans="1:4" s="67" customFormat="1">
      <c r="A51" s="77">
        <f t="shared" si="0"/>
        <v>43</v>
      </c>
      <c r="B51" s="515" t="s">
        <v>334</v>
      </c>
      <c r="C51" s="219" t="s">
        <v>381</v>
      </c>
      <c r="D51" s="220">
        <v>410</v>
      </c>
    </row>
    <row r="52" spans="1:4" s="67" customFormat="1">
      <c r="A52" s="77">
        <f t="shared" si="0"/>
        <v>44</v>
      </c>
      <c r="B52" s="515" t="s">
        <v>334</v>
      </c>
      <c r="C52" s="219" t="s">
        <v>389</v>
      </c>
      <c r="D52" s="220">
        <v>12090</v>
      </c>
    </row>
    <row r="53" spans="1:4" s="67" customFormat="1">
      <c r="A53" s="77">
        <f t="shared" si="0"/>
        <v>45</v>
      </c>
      <c r="B53" s="515" t="s">
        <v>390</v>
      </c>
      <c r="C53" s="219" t="s">
        <v>337</v>
      </c>
      <c r="D53" s="220">
        <v>735</v>
      </c>
    </row>
    <row r="54" spans="1:4" s="67" customFormat="1">
      <c r="A54" s="77">
        <f t="shared" si="0"/>
        <v>46</v>
      </c>
      <c r="B54" s="515" t="s">
        <v>391</v>
      </c>
      <c r="C54" s="219" t="s">
        <v>392</v>
      </c>
      <c r="D54" s="220">
        <v>1076.72</v>
      </c>
    </row>
    <row r="55" spans="1:4" s="67" customFormat="1">
      <c r="A55" s="77">
        <f t="shared" si="0"/>
        <v>47</v>
      </c>
      <c r="B55" s="515" t="s">
        <v>393</v>
      </c>
      <c r="C55" s="219" t="s">
        <v>341</v>
      </c>
      <c r="D55" s="220">
        <v>336.21</v>
      </c>
    </row>
    <row r="56" spans="1:4" s="67" customFormat="1">
      <c r="A56" s="77">
        <f t="shared" si="0"/>
        <v>48</v>
      </c>
      <c r="B56" s="515" t="s">
        <v>357</v>
      </c>
      <c r="C56" s="219" t="s">
        <v>337</v>
      </c>
      <c r="D56" s="220">
        <v>898</v>
      </c>
    </row>
    <row r="57" spans="1:4" s="67" customFormat="1">
      <c r="A57" s="77">
        <f t="shared" si="0"/>
        <v>49</v>
      </c>
      <c r="B57" s="515" t="s">
        <v>394</v>
      </c>
      <c r="C57" s="219" t="s">
        <v>395</v>
      </c>
      <c r="D57" s="220">
        <v>1516.55</v>
      </c>
    </row>
    <row r="58" spans="1:4" s="67" customFormat="1">
      <c r="A58" s="77">
        <f t="shared" si="0"/>
        <v>50</v>
      </c>
      <c r="B58" s="515" t="s">
        <v>396</v>
      </c>
      <c r="C58" s="219" t="s">
        <v>397</v>
      </c>
      <c r="D58" s="220">
        <v>2000</v>
      </c>
    </row>
    <row r="59" spans="1:4" s="67" customFormat="1">
      <c r="A59" s="77">
        <f t="shared" si="0"/>
        <v>51</v>
      </c>
      <c r="B59" s="515" t="s">
        <v>398</v>
      </c>
      <c r="C59" s="219" t="s">
        <v>337</v>
      </c>
      <c r="D59" s="220">
        <v>735</v>
      </c>
    </row>
    <row r="60" spans="1:4" s="67" customFormat="1">
      <c r="A60" s="77">
        <f t="shared" si="0"/>
        <v>52</v>
      </c>
      <c r="B60" s="515" t="s">
        <v>399</v>
      </c>
      <c r="C60" s="219" t="s">
        <v>400</v>
      </c>
      <c r="D60" s="220">
        <v>4850</v>
      </c>
    </row>
    <row r="61" spans="1:4" s="67" customFormat="1">
      <c r="A61" s="77">
        <f t="shared" si="0"/>
        <v>53</v>
      </c>
      <c r="B61" s="515" t="s">
        <v>401</v>
      </c>
      <c r="C61" s="219" t="s">
        <v>402</v>
      </c>
      <c r="D61" s="220">
        <v>4850</v>
      </c>
    </row>
    <row r="62" spans="1:4" s="67" customFormat="1">
      <c r="A62" s="77">
        <f t="shared" si="0"/>
        <v>54</v>
      </c>
      <c r="B62" s="515" t="s">
        <v>334</v>
      </c>
      <c r="C62" s="219" t="s">
        <v>403</v>
      </c>
      <c r="D62" s="220">
        <v>3260</v>
      </c>
    </row>
    <row r="63" spans="1:4" s="67" customFormat="1">
      <c r="A63" s="77">
        <f t="shared" si="0"/>
        <v>55</v>
      </c>
      <c r="B63" s="515" t="s">
        <v>404</v>
      </c>
      <c r="C63" s="219" t="s">
        <v>341</v>
      </c>
      <c r="D63" s="220">
        <v>898</v>
      </c>
    </row>
    <row r="64" spans="1:4" s="67" customFormat="1">
      <c r="A64" s="77">
        <f t="shared" si="0"/>
        <v>56</v>
      </c>
      <c r="B64" s="515" t="s">
        <v>405</v>
      </c>
      <c r="C64" s="219" t="s">
        <v>341</v>
      </c>
      <c r="D64" s="220">
        <v>898</v>
      </c>
    </row>
    <row r="65" spans="1:4" s="67" customFormat="1">
      <c r="A65" s="77">
        <f t="shared" si="0"/>
        <v>57</v>
      </c>
      <c r="B65" s="515" t="s">
        <v>406</v>
      </c>
      <c r="C65" s="219" t="s">
        <v>371</v>
      </c>
      <c r="D65" s="220">
        <v>3160</v>
      </c>
    </row>
    <row r="66" spans="1:4" s="67" customFormat="1">
      <c r="A66" s="77">
        <f t="shared" si="0"/>
        <v>58</v>
      </c>
      <c r="B66" s="515" t="s">
        <v>407</v>
      </c>
      <c r="C66" s="219" t="s">
        <v>408</v>
      </c>
      <c r="D66" s="220">
        <v>1950</v>
      </c>
    </row>
    <row r="67" spans="1:4" s="67" customFormat="1">
      <c r="A67" s="77">
        <f t="shared" si="0"/>
        <v>59</v>
      </c>
      <c r="B67" s="515" t="s">
        <v>409</v>
      </c>
      <c r="C67" s="219" t="s">
        <v>337</v>
      </c>
      <c r="D67" s="220">
        <v>1102</v>
      </c>
    </row>
    <row r="68" spans="1:4" s="67" customFormat="1">
      <c r="A68" s="77">
        <f t="shared" si="0"/>
        <v>60</v>
      </c>
      <c r="B68" s="515" t="s">
        <v>410</v>
      </c>
      <c r="C68" s="219" t="s">
        <v>337</v>
      </c>
      <c r="D68" s="220">
        <v>1102</v>
      </c>
    </row>
    <row r="69" spans="1:4" s="67" customFormat="1">
      <c r="A69" s="77">
        <f t="shared" si="0"/>
        <v>61</v>
      </c>
      <c r="B69" s="515" t="s">
        <v>334</v>
      </c>
      <c r="C69" s="219" t="s">
        <v>411</v>
      </c>
      <c r="D69" s="220">
        <v>9030</v>
      </c>
    </row>
    <row r="70" spans="1:4" s="67" customFormat="1">
      <c r="A70" s="77">
        <f t="shared" si="0"/>
        <v>62</v>
      </c>
      <c r="B70" s="515" t="s">
        <v>412</v>
      </c>
      <c r="C70" s="219" t="s">
        <v>337</v>
      </c>
      <c r="D70" s="220">
        <v>735</v>
      </c>
    </row>
    <row r="71" spans="1:4" s="67" customFormat="1">
      <c r="A71" s="77">
        <f t="shared" si="0"/>
        <v>63</v>
      </c>
      <c r="B71" s="515" t="s">
        <v>413</v>
      </c>
      <c r="C71" s="219" t="s">
        <v>341</v>
      </c>
      <c r="D71" s="220">
        <v>898</v>
      </c>
    </row>
    <row r="72" spans="1:4" s="67" customFormat="1">
      <c r="A72" s="77">
        <f t="shared" si="0"/>
        <v>64</v>
      </c>
      <c r="B72" s="515" t="s">
        <v>414</v>
      </c>
      <c r="C72" s="219" t="s">
        <v>337</v>
      </c>
      <c r="D72" s="220">
        <v>735</v>
      </c>
    </row>
    <row r="73" spans="1:4" s="67" customFormat="1">
      <c r="A73" s="77">
        <f t="shared" si="0"/>
        <v>65</v>
      </c>
      <c r="B73" s="515" t="s">
        <v>415</v>
      </c>
      <c r="C73" s="219" t="s">
        <v>416</v>
      </c>
      <c r="D73" s="220">
        <v>8650</v>
      </c>
    </row>
    <row r="74" spans="1:4" s="67" customFormat="1">
      <c r="A74" s="77">
        <f t="shared" si="0"/>
        <v>66</v>
      </c>
      <c r="B74" s="515" t="s">
        <v>417</v>
      </c>
      <c r="C74" s="219" t="s">
        <v>337</v>
      </c>
      <c r="D74" s="220">
        <v>735</v>
      </c>
    </row>
    <row r="75" spans="1:4" s="67" customFormat="1">
      <c r="A75" s="77">
        <f t="shared" ref="A75:A138" si="1">A74+1</f>
        <v>67</v>
      </c>
      <c r="B75" s="515" t="s">
        <v>418</v>
      </c>
      <c r="C75" s="219" t="s">
        <v>419</v>
      </c>
      <c r="D75" s="220">
        <v>766.38</v>
      </c>
    </row>
    <row r="76" spans="1:4" s="67" customFormat="1">
      <c r="A76" s="77">
        <f t="shared" si="1"/>
        <v>68</v>
      </c>
      <c r="B76" s="515" t="s">
        <v>420</v>
      </c>
      <c r="C76" s="219" t="s">
        <v>341</v>
      </c>
      <c r="D76" s="220">
        <v>898</v>
      </c>
    </row>
    <row r="77" spans="1:4" s="67" customFormat="1">
      <c r="A77" s="77">
        <f t="shared" si="1"/>
        <v>69</v>
      </c>
      <c r="B77" s="515" t="s">
        <v>421</v>
      </c>
      <c r="C77" s="219" t="s">
        <v>337</v>
      </c>
      <c r="D77" s="220">
        <v>735</v>
      </c>
    </row>
    <row r="78" spans="1:4" s="67" customFormat="1">
      <c r="A78" s="77">
        <f t="shared" si="1"/>
        <v>70</v>
      </c>
      <c r="B78" s="515" t="s">
        <v>422</v>
      </c>
      <c r="C78" s="219" t="s">
        <v>423</v>
      </c>
      <c r="D78" s="220">
        <v>10690</v>
      </c>
    </row>
    <row r="79" spans="1:4" s="67" customFormat="1">
      <c r="A79" s="77">
        <f t="shared" si="1"/>
        <v>71</v>
      </c>
      <c r="B79" s="515" t="s">
        <v>424</v>
      </c>
      <c r="C79" s="219" t="s">
        <v>425</v>
      </c>
      <c r="D79" s="220">
        <v>0</v>
      </c>
    </row>
    <row r="80" spans="1:4" s="67" customFormat="1">
      <c r="A80" s="77">
        <f t="shared" si="1"/>
        <v>72</v>
      </c>
      <c r="B80" s="515" t="s">
        <v>426</v>
      </c>
      <c r="C80" s="219" t="s">
        <v>427</v>
      </c>
      <c r="D80" s="220">
        <v>1943.5</v>
      </c>
    </row>
    <row r="81" spans="1:4" s="67" customFormat="1" ht="38.25">
      <c r="A81" s="77">
        <f t="shared" si="1"/>
        <v>73</v>
      </c>
      <c r="B81" s="515" t="s">
        <v>428</v>
      </c>
      <c r="C81" s="219" t="s">
        <v>429</v>
      </c>
      <c r="D81" s="220">
        <v>5290</v>
      </c>
    </row>
    <row r="82" spans="1:4" s="67" customFormat="1" ht="38.25">
      <c r="A82" s="77">
        <f t="shared" si="1"/>
        <v>74</v>
      </c>
      <c r="B82" s="515" t="s">
        <v>430</v>
      </c>
      <c r="C82" s="219" t="s">
        <v>431</v>
      </c>
      <c r="D82" s="220">
        <v>7475</v>
      </c>
    </row>
    <row r="83" spans="1:4" s="67" customFormat="1">
      <c r="A83" s="77">
        <f t="shared" si="1"/>
        <v>75</v>
      </c>
      <c r="B83" s="515" t="s">
        <v>432</v>
      </c>
      <c r="C83" s="219" t="s">
        <v>433</v>
      </c>
      <c r="D83" s="220">
        <v>3849</v>
      </c>
    </row>
    <row r="84" spans="1:4" s="67" customFormat="1">
      <c r="A84" s="77">
        <f t="shared" si="1"/>
        <v>76</v>
      </c>
      <c r="B84" s="515" t="s">
        <v>434</v>
      </c>
      <c r="C84" s="219" t="s">
        <v>435</v>
      </c>
      <c r="D84" s="220">
        <v>3849</v>
      </c>
    </row>
    <row r="85" spans="1:4" s="67" customFormat="1">
      <c r="A85" s="77">
        <f t="shared" si="1"/>
        <v>77</v>
      </c>
      <c r="B85" s="515" t="s">
        <v>436</v>
      </c>
      <c r="C85" s="219" t="s">
        <v>437</v>
      </c>
      <c r="D85" s="220">
        <v>21100</v>
      </c>
    </row>
    <row r="86" spans="1:4" s="67" customFormat="1" ht="32.25" customHeight="1">
      <c r="A86" s="77">
        <f t="shared" si="1"/>
        <v>78</v>
      </c>
      <c r="B86" s="515" t="s">
        <v>438</v>
      </c>
      <c r="C86" s="219" t="s">
        <v>439</v>
      </c>
      <c r="D86" s="220">
        <v>7270</v>
      </c>
    </row>
    <row r="87" spans="1:4" s="67" customFormat="1">
      <c r="A87" s="77">
        <f t="shared" si="1"/>
        <v>79</v>
      </c>
      <c r="B87" s="515" t="s">
        <v>440</v>
      </c>
      <c r="C87" s="219" t="s">
        <v>441</v>
      </c>
      <c r="D87" s="220">
        <v>5807.5</v>
      </c>
    </row>
    <row r="88" spans="1:4" s="67" customFormat="1">
      <c r="A88" s="77">
        <f t="shared" si="1"/>
        <v>80</v>
      </c>
      <c r="B88" s="515" t="s">
        <v>442</v>
      </c>
      <c r="C88" s="219" t="s">
        <v>443</v>
      </c>
      <c r="D88" s="220">
        <v>710</v>
      </c>
    </row>
    <row r="89" spans="1:4" s="67" customFormat="1">
      <c r="A89" s="77">
        <f t="shared" si="1"/>
        <v>81</v>
      </c>
      <c r="B89" s="515" t="s">
        <v>444</v>
      </c>
      <c r="C89" s="219" t="s">
        <v>445</v>
      </c>
      <c r="D89" s="220">
        <v>1130</v>
      </c>
    </row>
    <row r="90" spans="1:4" s="67" customFormat="1" ht="53.25" customHeight="1">
      <c r="A90" s="77">
        <f t="shared" si="1"/>
        <v>82</v>
      </c>
      <c r="B90" s="515" t="s">
        <v>446</v>
      </c>
      <c r="C90" s="219" t="s">
        <v>447</v>
      </c>
      <c r="D90" s="220">
        <v>10114</v>
      </c>
    </row>
    <row r="91" spans="1:4" s="67" customFormat="1">
      <c r="A91" s="77">
        <f t="shared" si="1"/>
        <v>83</v>
      </c>
      <c r="B91" s="515" t="s">
        <v>448</v>
      </c>
      <c r="C91" s="219" t="s">
        <v>449</v>
      </c>
      <c r="D91" s="220">
        <v>100</v>
      </c>
    </row>
    <row r="92" spans="1:4" s="67" customFormat="1">
      <c r="A92" s="77">
        <f t="shared" si="1"/>
        <v>84</v>
      </c>
      <c r="B92" s="515" t="s">
        <v>450</v>
      </c>
      <c r="C92" s="219" t="s">
        <v>451</v>
      </c>
      <c r="D92" s="220">
        <v>0</v>
      </c>
    </row>
    <row r="93" spans="1:4" s="67" customFormat="1">
      <c r="A93" s="77">
        <f t="shared" si="1"/>
        <v>85</v>
      </c>
      <c r="B93" s="515" t="s">
        <v>452</v>
      </c>
      <c r="C93" s="219" t="s">
        <v>453</v>
      </c>
      <c r="D93" s="220">
        <v>500</v>
      </c>
    </row>
    <row r="94" spans="1:4" s="67" customFormat="1">
      <c r="A94" s="77">
        <f t="shared" si="1"/>
        <v>86</v>
      </c>
      <c r="B94" s="515" t="s">
        <v>454</v>
      </c>
      <c r="C94" s="219" t="s">
        <v>455</v>
      </c>
      <c r="D94" s="220">
        <v>492</v>
      </c>
    </row>
    <row r="95" spans="1:4" s="67" customFormat="1">
      <c r="A95" s="77">
        <f t="shared" si="1"/>
        <v>87</v>
      </c>
      <c r="B95" s="515" t="s">
        <v>334</v>
      </c>
      <c r="C95" s="219" t="s">
        <v>456</v>
      </c>
      <c r="D95" s="220">
        <v>1199</v>
      </c>
    </row>
    <row r="96" spans="1:4" s="67" customFormat="1">
      <c r="A96" s="77">
        <f t="shared" si="1"/>
        <v>88</v>
      </c>
      <c r="B96" s="515" t="s">
        <v>457</v>
      </c>
      <c r="C96" s="219" t="s">
        <v>458</v>
      </c>
      <c r="D96" s="220">
        <v>5607.4</v>
      </c>
    </row>
    <row r="97" spans="1:4" s="67" customFormat="1" ht="25.5">
      <c r="A97" s="77">
        <f t="shared" si="1"/>
        <v>89</v>
      </c>
      <c r="B97" s="515" t="s">
        <v>459</v>
      </c>
      <c r="C97" s="219" t="s">
        <v>460</v>
      </c>
      <c r="D97" s="220">
        <v>2210</v>
      </c>
    </row>
    <row r="98" spans="1:4" s="67" customFormat="1" ht="57.75" customHeight="1">
      <c r="A98" s="77">
        <f t="shared" si="1"/>
        <v>90</v>
      </c>
      <c r="B98" s="515" t="s">
        <v>461</v>
      </c>
      <c r="C98" s="219" t="s">
        <v>462</v>
      </c>
      <c r="D98" s="220">
        <v>10235</v>
      </c>
    </row>
    <row r="99" spans="1:4" s="67" customFormat="1" ht="32.25" customHeight="1">
      <c r="A99" s="77">
        <f t="shared" si="1"/>
        <v>91</v>
      </c>
      <c r="B99" s="515" t="s">
        <v>463</v>
      </c>
      <c r="C99" s="219" t="s">
        <v>464</v>
      </c>
      <c r="D99" s="220">
        <v>5000</v>
      </c>
    </row>
    <row r="100" spans="1:4" s="67" customFormat="1" ht="54.75" customHeight="1">
      <c r="A100" s="77">
        <f t="shared" si="1"/>
        <v>92</v>
      </c>
      <c r="B100" s="515" t="s">
        <v>465</v>
      </c>
      <c r="C100" s="219" t="s">
        <v>466</v>
      </c>
      <c r="D100" s="220">
        <v>7935</v>
      </c>
    </row>
    <row r="101" spans="1:4" s="67" customFormat="1">
      <c r="A101" s="77">
        <f t="shared" si="1"/>
        <v>93</v>
      </c>
      <c r="B101" s="515" t="s">
        <v>467</v>
      </c>
      <c r="C101" s="219" t="s">
        <v>468</v>
      </c>
      <c r="D101" s="220">
        <v>8428.31</v>
      </c>
    </row>
    <row r="102" spans="1:4" s="67" customFormat="1" ht="38.25">
      <c r="A102" s="77">
        <f t="shared" si="1"/>
        <v>94</v>
      </c>
      <c r="B102" s="515" t="s">
        <v>469</v>
      </c>
      <c r="C102" s="219" t="s">
        <v>470</v>
      </c>
      <c r="D102" s="220">
        <v>21400</v>
      </c>
    </row>
    <row r="103" spans="1:4" s="67" customFormat="1" ht="51">
      <c r="A103" s="77">
        <f t="shared" si="1"/>
        <v>95</v>
      </c>
      <c r="B103" s="515" t="s">
        <v>471</v>
      </c>
      <c r="C103" s="219" t="s">
        <v>472</v>
      </c>
      <c r="D103" s="220">
        <v>11950</v>
      </c>
    </row>
    <row r="104" spans="1:4" s="67" customFormat="1" ht="32.25" customHeight="1">
      <c r="A104" s="77">
        <f t="shared" si="1"/>
        <v>96</v>
      </c>
      <c r="B104" s="515" t="s">
        <v>473</v>
      </c>
      <c r="C104" s="219" t="s">
        <v>474</v>
      </c>
      <c r="D104" s="220">
        <v>0</v>
      </c>
    </row>
    <row r="105" spans="1:4" s="67" customFormat="1" ht="61.5" customHeight="1">
      <c r="A105" s="77">
        <f t="shared" si="1"/>
        <v>97</v>
      </c>
      <c r="B105" s="515" t="s">
        <v>475</v>
      </c>
      <c r="C105" s="219" t="s">
        <v>476</v>
      </c>
      <c r="D105" s="220">
        <v>21325</v>
      </c>
    </row>
    <row r="106" spans="1:4" s="67" customFormat="1">
      <c r="A106" s="77">
        <f t="shared" si="1"/>
        <v>98</v>
      </c>
      <c r="B106" s="515" t="s">
        <v>477</v>
      </c>
      <c r="C106" s="219" t="s">
        <v>435</v>
      </c>
      <c r="D106" s="220">
        <v>3849</v>
      </c>
    </row>
    <row r="107" spans="1:4" s="67" customFormat="1">
      <c r="A107" s="77">
        <f t="shared" si="1"/>
        <v>99</v>
      </c>
      <c r="B107" s="515" t="s">
        <v>478</v>
      </c>
      <c r="C107" s="219" t="s">
        <v>479</v>
      </c>
      <c r="D107" s="220">
        <v>250</v>
      </c>
    </row>
    <row r="108" spans="1:4" s="67" customFormat="1">
      <c r="A108" s="77">
        <f t="shared" si="1"/>
        <v>100</v>
      </c>
      <c r="B108" s="515" t="s">
        <v>480</v>
      </c>
      <c r="C108" s="219" t="s">
        <v>481</v>
      </c>
      <c r="D108" s="220">
        <v>2805</v>
      </c>
    </row>
    <row r="109" spans="1:4" s="67" customFormat="1">
      <c r="A109" s="77">
        <f t="shared" si="1"/>
        <v>101</v>
      </c>
      <c r="B109" s="515" t="s">
        <v>482</v>
      </c>
      <c r="C109" s="219" t="s">
        <v>483</v>
      </c>
      <c r="D109" s="220">
        <v>4248.6899999999996</v>
      </c>
    </row>
    <row r="110" spans="1:4" s="67" customFormat="1">
      <c r="A110" s="77">
        <f t="shared" si="1"/>
        <v>102</v>
      </c>
      <c r="B110" s="515" t="s">
        <v>484</v>
      </c>
      <c r="C110" s="219" t="s">
        <v>485</v>
      </c>
      <c r="D110" s="220">
        <v>11782.92</v>
      </c>
    </row>
    <row r="111" spans="1:4" s="67" customFormat="1">
      <c r="A111" s="77">
        <f t="shared" si="1"/>
        <v>103</v>
      </c>
      <c r="B111" s="515" t="s">
        <v>486</v>
      </c>
      <c r="C111" s="219" t="s">
        <v>443</v>
      </c>
      <c r="D111" s="220">
        <v>1477.39</v>
      </c>
    </row>
    <row r="112" spans="1:4" s="67" customFormat="1">
      <c r="A112" s="77">
        <f t="shared" si="1"/>
        <v>104</v>
      </c>
      <c r="B112" s="515" t="s">
        <v>487</v>
      </c>
      <c r="C112" s="219" t="s">
        <v>483</v>
      </c>
      <c r="D112" s="220">
        <v>1550.86</v>
      </c>
    </row>
    <row r="113" spans="1:4" s="67" customFormat="1">
      <c r="A113" s="77">
        <f t="shared" si="1"/>
        <v>105</v>
      </c>
      <c r="B113" s="515" t="s">
        <v>488</v>
      </c>
      <c r="C113" s="219" t="s">
        <v>489</v>
      </c>
      <c r="D113" s="220">
        <v>11006.71</v>
      </c>
    </row>
    <row r="114" spans="1:4" s="67" customFormat="1" ht="57" customHeight="1">
      <c r="A114" s="77">
        <f t="shared" si="1"/>
        <v>106</v>
      </c>
      <c r="B114" s="515" t="s">
        <v>490</v>
      </c>
      <c r="C114" s="219" t="s">
        <v>491</v>
      </c>
      <c r="D114" s="220">
        <v>6670</v>
      </c>
    </row>
    <row r="115" spans="1:4" s="67" customFormat="1">
      <c r="A115" s="77">
        <f t="shared" si="1"/>
        <v>107</v>
      </c>
      <c r="B115" s="515" t="s">
        <v>492</v>
      </c>
      <c r="C115" s="219" t="s">
        <v>493</v>
      </c>
      <c r="D115" s="220">
        <v>1386.46</v>
      </c>
    </row>
    <row r="116" spans="1:4" s="67" customFormat="1">
      <c r="A116" s="77">
        <f t="shared" si="1"/>
        <v>108</v>
      </c>
      <c r="B116" s="515" t="s">
        <v>494</v>
      </c>
      <c r="C116" s="219" t="s">
        <v>495</v>
      </c>
      <c r="D116" s="220">
        <v>0</v>
      </c>
    </row>
    <row r="117" spans="1:4" s="67" customFormat="1">
      <c r="A117" s="77">
        <f t="shared" si="1"/>
        <v>109</v>
      </c>
      <c r="B117" s="515" t="s">
        <v>496</v>
      </c>
      <c r="C117" s="219" t="s">
        <v>497</v>
      </c>
      <c r="D117" s="220">
        <v>0</v>
      </c>
    </row>
    <row r="118" spans="1:4" s="67" customFormat="1">
      <c r="A118" s="77">
        <f t="shared" si="1"/>
        <v>110</v>
      </c>
      <c r="B118" s="515" t="s">
        <v>498</v>
      </c>
      <c r="C118" s="219" t="s">
        <v>495</v>
      </c>
      <c r="D118" s="220">
        <v>0</v>
      </c>
    </row>
    <row r="119" spans="1:4" s="67" customFormat="1">
      <c r="A119" s="77">
        <f t="shared" si="1"/>
        <v>111</v>
      </c>
      <c r="B119" s="515" t="s">
        <v>499</v>
      </c>
      <c r="C119" s="219" t="s">
        <v>497</v>
      </c>
      <c r="D119" s="220">
        <v>0</v>
      </c>
    </row>
    <row r="120" spans="1:4" s="67" customFormat="1">
      <c r="A120" s="77">
        <f t="shared" si="1"/>
        <v>112</v>
      </c>
      <c r="B120" s="515" t="s">
        <v>500</v>
      </c>
      <c r="C120" s="219" t="s">
        <v>495</v>
      </c>
      <c r="D120" s="220">
        <v>0</v>
      </c>
    </row>
    <row r="121" spans="1:4" s="67" customFormat="1">
      <c r="A121" s="77">
        <f t="shared" si="1"/>
        <v>113</v>
      </c>
      <c r="B121" s="515" t="s">
        <v>501</v>
      </c>
      <c r="C121" s="219" t="s">
        <v>497</v>
      </c>
      <c r="D121" s="220">
        <v>0</v>
      </c>
    </row>
    <row r="122" spans="1:4" s="67" customFormat="1">
      <c r="A122" s="77">
        <f t="shared" si="1"/>
        <v>114</v>
      </c>
      <c r="B122" s="515" t="s">
        <v>502</v>
      </c>
      <c r="C122" s="219" t="s">
        <v>495</v>
      </c>
      <c r="D122" s="220">
        <v>0</v>
      </c>
    </row>
    <row r="123" spans="1:4" s="67" customFormat="1">
      <c r="A123" s="77">
        <f t="shared" si="1"/>
        <v>115</v>
      </c>
      <c r="B123" s="515" t="s">
        <v>503</v>
      </c>
      <c r="C123" s="219" t="s">
        <v>497</v>
      </c>
      <c r="D123" s="220">
        <v>0</v>
      </c>
    </row>
    <row r="124" spans="1:4" s="67" customFormat="1">
      <c r="A124" s="77">
        <f t="shared" si="1"/>
        <v>116</v>
      </c>
      <c r="B124" s="515" t="s">
        <v>504</v>
      </c>
      <c r="C124" s="219" t="s">
        <v>497</v>
      </c>
      <c r="D124" s="220">
        <v>0</v>
      </c>
    </row>
    <row r="125" spans="1:4" s="67" customFormat="1">
      <c r="A125" s="77">
        <f t="shared" si="1"/>
        <v>117</v>
      </c>
      <c r="B125" s="515" t="s">
        <v>505</v>
      </c>
      <c r="C125" s="219" t="s">
        <v>495</v>
      </c>
      <c r="D125" s="220">
        <v>0</v>
      </c>
    </row>
    <row r="126" spans="1:4" s="67" customFormat="1">
      <c r="A126" s="77">
        <f t="shared" si="1"/>
        <v>118</v>
      </c>
      <c r="B126" s="515" t="s">
        <v>506</v>
      </c>
      <c r="C126" s="219" t="s">
        <v>497</v>
      </c>
      <c r="D126" s="220">
        <v>0</v>
      </c>
    </row>
    <row r="127" spans="1:4" s="67" customFormat="1">
      <c r="A127" s="77">
        <f t="shared" si="1"/>
        <v>119</v>
      </c>
      <c r="B127" s="515" t="s">
        <v>507</v>
      </c>
      <c r="C127" s="219" t="s">
        <v>495</v>
      </c>
      <c r="D127" s="220">
        <v>0</v>
      </c>
    </row>
    <row r="128" spans="1:4" s="67" customFormat="1">
      <c r="A128" s="77">
        <f t="shared" si="1"/>
        <v>120</v>
      </c>
      <c r="B128" s="515" t="s">
        <v>508</v>
      </c>
      <c r="C128" s="219" t="s">
        <v>497</v>
      </c>
      <c r="D128" s="220">
        <v>0</v>
      </c>
    </row>
    <row r="129" spans="1:4" s="67" customFormat="1">
      <c r="A129" s="77">
        <f t="shared" si="1"/>
        <v>121</v>
      </c>
      <c r="B129" s="515" t="s">
        <v>509</v>
      </c>
      <c r="C129" s="219" t="s">
        <v>495</v>
      </c>
      <c r="D129" s="220">
        <v>0</v>
      </c>
    </row>
    <row r="130" spans="1:4" s="67" customFormat="1">
      <c r="A130" s="77">
        <f t="shared" si="1"/>
        <v>122</v>
      </c>
      <c r="B130" s="515" t="s">
        <v>510</v>
      </c>
      <c r="C130" s="219" t="s">
        <v>497</v>
      </c>
      <c r="D130" s="220">
        <v>0</v>
      </c>
    </row>
    <row r="131" spans="1:4" s="67" customFormat="1">
      <c r="A131" s="77">
        <f t="shared" si="1"/>
        <v>123</v>
      </c>
      <c r="B131" s="515" t="s">
        <v>511</v>
      </c>
      <c r="C131" s="219" t="s">
        <v>495</v>
      </c>
      <c r="D131" s="220">
        <v>0</v>
      </c>
    </row>
    <row r="132" spans="1:4" s="67" customFormat="1">
      <c r="A132" s="77">
        <f t="shared" si="1"/>
        <v>124</v>
      </c>
      <c r="B132" s="515" t="s">
        <v>512</v>
      </c>
      <c r="C132" s="219" t="s">
        <v>513</v>
      </c>
      <c r="D132" s="220">
        <v>47730.673999999999</v>
      </c>
    </row>
    <row r="133" spans="1:4" s="67" customFormat="1">
      <c r="A133" s="77">
        <f t="shared" si="1"/>
        <v>125</v>
      </c>
      <c r="B133" s="515" t="s">
        <v>514</v>
      </c>
      <c r="C133" s="219" t="s">
        <v>515</v>
      </c>
      <c r="D133" s="220">
        <v>9049.4940000000006</v>
      </c>
    </row>
    <row r="134" spans="1:4" s="67" customFormat="1">
      <c r="A134" s="77">
        <f t="shared" si="1"/>
        <v>126</v>
      </c>
      <c r="B134" s="515" t="s">
        <v>334</v>
      </c>
      <c r="C134" s="219" t="s">
        <v>516</v>
      </c>
      <c r="D134" s="220">
        <v>883.46400000000006</v>
      </c>
    </row>
    <row r="135" spans="1:4" s="67" customFormat="1">
      <c r="A135" s="77">
        <f t="shared" si="1"/>
        <v>127</v>
      </c>
      <c r="B135" s="515" t="s">
        <v>517</v>
      </c>
      <c r="C135" s="219" t="s">
        <v>518</v>
      </c>
      <c r="D135" s="220">
        <v>4656.0739999999996</v>
      </c>
    </row>
    <row r="136" spans="1:4" s="67" customFormat="1">
      <c r="A136" s="77">
        <f t="shared" si="1"/>
        <v>128</v>
      </c>
      <c r="B136" s="515" t="s">
        <v>519</v>
      </c>
      <c r="C136" s="219" t="s">
        <v>520</v>
      </c>
      <c r="D136" s="220">
        <v>1790.79</v>
      </c>
    </row>
    <row r="137" spans="1:4" s="67" customFormat="1">
      <c r="A137" s="77">
        <f t="shared" si="1"/>
        <v>129</v>
      </c>
      <c r="B137" s="515" t="s">
        <v>521</v>
      </c>
      <c r="C137" s="219" t="s">
        <v>522</v>
      </c>
      <c r="D137" s="220">
        <v>7139.3</v>
      </c>
    </row>
    <row r="138" spans="1:4" s="67" customFormat="1">
      <c r="A138" s="77">
        <f t="shared" si="1"/>
        <v>130</v>
      </c>
      <c r="B138" s="515" t="s">
        <v>334</v>
      </c>
      <c r="C138" s="219" t="s">
        <v>523</v>
      </c>
      <c r="D138" s="220">
        <v>415.46</v>
      </c>
    </row>
    <row r="139" spans="1:4" s="67" customFormat="1">
      <c r="A139" s="77">
        <f t="shared" ref="A139:A202" si="2">A138+1</f>
        <v>131</v>
      </c>
      <c r="B139" s="515" t="s">
        <v>524</v>
      </c>
      <c r="C139" s="219" t="s">
        <v>525</v>
      </c>
      <c r="D139" s="220">
        <v>940.76</v>
      </c>
    </row>
    <row r="140" spans="1:4" s="67" customFormat="1">
      <c r="A140" s="77">
        <f t="shared" si="2"/>
        <v>132</v>
      </c>
      <c r="B140" s="515" t="s">
        <v>526</v>
      </c>
      <c r="C140" s="219" t="s">
        <v>527</v>
      </c>
      <c r="D140" s="220">
        <v>2373.4</v>
      </c>
    </row>
    <row r="141" spans="1:4" s="67" customFormat="1">
      <c r="A141" s="77">
        <f t="shared" si="2"/>
        <v>133</v>
      </c>
      <c r="B141" s="515" t="s">
        <v>528</v>
      </c>
      <c r="C141" s="219" t="s">
        <v>529</v>
      </c>
      <c r="D141" s="220">
        <v>358.16</v>
      </c>
    </row>
    <row r="142" spans="1:4" s="67" customFormat="1">
      <c r="A142" s="77">
        <f t="shared" si="2"/>
        <v>134</v>
      </c>
      <c r="B142" s="515" t="s">
        <v>334</v>
      </c>
      <c r="C142" s="219" t="s">
        <v>530</v>
      </c>
      <c r="D142" s="220">
        <v>859.58</v>
      </c>
    </row>
    <row r="143" spans="1:4" s="67" customFormat="1">
      <c r="A143" s="77">
        <f t="shared" si="2"/>
        <v>135</v>
      </c>
      <c r="B143" s="515" t="s">
        <v>334</v>
      </c>
      <c r="C143" s="219" t="s">
        <v>530</v>
      </c>
      <c r="D143" s="220">
        <v>859.58</v>
      </c>
    </row>
    <row r="144" spans="1:4" s="67" customFormat="1">
      <c r="A144" s="77">
        <f t="shared" si="2"/>
        <v>136</v>
      </c>
      <c r="B144" s="515" t="s">
        <v>334</v>
      </c>
      <c r="C144" s="219" t="s">
        <v>531</v>
      </c>
      <c r="D144" s="220">
        <v>859.58</v>
      </c>
    </row>
    <row r="145" spans="1:4" s="67" customFormat="1">
      <c r="A145" s="77">
        <f t="shared" si="2"/>
        <v>137</v>
      </c>
      <c r="B145" s="515" t="s">
        <v>334</v>
      </c>
      <c r="C145" s="219" t="s">
        <v>532</v>
      </c>
      <c r="D145" s="220">
        <v>859.58</v>
      </c>
    </row>
    <row r="146" spans="1:4" s="67" customFormat="1">
      <c r="A146" s="77">
        <f t="shared" si="2"/>
        <v>138</v>
      </c>
      <c r="B146" s="515" t="s">
        <v>334</v>
      </c>
      <c r="C146" s="219" t="s">
        <v>532</v>
      </c>
      <c r="D146" s="220">
        <v>859.59</v>
      </c>
    </row>
    <row r="147" spans="1:4" s="67" customFormat="1">
      <c r="A147" s="77">
        <f t="shared" si="2"/>
        <v>139</v>
      </c>
      <c r="B147" s="515" t="s">
        <v>533</v>
      </c>
      <c r="C147" s="219" t="s">
        <v>534</v>
      </c>
      <c r="D147" s="220">
        <v>2793.64</v>
      </c>
    </row>
    <row r="148" spans="1:4" s="67" customFormat="1">
      <c r="A148" s="77">
        <f t="shared" si="2"/>
        <v>140</v>
      </c>
      <c r="B148" s="515" t="s">
        <v>535</v>
      </c>
      <c r="C148" s="219" t="s">
        <v>536</v>
      </c>
      <c r="D148" s="220">
        <v>2793.64</v>
      </c>
    </row>
    <row r="149" spans="1:4" s="67" customFormat="1">
      <c r="A149" s="77">
        <f t="shared" si="2"/>
        <v>141</v>
      </c>
      <c r="B149" s="515" t="s">
        <v>334</v>
      </c>
      <c r="C149" s="219" t="s">
        <v>537</v>
      </c>
      <c r="D149" s="220">
        <v>1183.8</v>
      </c>
    </row>
    <row r="150" spans="1:4" s="67" customFormat="1">
      <c r="A150" s="77">
        <f t="shared" si="2"/>
        <v>142</v>
      </c>
      <c r="B150" s="515" t="s">
        <v>334</v>
      </c>
      <c r="C150" s="219" t="s">
        <v>538</v>
      </c>
      <c r="D150" s="220">
        <v>4761.13</v>
      </c>
    </row>
    <row r="151" spans="1:4" s="67" customFormat="1">
      <c r="A151" s="77">
        <f t="shared" si="2"/>
        <v>143</v>
      </c>
      <c r="B151" s="515" t="s">
        <v>334</v>
      </c>
      <c r="C151" s="219" t="s">
        <v>539</v>
      </c>
      <c r="D151" s="220">
        <v>2363.85</v>
      </c>
    </row>
    <row r="152" spans="1:4" s="67" customFormat="1">
      <c r="A152" s="77">
        <f t="shared" si="2"/>
        <v>144</v>
      </c>
      <c r="B152" s="515" t="s">
        <v>540</v>
      </c>
      <c r="C152" s="219" t="s">
        <v>541</v>
      </c>
      <c r="D152" s="220">
        <v>1193.8599999999999</v>
      </c>
    </row>
    <row r="153" spans="1:4" s="67" customFormat="1">
      <c r="A153" s="77">
        <f t="shared" si="2"/>
        <v>145</v>
      </c>
      <c r="B153" s="515" t="s">
        <v>542</v>
      </c>
      <c r="C153" s="219" t="s">
        <v>543</v>
      </c>
      <c r="D153" s="220">
        <v>1408.75</v>
      </c>
    </row>
    <row r="154" spans="1:4" s="67" customFormat="1">
      <c r="A154" s="77">
        <f t="shared" si="2"/>
        <v>146</v>
      </c>
      <c r="B154" s="515" t="s">
        <v>334</v>
      </c>
      <c r="C154" s="219" t="s">
        <v>544</v>
      </c>
      <c r="D154" s="220">
        <v>23.88</v>
      </c>
    </row>
    <row r="155" spans="1:4" s="67" customFormat="1">
      <c r="A155" s="77">
        <f t="shared" si="2"/>
        <v>147</v>
      </c>
      <c r="B155" s="515" t="s">
        <v>545</v>
      </c>
      <c r="C155" s="219" t="s">
        <v>546</v>
      </c>
      <c r="D155" s="220">
        <v>1886.3</v>
      </c>
    </row>
    <row r="156" spans="1:4" s="67" customFormat="1">
      <c r="A156" s="77">
        <f t="shared" si="2"/>
        <v>148</v>
      </c>
      <c r="B156" s="515" t="s">
        <v>547</v>
      </c>
      <c r="C156" s="219" t="s">
        <v>548</v>
      </c>
      <c r="D156" s="220">
        <v>0</v>
      </c>
    </row>
    <row r="157" spans="1:4" s="67" customFormat="1">
      <c r="A157" s="77">
        <f t="shared" si="2"/>
        <v>149</v>
      </c>
      <c r="B157" s="515" t="s">
        <v>334</v>
      </c>
      <c r="C157" s="219" t="s">
        <v>549</v>
      </c>
      <c r="D157" s="220">
        <v>629.16999999999996</v>
      </c>
    </row>
    <row r="158" spans="1:4" s="67" customFormat="1">
      <c r="A158" s="77">
        <f t="shared" si="2"/>
        <v>150</v>
      </c>
      <c r="B158" s="515" t="s">
        <v>334</v>
      </c>
      <c r="C158" s="219" t="s">
        <v>549</v>
      </c>
      <c r="D158" s="220">
        <v>629.16999999999996</v>
      </c>
    </row>
    <row r="159" spans="1:4" s="67" customFormat="1">
      <c r="A159" s="77">
        <f t="shared" si="2"/>
        <v>151</v>
      </c>
      <c r="B159" s="515" t="s">
        <v>334</v>
      </c>
      <c r="C159" s="219" t="s">
        <v>549</v>
      </c>
      <c r="D159" s="220">
        <v>629.16999999999996</v>
      </c>
    </row>
    <row r="160" spans="1:4" s="67" customFormat="1">
      <c r="A160" s="77">
        <f t="shared" si="2"/>
        <v>152</v>
      </c>
      <c r="B160" s="515" t="s">
        <v>334</v>
      </c>
      <c r="C160" s="219" t="s">
        <v>549</v>
      </c>
      <c r="D160" s="220">
        <v>629.16999999999996</v>
      </c>
    </row>
    <row r="161" spans="1:4" s="67" customFormat="1">
      <c r="A161" s="77">
        <f t="shared" si="2"/>
        <v>153</v>
      </c>
      <c r="B161" s="515" t="s">
        <v>334</v>
      </c>
      <c r="C161" s="219" t="s">
        <v>549</v>
      </c>
      <c r="D161" s="220">
        <v>629.16999999999996</v>
      </c>
    </row>
    <row r="162" spans="1:4" s="67" customFormat="1">
      <c r="A162" s="77">
        <f t="shared" si="2"/>
        <v>154</v>
      </c>
      <c r="B162" s="515" t="s">
        <v>334</v>
      </c>
      <c r="C162" s="219" t="s">
        <v>549</v>
      </c>
      <c r="D162" s="220">
        <v>629.16999999999996</v>
      </c>
    </row>
    <row r="163" spans="1:4" s="67" customFormat="1">
      <c r="A163" s="77">
        <f t="shared" si="2"/>
        <v>155</v>
      </c>
      <c r="B163" s="515" t="s">
        <v>334</v>
      </c>
      <c r="C163" s="219" t="s">
        <v>549</v>
      </c>
      <c r="D163" s="220">
        <v>629.16999999999996</v>
      </c>
    </row>
    <row r="164" spans="1:4" s="67" customFormat="1">
      <c r="A164" s="77">
        <f t="shared" si="2"/>
        <v>156</v>
      </c>
      <c r="B164" s="515" t="s">
        <v>334</v>
      </c>
      <c r="C164" s="219" t="s">
        <v>549</v>
      </c>
      <c r="D164" s="220">
        <v>629.16</v>
      </c>
    </row>
    <row r="165" spans="1:4" s="67" customFormat="1">
      <c r="A165" s="77">
        <f t="shared" si="2"/>
        <v>157</v>
      </c>
      <c r="B165" s="515" t="s">
        <v>334</v>
      </c>
      <c r="C165" s="219" t="s">
        <v>549</v>
      </c>
      <c r="D165" s="220">
        <v>629.16</v>
      </c>
    </row>
    <row r="166" spans="1:4" s="67" customFormat="1">
      <c r="A166" s="77">
        <f t="shared" si="2"/>
        <v>158</v>
      </c>
      <c r="B166" s="515" t="s">
        <v>334</v>
      </c>
      <c r="C166" s="219" t="s">
        <v>549</v>
      </c>
      <c r="D166" s="220">
        <v>629.16</v>
      </c>
    </row>
    <row r="167" spans="1:4" s="67" customFormat="1">
      <c r="A167" s="77">
        <f t="shared" si="2"/>
        <v>159</v>
      </c>
      <c r="B167" s="515" t="s">
        <v>334</v>
      </c>
      <c r="C167" s="219" t="s">
        <v>549</v>
      </c>
      <c r="D167" s="220">
        <v>629.16</v>
      </c>
    </row>
    <row r="168" spans="1:4" s="67" customFormat="1">
      <c r="A168" s="77">
        <f t="shared" si="2"/>
        <v>160</v>
      </c>
      <c r="B168" s="515" t="s">
        <v>334</v>
      </c>
      <c r="C168" s="219" t="s">
        <v>550</v>
      </c>
      <c r="D168" s="220">
        <v>1164</v>
      </c>
    </row>
    <row r="169" spans="1:4" s="67" customFormat="1">
      <c r="A169" s="77">
        <f t="shared" si="2"/>
        <v>161</v>
      </c>
      <c r="B169" s="515" t="s">
        <v>334</v>
      </c>
      <c r="C169" s="219" t="s">
        <v>550</v>
      </c>
      <c r="D169" s="220">
        <v>1164</v>
      </c>
    </row>
    <row r="170" spans="1:4" s="67" customFormat="1">
      <c r="A170" s="77">
        <f t="shared" si="2"/>
        <v>162</v>
      </c>
      <c r="B170" s="515" t="s">
        <v>334</v>
      </c>
      <c r="C170" s="219" t="s">
        <v>550</v>
      </c>
      <c r="D170" s="220">
        <v>1164</v>
      </c>
    </row>
    <row r="171" spans="1:4" s="67" customFormat="1">
      <c r="A171" s="77">
        <f t="shared" si="2"/>
        <v>163</v>
      </c>
      <c r="B171" s="515" t="s">
        <v>334</v>
      </c>
      <c r="C171" s="219" t="s">
        <v>550</v>
      </c>
      <c r="D171" s="220">
        <v>1164</v>
      </c>
    </row>
    <row r="172" spans="1:4" s="67" customFormat="1">
      <c r="A172" s="77">
        <f t="shared" si="2"/>
        <v>164</v>
      </c>
      <c r="B172" s="515" t="s">
        <v>334</v>
      </c>
      <c r="C172" s="219" t="s">
        <v>550</v>
      </c>
      <c r="D172" s="220">
        <v>1164</v>
      </c>
    </row>
    <row r="173" spans="1:4" s="67" customFormat="1">
      <c r="A173" s="77">
        <f t="shared" si="2"/>
        <v>165</v>
      </c>
      <c r="B173" s="515" t="s">
        <v>334</v>
      </c>
      <c r="C173" s="219" t="s">
        <v>550</v>
      </c>
      <c r="D173" s="220">
        <v>1164</v>
      </c>
    </row>
    <row r="174" spans="1:4" s="67" customFormat="1">
      <c r="A174" s="77">
        <f t="shared" si="2"/>
        <v>166</v>
      </c>
      <c r="B174" s="515" t="s">
        <v>334</v>
      </c>
      <c r="C174" s="219" t="s">
        <v>550</v>
      </c>
      <c r="D174" s="220">
        <v>1164</v>
      </c>
    </row>
    <row r="175" spans="1:4" s="67" customFormat="1">
      <c r="A175" s="77">
        <f t="shared" si="2"/>
        <v>167</v>
      </c>
      <c r="B175" s="515" t="s">
        <v>334</v>
      </c>
      <c r="C175" s="219" t="s">
        <v>550</v>
      </c>
      <c r="D175" s="220">
        <v>1164</v>
      </c>
    </row>
    <row r="176" spans="1:4" s="67" customFormat="1">
      <c r="A176" s="77">
        <f t="shared" si="2"/>
        <v>168</v>
      </c>
      <c r="B176" s="515" t="s">
        <v>334</v>
      </c>
      <c r="C176" s="219" t="s">
        <v>550</v>
      </c>
      <c r="D176" s="220">
        <v>1164</v>
      </c>
    </row>
    <row r="177" spans="1:4" s="67" customFormat="1">
      <c r="A177" s="77">
        <f t="shared" si="2"/>
        <v>169</v>
      </c>
      <c r="B177" s="515" t="s">
        <v>334</v>
      </c>
      <c r="C177" s="219" t="s">
        <v>550</v>
      </c>
      <c r="D177" s="220">
        <v>1164</v>
      </c>
    </row>
    <row r="178" spans="1:4" s="67" customFormat="1">
      <c r="A178" s="77">
        <f t="shared" si="2"/>
        <v>170</v>
      </c>
      <c r="B178" s="515" t="s">
        <v>334</v>
      </c>
      <c r="C178" s="219" t="s">
        <v>550</v>
      </c>
      <c r="D178" s="220">
        <v>1164</v>
      </c>
    </row>
    <row r="179" spans="1:4" s="67" customFormat="1">
      <c r="A179" s="77">
        <f t="shared" si="2"/>
        <v>171</v>
      </c>
      <c r="B179" s="515" t="s">
        <v>334</v>
      </c>
      <c r="C179" s="219" t="s">
        <v>551</v>
      </c>
      <c r="D179" s="220">
        <v>470.45</v>
      </c>
    </row>
    <row r="180" spans="1:4" s="67" customFormat="1">
      <c r="A180" s="77">
        <f t="shared" si="2"/>
        <v>172</v>
      </c>
      <c r="B180" s="515" t="s">
        <v>334</v>
      </c>
      <c r="C180" s="219" t="s">
        <v>551</v>
      </c>
      <c r="D180" s="220">
        <v>470.45</v>
      </c>
    </row>
    <row r="181" spans="1:4" s="67" customFormat="1">
      <c r="A181" s="77">
        <f t="shared" si="2"/>
        <v>173</v>
      </c>
      <c r="B181" s="515" t="s">
        <v>334</v>
      </c>
      <c r="C181" s="219" t="s">
        <v>551</v>
      </c>
      <c r="D181" s="220">
        <v>470.45</v>
      </c>
    </row>
    <row r="182" spans="1:4" s="67" customFormat="1">
      <c r="A182" s="77">
        <f t="shared" si="2"/>
        <v>174</v>
      </c>
      <c r="B182" s="515" t="s">
        <v>334</v>
      </c>
      <c r="C182" s="219" t="s">
        <v>551</v>
      </c>
      <c r="D182" s="220">
        <v>470.45</v>
      </c>
    </row>
    <row r="183" spans="1:4" s="67" customFormat="1">
      <c r="A183" s="77">
        <f t="shared" si="2"/>
        <v>175</v>
      </c>
      <c r="B183" s="515" t="s">
        <v>334</v>
      </c>
      <c r="C183" s="219" t="s">
        <v>551</v>
      </c>
      <c r="D183" s="220">
        <v>470.45</v>
      </c>
    </row>
    <row r="184" spans="1:4" s="67" customFormat="1">
      <c r="A184" s="77">
        <f t="shared" si="2"/>
        <v>176</v>
      </c>
      <c r="B184" s="515" t="s">
        <v>334</v>
      </c>
      <c r="C184" s="219" t="s">
        <v>551</v>
      </c>
      <c r="D184" s="220">
        <v>470.45</v>
      </c>
    </row>
    <row r="185" spans="1:4" s="67" customFormat="1">
      <c r="A185" s="77">
        <f t="shared" si="2"/>
        <v>177</v>
      </c>
      <c r="B185" s="515" t="s">
        <v>334</v>
      </c>
      <c r="C185" s="219" t="s">
        <v>551</v>
      </c>
      <c r="D185" s="220">
        <v>470.45</v>
      </c>
    </row>
    <row r="186" spans="1:4" s="67" customFormat="1">
      <c r="A186" s="77">
        <f t="shared" si="2"/>
        <v>178</v>
      </c>
      <c r="B186" s="515" t="s">
        <v>334</v>
      </c>
      <c r="C186" s="219" t="s">
        <v>551</v>
      </c>
      <c r="D186" s="220">
        <v>470.45</v>
      </c>
    </row>
    <row r="187" spans="1:4" s="67" customFormat="1">
      <c r="A187" s="77">
        <f t="shared" si="2"/>
        <v>179</v>
      </c>
      <c r="B187" s="515" t="s">
        <v>334</v>
      </c>
      <c r="C187" s="219" t="s">
        <v>551</v>
      </c>
      <c r="D187" s="220">
        <v>470.45</v>
      </c>
    </row>
    <row r="188" spans="1:4" s="67" customFormat="1">
      <c r="A188" s="77">
        <f t="shared" si="2"/>
        <v>180</v>
      </c>
      <c r="B188" s="515" t="s">
        <v>334</v>
      </c>
      <c r="C188" s="219" t="s">
        <v>551</v>
      </c>
      <c r="D188" s="220">
        <v>470.45</v>
      </c>
    </row>
    <row r="189" spans="1:4" s="67" customFormat="1">
      <c r="A189" s="77">
        <f t="shared" si="2"/>
        <v>181</v>
      </c>
      <c r="B189" s="515" t="s">
        <v>334</v>
      </c>
      <c r="C189" s="219" t="s">
        <v>551</v>
      </c>
      <c r="D189" s="220">
        <v>470.45</v>
      </c>
    </row>
    <row r="190" spans="1:4" s="67" customFormat="1">
      <c r="A190" s="77">
        <f t="shared" si="2"/>
        <v>182</v>
      </c>
      <c r="B190" s="515" t="s">
        <v>334</v>
      </c>
      <c r="C190" s="219" t="s">
        <v>552</v>
      </c>
      <c r="D190" s="220">
        <v>1450.15</v>
      </c>
    </row>
    <row r="191" spans="1:4" s="67" customFormat="1">
      <c r="A191" s="77">
        <f t="shared" si="2"/>
        <v>183</v>
      </c>
      <c r="B191" s="515" t="s">
        <v>334</v>
      </c>
      <c r="C191" s="219" t="s">
        <v>552</v>
      </c>
      <c r="D191" s="220">
        <v>1450.15</v>
      </c>
    </row>
    <row r="192" spans="1:4" s="67" customFormat="1">
      <c r="A192" s="77">
        <f t="shared" si="2"/>
        <v>184</v>
      </c>
      <c r="B192" s="515" t="s">
        <v>334</v>
      </c>
      <c r="C192" s="219" t="s">
        <v>552</v>
      </c>
      <c r="D192" s="220">
        <v>1450.15</v>
      </c>
    </row>
    <row r="193" spans="1:4" s="67" customFormat="1">
      <c r="A193" s="77">
        <f t="shared" si="2"/>
        <v>185</v>
      </c>
      <c r="B193" s="515" t="s">
        <v>334</v>
      </c>
      <c r="C193" s="219" t="s">
        <v>552</v>
      </c>
      <c r="D193" s="220">
        <v>1450.15</v>
      </c>
    </row>
    <row r="194" spans="1:4" s="67" customFormat="1">
      <c r="A194" s="77">
        <f t="shared" si="2"/>
        <v>186</v>
      </c>
      <c r="B194" s="515" t="s">
        <v>334</v>
      </c>
      <c r="C194" s="219" t="s">
        <v>552</v>
      </c>
      <c r="D194" s="220">
        <v>1450.15</v>
      </c>
    </row>
    <row r="195" spans="1:4" s="67" customFormat="1">
      <c r="A195" s="77">
        <f t="shared" si="2"/>
        <v>187</v>
      </c>
      <c r="B195" s="515" t="s">
        <v>334</v>
      </c>
      <c r="C195" s="219" t="s">
        <v>552</v>
      </c>
      <c r="D195" s="220">
        <v>1450.15</v>
      </c>
    </row>
    <row r="196" spans="1:4" s="67" customFormat="1">
      <c r="A196" s="77">
        <f t="shared" si="2"/>
        <v>188</v>
      </c>
      <c r="B196" s="515" t="s">
        <v>334</v>
      </c>
      <c r="C196" s="219" t="s">
        <v>552</v>
      </c>
      <c r="D196" s="220">
        <v>1450.15</v>
      </c>
    </row>
    <row r="197" spans="1:4" s="67" customFormat="1">
      <c r="A197" s="77">
        <f t="shared" si="2"/>
        <v>189</v>
      </c>
      <c r="B197" s="515" t="s">
        <v>334</v>
      </c>
      <c r="C197" s="219" t="s">
        <v>552</v>
      </c>
      <c r="D197" s="220">
        <v>1450.15</v>
      </c>
    </row>
    <row r="198" spans="1:4" s="67" customFormat="1">
      <c r="A198" s="77">
        <f t="shared" si="2"/>
        <v>190</v>
      </c>
      <c r="B198" s="515" t="s">
        <v>334</v>
      </c>
      <c r="C198" s="219" t="s">
        <v>552</v>
      </c>
      <c r="D198" s="220">
        <v>1450.15</v>
      </c>
    </row>
    <row r="199" spans="1:4" s="67" customFormat="1">
      <c r="A199" s="77">
        <f t="shared" si="2"/>
        <v>191</v>
      </c>
      <c r="B199" s="515" t="s">
        <v>334</v>
      </c>
      <c r="C199" s="219" t="s">
        <v>552</v>
      </c>
      <c r="D199" s="220">
        <v>1450.15</v>
      </c>
    </row>
    <row r="200" spans="1:4" s="67" customFormat="1">
      <c r="A200" s="77">
        <f t="shared" si="2"/>
        <v>192</v>
      </c>
      <c r="B200" s="515" t="s">
        <v>334</v>
      </c>
      <c r="C200" s="219" t="s">
        <v>552</v>
      </c>
      <c r="D200" s="220">
        <v>1450.15</v>
      </c>
    </row>
    <row r="201" spans="1:4" s="67" customFormat="1">
      <c r="A201" s="77">
        <f t="shared" si="2"/>
        <v>193</v>
      </c>
      <c r="B201" s="515" t="s">
        <v>334</v>
      </c>
      <c r="C201" s="219" t="s">
        <v>553</v>
      </c>
      <c r="D201" s="220">
        <v>1450.15</v>
      </c>
    </row>
    <row r="202" spans="1:4" s="67" customFormat="1">
      <c r="A202" s="77">
        <f t="shared" si="2"/>
        <v>194</v>
      </c>
      <c r="B202" s="515" t="s">
        <v>334</v>
      </c>
      <c r="C202" s="219" t="s">
        <v>553</v>
      </c>
      <c r="D202" s="220">
        <v>1450.15</v>
      </c>
    </row>
    <row r="203" spans="1:4" s="67" customFormat="1">
      <c r="A203" s="77">
        <f t="shared" ref="A203:A266" si="3">A202+1</f>
        <v>195</v>
      </c>
      <c r="B203" s="515" t="s">
        <v>334</v>
      </c>
      <c r="C203" s="219" t="s">
        <v>553</v>
      </c>
      <c r="D203" s="220">
        <v>1450.15</v>
      </c>
    </row>
    <row r="204" spans="1:4" s="67" customFormat="1">
      <c r="A204" s="77">
        <f t="shared" si="3"/>
        <v>196</v>
      </c>
      <c r="B204" s="515" t="s">
        <v>334</v>
      </c>
      <c r="C204" s="219" t="s">
        <v>553</v>
      </c>
      <c r="D204" s="220">
        <v>1450.15</v>
      </c>
    </row>
    <row r="205" spans="1:4" s="67" customFormat="1">
      <c r="A205" s="77">
        <f t="shared" si="3"/>
        <v>197</v>
      </c>
      <c r="B205" s="515" t="s">
        <v>334</v>
      </c>
      <c r="C205" s="219" t="s">
        <v>553</v>
      </c>
      <c r="D205" s="220">
        <v>1450.15</v>
      </c>
    </row>
    <row r="206" spans="1:4" s="67" customFormat="1">
      <c r="A206" s="77">
        <f t="shared" si="3"/>
        <v>198</v>
      </c>
      <c r="B206" s="515" t="s">
        <v>334</v>
      </c>
      <c r="C206" s="219" t="s">
        <v>553</v>
      </c>
      <c r="D206" s="220">
        <v>1450.15</v>
      </c>
    </row>
    <row r="207" spans="1:4" s="67" customFormat="1">
      <c r="A207" s="77">
        <f t="shared" si="3"/>
        <v>199</v>
      </c>
      <c r="B207" s="515" t="s">
        <v>334</v>
      </c>
      <c r="C207" s="219" t="s">
        <v>553</v>
      </c>
      <c r="D207" s="220">
        <v>1450.15</v>
      </c>
    </row>
    <row r="208" spans="1:4" s="67" customFormat="1">
      <c r="A208" s="77">
        <f t="shared" si="3"/>
        <v>200</v>
      </c>
      <c r="B208" s="515" t="s">
        <v>334</v>
      </c>
      <c r="C208" s="219" t="s">
        <v>553</v>
      </c>
      <c r="D208" s="220">
        <v>1450.15</v>
      </c>
    </row>
    <row r="209" spans="1:4" s="67" customFormat="1">
      <c r="A209" s="77">
        <f t="shared" si="3"/>
        <v>201</v>
      </c>
      <c r="B209" s="515" t="s">
        <v>334</v>
      </c>
      <c r="C209" s="219" t="s">
        <v>553</v>
      </c>
      <c r="D209" s="220">
        <v>1450.15</v>
      </c>
    </row>
    <row r="210" spans="1:4" s="67" customFormat="1">
      <c r="A210" s="77">
        <f t="shared" si="3"/>
        <v>202</v>
      </c>
      <c r="B210" s="515" t="s">
        <v>334</v>
      </c>
      <c r="C210" s="219" t="s">
        <v>553</v>
      </c>
      <c r="D210" s="220">
        <v>1450.15</v>
      </c>
    </row>
    <row r="211" spans="1:4" s="67" customFormat="1">
      <c r="A211" s="77">
        <f t="shared" si="3"/>
        <v>203</v>
      </c>
      <c r="B211" s="515" t="s">
        <v>334</v>
      </c>
      <c r="C211" s="219" t="s">
        <v>553</v>
      </c>
      <c r="D211" s="220">
        <v>1450.15</v>
      </c>
    </row>
    <row r="212" spans="1:4" s="67" customFormat="1">
      <c r="A212" s="77">
        <f t="shared" si="3"/>
        <v>204</v>
      </c>
      <c r="B212" s="515" t="s">
        <v>334</v>
      </c>
      <c r="C212" s="219" t="s">
        <v>554</v>
      </c>
      <c r="D212" s="220">
        <v>70.11</v>
      </c>
    </row>
    <row r="213" spans="1:4" s="67" customFormat="1">
      <c r="A213" s="77">
        <f t="shared" si="3"/>
        <v>205</v>
      </c>
      <c r="B213" s="515" t="s">
        <v>334</v>
      </c>
      <c r="C213" s="219" t="s">
        <v>554</v>
      </c>
      <c r="D213" s="220">
        <v>70.11</v>
      </c>
    </row>
    <row r="214" spans="1:4" s="67" customFormat="1">
      <c r="A214" s="77">
        <f t="shared" si="3"/>
        <v>206</v>
      </c>
      <c r="B214" s="515" t="s">
        <v>334</v>
      </c>
      <c r="C214" s="219" t="s">
        <v>554</v>
      </c>
      <c r="D214" s="220">
        <v>70.11</v>
      </c>
    </row>
    <row r="215" spans="1:4" s="67" customFormat="1">
      <c r="A215" s="77">
        <f t="shared" si="3"/>
        <v>207</v>
      </c>
      <c r="B215" s="515" t="s">
        <v>334</v>
      </c>
      <c r="C215" s="219" t="s">
        <v>554</v>
      </c>
      <c r="D215" s="220">
        <v>70.11</v>
      </c>
    </row>
    <row r="216" spans="1:4" s="67" customFormat="1">
      <c r="A216" s="77">
        <f t="shared" si="3"/>
        <v>208</v>
      </c>
      <c r="B216" s="515" t="s">
        <v>334</v>
      </c>
      <c r="C216" s="219" t="s">
        <v>554</v>
      </c>
      <c r="D216" s="220">
        <v>70.11</v>
      </c>
    </row>
    <row r="217" spans="1:4" s="67" customFormat="1">
      <c r="A217" s="77">
        <f t="shared" si="3"/>
        <v>209</v>
      </c>
      <c r="B217" s="515" t="s">
        <v>334</v>
      </c>
      <c r="C217" s="219" t="s">
        <v>554</v>
      </c>
      <c r="D217" s="220">
        <v>70.099999999999994</v>
      </c>
    </row>
    <row r="218" spans="1:4" s="67" customFormat="1">
      <c r="A218" s="77">
        <f t="shared" si="3"/>
        <v>210</v>
      </c>
      <c r="B218" s="515" t="s">
        <v>334</v>
      </c>
      <c r="C218" s="219" t="s">
        <v>554</v>
      </c>
      <c r="D218" s="220">
        <v>70.099999999999994</v>
      </c>
    </row>
    <row r="219" spans="1:4" s="67" customFormat="1">
      <c r="A219" s="77">
        <f t="shared" si="3"/>
        <v>211</v>
      </c>
      <c r="B219" s="515" t="s">
        <v>334</v>
      </c>
      <c r="C219" s="219" t="s">
        <v>554</v>
      </c>
      <c r="D219" s="220">
        <v>70.099999999999994</v>
      </c>
    </row>
    <row r="220" spans="1:4" s="67" customFormat="1">
      <c r="A220" s="77">
        <f t="shared" si="3"/>
        <v>212</v>
      </c>
      <c r="B220" s="515" t="s">
        <v>334</v>
      </c>
      <c r="C220" s="219" t="s">
        <v>554</v>
      </c>
      <c r="D220" s="220">
        <v>70.099999999999994</v>
      </c>
    </row>
    <row r="221" spans="1:4" s="67" customFormat="1">
      <c r="A221" s="77">
        <f t="shared" si="3"/>
        <v>213</v>
      </c>
      <c r="B221" s="515" t="s">
        <v>334</v>
      </c>
      <c r="C221" s="219" t="s">
        <v>554</v>
      </c>
      <c r="D221" s="220">
        <v>70.099999999999994</v>
      </c>
    </row>
    <row r="222" spans="1:4" s="67" customFormat="1">
      <c r="A222" s="77">
        <f t="shared" si="3"/>
        <v>214</v>
      </c>
      <c r="B222" s="515" t="s">
        <v>334</v>
      </c>
      <c r="C222" s="219" t="s">
        <v>554</v>
      </c>
      <c r="D222" s="220">
        <v>70.099999999999994</v>
      </c>
    </row>
    <row r="223" spans="1:4" s="67" customFormat="1">
      <c r="A223" s="77">
        <f t="shared" si="3"/>
        <v>215</v>
      </c>
      <c r="B223" s="515" t="s">
        <v>334</v>
      </c>
      <c r="C223" s="219" t="s">
        <v>555</v>
      </c>
      <c r="D223" s="220">
        <v>35.1</v>
      </c>
    </row>
    <row r="224" spans="1:4" s="67" customFormat="1">
      <c r="A224" s="77">
        <f t="shared" si="3"/>
        <v>216</v>
      </c>
      <c r="B224" s="515" t="s">
        <v>334</v>
      </c>
      <c r="C224" s="219" t="s">
        <v>555</v>
      </c>
      <c r="D224" s="220">
        <v>35.1</v>
      </c>
    </row>
    <row r="225" spans="1:4" s="67" customFormat="1">
      <c r="A225" s="77">
        <f t="shared" si="3"/>
        <v>217</v>
      </c>
      <c r="B225" s="515" t="s">
        <v>334</v>
      </c>
      <c r="C225" s="219" t="s">
        <v>555</v>
      </c>
      <c r="D225" s="220">
        <v>35.1</v>
      </c>
    </row>
    <row r="226" spans="1:4" s="67" customFormat="1">
      <c r="A226" s="77">
        <f t="shared" si="3"/>
        <v>218</v>
      </c>
      <c r="B226" s="515" t="s">
        <v>334</v>
      </c>
      <c r="C226" s="219" t="s">
        <v>555</v>
      </c>
      <c r="D226" s="220">
        <v>35.1</v>
      </c>
    </row>
    <row r="227" spans="1:4" s="67" customFormat="1">
      <c r="A227" s="77">
        <f t="shared" si="3"/>
        <v>219</v>
      </c>
      <c r="B227" s="515" t="s">
        <v>334</v>
      </c>
      <c r="C227" s="219" t="s">
        <v>555</v>
      </c>
      <c r="D227" s="220">
        <v>35.1</v>
      </c>
    </row>
    <row r="228" spans="1:4" s="67" customFormat="1">
      <c r="A228" s="77">
        <f t="shared" si="3"/>
        <v>220</v>
      </c>
      <c r="B228" s="515" t="s">
        <v>334</v>
      </c>
      <c r="C228" s="219" t="s">
        <v>555</v>
      </c>
      <c r="D228" s="220">
        <v>35.090000000000003</v>
      </c>
    </row>
    <row r="229" spans="1:4" s="67" customFormat="1">
      <c r="A229" s="77">
        <f t="shared" si="3"/>
        <v>221</v>
      </c>
      <c r="B229" s="515" t="s">
        <v>334</v>
      </c>
      <c r="C229" s="219" t="s">
        <v>555</v>
      </c>
      <c r="D229" s="220">
        <v>35.090000000000003</v>
      </c>
    </row>
    <row r="230" spans="1:4" s="67" customFormat="1">
      <c r="A230" s="77">
        <f t="shared" si="3"/>
        <v>222</v>
      </c>
      <c r="B230" s="515" t="s">
        <v>334</v>
      </c>
      <c r="C230" s="219" t="s">
        <v>555</v>
      </c>
      <c r="D230" s="220">
        <v>35.090000000000003</v>
      </c>
    </row>
    <row r="231" spans="1:4" s="67" customFormat="1">
      <c r="A231" s="77">
        <f t="shared" si="3"/>
        <v>223</v>
      </c>
      <c r="B231" s="515" t="s">
        <v>334</v>
      </c>
      <c r="C231" s="219" t="s">
        <v>555</v>
      </c>
      <c r="D231" s="220">
        <v>35.090000000000003</v>
      </c>
    </row>
    <row r="232" spans="1:4" s="67" customFormat="1">
      <c r="A232" s="77">
        <f t="shared" si="3"/>
        <v>224</v>
      </c>
      <c r="B232" s="515" t="s">
        <v>334</v>
      </c>
      <c r="C232" s="219" t="s">
        <v>555</v>
      </c>
      <c r="D232" s="220">
        <v>35.090000000000003</v>
      </c>
    </row>
    <row r="233" spans="1:4" s="67" customFormat="1">
      <c r="A233" s="77">
        <f t="shared" si="3"/>
        <v>225</v>
      </c>
      <c r="B233" s="515" t="s">
        <v>334</v>
      </c>
      <c r="C233" s="219" t="s">
        <v>555</v>
      </c>
      <c r="D233" s="220">
        <v>35.090000000000003</v>
      </c>
    </row>
    <row r="234" spans="1:4" s="67" customFormat="1">
      <c r="A234" s="77">
        <f t="shared" si="3"/>
        <v>226</v>
      </c>
      <c r="B234" s="515" t="s">
        <v>334</v>
      </c>
      <c r="C234" s="219" t="s">
        <v>556</v>
      </c>
      <c r="D234" s="220">
        <v>23.28</v>
      </c>
    </row>
    <row r="235" spans="1:4" s="67" customFormat="1">
      <c r="A235" s="77">
        <f t="shared" si="3"/>
        <v>227</v>
      </c>
      <c r="B235" s="515" t="s">
        <v>334</v>
      </c>
      <c r="C235" s="219" t="s">
        <v>556</v>
      </c>
      <c r="D235" s="220">
        <v>23.28</v>
      </c>
    </row>
    <row r="236" spans="1:4" s="67" customFormat="1">
      <c r="A236" s="77">
        <f t="shared" si="3"/>
        <v>228</v>
      </c>
      <c r="B236" s="515" t="s">
        <v>334</v>
      </c>
      <c r="C236" s="219" t="s">
        <v>556</v>
      </c>
      <c r="D236" s="220">
        <v>23.28</v>
      </c>
    </row>
    <row r="237" spans="1:4" s="67" customFormat="1">
      <c r="A237" s="77">
        <f t="shared" si="3"/>
        <v>229</v>
      </c>
      <c r="B237" s="515" t="s">
        <v>334</v>
      </c>
      <c r="C237" s="219" t="s">
        <v>556</v>
      </c>
      <c r="D237" s="220">
        <v>23.28</v>
      </c>
    </row>
    <row r="238" spans="1:4" s="67" customFormat="1">
      <c r="A238" s="77">
        <f t="shared" si="3"/>
        <v>230</v>
      </c>
      <c r="B238" s="515" t="s">
        <v>334</v>
      </c>
      <c r="C238" s="219" t="s">
        <v>556</v>
      </c>
      <c r="D238" s="220">
        <v>23.28</v>
      </c>
    </row>
    <row r="239" spans="1:4" s="67" customFormat="1">
      <c r="A239" s="77">
        <f t="shared" si="3"/>
        <v>231</v>
      </c>
      <c r="B239" s="515" t="s">
        <v>334</v>
      </c>
      <c r="C239" s="219" t="s">
        <v>556</v>
      </c>
      <c r="D239" s="220">
        <v>23.28</v>
      </c>
    </row>
    <row r="240" spans="1:4" s="67" customFormat="1">
      <c r="A240" s="77">
        <f t="shared" si="3"/>
        <v>232</v>
      </c>
      <c r="B240" s="515" t="s">
        <v>334</v>
      </c>
      <c r="C240" s="219" t="s">
        <v>556</v>
      </c>
      <c r="D240" s="220">
        <v>23.28</v>
      </c>
    </row>
    <row r="241" spans="1:4" s="67" customFormat="1">
      <c r="A241" s="77">
        <f t="shared" si="3"/>
        <v>233</v>
      </c>
      <c r="B241" s="515" t="s">
        <v>334</v>
      </c>
      <c r="C241" s="219" t="s">
        <v>556</v>
      </c>
      <c r="D241" s="220">
        <v>23.28</v>
      </c>
    </row>
    <row r="242" spans="1:4" s="67" customFormat="1">
      <c r="A242" s="77">
        <f t="shared" si="3"/>
        <v>234</v>
      </c>
      <c r="B242" s="515" t="s">
        <v>334</v>
      </c>
      <c r="C242" s="219" t="s">
        <v>556</v>
      </c>
      <c r="D242" s="220">
        <v>23.28</v>
      </c>
    </row>
    <row r="243" spans="1:4" s="67" customFormat="1">
      <c r="A243" s="77">
        <f t="shared" si="3"/>
        <v>235</v>
      </c>
      <c r="B243" s="515" t="s">
        <v>334</v>
      </c>
      <c r="C243" s="219" t="s">
        <v>556</v>
      </c>
      <c r="D243" s="220">
        <v>23.28</v>
      </c>
    </row>
    <row r="244" spans="1:4" s="67" customFormat="1">
      <c r="A244" s="77">
        <f t="shared" si="3"/>
        <v>236</v>
      </c>
      <c r="B244" s="515" t="s">
        <v>334</v>
      </c>
      <c r="C244" s="219" t="s">
        <v>556</v>
      </c>
      <c r="D244" s="220">
        <v>23.28</v>
      </c>
    </row>
    <row r="245" spans="1:4" s="67" customFormat="1">
      <c r="A245" s="77">
        <f t="shared" si="3"/>
        <v>237</v>
      </c>
      <c r="B245" s="515" t="s">
        <v>334</v>
      </c>
      <c r="C245" s="219" t="s">
        <v>557</v>
      </c>
      <c r="D245" s="220">
        <v>20.37</v>
      </c>
    </row>
    <row r="246" spans="1:4" s="67" customFormat="1">
      <c r="A246" s="77">
        <f t="shared" si="3"/>
        <v>238</v>
      </c>
      <c r="B246" s="515" t="s">
        <v>334</v>
      </c>
      <c r="C246" s="219" t="s">
        <v>557</v>
      </c>
      <c r="D246" s="220">
        <v>20.37</v>
      </c>
    </row>
    <row r="247" spans="1:4" s="67" customFormat="1">
      <c r="A247" s="77">
        <f t="shared" si="3"/>
        <v>239</v>
      </c>
      <c r="B247" s="515" t="s">
        <v>334</v>
      </c>
      <c r="C247" s="219" t="s">
        <v>557</v>
      </c>
      <c r="D247" s="220">
        <v>20.37</v>
      </c>
    </row>
    <row r="248" spans="1:4" s="67" customFormat="1">
      <c r="A248" s="77">
        <f t="shared" si="3"/>
        <v>240</v>
      </c>
      <c r="B248" s="515" t="s">
        <v>334</v>
      </c>
      <c r="C248" s="219" t="s">
        <v>557</v>
      </c>
      <c r="D248" s="220">
        <v>20.37</v>
      </c>
    </row>
    <row r="249" spans="1:4" s="67" customFormat="1">
      <c r="A249" s="77">
        <f t="shared" si="3"/>
        <v>241</v>
      </c>
      <c r="B249" s="515" t="s">
        <v>334</v>
      </c>
      <c r="C249" s="219" t="s">
        <v>557</v>
      </c>
      <c r="D249" s="220">
        <v>20.37</v>
      </c>
    </row>
    <row r="250" spans="1:4" s="67" customFormat="1">
      <c r="A250" s="77">
        <f t="shared" si="3"/>
        <v>242</v>
      </c>
      <c r="B250" s="515" t="s">
        <v>334</v>
      </c>
      <c r="C250" s="219" t="s">
        <v>557</v>
      </c>
      <c r="D250" s="220">
        <v>20.37</v>
      </c>
    </row>
    <row r="251" spans="1:4" s="67" customFormat="1">
      <c r="A251" s="77">
        <f t="shared" si="3"/>
        <v>243</v>
      </c>
      <c r="B251" s="515" t="s">
        <v>334</v>
      </c>
      <c r="C251" s="219" t="s">
        <v>557</v>
      </c>
      <c r="D251" s="220">
        <v>20.37</v>
      </c>
    </row>
    <row r="252" spans="1:4" s="67" customFormat="1">
      <c r="A252" s="77">
        <f t="shared" si="3"/>
        <v>244</v>
      </c>
      <c r="B252" s="515" t="s">
        <v>334</v>
      </c>
      <c r="C252" s="219" t="s">
        <v>557</v>
      </c>
      <c r="D252" s="220">
        <v>20.37</v>
      </c>
    </row>
    <row r="253" spans="1:4" s="67" customFormat="1">
      <c r="A253" s="77">
        <f t="shared" si="3"/>
        <v>245</v>
      </c>
      <c r="B253" s="515" t="s">
        <v>334</v>
      </c>
      <c r="C253" s="219" t="s">
        <v>557</v>
      </c>
      <c r="D253" s="220">
        <v>20.37</v>
      </c>
    </row>
    <row r="254" spans="1:4" s="67" customFormat="1">
      <c r="A254" s="77">
        <f t="shared" si="3"/>
        <v>246</v>
      </c>
      <c r="B254" s="515" t="s">
        <v>334</v>
      </c>
      <c r="C254" s="219" t="s">
        <v>557</v>
      </c>
      <c r="D254" s="220">
        <v>20.37</v>
      </c>
    </row>
    <row r="255" spans="1:4" s="67" customFormat="1">
      <c r="A255" s="77">
        <f t="shared" si="3"/>
        <v>247</v>
      </c>
      <c r="B255" s="515" t="s">
        <v>334</v>
      </c>
      <c r="C255" s="219" t="s">
        <v>557</v>
      </c>
      <c r="D255" s="220">
        <v>20.37</v>
      </c>
    </row>
    <row r="256" spans="1:4" s="67" customFormat="1">
      <c r="A256" s="77">
        <f t="shared" si="3"/>
        <v>248</v>
      </c>
      <c r="B256" s="515" t="s">
        <v>334</v>
      </c>
      <c r="C256" s="219" t="s">
        <v>558</v>
      </c>
      <c r="D256" s="220">
        <v>102.35</v>
      </c>
    </row>
    <row r="257" spans="1:4" s="67" customFormat="1">
      <c r="A257" s="77">
        <f t="shared" si="3"/>
        <v>249</v>
      </c>
      <c r="B257" s="515" t="s">
        <v>334</v>
      </c>
      <c r="C257" s="219" t="s">
        <v>558</v>
      </c>
      <c r="D257" s="220">
        <v>102.36</v>
      </c>
    </row>
    <row r="258" spans="1:4" s="67" customFormat="1">
      <c r="A258" s="77">
        <f t="shared" si="3"/>
        <v>250</v>
      </c>
      <c r="B258" s="515" t="s">
        <v>334</v>
      </c>
      <c r="C258" s="219" t="s">
        <v>558</v>
      </c>
      <c r="D258" s="220">
        <v>102.36</v>
      </c>
    </row>
    <row r="259" spans="1:4" s="67" customFormat="1">
      <c r="A259" s="77">
        <f t="shared" si="3"/>
        <v>251</v>
      </c>
      <c r="B259" s="515" t="s">
        <v>334</v>
      </c>
      <c r="C259" s="219" t="s">
        <v>558</v>
      </c>
      <c r="D259" s="220">
        <v>102.36</v>
      </c>
    </row>
    <row r="260" spans="1:4" s="67" customFormat="1">
      <c r="A260" s="77">
        <f t="shared" si="3"/>
        <v>252</v>
      </c>
      <c r="B260" s="515" t="s">
        <v>334</v>
      </c>
      <c r="C260" s="219" t="s">
        <v>558</v>
      </c>
      <c r="D260" s="220">
        <v>102.36</v>
      </c>
    </row>
    <row r="261" spans="1:4" s="67" customFormat="1">
      <c r="A261" s="77">
        <f t="shared" si="3"/>
        <v>253</v>
      </c>
      <c r="B261" s="515" t="s">
        <v>334</v>
      </c>
      <c r="C261" s="219" t="s">
        <v>558</v>
      </c>
      <c r="D261" s="220">
        <v>102.36</v>
      </c>
    </row>
    <row r="262" spans="1:4" s="67" customFormat="1">
      <c r="A262" s="77">
        <f t="shared" si="3"/>
        <v>254</v>
      </c>
      <c r="B262" s="515" t="s">
        <v>334</v>
      </c>
      <c r="C262" s="219" t="s">
        <v>558</v>
      </c>
      <c r="D262" s="220">
        <v>102.36</v>
      </c>
    </row>
    <row r="263" spans="1:4" s="67" customFormat="1">
      <c r="A263" s="77">
        <f t="shared" si="3"/>
        <v>255</v>
      </c>
      <c r="B263" s="515" t="s">
        <v>334</v>
      </c>
      <c r="C263" s="219" t="s">
        <v>558</v>
      </c>
      <c r="D263" s="220">
        <v>102.36</v>
      </c>
    </row>
    <row r="264" spans="1:4" s="67" customFormat="1">
      <c r="A264" s="77">
        <f t="shared" si="3"/>
        <v>256</v>
      </c>
      <c r="B264" s="515" t="s">
        <v>334</v>
      </c>
      <c r="C264" s="219" t="s">
        <v>558</v>
      </c>
      <c r="D264" s="220">
        <v>102.36</v>
      </c>
    </row>
    <row r="265" spans="1:4" s="67" customFormat="1">
      <c r="A265" s="77">
        <f t="shared" si="3"/>
        <v>257</v>
      </c>
      <c r="B265" s="515" t="s">
        <v>334</v>
      </c>
      <c r="C265" s="219" t="s">
        <v>558</v>
      </c>
      <c r="D265" s="220">
        <v>102.36</v>
      </c>
    </row>
    <row r="266" spans="1:4" s="67" customFormat="1">
      <c r="A266" s="77">
        <f t="shared" si="3"/>
        <v>258</v>
      </c>
      <c r="B266" s="515" t="s">
        <v>334</v>
      </c>
      <c r="C266" s="219" t="s">
        <v>558</v>
      </c>
      <c r="D266" s="220">
        <v>102.36</v>
      </c>
    </row>
    <row r="267" spans="1:4" s="67" customFormat="1">
      <c r="A267" s="77">
        <f t="shared" ref="A267:A330" si="4">A266+1</f>
        <v>259</v>
      </c>
      <c r="B267" s="515" t="s">
        <v>334</v>
      </c>
      <c r="C267" s="219" t="s">
        <v>559</v>
      </c>
      <c r="D267" s="220">
        <v>60.14</v>
      </c>
    </row>
    <row r="268" spans="1:4" s="67" customFormat="1">
      <c r="A268" s="77">
        <f t="shared" si="4"/>
        <v>260</v>
      </c>
      <c r="B268" s="515" t="s">
        <v>334</v>
      </c>
      <c r="C268" s="219" t="s">
        <v>559</v>
      </c>
      <c r="D268" s="220">
        <v>60.14</v>
      </c>
    </row>
    <row r="269" spans="1:4" s="67" customFormat="1">
      <c r="A269" s="77">
        <f t="shared" si="4"/>
        <v>261</v>
      </c>
      <c r="B269" s="515" t="s">
        <v>334</v>
      </c>
      <c r="C269" s="219" t="s">
        <v>559</v>
      </c>
      <c r="D269" s="220">
        <v>60.14</v>
      </c>
    </row>
    <row r="270" spans="1:4" s="67" customFormat="1">
      <c r="A270" s="77">
        <f t="shared" si="4"/>
        <v>262</v>
      </c>
      <c r="B270" s="515" t="s">
        <v>334</v>
      </c>
      <c r="C270" s="219" t="s">
        <v>559</v>
      </c>
      <c r="D270" s="220">
        <v>60.14</v>
      </c>
    </row>
    <row r="271" spans="1:4" s="67" customFormat="1">
      <c r="A271" s="77">
        <f t="shared" si="4"/>
        <v>263</v>
      </c>
      <c r="B271" s="515" t="s">
        <v>334</v>
      </c>
      <c r="C271" s="219" t="s">
        <v>559</v>
      </c>
      <c r="D271" s="220">
        <v>60.14</v>
      </c>
    </row>
    <row r="272" spans="1:4" s="67" customFormat="1">
      <c r="A272" s="77">
        <f t="shared" si="4"/>
        <v>264</v>
      </c>
      <c r="B272" s="515" t="s">
        <v>334</v>
      </c>
      <c r="C272" s="219" t="s">
        <v>559</v>
      </c>
      <c r="D272" s="220">
        <v>60.14</v>
      </c>
    </row>
    <row r="273" spans="1:4" s="67" customFormat="1">
      <c r="A273" s="77">
        <f t="shared" si="4"/>
        <v>265</v>
      </c>
      <c r="B273" s="515" t="s">
        <v>334</v>
      </c>
      <c r="C273" s="219" t="s">
        <v>559</v>
      </c>
      <c r="D273" s="220">
        <v>60.14</v>
      </c>
    </row>
    <row r="274" spans="1:4" s="67" customFormat="1">
      <c r="A274" s="77">
        <f t="shared" si="4"/>
        <v>266</v>
      </c>
      <c r="B274" s="515" t="s">
        <v>334</v>
      </c>
      <c r="C274" s="219" t="s">
        <v>559</v>
      </c>
      <c r="D274" s="220">
        <v>60.14</v>
      </c>
    </row>
    <row r="275" spans="1:4" s="67" customFormat="1">
      <c r="A275" s="77">
        <f t="shared" si="4"/>
        <v>267</v>
      </c>
      <c r="B275" s="515" t="s">
        <v>334</v>
      </c>
      <c r="C275" s="219" t="s">
        <v>559</v>
      </c>
      <c r="D275" s="220">
        <v>60.14</v>
      </c>
    </row>
    <row r="276" spans="1:4" s="67" customFormat="1">
      <c r="A276" s="77">
        <f t="shared" si="4"/>
        <v>268</v>
      </c>
      <c r="B276" s="515" t="s">
        <v>334</v>
      </c>
      <c r="C276" s="219" t="s">
        <v>559</v>
      </c>
      <c r="D276" s="220">
        <v>60.14</v>
      </c>
    </row>
    <row r="277" spans="1:4" s="67" customFormat="1">
      <c r="A277" s="77">
        <f t="shared" si="4"/>
        <v>269</v>
      </c>
      <c r="B277" s="515" t="s">
        <v>334</v>
      </c>
      <c r="C277" s="219" t="s">
        <v>559</v>
      </c>
      <c r="D277" s="220">
        <v>60.14</v>
      </c>
    </row>
    <row r="278" spans="1:4" s="67" customFormat="1">
      <c r="A278" s="77">
        <f t="shared" si="4"/>
        <v>270</v>
      </c>
      <c r="B278" s="515" t="s">
        <v>334</v>
      </c>
      <c r="C278" s="219" t="s">
        <v>560</v>
      </c>
      <c r="D278" s="220">
        <v>286.14999999999998</v>
      </c>
    </row>
    <row r="279" spans="1:4" s="67" customFormat="1">
      <c r="A279" s="77">
        <f t="shared" si="4"/>
        <v>271</v>
      </c>
      <c r="B279" s="515" t="s">
        <v>334</v>
      </c>
      <c r="C279" s="219" t="s">
        <v>560</v>
      </c>
      <c r="D279" s="220">
        <v>286.14999999999998</v>
      </c>
    </row>
    <row r="280" spans="1:4" s="67" customFormat="1">
      <c r="A280" s="77">
        <f t="shared" si="4"/>
        <v>272</v>
      </c>
      <c r="B280" s="515" t="s">
        <v>334</v>
      </c>
      <c r="C280" s="219" t="s">
        <v>560</v>
      </c>
      <c r="D280" s="220">
        <v>286.14999999999998</v>
      </c>
    </row>
    <row r="281" spans="1:4" s="67" customFormat="1">
      <c r="A281" s="77">
        <f t="shared" si="4"/>
        <v>273</v>
      </c>
      <c r="B281" s="515" t="s">
        <v>334</v>
      </c>
      <c r="C281" s="219" t="s">
        <v>560</v>
      </c>
      <c r="D281" s="220">
        <v>286.14999999999998</v>
      </c>
    </row>
    <row r="282" spans="1:4" s="67" customFormat="1">
      <c r="A282" s="77">
        <f t="shared" si="4"/>
        <v>274</v>
      </c>
      <c r="B282" s="515" t="s">
        <v>334</v>
      </c>
      <c r="C282" s="219" t="s">
        <v>560</v>
      </c>
      <c r="D282" s="220">
        <v>286.14999999999998</v>
      </c>
    </row>
    <row r="283" spans="1:4" s="67" customFormat="1">
      <c r="A283" s="77">
        <f t="shared" si="4"/>
        <v>275</v>
      </c>
      <c r="B283" s="515" t="s">
        <v>334</v>
      </c>
      <c r="C283" s="219" t="s">
        <v>560</v>
      </c>
      <c r="D283" s="220">
        <v>286.14999999999998</v>
      </c>
    </row>
    <row r="284" spans="1:4" s="67" customFormat="1">
      <c r="A284" s="77">
        <f t="shared" si="4"/>
        <v>276</v>
      </c>
      <c r="B284" s="515" t="s">
        <v>334</v>
      </c>
      <c r="C284" s="219" t="s">
        <v>560</v>
      </c>
      <c r="D284" s="220">
        <v>286.14999999999998</v>
      </c>
    </row>
    <row r="285" spans="1:4" s="67" customFormat="1">
      <c r="A285" s="77">
        <f t="shared" si="4"/>
        <v>277</v>
      </c>
      <c r="B285" s="515" t="s">
        <v>334</v>
      </c>
      <c r="C285" s="219" t="s">
        <v>560</v>
      </c>
      <c r="D285" s="220">
        <v>286.14999999999998</v>
      </c>
    </row>
    <row r="286" spans="1:4" s="67" customFormat="1">
      <c r="A286" s="77">
        <f t="shared" si="4"/>
        <v>278</v>
      </c>
      <c r="B286" s="515" t="s">
        <v>334</v>
      </c>
      <c r="C286" s="219" t="s">
        <v>560</v>
      </c>
      <c r="D286" s="220">
        <v>286.14999999999998</v>
      </c>
    </row>
    <row r="287" spans="1:4" s="67" customFormat="1">
      <c r="A287" s="77">
        <f t="shared" si="4"/>
        <v>279</v>
      </c>
      <c r="B287" s="515" t="s">
        <v>334</v>
      </c>
      <c r="C287" s="219" t="s">
        <v>560</v>
      </c>
      <c r="D287" s="220">
        <v>286.14999999999998</v>
      </c>
    </row>
    <row r="288" spans="1:4" s="67" customFormat="1">
      <c r="A288" s="77">
        <f t="shared" si="4"/>
        <v>280</v>
      </c>
      <c r="B288" s="515" t="s">
        <v>334</v>
      </c>
      <c r="C288" s="219" t="s">
        <v>560</v>
      </c>
      <c r="D288" s="220">
        <v>286.14999999999998</v>
      </c>
    </row>
    <row r="289" spans="1:4" s="67" customFormat="1">
      <c r="A289" s="77">
        <f t="shared" si="4"/>
        <v>281</v>
      </c>
      <c r="B289" s="515" t="s">
        <v>334</v>
      </c>
      <c r="C289" s="219" t="s">
        <v>561</v>
      </c>
      <c r="D289" s="220">
        <v>26.19</v>
      </c>
    </row>
    <row r="290" spans="1:4" s="67" customFormat="1">
      <c r="A290" s="77">
        <f t="shared" si="4"/>
        <v>282</v>
      </c>
      <c r="B290" s="515" t="s">
        <v>334</v>
      </c>
      <c r="C290" s="219" t="s">
        <v>561</v>
      </c>
      <c r="D290" s="220">
        <v>26.19</v>
      </c>
    </row>
    <row r="291" spans="1:4" s="67" customFormat="1">
      <c r="A291" s="77">
        <f t="shared" si="4"/>
        <v>283</v>
      </c>
      <c r="B291" s="515" t="s">
        <v>334</v>
      </c>
      <c r="C291" s="219" t="s">
        <v>561</v>
      </c>
      <c r="D291" s="220">
        <v>26.19</v>
      </c>
    </row>
    <row r="292" spans="1:4" s="67" customFormat="1">
      <c r="A292" s="77">
        <f t="shared" si="4"/>
        <v>284</v>
      </c>
      <c r="B292" s="515" t="s">
        <v>334</v>
      </c>
      <c r="C292" s="219" t="s">
        <v>561</v>
      </c>
      <c r="D292" s="220">
        <v>26.19</v>
      </c>
    </row>
    <row r="293" spans="1:4" s="67" customFormat="1">
      <c r="A293" s="77">
        <f t="shared" si="4"/>
        <v>285</v>
      </c>
      <c r="B293" s="515" t="s">
        <v>334</v>
      </c>
      <c r="C293" s="219" t="s">
        <v>561</v>
      </c>
      <c r="D293" s="220">
        <v>26.19</v>
      </c>
    </row>
    <row r="294" spans="1:4" s="67" customFormat="1">
      <c r="A294" s="77">
        <f t="shared" si="4"/>
        <v>286</v>
      </c>
      <c r="B294" s="515" t="s">
        <v>334</v>
      </c>
      <c r="C294" s="219" t="s">
        <v>561</v>
      </c>
      <c r="D294" s="220">
        <v>26.19</v>
      </c>
    </row>
    <row r="295" spans="1:4" s="67" customFormat="1">
      <c r="A295" s="77">
        <f t="shared" si="4"/>
        <v>287</v>
      </c>
      <c r="B295" s="515" t="s">
        <v>334</v>
      </c>
      <c r="C295" s="219" t="s">
        <v>561</v>
      </c>
      <c r="D295" s="220">
        <v>26.19</v>
      </c>
    </row>
    <row r="296" spans="1:4" s="67" customFormat="1">
      <c r="A296" s="77">
        <f t="shared" si="4"/>
        <v>288</v>
      </c>
      <c r="B296" s="515" t="s">
        <v>334</v>
      </c>
      <c r="C296" s="219" t="s">
        <v>561</v>
      </c>
      <c r="D296" s="220">
        <v>26.19</v>
      </c>
    </row>
    <row r="297" spans="1:4" s="67" customFormat="1">
      <c r="A297" s="77">
        <f t="shared" si="4"/>
        <v>289</v>
      </c>
      <c r="B297" s="515" t="s">
        <v>334</v>
      </c>
      <c r="C297" s="219" t="s">
        <v>561</v>
      </c>
      <c r="D297" s="220">
        <v>26.19</v>
      </c>
    </row>
    <row r="298" spans="1:4" s="67" customFormat="1">
      <c r="A298" s="77">
        <f t="shared" si="4"/>
        <v>290</v>
      </c>
      <c r="B298" s="515" t="s">
        <v>334</v>
      </c>
      <c r="C298" s="219" t="s">
        <v>561</v>
      </c>
      <c r="D298" s="220">
        <v>26.19</v>
      </c>
    </row>
    <row r="299" spans="1:4" s="67" customFormat="1">
      <c r="A299" s="77">
        <f t="shared" si="4"/>
        <v>291</v>
      </c>
      <c r="B299" s="515" t="s">
        <v>334</v>
      </c>
      <c r="C299" s="219" t="s">
        <v>561</v>
      </c>
      <c r="D299" s="220">
        <v>26.19</v>
      </c>
    </row>
    <row r="300" spans="1:4" s="67" customFormat="1">
      <c r="A300" s="77">
        <f t="shared" si="4"/>
        <v>292</v>
      </c>
      <c r="B300" s="515" t="s">
        <v>334</v>
      </c>
      <c r="C300" s="219" t="s">
        <v>562</v>
      </c>
      <c r="D300" s="220">
        <v>254.43</v>
      </c>
    </row>
    <row r="301" spans="1:4" s="67" customFormat="1">
      <c r="A301" s="77">
        <f t="shared" si="4"/>
        <v>293</v>
      </c>
      <c r="B301" s="515" t="s">
        <v>334</v>
      </c>
      <c r="C301" s="219" t="s">
        <v>562</v>
      </c>
      <c r="D301" s="220">
        <v>254.43</v>
      </c>
    </row>
    <row r="302" spans="1:4" s="67" customFormat="1">
      <c r="A302" s="77">
        <f t="shared" si="4"/>
        <v>294</v>
      </c>
      <c r="B302" s="515" t="s">
        <v>334</v>
      </c>
      <c r="C302" s="219" t="s">
        <v>562</v>
      </c>
      <c r="D302" s="220">
        <v>254.43</v>
      </c>
    </row>
    <row r="303" spans="1:4" s="67" customFormat="1">
      <c r="A303" s="77">
        <f t="shared" si="4"/>
        <v>295</v>
      </c>
      <c r="B303" s="515" t="s">
        <v>334</v>
      </c>
      <c r="C303" s="219" t="s">
        <v>562</v>
      </c>
      <c r="D303" s="220">
        <v>254.43</v>
      </c>
    </row>
    <row r="304" spans="1:4" s="67" customFormat="1">
      <c r="A304" s="77">
        <f t="shared" si="4"/>
        <v>296</v>
      </c>
      <c r="B304" s="515" t="s">
        <v>334</v>
      </c>
      <c r="C304" s="219" t="s">
        <v>562</v>
      </c>
      <c r="D304" s="220">
        <v>254.43</v>
      </c>
    </row>
    <row r="305" spans="1:4" s="67" customFormat="1">
      <c r="A305" s="77">
        <f t="shared" si="4"/>
        <v>297</v>
      </c>
      <c r="B305" s="515" t="s">
        <v>334</v>
      </c>
      <c r="C305" s="219" t="s">
        <v>562</v>
      </c>
      <c r="D305" s="220">
        <v>254.43</v>
      </c>
    </row>
    <row r="306" spans="1:4" s="67" customFormat="1">
      <c r="A306" s="77">
        <f t="shared" si="4"/>
        <v>298</v>
      </c>
      <c r="B306" s="515" t="s">
        <v>334</v>
      </c>
      <c r="C306" s="219" t="s">
        <v>562</v>
      </c>
      <c r="D306" s="220">
        <v>254.43</v>
      </c>
    </row>
    <row r="307" spans="1:4" s="67" customFormat="1">
      <c r="A307" s="77">
        <f t="shared" si="4"/>
        <v>299</v>
      </c>
      <c r="B307" s="515" t="s">
        <v>334</v>
      </c>
      <c r="C307" s="219" t="s">
        <v>562</v>
      </c>
      <c r="D307" s="220">
        <v>254.44</v>
      </c>
    </row>
    <row r="308" spans="1:4" s="67" customFormat="1">
      <c r="A308" s="77">
        <f t="shared" si="4"/>
        <v>300</v>
      </c>
      <c r="B308" s="515" t="s">
        <v>334</v>
      </c>
      <c r="C308" s="219" t="s">
        <v>562</v>
      </c>
      <c r="D308" s="220">
        <v>254.44</v>
      </c>
    </row>
    <row r="309" spans="1:4" s="67" customFormat="1">
      <c r="A309" s="77">
        <f t="shared" si="4"/>
        <v>301</v>
      </c>
      <c r="B309" s="515" t="s">
        <v>334</v>
      </c>
      <c r="C309" s="219" t="s">
        <v>562</v>
      </c>
      <c r="D309" s="220">
        <v>254.44</v>
      </c>
    </row>
    <row r="310" spans="1:4" s="67" customFormat="1">
      <c r="A310" s="77">
        <f t="shared" si="4"/>
        <v>302</v>
      </c>
      <c r="B310" s="515" t="s">
        <v>334</v>
      </c>
      <c r="C310" s="219" t="s">
        <v>562</v>
      </c>
      <c r="D310" s="220">
        <v>254.44</v>
      </c>
    </row>
    <row r="311" spans="1:4" s="67" customFormat="1">
      <c r="A311" s="77">
        <f t="shared" si="4"/>
        <v>303</v>
      </c>
      <c r="B311" s="515" t="s">
        <v>334</v>
      </c>
      <c r="C311" s="219" t="s">
        <v>563</v>
      </c>
      <c r="D311" s="220">
        <v>341.44</v>
      </c>
    </row>
    <row r="312" spans="1:4" s="67" customFormat="1">
      <c r="A312" s="77">
        <f t="shared" si="4"/>
        <v>304</v>
      </c>
      <c r="B312" s="515" t="s">
        <v>334</v>
      </c>
      <c r="C312" s="219" t="s">
        <v>563</v>
      </c>
      <c r="D312" s="220">
        <v>341.44</v>
      </c>
    </row>
    <row r="313" spans="1:4" s="67" customFormat="1">
      <c r="A313" s="77">
        <f t="shared" si="4"/>
        <v>305</v>
      </c>
      <c r="B313" s="515" t="s">
        <v>334</v>
      </c>
      <c r="C313" s="219" t="s">
        <v>563</v>
      </c>
      <c r="D313" s="220">
        <v>341.44</v>
      </c>
    </row>
    <row r="314" spans="1:4" s="67" customFormat="1">
      <c r="A314" s="77">
        <f t="shared" si="4"/>
        <v>306</v>
      </c>
      <c r="B314" s="515" t="s">
        <v>334</v>
      </c>
      <c r="C314" s="219" t="s">
        <v>563</v>
      </c>
      <c r="D314" s="220">
        <v>341.44</v>
      </c>
    </row>
    <row r="315" spans="1:4" s="67" customFormat="1">
      <c r="A315" s="77">
        <f t="shared" si="4"/>
        <v>307</v>
      </c>
      <c r="B315" s="515" t="s">
        <v>334</v>
      </c>
      <c r="C315" s="219" t="s">
        <v>563</v>
      </c>
      <c r="D315" s="220">
        <v>341.44</v>
      </c>
    </row>
    <row r="316" spans="1:4" s="67" customFormat="1">
      <c r="A316" s="77">
        <f t="shared" si="4"/>
        <v>308</v>
      </c>
      <c r="B316" s="515" t="s">
        <v>334</v>
      </c>
      <c r="C316" s="219" t="s">
        <v>563</v>
      </c>
      <c r="D316" s="220">
        <v>341.44</v>
      </c>
    </row>
    <row r="317" spans="1:4" s="67" customFormat="1">
      <c r="A317" s="77">
        <f t="shared" si="4"/>
        <v>309</v>
      </c>
      <c r="B317" s="515" t="s">
        <v>334</v>
      </c>
      <c r="C317" s="219" t="s">
        <v>563</v>
      </c>
      <c r="D317" s="220">
        <v>341.44</v>
      </c>
    </row>
    <row r="318" spans="1:4" s="67" customFormat="1">
      <c r="A318" s="77">
        <f t="shared" si="4"/>
        <v>310</v>
      </c>
      <c r="B318" s="515" t="s">
        <v>334</v>
      </c>
      <c r="C318" s="219" t="s">
        <v>563</v>
      </c>
      <c r="D318" s="220">
        <v>341.44</v>
      </c>
    </row>
    <row r="319" spans="1:4" s="67" customFormat="1">
      <c r="A319" s="77">
        <f t="shared" si="4"/>
        <v>311</v>
      </c>
      <c r="B319" s="515" t="s">
        <v>334</v>
      </c>
      <c r="C319" s="219" t="s">
        <v>563</v>
      </c>
      <c r="D319" s="220">
        <v>341.44</v>
      </c>
    </row>
    <row r="320" spans="1:4" s="67" customFormat="1">
      <c r="A320" s="77">
        <f t="shared" si="4"/>
        <v>312</v>
      </c>
      <c r="B320" s="515" t="s">
        <v>334</v>
      </c>
      <c r="C320" s="219" t="s">
        <v>563</v>
      </c>
      <c r="D320" s="220">
        <v>341.44</v>
      </c>
    </row>
    <row r="321" spans="1:4" s="67" customFormat="1">
      <c r="A321" s="77">
        <f t="shared" si="4"/>
        <v>313</v>
      </c>
      <c r="B321" s="515" t="s">
        <v>334</v>
      </c>
      <c r="C321" s="219" t="s">
        <v>563</v>
      </c>
      <c r="D321" s="220">
        <v>341.44</v>
      </c>
    </row>
    <row r="322" spans="1:4" s="67" customFormat="1">
      <c r="A322" s="77">
        <f t="shared" si="4"/>
        <v>314</v>
      </c>
      <c r="B322" s="515" t="s">
        <v>334</v>
      </c>
      <c r="C322" s="219" t="s">
        <v>564</v>
      </c>
      <c r="D322" s="220">
        <v>286.14999999999998</v>
      </c>
    </row>
    <row r="323" spans="1:4" s="67" customFormat="1">
      <c r="A323" s="77">
        <f t="shared" si="4"/>
        <v>315</v>
      </c>
      <c r="B323" s="515" t="s">
        <v>334</v>
      </c>
      <c r="C323" s="219" t="s">
        <v>564</v>
      </c>
      <c r="D323" s="220">
        <v>286.14999999999998</v>
      </c>
    </row>
    <row r="324" spans="1:4" s="67" customFormat="1">
      <c r="A324" s="77">
        <f t="shared" si="4"/>
        <v>316</v>
      </c>
      <c r="B324" s="515" t="s">
        <v>334</v>
      </c>
      <c r="C324" s="219" t="s">
        <v>564</v>
      </c>
      <c r="D324" s="220">
        <v>286.14999999999998</v>
      </c>
    </row>
    <row r="325" spans="1:4" s="67" customFormat="1">
      <c r="A325" s="77">
        <f t="shared" si="4"/>
        <v>317</v>
      </c>
      <c r="B325" s="515" t="s">
        <v>334</v>
      </c>
      <c r="C325" s="219" t="s">
        <v>564</v>
      </c>
      <c r="D325" s="220">
        <v>286.14999999999998</v>
      </c>
    </row>
    <row r="326" spans="1:4" s="67" customFormat="1">
      <c r="A326" s="77">
        <f t="shared" si="4"/>
        <v>318</v>
      </c>
      <c r="B326" s="515" t="s">
        <v>334</v>
      </c>
      <c r="C326" s="219" t="s">
        <v>564</v>
      </c>
      <c r="D326" s="220">
        <v>286.14999999999998</v>
      </c>
    </row>
    <row r="327" spans="1:4" s="67" customFormat="1">
      <c r="A327" s="77">
        <f t="shared" si="4"/>
        <v>319</v>
      </c>
      <c r="B327" s="515" t="s">
        <v>334</v>
      </c>
      <c r="C327" s="219" t="s">
        <v>564</v>
      </c>
      <c r="D327" s="220">
        <v>286.14999999999998</v>
      </c>
    </row>
    <row r="328" spans="1:4" s="67" customFormat="1">
      <c r="A328" s="77">
        <f t="shared" si="4"/>
        <v>320</v>
      </c>
      <c r="B328" s="515" t="s">
        <v>334</v>
      </c>
      <c r="C328" s="219" t="s">
        <v>564</v>
      </c>
      <c r="D328" s="220">
        <v>286.14999999999998</v>
      </c>
    </row>
    <row r="329" spans="1:4" s="67" customFormat="1">
      <c r="A329" s="77">
        <f t="shared" si="4"/>
        <v>321</v>
      </c>
      <c r="B329" s="515" t="s">
        <v>334</v>
      </c>
      <c r="C329" s="219" t="s">
        <v>564</v>
      </c>
      <c r="D329" s="220">
        <v>286.14999999999998</v>
      </c>
    </row>
    <row r="330" spans="1:4" s="67" customFormat="1">
      <c r="A330" s="77">
        <f t="shared" si="4"/>
        <v>322</v>
      </c>
      <c r="B330" s="515" t="s">
        <v>334</v>
      </c>
      <c r="C330" s="219" t="s">
        <v>564</v>
      </c>
      <c r="D330" s="220">
        <v>286.14999999999998</v>
      </c>
    </row>
    <row r="331" spans="1:4" s="67" customFormat="1">
      <c r="A331" s="77">
        <f t="shared" ref="A331:A394" si="5">A330+1</f>
        <v>323</v>
      </c>
      <c r="B331" s="515" t="s">
        <v>334</v>
      </c>
      <c r="C331" s="219" t="s">
        <v>564</v>
      </c>
      <c r="D331" s="220">
        <v>286.14999999999998</v>
      </c>
    </row>
    <row r="332" spans="1:4" s="67" customFormat="1">
      <c r="A332" s="77">
        <f t="shared" si="5"/>
        <v>324</v>
      </c>
      <c r="B332" s="515" t="s">
        <v>334</v>
      </c>
      <c r="C332" s="219" t="s">
        <v>564</v>
      </c>
      <c r="D332" s="220">
        <v>286.14999999999998</v>
      </c>
    </row>
    <row r="333" spans="1:4" s="67" customFormat="1">
      <c r="A333" s="77">
        <f t="shared" si="5"/>
        <v>325</v>
      </c>
      <c r="B333" s="515" t="s">
        <v>565</v>
      </c>
      <c r="C333" s="219" t="s">
        <v>566</v>
      </c>
      <c r="D333" s="220">
        <v>0</v>
      </c>
    </row>
    <row r="334" spans="1:4" s="67" customFormat="1">
      <c r="A334" s="77">
        <f t="shared" si="5"/>
        <v>326</v>
      </c>
      <c r="B334" s="515" t="s">
        <v>567</v>
      </c>
      <c r="C334" s="219" t="s">
        <v>568</v>
      </c>
      <c r="D334" s="220">
        <v>0</v>
      </c>
    </row>
    <row r="335" spans="1:4" s="67" customFormat="1">
      <c r="A335" s="77">
        <f t="shared" si="5"/>
        <v>327</v>
      </c>
      <c r="B335" s="515" t="s">
        <v>569</v>
      </c>
      <c r="C335" s="219" t="s">
        <v>568</v>
      </c>
      <c r="D335" s="220">
        <v>0</v>
      </c>
    </row>
    <row r="336" spans="1:4" s="67" customFormat="1">
      <c r="A336" s="77">
        <f t="shared" si="5"/>
        <v>328</v>
      </c>
      <c r="B336" s="515" t="s">
        <v>570</v>
      </c>
      <c r="C336" s="219" t="s">
        <v>571</v>
      </c>
      <c r="D336" s="220">
        <v>0</v>
      </c>
    </row>
    <row r="337" spans="1:4" s="67" customFormat="1">
      <c r="A337" s="77">
        <f t="shared" si="5"/>
        <v>329</v>
      </c>
      <c r="B337" s="515" t="s">
        <v>572</v>
      </c>
      <c r="C337" s="219" t="s">
        <v>573</v>
      </c>
      <c r="D337" s="220">
        <v>0</v>
      </c>
    </row>
    <row r="338" spans="1:4" s="67" customFormat="1">
      <c r="A338" s="77">
        <f t="shared" si="5"/>
        <v>330</v>
      </c>
      <c r="B338" s="515" t="s">
        <v>574</v>
      </c>
      <c r="C338" s="219" t="s">
        <v>575</v>
      </c>
      <c r="D338" s="220">
        <v>0</v>
      </c>
    </row>
    <row r="339" spans="1:4" s="67" customFormat="1">
      <c r="A339" s="77">
        <f t="shared" si="5"/>
        <v>331</v>
      </c>
      <c r="B339" s="515" t="s">
        <v>576</v>
      </c>
      <c r="C339" s="219" t="s">
        <v>577</v>
      </c>
      <c r="D339" s="220">
        <v>0</v>
      </c>
    </row>
    <row r="340" spans="1:4" s="67" customFormat="1">
      <c r="A340" s="77">
        <f t="shared" si="5"/>
        <v>332</v>
      </c>
      <c r="B340" s="515" t="s">
        <v>334</v>
      </c>
      <c r="C340" s="219" t="s">
        <v>578</v>
      </c>
      <c r="D340" s="220">
        <v>0</v>
      </c>
    </row>
    <row r="341" spans="1:4" s="67" customFormat="1">
      <c r="A341" s="77">
        <f t="shared" si="5"/>
        <v>333</v>
      </c>
      <c r="B341" s="515" t="s">
        <v>579</v>
      </c>
      <c r="C341" s="219" t="s">
        <v>580</v>
      </c>
      <c r="D341" s="220">
        <v>0</v>
      </c>
    </row>
    <row r="342" spans="1:4" s="67" customFormat="1">
      <c r="A342" s="77">
        <f t="shared" si="5"/>
        <v>334</v>
      </c>
      <c r="B342" s="515" t="s">
        <v>581</v>
      </c>
      <c r="C342" s="219" t="s">
        <v>582</v>
      </c>
      <c r="D342" s="220">
        <v>0</v>
      </c>
    </row>
    <row r="343" spans="1:4" s="67" customFormat="1" ht="32.25" customHeight="1">
      <c r="A343" s="77">
        <f t="shared" si="5"/>
        <v>335</v>
      </c>
      <c r="B343" s="515" t="s">
        <v>583</v>
      </c>
      <c r="C343" s="219" t="s">
        <v>584</v>
      </c>
      <c r="D343" s="220">
        <v>0</v>
      </c>
    </row>
    <row r="344" spans="1:4" s="67" customFormat="1">
      <c r="A344" s="77">
        <f t="shared" si="5"/>
        <v>336</v>
      </c>
      <c r="B344" s="515" t="s">
        <v>585</v>
      </c>
      <c r="C344" s="219" t="s">
        <v>586</v>
      </c>
      <c r="D344" s="220">
        <v>0</v>
      </c>
    </row>
    <row r="345" spans="1:4" s="67" customFormat="1">
      <c r="A345" s="77">
        <f t="shared" si="5"/>
        <v>337</v>
      </c>
      <c r="B345" s="515" t="s">
        <v>334</v>
      </c>
      <c r="C345" s="219" t="s">
        <v>587</v>
      </c>
      <c r="D345" s="220">
        <v>693</v>
      </c>
    </row>
    <row r="346" spans="1:4" s="67" customFormat="1">
      <c r="A346" s="77">
        <f t="shared" si="5"/>
        <v>338</v>
      </c>
      <c r="B346" s="515" t="s">
        <v>334</v>
      </c>
      <c r="C346" s="219" t="s">
        <v>587</v>
      </c>
      <c r="D346" s="220">
        <v>693</v>
      </c>
    </row>
    <row r="347" spans="1:4" s="67" customFormat="1">
      <c r="A347" s="77">
        <f t="shared" si="5"/>
        <v>339</v>
      </c>
      <c r="B347" s="515" t="s">
        <v>334</v>
      </c>
      <c r="C347" s="219" t="s">
        <v>587</v>
      </c>
      <c r="D347" s="220">
        <v>693</v>
      </c>
    </row>
    <row r="348" spans="1:4" s="67" customFormat="1">
      <c r="A348" s="77">
        <f t="shared" si="5"/>
        <v>340</v>
      </c>
      <c r="B348" s="515" t="s">
        <v>334</v>
      </c>
      <c r="C348" s="219" t="s">
        <v>588</v>
      </c>
      <c r="D348" s="220">
        <v>5600</v>
      </c>
    </row>
    <row r="349" spans="1:4" s="67" customFormat="1" ht="51" customHeight="1">
      <c r="A349" s="77">
        <f t="shared" si="5"/>
        <v>341</v>
      </c>
      <c r="B349" s="515" t="s">
        <v>589</v>
      </c>
      <c r="C349" s="219" t="s">
        <v>590</v>
      </c>
      <c r="D349" s="220">
        <v>170811.27</v>
      </c>
    </row>
    <row r="350" spans="1:4" s="67" customFormat="1" ht="32.25" customHeight="1">
      <c r="A350" s="77">
        <f t="shared" si="5"/>
        <v>342</v>
      </c>
      <c r="B350" s="515" t="s">
        <v>591</v>
      </c>
      <c r="C350" s="219" t="s">
        <v>592</v>
      </c>
      <c r="D350" s="220">
        <v>39759.26</v>
      </c>
    </row>
    <row r="351" spans="1:4" s="67" customFormat="1" ht="32.25" customHeight="1">
      <c r="A351" s="77">
        <f t="shared" si="5"/>
        <v>343</v>
      </c>
      <c r="B351" s="515" t="s">
        <v>593</v>
      </c>
      <c r="C351" s="219" t="s">
        <v>592</v>
      </c>
      <c r="D351" s="220">
        <v>39759.26</v>
      </c>
    </row>
    <row r="352" spans="1:4" s="67" customFormat="1" ht="32.25" customHeight="1">
      <c r="A352" s="77">
        <f t="shared" si="5"/>
        <v>344</v>
      </c>
      <c r="B352" s="515" t="s">
        <v>594</v>
      </c>
      <c r="C352" s="219" t="s">
        <v>592</v>
      </c>
      <c r="D352" s="220">
        <v>39759.26</v>
      </c>
    </row>
    <row r="353" spans="1:4" s="67" customFormat="1" ht="32.25" customHeight="1">
      <c r="A353" s="77">
        <f t="shared" si="5"/>
        <v>345</v>
      </c>
      <c r="B353" s="515" t="s">
        <v>595</v>
      </c>
      <c r="C353" s="219" t="s">
        <v>596</v>
      </c>
      <c r="D353" s="220">
        <v>3000.89</v>
      </c>
    </row>
    <row r="354" spans="1:4" s="67" customFormat="1" ht="32.25" customHeight="1">
      <c r="A354" s="77">
        <f t="shared" si="5"/>
        <v>346</v>
      </c>
      <c r="B354" s="515" t="s">
        <v>597</v>
      </c>
      <c r="C354" s="219" t="s">
        <v>596</v>
      </c>
      <c r="D354" s="220">
        <v>3000.89</v>
      </c>
    </row>
    <row r="355" spans="1:4" s="67" customFormat="1" ht="32.25" customHeight="1">
      <c r="A355" s="77">
        <f t="shared" si="5"/>
        <v>347</v>
      </c>
      <c r="B355" s="515" t="s">
        <v>598</v>
      </c>
      <c r="C355" s="219" t="s">
        <v>596</v>
      </c>
      <c r="D355" s="220">
        <v>3000.89</v>
      </c>
    </row>
    <row r="356" spans="1:4" s="67" customFormat="1" ht="32.25" customHeight="1">
      <c r="A356" s="77">
        <f t="shared" si="5"/>
        <v>348</v>
      </c>
      <c r="B356" s="515" t="s">
        <v>599</v>
      </c>
      <c r="C356" s="219" t="s">
        <v>596</v>
      </c>
      <c r="D356" s="220">
        <v>3000.89</v>
      </c>
    </row>
    <row r="357" spans="1:4" s="67" customFormat="1" ht="32.25" customHeight="1">
      <c r="A357" s="77">
        <f t="shared" si="5"/>
        <v>349</v>
      </c>
      <c r="B357" s="515" t="s">
        <v>600</v>
      </c>
      <c r="C357" s="219" t="s">
        <v>596</v>
      </c>
      <c r="D357" s="220">
        <v>3000.89</v>
      </c>
    </row>
    <row r="358" spans="1:4" s="67" customFormat="1" ht="32.25" customHeight="1">
      <c r="A358" s="77">
        <f t="shared" si="5"/>
        <v>350</v>
      </c>
      <c r="B358" s="515" t="s">
        <v>601</v>
      </c>
      <c r="C358" s="219" t="s">
        <v>596</v>
      </c>
      <c r="D358" s="220">
        <v>3000.89</v>
      </c>
    </row>
    <row r="359" spans="1:4" s="67" customFormat="1" ht="32.25" customHeight="1">
      <c r="A359" s="77">
        <f t="shared" si="5"/>
        <v>351</v>
      </c>
      <c r="B359" s="515" t="s">
        <v>602</v>
      </c>
      <c r="C359" s="219" t="s">
        <v>596</v>
      </c>
      <c r="D359" s="220">
        <v>3000.89</v>
      </c>
    </row>
    <row r="360" spans="1:4" s="67" customFormat="1" ht="32.25" customHeight="1">
      <c r="A360" s="77">
        <f t="shared" si="5"/>
        <v>352</v>
      </c>
      <c r="B360" s="515" t="s">
        <v>603</v>
      </c>
      <c r="C360" s="219" t="s">
        <v>596</v>
      </c>
      <c r="D360" s="220">
        <v>3000.89</v>
      </c>
    </row>
    <row r="361" spans="1:4" s="67" customFormat="1" ht="32.25" customHeight="1">
      <c r="A361" s="77">
        <f t="shared" si="5"/>
        <v>353</v>
      </c>
      <c r="B361" s="515" t="s">
        <v>604</v>
      </c>
      <c r="C361" s="219" t="s">
        <v>596</v>
      </c>
      <c r="D361" s="220">
        <v>3000.89</v>
      </c>
    </row>
    <row r="362" spans="1:4" s="67" customFormat="1" ht="32.25" customHeight="1">
      <c r="A362" s="77">
        <f t="shared" si="5"/>
        <v>354</v>
      </c>
      <c r="B362" s="515" t="s">
        <v>605</v>
      </c>
      <c r="C362" s="219" t="s">
        <v>596</v>
      </c>
      <c r="D362" s="220">
        <v>3000.89</v>
      </c>
    </row>
    <row r="363" spans="1:4" s="67" customFormat="1" ht="32.25" customHeight="1">
      <c r="A363" s="77">
        <f t="shared" si="5"/>
        <v>355</v>
      </c>
      <c r="B363" s="515" t="s">
        <v>606</v>
      </c>
      <c r="C363" s="219" t="s">
        <v>596</v>
      </c>
      <c r="D363" s="220">
        <v>3000.89</v>
      </c>
    </row>
    <row r="364" spans="1:4" s="67" customFormat="1" ht="32.25" customHeight="1">
      <c r="A364" s="77">
        <f t="shared" si="5"/>
        <v>356</v>
      </c>
      <c r="B364" s="515" t="s">
        <v>607</v>
      </c>
      <c r="C364" s="219" t="s">
        <v>608</v>
      </c>
      <c r="D364" s="220">
        <v>17545.84</v>
      </c>
    </row>
    <row r="365" spans="1:4" s="67" customFormat="1" ht="32.25" customHeight="1">
      <c r="A365" s="77">
        <f t="shared" si="5"/>
        <v>357</v>
      </c>
      <c r="B365" s="515" t="s">
        <v>609</v>
      </c>
      <c r="C365" s="219" t="s">
        <v>610</v>
      </c>
      <c r="D365" s="220">
        <v>35091.68</v>
      </c>
    </row>
    <row r="366" spans="1:4" s="67" customFormat="1" ht="32.25" customHeight="1">
      <c r="A366" s="77">
        <f t="shared" si="5"/>
        <v>358</v>
      </c>
      <c r="B366" s="515" t="s">
        <v>611</v>
      </c>
      <c r="C366" s="219" t="s">
        <v>610</v>
      </c>
      <c r="D366" s="220">
        <v>35091.68</v>
      </c>
    </row>
    <row r="367" spans="1:4" s="67" customFormat="1" ht="32.25" customHeight="1">
      <c r="A367" s="77">
        <f t="shared" si="5"/>
        <v>359</v>
      </c>
      <c r="B367" s="515" t="s">
        <v>612</v>
      </c>
      <c r="C367" s="219" t="s">
        <v>610</v>
      </c>
      <c r="D367" s="220">
        <v>35091.68</v>
      </c>
    </row>
    <row r="368" spans="1:4" s="67" customFormat="1" ht="32.25" customHeight="1">
      <c r="A368" s="77">
        <f t="shared" si="5"/>
        <v>360</v>
      </c>
      <c r="B368" s="515" t="s">
        <v>613</v>
      </c>
      <c r="C368" s="219" t="s">
        <v>610</v>
      </c>
      <c r="D368" s="220">
        <v>35091.68</v>
      </c>
    </row>
    <row r="369" spans="1:4" s="67" customFormat="1" ht="32.25" customHeight="1">
      <c r="A369" s="77">
        <f t="shared" si="5"/>
        <v>361</v>
      </c>
      <c r="B369" s="515" t="s">
        <v>614</v>
      </c>
      <c r="C369" s="219" t="s">
        <v>610</v>
      </c>
      <c r="D369" s="220">
        <v>35091.68</v>
      </c>
    </row>
    <row r="370" spans="1:4" s="67" customFormat="1" ht="32.25" customHeight="1">
      <c r="A370" s="77">
        <f t="shared" si="5"/>
        <v>362</v>
      </c>
      <c r="B370" s="515" t="s">
        <v>615</v>
      </c>
      <c r="C370" s="219" t="s">
        <v>610</v>
      </c>
      <c r="D370" s="220">
        <v>35091.68</v>
      </c>
    </row>
    <row r="371" spans="1:4" s="67" customFormat="1" ht="32.25" customHeight="1">
      <c r="A371" s="77">
        <f t="shared" si="5"/>
        <v>363</v>
      </c>
      <c r="B371" s="515" t="s">
        <v>616</v>
      </c>
      <c r="C371" s="219" t="s">
        <v>610</v>
      </c>
      <c r="D371" s="220">
        <v>35091.68</v>
      </c>
    </row>
    <row r="372" spans="1:4" s="67" customFormat="1" ht="32.25" customHeight="1">
      <c r="A372" s="77">
        <f t="shared" si="5"/>
        <v>364</v>
      </c>
      <c r="B372" s="515" t="s">
        <v>617</v>
      </c>
      <c r="C372" s="219" t="s">
        <v>610</v>
      </c>
      <c r="D372" s="220">
        <v>35091.68</v>
      </c>
    </row>
    <row r="373" spans="1:4" s="67" customFormat="1" ht="32.25" customHeight="1">
      <c r="A373" s="77">
        <f t="shared" si="5"/>
        <v>365</v>
      </c>
      <c r="B373" s="515" t="s">
        <v>618</v>
      </c>
      <c r="C373" s="219" t="s">
        <v>610</v>
      </c>
      <c r="D373" s="220">
        <v>35091.68</v>
      </c>
    </row>
    <row r="374" spans="1:4" s="67" customFormat="1" ht="32.25" customHeight="1">
      <c r="A374" s="77">
        <f t="shared" si="5"/>
        <v>366</v>
      </c>
      <c r="B374" s="515" t="s">
        <v>619</v>
      </c>
      <c r="C374" s="219" t="s">
        <v>610</v>
      </c>
      <c r="D374" s="220">
        <v>35091.68</v>
      </c>
    </row>
    <row r="375" spans="1:4" s="67" customFormat="1" ht="32.25" customHeight="1">
      <c r="A375" s="77">
        <f t="shared" si="5"/>
        <v>367</v>
      </c>
      <c r="B375" s="515" t="s">
        <v>620</v>
      </c>
      <c r="C375" s="219" t="s">
        <v>621</v>
      </c>
      <c r="D375" s="220">
        <v>81561.81</v>
      </c>
    </row>
    <row r="376" spans="1:4" s="67" customFormat="1" ht="32.25" customHeight="1">
      <c r="A376" s="77">
        <f t="shared" si="5"/>
        <v>368</v>
      </c>
      <c r="B376" s="515" t="s">
        <v>334</v>
      </c>
      <c r="C376" s="219" t="s">
        <v>622</v>
      </c>
      <c r="D376" s="220">
        <v>0</v>
      </c>
    </row>
    <row r="377" spans="1:4" s="67" customFormat="1" ht="32.25" customHeight="1">
      <c r="A377" s="77">
        <f t="shared" si="5"/>
        <v>369</v>
      </c>
      <c r="B377" s="515" t="s">
        <v>334</v>
      </c>
      <c r="C377" s="219" t="s">
        <v>623</v>
      </c>
      <c r="D377" s="220">
        <v>0</v>
      </c>
    </row>
    <row r="378" spans="1:4" s="67" customFormat="1" ht="32.25" customHeight="1">
      <c r="A378" s="77">
        <f t="shared" si="5"/>
        <v>370</v>
      </c>
      <c r="B378" s="515" t="s">
        <v>624</v>
      </c>
      <c r="C378" s="219" t="s">
        <v>621</v>
      </c>
      <c r="D378" s="220">
        <v>81561.81</v>
      </c>
    </row>
    <row r="379" spans="1:4" s="67" customFormat="1" ht="32.25" customHeight="1">
      <c r="A379" s="77">
        <f t="shared" si="5"/>
        <v>371</v>
      </c>
      <c r="B379" s="515" t="s">
        <v>334</v>
      </c>
      <c r="C379" s="219" t="s">
        <v>622</v>
      </c>
      <c r="D379" s="220">
        <v>0</v>
      </c>
    </row>
    <row r="380" spans="1:4" s="67" customFormat="1" ht="32.25" customHeight="1">
      <c r="A380" s="77">
        <f t="shared" si="5"/>
        <v>372</v>
      </c>
      <c r="B380" s="515" t="s">
        <v>334</v>
      </c>
      <c r="C380" s="219" t="s">
        <v>623</v>
      </c>
      <c r="D380" s="220">
        <v>0</v>
      </c>
    </row>
    <row r="381" spans="1:4" s="67" customFormat="1" ht="32.25" customHeight="1">
      <c r="A381" s="77">
        <f t="shared" si="5"/>
        <v>373</v>
      </c>
      <c r="B381" s="515" t="s">
        <v>625</v>
      </c>
      <c r="C381" s="219" t="s">
        <v>621</v>
      </c>
      <c r="D381" s="220">
        <v>81561.81</v>
      </c>
    </row>
    <row r="382" spans="1:4" s="67" customFormat="1" ht="32.25" customHeight="1">
      <c r="A382" s="77">
        <f t="shared" si="5"/>
        <v>374</v>
      </c>
      <c r="B382" s="515" t="s">
        <v>334</v>
      </c>
      <c r="C382" s="219" t="s">
        <v>622</v>
      </c>
      <c r="D382" s="220">
        <v>0</v>
      </c>
    </row>
    <row r="383" spans="1:4" s="67" customFormat="1" ht="32.25" customHeight="1">
      <c r="A383" s="77">
        <f t="shared" si="5"/>
        <v>375</v>
      </c>
      <c r="B383" s="515" t="s">
        <v>334</v>
      </c>
      <c r="C383" s="219" t="s">
        <v>623</v>
      </c>
      <c r="D383" s="220">
        <v>0</v>
      </c>
    </row>
    <row r="384" spans="1:4" s="67" customFormat="1" ht="32.25" customHeight="1">
      <c r="A384" s="77">
        <f t="shared" si="5"/>
        <v>376</v>
      </c>
      <c r="B384" s="515" t="s">
        <v>626</v>
      </c>
      <c r="C384" s="219" t="s">
        <v>627</v>
      </c>
      <c r="D384" s="220">
        <v>11288.76</v>
      </c>
    </row>
    <row r="385" spans="1:4" s="67" customFormat="1" ht="32.25" customHeight="1">
      <c r="A385" s="77">
        <f t="shared" si="5"/>
        <v>377</v>
      </c>
      <c r="B385" s="515" t="s">
        <v>628</v>
      </c>
      <c r="C385" s="219" t="s">
        <v>627</v>
      </c>
      <c r="D385" s="220">
        <v>11288.76</v>
      </c>
    </row>
    <row r="386" spans="1:4" s="67" customFormat="1" ht="32.25" customHeight="1">
      <c r="A386" s="77">
        <f t="shared" si="5"/>
        <v>378</v>
      </c>
      <c r="B386" s="515" t="s">
        <v>629</v>
      </c>
      <c r="C386" s="219" t="s">
        <v>627</v>
      </c>
      <c r="D386" s="220">
        <v>11221.92</v>
      </c>
    </row>
    <row r="387" spans="1:4" s="67" customFormat="1" ht="32.25" customHeight="1">
      <c r="A387" s="77">
        <f t="shared" si="5"/>
        <v>379</v>
      </c>
      <c r="B387" s="515" t="s">
        <v>629</v>
      </c>
      <c r="C387" s="219" t="s">
        <v>627</v>
      </c>
      <c r="D387" s="220">
        <v>11221.92</v>
      </c>
    </row>
    <row r="388" spans="1:4" s="67" customFormat="1" ht="32.25" customHeight="1">
      <c r="A388" s="77">
        <f t="shared" si="5"/>
        <v>380</v>
      </c>
      <c r="B388" s="515" t="s">
        <v>629</v>
      </c>
      <c r="C388" s="219" t="s">
        <v>627</v>
      </c>
      <c r="D388" s="220">
        <v>11221.92</v>
      </c>
    </row>
    <row r="389" spans="1:4" s="67" customFormat="1" ht="32.25" customHeight="1">
      <c r="A389" s="77">
        <f t="shared" si="5"/>
        <v>381</v>
      </c>
      <c r="B389" s="515" t="s">
        <v>629</v>
      </c>
      <c r="C389" s="219" t="s">
        <v>627</v>
      </c>
      <c r="D389" s="220">
        <v>11221.92</v>
      </c>
    </row>
    <row r="390" spans="1:4" s="67" customFormat="1" ht="32.25" customHeight="1">
      <c r="A390" s="77">
        <f t="shared" si="5"/>
        <v>382</v>
      </c>
      <c r="B390" s="515" t="s">
        <v>629</v>
      </c>
      <c r="C390" s="219" t="s">
        <v>627</v>
      </c>
      <c r="D390" s="220">
        <v>11221.92</v>
      </c>
    </row>
    <row r="391" spans="1:4" s="67" customFormat="1" ht="32.25" customHeight="1">
      <c r="A391" s="77">
        <f t="shared" si="5"/>
        <v>383</v>
      </c>
      <c r="B391" s="515" t="s">
        <v>629</v>
      </c>
      <c r="C391" s="219" t="s">
        <v>627</v>
      </c>
      <c r="D391" s="220">
        <v>11221.92</v>
      </c>
    </row>
    <row r="392" spans="1:4" s="67" customFormat="1" ht="32.25" customHeight="1">
      <c r="A392" s="77">
        <f t="shared" si="5"/>
        <v>384</v>
      </c>
      <c r="B392" s="515" t="s">
        <v>629</v>
      </c>
      <c r="C392" s="219" t="s">
        <v>627</v>
      </c>
      <c r="D392" s="220">
        <v>11221.92</v>
      </c>
    </row>
    <row r="393" spans="1:4" s="67" customFormat="1" ht="32.25" customHeight="1">
      <c r="A393" s="77">
        <f t="shared" si="5"/>
        <v>385</v>
      </c>
      <c r="B393" s="515" t="s">
        <v>630</v>
      </c>
      <c r="C393" s="219" t="s">
        <v>627</v>
      </c>
      <c r="D393" s="220">
        <v>11221.92</v>
      </c>
    </row>
    <row r="394" spans="1:4" s="67" customFormat="1" ht="32.25" customHeight="1">
      <c r="A394" s="77">
        <f t="shared" si="5"/>
        <v>386</v>
      </c>
      <c r="B394" s="515" t="s">
        <v>631</v>
      </c>
      <c r="C394" s="219" t="s">
        <v>627</v>
      </c>
      <c r="D394" s="220">
        <v>11221.92</v>
      </c>
    </row>
    <row r="395" spans="1:4" s="67" customFormat="1" ht="32.25" customHeight="1">
      <c r="A395" s="77">
        <f t="shared" ref="A395:A458" si="6">A394+1</f>
        <v>387</v>
      </c>
      <c r="B395" s="515" t="s">
        <v>632</v>
      </c>
      <c r="C395" s="219" t="s">
        <v>627</v>
      </c>
      <c r="D395" s="220">
        <v>11221.92</v>
      </c>
    </row>
    <row r="396" spans="1:4" s="67" customFormat="1" ht="32.25" customHeight="1">
      <c r="A396" s="77">
        <f t="shared" si="6"/>
        <v>388</v>
      </c>
      <c r="B396" s="515" t="s">
        <v>633</v>
      </c>
      <c r="C396" s="219" t="s">
        <v>627</v>
      </c>
      <c r="D396" s="220">
        <v>11221.92</v>
      </c>
    </row>
    <row r="397" spans="1:4" s="67" customFormat="1" ht="32.25" customHeight="1">
      <c r="A397" s="77">
        <f t="shared" si="6"/>
        <v>389</v>
      </c>
      <c r="B397" s="515" t="s">
        <v>634</v>
      </c>
      <c r="C397" s="219" t="s">
        <v>627</v>
      </c>
      <c r="D397" s="220">
        <v>11221.92</v>
      </c>
    </row>
    <row r="398" spans="1:4" s="67" customFormat="1" ht="32.25" customHeight="1">
      <c r="A398" s="77">
        <f t="shared" si="6"/>
        <v>390</v>
      </c>
      <c r="B398" s="515" t="s">
        <v>635</v>
      </c>
      <c r="C398" s="219" t="s">
        <v>627</v>
      </c>
      <c r="D398" s="220">
        <v>11221.92</v>
      </c>
    </row>
    <row r="399" spans="1:4" s="67" customFormat="1" ht="32.25" customHeight="1">
      <c r="A399" s="77">
        <f t="shared" si="6"/>
        <v>391</v>
      </c>
      <c r="B399" s="515" t="s">
        <v>636</v>
      </c>
      <c r="C399" s="219" t="s">
        <v>627</v>
      </c>
      <c r="D399" s="220">
        <v>11221.92</v>
      </c>
    </row>
    <row r="400" spans="1:4" s="67" customFormat="1" ht="32.25" customHeight="1">
      <c r="A400" s="77">
        <f t="shared" si="6"/>
        <v>392</v>
      </c>
      <c r="B400" s="515" t="s">
        <v>637</v>
      </c>
      <c r="C400" s="219" t="s">
        <v>627</v>
      </c>
      <c r="D400" s="220">
        <v>11221.93</v>
      </c>
    </row>
    <row r="401" spans="1:4" s="67" customFormat="1" ht="32.25" customHeight="1">
      <c r="A401" s="77">
        <f t="shared" si="6"/>
        <v>393</v>
      </c>
      <c r="B401" s="515" t="s">
        <v>638</v>
      </c>
      <c r="C401" s="219" t="s">
        <v>627</v>
      </c>
      <c r="D401" s="220">
        <v>11796.1</v>
      </c>
    </row>
    <row r="402" spans="1:4" s="67" customFormat="1" ht="32.25" customHeight="1">
      <c r="A402" s="77">
        <f t="shared" si="6"/>
        <v>394</v>
      </c>
      <c r="B402" s="515" t="s">
        <v>639</v>
      </c>
      <c r="C402" s="219" t="s">
        <v>627</v>
      </c>
      <c r="D402" s="220">
        <v>11796.1</v>
      </c>
    </row>
    <row r="403" spans="1:4" s="67" customFormat="1" ht="32.25" customHeight="1">
      <c r="A403" s="77">
        <f t="shared" si="6"/>
        <v>395</v>
      </c>
      <c r="B403" s="515" t="s">
        <v>640</v>
      </c>
      <c r="C403" s="219" t="s">
        <v>627</v>
      </c>
      <c r="D403" s="220">
        <v>11796.1</v>
      </c>
    </row>
    <row r="404" spans="1:4" s="67" customFormat="1" ht="32.25" customHeight="1">
      <c r="A404" s="77">
        <f t="shared" si="6"/>
        <v>396</v>
      </c>
      <c r="B404" s="515" t="s">
        <v>641</v>
      </c>
      <c r="C404" s="219" t="s">
        <v>627</v>
      </c>
      <c r="D404" s="220">
        <v>11796.1</v>
      </c>
    </row>
    <row r="405" spans="1:4" s="67" customFormat="1" ht="32.25" customHeight="1">
      <c r="A405" s="77">
        <f t="shared" si="6"/>
        <v>397</v>
      </c>
      <c r="B405" s="515" t="s">
        <v>642</v>
      </c>
      <c r="C405" s="219" t="s">
        <v>627</v>
      </c>
      <c r="D405" s="220">
        <v>11796.1</v>
      </c>
    </row>
    <row r="406" spans="1:4" s="67" customFormat="1" ht="32.25" customHeight="1">
      <c r="A406" s="77">
        <f t="shared" si="6"/>
        <v>398</v>
      </c>
      <c r="B406" s="515" t="s">
        <v>643</v>
      </c>
      <c r="C406" s="219" t="s">
        <v>627</v>
      </c>
      <c r="D406" s="220">
        <v>11796.1</v>
      </c>
    </row>
    <row r="407" spans="1:4" s="67" customFormat="1" ht="32.25" customHeight="1">
      <c r="A407" s="77">
        <f t="shared" si="6"/>
        <v>399</v>
      </c>
      <c r="B407" s="515" t="s">
        <v>644</v>
      </c>
      <c r="C407" s="219" t="s">
        <v>627</v>
      </c>
      <c r="D407" s="220">
        <v>11796.1</v>
      </c>
    </row>
    <row r="408" spans="1:4" s="67" customFormat="1" ht="32.25" customHeight="1">
      <c r="A408" s="77">
        <f t="shared" si="6"/>
        <v>400</v>
      </c>
      <c r="B408" s="515" t="s">
        <v>645</v>
      </c>
      <c r="C408" s="219" t="s">
        <v>627</v>
      </c>
      <c r="D408" s="220">
        <v>11796.09</v>
      </c>
    </row>
    <row r="409" spans="1:4" s="67" customFormat="1" ht="32.25" customHeight="1">
      <c r="A409" s="77">
        <f t="shared" si="6"/>
        <v>401</v>
      </c>
      <c r="B409" s="515" t="s">
        <v>646</v>
      </c>
      <c r="C409" s="219" t="s">
        <v>627</v>
      </c>
      <c r="D409" s="220">
        <v>11796.09</v>
      </c>
    </row>
    <row r="410" spans="1:4" s="67" customFormat="1" ht="32.25" customHeight="1">
      <c r="A410" s="77">
        <f t="shared" si="6"/>
        <v>402</v>
      </c>
      <c r="B410" s="515" t="s">
        <v>647</v>
      </c>
      <c r="C410" s="219" t="s">
        <v>627</v>
      </c>
      <c r="D410" s="220">
        <v>11796.09</v>
      </c>
    </row>
    <row r="411" spans="1:4" s="67" customFormat="1" ht="32.25" customHeight="1">
      <c r="A411" s="77">
        <f t="shared" si="6"/>
        <v>403</v>
      </c>
      <c r="B411" s="515" t="s">
        <v>648</v>
      </c>
      <c r="C411" s="219" t="s">
        <v>627</v>
      </c>
      <c r="D411" s="220">
        <v>11796.09</v>
      </c>
    </row>
    <row r="412" spans="1:4" s="67" customFormat="1" ht="32.25" customHeight="1">
      <c r="A412" s="77">
        <f t="shared" si="6"/>
        <v>404</v>
      </c>
      <c r="B412" s="515" t="s">
        <v>649</v>
      </c>
      <c r="C412" s="219" t="s">
        <v>627</v>
      </c>
      <c r="D412" s="220">
        <v>11796.09</v>
      </c>
    </row>
    <row r="413" spans="1:4" s="67" customFormat="1" ht="32.25" customHeight="1">
      <c r="A413" s="77">
        <f t="shared" si="6"/>
        <v>405</v>
      </c>
      <c r="B413" s="515" t="s">
        <v>650</v>
      </c>
      <c r="C413" s="219" t="s">
        <v>627</v>
      </c>
      <c r="D413" s="220">
        <v>11796.09</v>
      </c>
    </row>
    <row r="414" spans="1:4" s="67" customFormat="1" ht="32.25" customHeight="1">
      <c r="A414" s="77">
        <f t="shared" si="6"/>
        <v>406</v>
      </c>
      <c r="B414" s="515" t="s">
        <v>651</v>
      </c>
      <c r="C414" s="219" t="s">
        <v>627</v>
      </c>
      <c r="D414" s="220">
        <v>11796.09</v>
      </c>
    </row>
    <row r="415" spans="1:4" s="67" customFormat="1" ht="32.25" customHeight="1">
      <c r="A415" s="77">
        <f t="shared" si="6"/>
        <v>407</v>
      </c>
      <c r="B415" s="515" t="s">
        <v>652</v>
      </c>
      <c r="C415" s="219" t="s">
        <v>627</v>
      </c>
      <c r="D415" s="220">
        <v>11796.09</v>
      </c>
    </row>
    <row r="416" spans="1:4" s="67" customFormat="1" ht="32.25" customHeight="1">
      <c r="A416" s="77">
        <f t="shared" si="6"/>
        <v>408</v>
      </c>
      <c r="B416" s="515" t="s">
        <v>653</v>
      </c>
      <c r="C416" s="219" t="s">
        <v>627</v>
      </c>
      <c r="D416" s="220">
        <v>11796.09</v>
      </c>
    </row>
    <row r="417" spans="1:4" s="67" customFormat="1" ht="32.25" customHeight="1">
      <c r="A417" s="77">
        <f t="shared" si="6"/>
        <v>409</v>
      </c>
      <c r="B417" s="515" t="s">
        <v>654</v>
      </c>
      <c r="C417" s="219" t="s">
        <v>627</v>
      </c>
      <c r="D417" s="220">
        <v>11796.09</v>
      </c>
    </row>
    <row r="418" spans="1:4" s="67" customFormat="1" ht="32.25" customHeight="1">
      <c r="A418" s="77">
        <f t="shared" si="6"/>
        <v>410</v>
      </c>
      <c r="B418" s="515" t="s">
        <v>655</v>
      </c>
      <c r="C418" s="219" t="s">
        <v>627</v>
      </c>
      <c r="D418" s="220">
        <v>11288.76</v>
      </c>
    </row>
    <row r="419" spans="1:4" s="67" customFormat="1" ht="32.25" customHeight="1">
      <c r="A419" s="77">
        <f t="shared" si="6"/>
        <v>411</v>
      </c>
      <c r="B419" s="515" t="s">
        <v>334</v>
      </c>
      <c r="C419" s="219" t="s">
        <v>627</v>
      </c>
      <c r="D419" s="220">
        <v>11288.77</v>
      </c>
    </row>
    <row r="420" spans="1:4" s="67" customFormat="1" ht="32.25" customHeight="1">
      <c r="A420" s="77">
        <f t="shared" si="6"/>
        <v>412</v>
      </c>
      <c r="B420" s="515" t="s">
        <v>656</v>
      </c>
      <c r="C420" s="219" t="s">
        <v>627</v>
      </c>
      <c r="D420" s="220">
        <v>11288.77</v>
      </c>
    </row>
    <row r="421" spans="1:4" s="67" customFormat="1" ht="32.25" customHeight="1">
      <c r="A421" s="77">
        <f t="shared" si="6"/>
        <v>413</v>
      </c>
      <c r="B421" s="515" t="s">
        <v>657</v>
      </c>
      <c r="C421" s="219" t="s">
        <v>658</v>
      </c>
      <c r="D421" s="220">
        <v>2032.57</v>
      </c>
    </row>
    <row r="422" spans="1:4" s="67" customFormat="1" ht="32.25" customHeight="1">
      <c r="A422" s="77">
        <f t="shared" si="6"/>
        <v>414</v>
      </c>
      <c r="B422" s="515" t="s">
        <v>659</v>
      </c>
      <c r="C422" s="219" t="s">
        <v>658</v>
      </c>
      <c r="D422" s="220">
        <v>2032.57</v>
      </c>
    </row>
    <row r="423" spans="1:4" s="67" customFormat="1" ht="32.25" customHeight="1">
      <c r="A423" s="77">
        <f t="shared" si="6"/>
        <v>415</v>
      </c>
      <c r="B423" s="515" t="s">
        <v>660</v>
      </c>
      <c r="C423" s="219" t="s">
        <v>658</v>
      </c>
      <c r="D423" s="220">
        <v>2032.57</v>
      </c>
    </row>
    <row r="424" spans="1:4" s="67" customFormat="1" ht="32.25" customHeight="1">
      <c r="A424" s="77">
        <f t="shared" si="6"/>
        <v>416</v>
      </c>
      <c r="B424" s="515" t="s">
        <v>661</v>
      </c>
      <c r="C424" s="219" t="s">
        <v>658</v>
      </c>
      <c r="D424" s="220">
        <v>2032.57</v>
      </c>
    </row>
    <row r="425" spans="1:4" s="67" customFormat="1" ht="32.25" customHeight="1">
      <c r="A425" s="77">
        <f t="shared" si="6"/>
        <v>417</v>
      </c>
      <c r="B425" s="515" t="s">
        <v>662</v>
      </c>
      <c r="C425" s="219" t="s">
        <v>658</v>
      </c>
      <c r="D425" s="220">
        <v>2032.57</v>
      </c>
    </row>
    <row r="426" spans="1:4" s="67" customFormat="1" ht="32.25" customHeight="1">
      <c r="A426" s="77">
        <f t="shared" si="6"/>
        <v>418</v>
      </c>
      <c r="B426" s="515" t="s">
        <v>663</v>
      </c>
      <c r="C426" s="219" t="s">
        <v>658</v>
      </c>
      <c r="D426" s="220">
        <v>2032.57</v>
      </c>
    </row>
    <row r="427" spans="1:4" s="67" customFormat="1" ht="32.25" customHeight="1">
      <c r="A427" s="77">
        <f t="shared" si="6"/>
        <v>419</v>
      </c>
      <c r="B427" s="515" t="s">
        <v>663</v>
      </c>
      <c r="C427" s="219" t="s">
        <v>658</v>
      </c>
      <c r="D427" s="220">
        <v>2032.57</v>
      </c>
    </row>
    <row r="428" spans="1:4" s="67" customFormat="1" ht="32.25" customHeight="1">
      <c r="A428" s="77">
        <f t="shared" si="6"/>
        <v>420</v>
      </c>
      <c r="B428" s="515" t="s">
        <v>664</v>
      </c>
      <c r="C428" s="219" t="s">
        <v>658</v>
      </c>
      <c r="D428" s="220">
        <v>2032.57</v>
      </c>
    </row>
    <row r="429" spans="1:4" s="67" customFormat="1" ht="32.25" customHeight="1">
      <c r="A429" s="77">
        <f t="shared" si="6"/>
        <v>421</v>
      </c>
      <c r="B429" s="515" t="s">
        <v>665</v>
      </c>
      <c r="C429" s="219" t="s">
        <v>658</v>
      </c>
      <c r="D429" s="220">
        <v>2032.57</v>
      </c>
    </row>
    <row r="430" spans="1:4" s="67" customFormat="1" ht="32.25" customHeight="1">
      <c r="A430" s="77">
        <f t="shared" si="6"/>
        <v>422</v>
      </c>
      <c r="B430" s="515" t="s">
        <v>666</v>
      </c>
      <c r="C430" s="219" t="s">
        <v>658</v>
      </c>
      <c r="D430" s="220">
        <v>2032.57</v>
      </c>
    </row>
    <row r="431" spans="1:4" s="67" customFormat="1" ht="32.25" customHeight="1">
      <c r="A431" s="77">
        <f t="shared" si="6"/>
        <v>423</v>
      </c>
      <c r="B431" s="515" t="s">
        <v>334</v>
      </c>
      <c r="C431" s="219" t="s">
        <v>658</v>
      </c>
      <c r="D431" s="220">
        <v>2032.57</v>
      </c>
    </row>
    <row r="432" spans="1:4" s="67" customFormat="1" ht="32.25" customHeight="1">
      <c r="A432" s="77">
        <f t="shared" si="6"/>
        <v>424</v>
      </c>
      <c r="B432" s="515" t="s">
        <v>334</v>
      </c>
      <c r="C432" s="219" t="s">
        <v>658</v>
      </c>
      <c r="D432" s="220">
        <v>2032.57</v>
      </c>
    </row>
    <row r="433" spans="1:4" s="67" customFormat="1" ht="32.25" customHeight="1">
      <c r="A433" s="77">
        <f t="shared" si="6"/>
        <v>425</v>
      </c>
      <c r="B433" s="515" t="s">
        <v>667</v>
      </c>
      <c r="C433" s="219" t="s">
        <v>658</v>
      </c>
      <c r="D433" s="220">
        <v>2032.57</v>
      </c>
    </row>
    <row r="434" spans="1:4" s="67" customFormat="1" ht="32.25" customHeight="1">
      <c r="A434" s="77">
        <f t="shared" si="6"/>
        <v>426</v>
      </c>
      <c r="B434" s="515" t="s">
        <v>668</v>
      </c>
      <c r="C434" s="219" t="s">
        <v>658</v>
      </c>
      <c r="D434" s="220">
        <v>2032.57</v>
      </c>
    </row>
    <row r="435" spans="1:4" s="67" customFormat="1" ht="32.25" customHeight="1">
      <c r="A435" s="77">
        <f t="shared" si="6"/>
        <v>427</v>
      </c>
      <c r="B435" s="515" t="s">
        <v>334</v>
      </c>
      <c r="C435" s="219" t="s">
        <v>658</v>
      </c>
      <c r="D435" s="220">
        <v>2032.57</v>
      </c>
    </row>
    <row r="436" spans="1:4" s="67" customFormat="1" ht="32.25" customHeight="1">
      <c r="A436" s="77">
        <f t="shared" si="6"/>
        <v>428</v>
      </c>
      <c r="B436" s="515" t="s">
        <v>334</v>
      </c>
      <c r="C436" s="219" t="s">
        <v>658</v>
      </c>
      <c r="D436" s="220">
        <v>2032.57</v>
      </c>
    </row>
    <row r="437" spans="1:4" s="67" customFormat="1" ht="32.25" customHeight="1">
      <c r="A437" s="77">
        <f t="shared" si="6"/>
        <v>429</v>
      </c>
      <c r="B437" s="515" t="s">
        <v>334</v>
      </c>
      <c r="C437" s="219" t="s">
        <v>658</v>
      </c>
      <c r="D437" s="220">
        <v>2032.57</v>
      </c>
    </row>
    <row r="438" spans="1:4" s="67" customFormat="1" ht="32.25" customHeight="1">
      <c r="A438" s="77">
        <f t="shared" si="6"/>
        <v>430</v>
      </c>
      <c r="B438" s="515" t="s">
        <v>334</v>
      </c>
      <c r="C438" s="219" t="s">
        <v>658</v>
      </c>
      <c r="D438" s="220">
        <v>2032.57</v>
      </c>
    </row>
    <row r="439" spans="1:4" s="67" customFormat="1" ht="32.25" customHeight="1">
      <c r="A439" s="77">
        <f t="shared" si="6"/>
        <v>431</v>
      </c>
      <c r="B439" s="515" t="s">
        <v>334</v>
      </c>
      <c r="C439" s="219" t="s">
        <v>658</v>
      </c>
      <c r="D439" s="220">
        <v>2032.57</v>
      </c>
    </row>
    <row r="440" spans="1:4" s="67" customFormat="1" ht="32.25" customHeight="1">
      <c r="A440" s="77">
        <f t="shared" si="6"/>
        <v>432</v>
      </c>
      <c r="B440" s="515" t="s">
        <v>334</v>
      </c>
      <c r="C440" s="219" t="s">
        <v>658</v>
      </c>
      <c r="D440" s="220">
        <v>2032.57</v>
      </c>
    </row>
    <row r="441" spans="1:4" s="67" customFormat="1" ht="32.25" customHeight="1">
      <c r="A441" s="77">
        <f t="shared" si="6"/>
        <v>433</v>
      </c>
      <c r="B441" s="515" t="s">
        <v>334</v>
      </c>
      <c r="C441" s="219" t="s">
        <v>658</v>
      </c>
      <c r="D441" s="220">
        <v>2032.57</v>
      </c>
    </row>
    <row r="442" spans="1:4" s="67" customFormat="1">
      <c r="A442" s="77">
        <f t="shared" si="6"/>
        <v>434</v>
      </c>
      <c r="B442" s="515" t="s">
        <v>334</v>
      </c>
      <c r="C442" s="219" t="s">
        <v>669</v>
      </c>
      <c r="D442" s="220">
        <v>570.29999999999995</v>
      </c>
    </row>
    <row r="443" spans="1:4" s="67" customFormat="1">
      <c r="A443" s="77">
        <f t="shared" si="6"/>
        <v>435</v>
      </c>
      <c r="B443" s="515" t="s">
        <v>334</v>
      </c>
      <c r="C443" s="219" t="s">
        <v>669</v>
      </c>
      <c r="D443" s="220">
        <v>570.29999999999995</v>
      </c>
    </row>
    <row r="444" spans="1:4" s="67" customFormat="1">
      <c r="A444" s="77">
        <f t="shared" si="6"/>
        <v>436</v>
      </c>
      <c r="B444" s="515" t="s">
        <v>334</v>
      </c>
      <c r="C444" s="219" t="s">
        <v>669</v>
      </c>
      <c r="D444" s="220">
        <v>570.29999999999995</v>
      </c>
    </row>
    <row r="445" spans="1:4" s="67" customFormat="1">
      <c r="A445" s="77">
        <f t="shared" si="6"/>
        <v>437</v>
      </c>
      <c r="B445" s="515" t="s">
        <v>334</v>
      </c>
      <c r="C445" s="219" t="s">
        <v>669</v>
      </c>
      <c r="D445" s="220">
        <v>570.29999999999995</v>
      </c>
    </row>
    <row r="446" spans="1:4" s="67" customFormat="1">
      <c r="A446" s="77">
        <f t="shared" si="6"/>
        <v>438</v>
      </c>
      <c r="B446" s="515" t="s">
        <v>334</v>
      </c>
      <c r="C446" s="219" t="s">
        <v>669</v>
      </c>
      <c r="D446" s="220">
        <v>570.29999999999995</v>
      </c>
    </row>
    <row r="447" spans="1:4" s="67" customFormat="1">
      <c r="A447" s="77">
        <f t="shared" si="6"/>
        <v>439</v>
      </c>
      <c r="B447" s="515" t="s">
        <v>334</v>
      </c>
      <c r="C447" s="219" t="s">
        <v>670</v>
      </c>
      <c r="D447" s="220">
        <v>570.29</v>
      </c>
    </row>
    <row r="448" spans="1:4" s="67" customFormat="1">
      <c r="A448" s="77">
        <f t="shared" si="6"/>
        <v>440</v>
      </c>
      <c r="B448" s="515" t="s">
        <v>334</v>
      </c>
      <c r="C448" s="219" t="s">
        <v>669</v>
      </c>
      <c r="D448" s="220">
        <v>570.29</v>
      </c>
    </row>
    <row r="449" spans="1:4" s="67" customFormat="1">
      <c r="A449" s="77">
        <f t="shared" si="6"/>
        <v>441</v>
      </c>
      <c r="B449" s="515" t="s">
        <v>671</v>
      </c>
      <c r="C449" s="219" t="s">
        <v>670</v>
      </c>
      <c r="D449" s="220">
        <v>570.29</v>
      </c>
    </row>
    <row r="450" spans="1:4" s="67" customFormat="1">
      <c r="A450" s="77">
        <f t="shared" si="6"/>
        <v>442</v>
      </c>
      <c r="B450" s="515" t="s">
        <v>334</v>
      </c>
      <c r="C450" s="219" t="s">
        <v>669</v>
      </c>
      <c r="D450" s="220">
        <v>570.29</v>
      </c>
    </row>
    <row r="451" spans="1:4" s="67" customFormat="1">
      <c r="A451" s="77">
        <f t="shared" si="6"/>
        <v>443</v>
      </c>
      <c r="B451" s="515" t="s">
        <v>334</v>
      </c>
      <c r="C451" s="219" t="s">
        <v>669</v>
      </c>
      <c r="D451" s="220">
        <v>570.29</v>
      </c>
    </row>
    <row r="452" spans="1:4" s="67" customFormat="1">
      <c r="A452" s="77">
        <f t="shared" si="6"/>
        <v>444</v>
      </c>
      <c r="B452" s="515" t="s">
        <v>334</v>
      </c>
      <c r="C452" s="219" t="s">
        <v>669</v>
      </c>
      <c r="D452" s="220">
        <v>570.29</v>
      </c>
    </row>
    <row r="453" spans="1:4" s="67" customFormat="1">
      <c r="A453" s="77">
        <f t="shared" si="6"/>
        <v>445</v>
      </c>
      <c r="B453" s="515" t="s">
        <v>334</v>
      </c>
      <c r="C453" s="219" t="s">
        <v>669</v>
      </c>
      <c r="D453" s="220">
        <v>570.29</v>
      </c>
    </row>
    <row r="454" spans="1:4" s="67" customFormat="1">
      <c r="A454" s="77">
        <f t="shared" si="6"/>
        <v>446</v>
      </c>
      <c r="B454" s="515" t="s">
        <v>334</v>
      </c>
      <c r="C454" s="219" t="s">
        <v>669</v>
      </c>
      <c r="D454" s="220">
        <v>570.29</v>
      </c>
    </row>
    <row r="455" spans="1:4" s="67" customFormat="1">
      <c r="A455" s="77">
        <f t="shared" si="6"/>
        <v>447</v>
      </c>
      <c r="B455" s="515" t="s">
        <v>334</v>
      </c>
      <c r="C455" s="219" t="s">
        <v>669</v>
      </c>
      <c r="D455" s="220">
        <v>570.29</v>
      </c>
    </row>
    <row r="456" spans="1:4" s="67" customFormat="1">
      <c r="A456" s="77">
        <f t="shared" si="6"/>
        <v>448</v>
      </c>
      <c r="B456" s="515" t="s">
        <v>334</v>
      </c>
      <c r="C456" s="219" t="s">
        <v>669</v>
      </c>
      <c r="D456" s="220">
        <v>570.29</v>
      </c>
    </row>
    <row r="457" spans="1:4" s="67" customFormat="1">
      <c r="A457" s="77">
        <f t="shared" si="6"/>
        <v>449</v>
      </c>
      <c r="B457" s="515" t="s">
        <v>334</v>
      </c>
      <c r="C457" s="219" t="s">
        <v>669</v>
      </c>
      <c r="D457" s="220">
        <v>570.29</v>
      </c>
    </row>
    <row r="458" spans="1:4" s="67" customFormat="1">
      <c r="A458" s="77">
        <f t="shared" si="6"/>
        <v>450</v>
      </c>
      <c r="B458" s="515" t="s">
        <v>334</v>
      </c>
      <c r="C458" s="219" t="s">
        <v>669</v>
      </c>
      <c r="D458" s="220">
        <v>570.29</v>
      </c>
    </row>
    <row r="459" spans="1:4" s="67" customFormat="1">
      <c r="A459" s="77">
        <f t="shared" ref="A459:A522" si="7">A458+1</f>
        <v>451</v>
      </c>
      <c r="B459" s="515" t="s">
        <v>334</v>
      </c>
      <c r="C459" s="219" t="s">
        <v>669</v>
      </c>
      <c r="D459" s="220">
        <v>570.29</v>
      </c>
    </row>
    <row r="460" spans="1:4" s="67" customFormat="1">
      <c r="A460" s="77">
        <f t="shared" si="7"/>
        <v>452</v>
      </c>
      <c r="B460" s="515" t="s">
        <v>334</v>
      </c>
      <c r="C460" s="219" t="s">
        <v>670</v>
      </c>
      <c r="D460" s="220">
        <v>570.29</v>
      </c>
    </row>
    <row r="461" spans="1:4" s="67" customFormat="1">
      <c r="A461" s="77">
        <f t="shared" si="7"/>
        <v>453</v>
      </c>
      <c r="B461" s="515" t="s">
        <v>672</v>
      </c>
      <c r="C461" s="219" t="s">
        <v>669</v>
      </c>
      <c r="D461" s="220">
        <v>570.29</v>
      </c>
    </row>
    <row r="462" spans="1:4" s="67" customFormat="1">
      <c r="A462" s="77">
        <f t="shared" si="7"/>
        <v>454</v>
      </c>
      <c r="B462" s="515" t="s">
        <v>334</v>
      </c>
      <c r="C462" s="219" t="s">
        <v>669</v>
      </c>
      <c r="D462" s="220">
        <v>570.29</v>
      </c>
    </row>
    <row r="463" spans="1:4" s="67" customFormat="1">
      <c r="A463" s="77">
        <f t="shared" si="7"/>
        <v>455</v>
      </c>
      <c r="B463" s="515" t="s">
        <v>334</v>
      </c>
      <c r="C463" s="219" t="s">
        <v>669</v>
      </c>
      <c r="D463" s="220">
        <v>570.29999999999995</v>
      </c>
    </row>
    <row r="464" spans="1:4" s="67" customFormat="1">
      <c r="A464" s="77">
        <f t="shared" si="7"/>
        <v>456</v>
      </c>
      <c r="B464" s="515" t="s">
        <v>334</v>
      </c>
      <c r="C464" s="219" t="s">
        <v>669</v>
      </c>
      <c r="D464" s="220">
        <v>570.29999999999995</v>
      </c>
    </row>
    <row r="465" spans="1:4" s="67" customFormat="1">
      <c r="A465" s="77">
        <f t="shared" si="7"/>
        <v>457</v>
      </c>
      <c r="B465" s="515" t="s">
        <v>334</v>
      </c>
      <c r="C465" s="219" t="s">
        <v>669</v>
      </c>
      <c r="D465" s="220">
        <v>570.29999999999995</v>
      </c>
    </row>
    <row r="466" spans="1:4" s="67" customFormat="1">
      <c r="A466" s="77">
        <f t="shared" si="7"/>
        <v>458</v>
      </c>
      <c r="B466" s="515" t="s">
        <v>334</v>
      </c>
      <c r="C466" s="219" t="s">
        <v>669</v>
      </c>
      <c r="D466" s="220">
        <v>570.29999999999995</v>
      </c>
    </row>
    <row r="467" spans="1:4" s="67" customFormat="1">
      <c r="A467" s="77">
        <f t="shared" si="7"/>
        <v>459</v>
      </c>
      <c r="B467" s="515" t="s">
        <v>673</v>
      </c>
      <c r="C467" s="219" t="s">
        <v>669</v>
      </c>
      <c r="D467" s="220">
        <v>570.29999999999995</v>
      </c>
    </row>
    <row r="468" spans="1:4" s="67" customFormat="1">
      <c r="A468" s="77">
        <f t="shared" si="7"/>
        <v>460</v>
      </c>
      <c r="B468" s="515" t="s">
        <v>674</v>
      </c>
      <c r="C468" s="219" t="s">
        <v>669</v>
      </c>
      <c r="D468" s="220">
        <v>570.29999999999995</v>
      </c>
    </row>
    <row r="469" spans="1:4" s="67" customFormat="1">
      <c r="A469" s="77">
        <f t="shared" si="7"/>
        <v>461</v>
      </c>
      <c r="B469" s="515" t="s">
        <v>675</v>
      </c>
      <c r="C469" s="219" t="s">
        <v>669</v>
      </c>
      <c r="D469" s="220">
        <v>570.29</v>
      </c>
    </row>
    <row r="470" spans="1:4" s="67" customFormat="1">
      <c r="A470" s="77">
        <f t="shared" si="7"/>
        <v>462</v>
      </c>
      <c r="B470" s="515" t="s">
        <v>676</v>
      </c>
      <c r="C470" s="219" t="s">
        <v>669</v>
      </c>
      <c r="D470" s="220">
        <v>570.29</v>
      </c>
    </row>
    <row r="471" spans="1:4" s="67" customFormat="1">
      <c r="A471" s="77">
        <f t="shared" si="7"/>
        <v>463</v>
      </c>
      <c r="B471" s="515" t="s">
        <v>677</v>
      </c>
      <c r="C471" s="219" t="s">
        <v>669</v>
      </c>
      <c r="D471" s="220">
        <v>570.29</v>
      </c>
    </row>
    <row r="472" spans="1:4" s="67" customFormat="1">
      <c r="A472" s="77">
        <f t="shared" si="7"/>
        <v>464</v>
      </c>
      <c r="B472" s="515" t="s">
        <v>678</v>
      </c>
      <c r="C472" s="219" t="s">
        <v>669</v>
      </c>
      <c r="D472" s="220">
        <v>570.29</v>
      </c>
    </row>
    <row r="473" spans="1:4" s="67" customFormat="1" ht="32.25" customHeight="1">
      <c r="A473" s="77">
        <f t="shared" si="7"/>
        <v>465</v>
      </c>
      <c r="B473" s="515" t="s">
        <v>679</v>
      </c>
      <c r="C473" s="219" t="s">
        <v>680</v>
      </c>
      <c r="D473" s="220">
        <v>570.29</v>
      </c>
    </row>
    <row r="474" spans="1:4" s="67" customFormat="1" ht="32.25" customHeight="1">
      <c r="A474" s="77">
        <f t="shared" si="7"/>
        <v>466</v>
      </c>
      <c r="B474" s="515" t="s">
        <v>681</v>
      </c>
      <c r="C474" s="219" t="s">
        <v>682</v>
      </c>
      <c r="D474" s="220">
        <v>570.29</v>
      </c>
    </row>
    <row r="475" spans="1:4" s="67" customFormat="1" ht="32.25" customHeight="1">
      <c r="A475" s="77">
        <f t="shared" si="7"/>
        <v>467</v>
      </c>
      <c r="B475" s="515" t="s">
        <v>683</v>
      </c>
      <c r="C475" s="219" t="s">
        <v>682</v>
      </c>
      <c r="D475" s="220">
        <v>570.29</v>
      </c>
    </row>
    <row r="476" spans="1:4" s="67" customFormat="1" ht="32.25" customHeight="1">
      <c r="A476" s="77">
        <f t="shared" si="7"/>
        <v>468</v>
      </c>
      <c r="B476" s="515" t="s">
        <v>684</v>
      </c>
      <c r="C476" s="219" t="s">
        <v>682</v>
      </c>
      <c r="D476" s="220">
        <v>570.29</v>
      </c>
    </row>
    <row r="477" spans="1:4" s="67" customFormat="1" ht="32.25" customHeight="1">
      <c r="A477" s="77">
        <f t="shared" si="7"/>
        <v>469</v>
      </c>
      <c r="B477" s="515" t="s">
        <v>685</v>
      </c>
      <c r="C477" s="219" t="s">
        <v>682</v>
      </c>
      <c r="D477" s="220">
        <v>570.29</v>
      </c>
    </row>
    <row r="478" spans="1:4" s="67" customFormat="1" ht="32.25" customHeight="1">
      <c r="A478" s="77">
        <f t="shared" si="7"/>
        <v>470</v>
      </c>
      <c r="B478" s="515" t="s">
        <v>686</v>
      </c>
      <c r="C478" s="219" t="s">
        <v>670</v>
      </c>
      <c r="D478" s="220">
        <v>570.29</v>
      </c>
    </row>
    <row r="479" spans="1:4" s="67" customFormat="1" ht="32.25" customHeight="1">
      <c r="A479" s="77">
        <f t="shared" si="7"/>
        <v>471</v>
      </c>
      <c r="B479" s="515" t="s">
        <v>687</v>
      </c>
      <c r="C479" s="219" t="s">
        <v>670</v>
      </c>
      <c r="D479" s="220">
        <v>570.29</v>
      </c>
    </row>
    <row r="480" spans="1:4" s="67" customFormat="1" ht="32.25" customHeight="1">
      <c r="A480" s="77">
        <f t="shared" si="7"/>
        <v>472</v>
      </c>
      <c r="B480" s="515" t="s">
        <v>688</v>
      </c>
      <c r="C480" s="219" t="s">
        <v>689</v>
      </c>
      <c r="D480" s="220">
        <v>570.29</v>
      </c>
    </row>
    <row r="481" spans="1:4" s="67" customFormat="1" ht="32.25" customHeight="1">
      <c r="A481" s="77">
        <f t="shared" si="7"/>
        <v>473</v>
      </c>
      <c r="B481" s="515" t="s">
        <v>690</v>
      </c>
      <c r="C481" s="219" t="s">
        <v>691</v>
      </c>
      <c r="D481" s="220">
        <v>570.29</v>
      </c>
    </row>
    <row r="482" spans="1:4" s="67" customFormat="1">
      <c r="A482" s="77">
        <f t="shared" si="7"/>
        <v>474</v>
      </c>
      <c r="B482" s="515" t="s">
        <v>692</v>
      </c>
      <c r="C482" s="219" t="s">
        <v>670</v>
      </c>
      <c r="D482" s="220">
        <v>570.29</v>
      </c>
    </row>
    <row r="483" spans="1:4" s="67" customFormat="1">
      <c r="A483" s="77">
        <f t="shared" si="7"/>
        <v>475</v>
      </c>
      <c r="B483" s="515" t="s">
        <v>693</v>
      </c>
      <c r="C483" s="219" t="s">
        <v>670</v>
      </c>
      <c r="D483" s="220">
        <v>570.29</v>
      </c>
    </row>
    <row r="484" spans="1:4" s="67" customFormat="1">
      <c r="A484" s="77">
        <f t="shared" si="7"/>
        <v>476</v>
      </c>
      <c r="B484" s="515" t="s">
        <v>694</v>
      </c>
      <c r="C484" s="219" t="s">
        <v>670</v>
      </c>
      <c r="D484" s="220">
        <v>570.29</v>
      </c>
    </row>
    <row r="485" spans="1:4" s="67" customFormat="1">
      <c r="A485" s="77">
        <f t="shared" si="7"/>
        <v>477</v>
      </c>
      <c r="B485" s="515" t="s">
        <v>695</v>
      </c>
      <c r="C485" s="219" t="s">
        <v>670</v>
      </c>
      <c r="D485" s="220">
        <v>570.29</v>
      </c>
    </row>
    <row r="486" spans="1:4" s="67" customFormat="1">
      <c r="A486" s="77">
        <f t="shared" si="7"/>
        <v>478</v>
      </c>
      <c r="B486" s="515" t="s">
        <v>696</v>
      </c>
      <c r="C486" s="219" t="s">
        <v>670</v>
      </c>
      <c r="D486" s="220">
        <v>570.29</v>
      </c>
    </row>
    <row r="487" spans="1:4" s="67" customFormat="1">
      <c r="A487" s="77">
        <f t="shared" si="7"/>
        <v>479</v>
      </c>
      <c r="B487" s="515" t="s">
        <v>697</v>
      </c>
      <c r="C487" s="219" t="s">
        <v>670</v>
      </c>
      <c r="D487" s="220">
        <v>570.29</v>
      </c>
    </row>
    <row r="488" spans="1:4" s="67" customFormat="1">
      <c r="A488" s="77">
        <f t="shared" si="7"/>
        <v>480</v>
      </c>
      <c r="B488" s="515" t="s">
        <v>698</v>
      </c>
      <c r="C488" s="219" t="s">
        <v>670</v>
      </c>
      <c r="D488" s="220">
        <v>570.29</v>
      </c>
    </row>
    <row r="489" spans="1:4" s="67" customFormat="1">
      <c r="A489" s="77">
        <f t="shared" si="7"/>
        <v>481</v>
      </c>
      <c r="B489" s="515" t="s">
        <v>699</v>
      </c>
      <c r="C489" s="219" t="s">
        <v>670</v>
      </c>
      <c r="D489" s="220">
        <v>570.29</v>
      </c>
    </row>
    <row r="490" spans="1:4" s="67" customFormat="1">
      <c r="A490" s="77">
        <f t="shared" si="7"/>
        <v>482</v>
      </c>
      <c r="B490" s="515" t="s">
        <v>700</v>
      </c>
      <c r="C490" s="219" t="s">
        <v>670</v>
      </c>
      <c r="D490" s="220">
        <v>570.29</v>
      </c>
    </row>
    <row r="491" spans="1:4" s="67" customFormat="1">
      <c r="A491" s="77">
        <f t="shared" si="7"/>
        <v>483</v>
      </c>
      <c r="B491" s="515" t="s">
        <v>701</v>
      </c>
      <c r="C491" s="219" t="s">
        <v>670</v>
      </c>
      <c r="D491" s="220">
        <v>570.29</v>
      </c>
    </row>
    <row r="492" spans="1:4" s="67" customFormat="1">
      <c r="A492" s="77">
        <f t="shared" si="7"/>
        <v>484</v>
      </c>
      <c r="B492" s="515" t="s">
        <v>702</v>
      </c>
      <c r="C492" s="219" t="s">
        <v>670</v>
      </c>
      <c r="D492" s="220">
        <v>570.29</v>
      </c>
    </row>
    <row r="493" spans="1:4" s="67" customFormat="1">
      <c r="A493" s="77">
        <f t="shared" si="7"/>
        <v>485</v>
      </c>
      <c r="B493" s="515" t="s">
        <v>703</v>
      </c>
      <c r="C493" s="219" t="s">
        <v>670</v>
      </c>
      <c r="D493" s="220">
        <v>570.29</v>
      </c>
    </row>
    <row r="494" spans="1:4" s="67" customFormat="1">
      <c r="A494" s="77">
        <f t="shared" si="7"/>
        <v>486</v>
      </c>
      <c r="B494" s="515" t="s">
        <v>704</v>
      </c>
      <c r="C494" s="219" t="s">
        <v>670</v>
      </c>
      <c r="D494" s="220">
        <v>570.29</v>
      </c>
    </row>
    <row r="495" spans="1:4" s="67" customFormat="1">
      <c r="A495" s="77">
        <f t="shared" si="7"/>
        <v>487</v>
      </c>
      <c r="B495" s="515" t="s">
        <v>705</v>
      </c>
      <c r="C495" s="219" t="s">
        <v>670</v>
      </c>
      <c r="D495" s="220">
        <v>570.29</v>
      </c>
    </row>
    <row r="496" spans="1:4" s="67" customFormat="1">
      <c r="A496" s="77">
        <f t="shared" si="7"/>
        <v>488</v>
      </c>
      <c r="B496" s="515" t="s">
        <v>706</v>
      </c>
      <c r="C496" s="219" t="s">
        <v>707</v>
      </c>
      <c r="D496" s="220">
        <v>570.29</v>
      </c>
    </row>
    <row r="497" spans="1:4" s="67" customFormat="1">
      <c r="A497" s="77">
        <f t="shared" si="7"/>
        <v>489</v>
      </c>
      <c r="B497" s="515" t="s">
        <v>708</v>
      </c>
      <c r="C497" s="219" t="s">
        <v>707</v>
      </c>
      <c r="D497" s="220">
        <v>570.29</v>
      </c>
    </row>
    <row r="498" spans="1:4" s="67" customFormat="1">
      <c r="A498" s="77">
        <f t="shared" si="7"/>
        <v>490</v>
      </c>
      <c r="B498" s="515" t="s">
        <v>709</v>
      </c>
      <c r="C498" s="219" t="s">
        <v>707</v>
      </c>
      <c r="D498" s="220">
        <v>570.29</v>
      </c>
    </row>
    <row r="499" spans="1:4" s="67" customFormat="1">
      <c r="A499" s="77">
        <f t="shared" si="7"/>
        <v>491</v>
      </c>
      <c r="B499" s="515" t="s">
        <v>710</v>
      </c>
      <c r="C499" s="219" t="s">
        <v>707</v>
      </c>
      <c r="D499" s="220">
        <v>570.29</v>
      </c>
    </row>
    <row r="500" spans="1:4" s="67" customFormat="1">
      <c r="A500" s="77">
        <f t="shared" si="7"/>
        <v>492</v>
      </c>
      <c r="B500" s="515" t="s">
        <v>711</v>
      </c>
      <c r="C500" s="219" t="s">
        <v>707</v>
      </c>
      <c r="D500" s="220">
        <v>570.29</v>
      </c>
    </row>
    <row r="501" spans="1:4" s="67" customFormat="1">
      <c r="A501" s="77">
        <f t="shared" si="7"/>
        <v>493</v>
      </c>
      <c r="B501" s="515" t="s">
        <v>712</v>
      </c>
      <c r="C501" s="219" t="s">
        <v>707</v>
      </c>
      <c r="D501" s="220">
        <v>570.29</v>
      </c>
    </row>
    <row r="502" spans="1:4" s="67" customFormat="1">
      <c r="A502" s="77">
        <f t="shared" si="7"/>
        <v>494</v>
      </c>
      <c r="B502" s="515" t="s">
        <v>713</v>
      </c>
      <c r="C502" s="219" t="s">
        <v>707</v>
      </c>
      <c r="D502" s="220">
        <v>570.29</v>
      </c>
    </row>
    <row r="503" spans="1:4" s="67" customFormat="1">
      <c r="A503" s="77">
        <f t="shared" si="7"/>
        <v>495</v>
      </c>
      <c r="B503" s="515" t="s">
        <v>714</v>
      </c>
      <c r="C503" s="219" t="s">
        <v>707</v>
      </c>
      <c r="D503" s="220">
        <v>570.29</v>
      </c>
    </row>
    <row r="504" spans="1:4" s="67" customFormat="1">
      <c r="A504" s="77">
        <f t="shared" si="7"/>
        <v>496</v>
      </c>
      <c r="B504" s="515" t="s">
        <v>715</v>
      </c>
      <c r="C504" s="219" t="s">
        <v>707</v>
      </c>
      <c r="D504" s="220">
        <v>570.29</v>
      </c>
    </row>
    <row r="505" spans="1:4" s="67" customFormat="1">
      <c r="A505" s="77">
        <f t="shared" si="7"/>
        <v>497</v>
      </c>
      <c r="B505" s="515" t="s">
        <v>716</v>
      </c>
      <c r="C505" s="219" t="s">
        <v>707</v>
      </c>
      <c r="D505" s="220">
        <v>570.29</v>
      </c>
    </row>
    <row r="506" spans="1:4" s="67" customFormat="1">
      <c r="A506" s="77">
        <f t="shared" si="7"/>
        <v>498</v>
      </c>
      <c r="B506" s="515" t="s">
        <v>717</v>
      </c>
      <c r="C506" s="219" t="s">
        <v>707</v>
      </c>
      <c r="D506" s="220">
        <v>570.29</v>
      </c>
    </row>
    <row r="507" spans="1:4" s="67" customFormat="1">
      <c r="A507" s="77">
        <f t="shared" si="7"/>
        <v>499</v>
      </c>
      <c r="B507" s="515" t="s">
        <v>718</v>
      </c>
      <c r="C507" s="219" t="s">
        <v>707</v>
      </c>
      <c r="D507" s="220">
        <v>570.29</v>
      </c>
    </row>
    <row r="508" spans="1:4" s="67" customFormat="1">
      <c r="A508" s="77">
        <f t="shared" si="7"/>
        <v>500</v>
      </c>
      <c r="B508" s="515" t="s">
        <v>719</v>
      </c>
      <c r="C508" s="219" t="s">
        <v>707</v>
      </c>
      <c r="D508" s="220">
        <v>570.29</v>
      </c>
    </row>
    <row r="509" spans="1:4" s="67" customFormat="1">
      <c r="A509" s="77">
        <f t="shared" si="7"/>
        <v>501</v>
      </c>
      <c r="B509" s="515" t="s">
        <v>720</v>
      </c>
      <c r="C509" s="219" t="s">
        <v>707</v>
      </c>
      <c r="D509" s="220">
        <v>570.29</v>
      </c>
    </row>
    <row r="510" spans="1:4" s="67" customFormat="1">
      <c r="A510" s="77">
        <f t="shared" si="7"/>
        <v>502</v>
      </c>
      <c r="B510" s="515" t="s">
        <v>721</v>
      </c>
      <c r="C510" s="219" t="s">
        <v>707</v>
      </c>
      <c r="D510" s="220">
        <v>570.29</v>
      </c>
    </row>
    <row r="511" spans="1:4" s="67" customFormat="1">
      <c r="A511" s="77">
        <f t="shared" si="7"/>
        <v>503</v>
      </c>
      <c r="B511" s="515" t="s">
        <v>722</v>
      </c>
      <c r="C511" s="219" t="s">
        <v>707</v>
      </c>
      <c r="D511" s="220">
        <v>570.29</v>
      </c>
    </row>
    <row r="512" spans="1:4" s="67" customFormat="1">
      <c r="A512" s="77">
        <f t="shared" si="7"/>
        <v>504</v>
      </c>
      <c r="B512" s="515" t="s">
        <v>723</v>
      </c>
      <c r="C512" s="219" t="s">
        <v>707</v>
      </c>
      <c r="D512" s="220">
        <v>570.29</v>
      </c>
    </row>
    <row r="513" spans="1:4" s="67" customFormat="1">
      <c r="A513" s="77">
        <f t="shared" si="7"/>
        <v>505</v>
      </c>
      <c r="B513" s="515" t="s">
        <v>724</v>
      </c>
      <c r="C513" s="219" t="s">
        <v>707</v>
      </c>
      <c r="D513" s="220">
        <v>570.29</v>
      </c>
    </row>
    <row r="514" spans="1:4" s="67" customFormat="1">
      <c r="A514" s="77">
        <f t="shared" si="7"/>
        <v>506</v>
      </c>
      <c r="B514" s="515" t="s">
        <v>725</v>
      </c>
      <c r="C514" s="219" t="s">
        <v>670</v>
      </c>
      <c r="D514" s="220">
        <v>570.29</v>
      </c>
    </row>
    <row r="515" spans="1:4" s="67" customFormat="1">
      <c r="A515" s="77">
        <f t="shared" si="7"/>
        <v>507</v>
      </c>
      <c r="B515" s="515" t="s">
        <v>726</v>
      </c>
      <c r="C515" s="219" t="s">
        <v>727</v>
      </c>
      <c r="D515" s="220">
        <v>570.29</v>
      </c>
    </row>
    <row r="516" spans="1:4" s="67" customFormat="1">
      <c r="A516" s="77">
        <f t="shared" si="7"/>
        <v>508</v>
      </c>
      <c r="B516" s="515" t="s">
        <v>728</v>
      </c>
      <c r="C516" s="219" t="s">
        <v>727</v>
      </c>
      <c r="D516" s="220">
        <v>570.29</v>
      </c>
    </row>
    <row r="517" spans="1:4" s="67" customFormat="1">
      <c r="A517" s="77">
        <f t="shared" si="7"/>
        <v>509</v>
      </c>
      <c r="B517" s="515" t="s">
        <v>729</v>
      </c>
      <c r="C517" s="219" t="s">
        <v>727</v>
      </c>
      <c r="D517" s="220">
        <v>570.29</v>
      </c>
    </row>
    <row r="518" spans="1:4" s="67" customFormat="1">
      <c r="A518" s="77">
        <f t="shared" si="7"/>
        <v>510</v>
      </c>
      <c r="B518" s="515" t="s">
        <v>730</v>
      </c>
      <c r="C518" s="219" t="s">
        <v>727</v>
      </c>
      <c r="D518" s="220">
        <v>570.29</v>
      </c>
    </row>
    <row r="519" spans="1:4" s="67" customFormat="1">
      <c r="A519" s="77">
        <f t="shared" si="7"/>
        <v>511</v>
      </c>
      <c r="B519" s="515" t="s">
        <v>731</v>
      </c>
      <c r="C519" s="219" t="s">
        <v>727</v>
      </c>
      <c r="D519" s="220">
        <v>570.29</v>
      </c>
    </row>
    <row r="520" spans="1:4" s="67" customFormat="1">
      <c r="A520" s="77">
        <f t="shared" si="7"/>
        <v>512</v>
      </c>
      <c r="B520" s="515" t="s">
        <v>732</v>
      </c>
      <c r="C520" s="219" t="s">
        <v>727</v>
      </c>
      <c r="D520" s="220">
        <v>570.29</v>
      </c>
    </row>
    <row r="521" spans="1:4" s="67" customFormat="1">
      <c r="A521" s="77">
        <f t="shared" si="7"/>
        <v>513</v>
      </c>
      <c r="B521" s="515" t="s">
        <v>733</v>
      </c>
      <c r="C521" s="219" t="s">
        <v>727</v>
      </c>
      <c r="D521" s="220">
        <v>570.29</v>
      </c>
    </row>
    <row r="522" spans="1:4" s="67" customFormat="1">
      <c r="A522" s="77">
        <f t="shared" si="7"/>
        <v>514</v>
      </c>
      <c r="B522" s="515" t="s">
        <v>734</v>
      </c>
      <c r="C522" s="219" t="s">
        <v>727</v>
      </c>
      <c r="D522" s="220">
        <v>570.29</v>
      </c>
    </row>
    <row r="523" spans="1:4" s="67" customFormat="1">
      <c r="A523" s="77">
        <f t="shared" ref="A523:A586" si="8">A522+1</f>
        <v>515</v>
      </c>
      <c r="B523" s="515" t="s">
        <v>334</v>
      </c>
      <c r="C523" s="219" t="s">
        <v>727</v>
      </c>
      <c r="D523" s="220">
        <v>570.29</v>
      </c>
    </row>
    <row r="524" spans="1:4" s="67" customFormat="1">
      <c r="A524" s="77">
        <f t="shared" si="8"/>
        <v>516</v>
      </c>
      <c r="B524" s="515" t="s">
        <v>334</v>
      </c>
      <c r="C524" s="219" t="s">
        <v>727</v>
      </c>
      <c r="D524" s="220">
        <v>570.29</v>
      </c>
    </row>
    <row r="525" spans="1:4" s="67" customFormat="1">
      <c r="A525" s="77">
        <f t="shared" si="8"/>
        <v>517</v>
      </c>
      <c r="B525" s="515" t="s">
        <v>735</v>
      </c>
      <c r="C525" s="219" t="s">
        <v>727</v>
      </c>
      <c r="D525" s="220">
        <v>570.29</v>
      </c>
    </row>
    <row r="526" spans="1:4" s="67" customFormat="1">
      <c r="A526" s="77">
        <f t="shared" si="8"/>
        <v>518</v>
      </c>
      <c r="B526" s="515" t="s">
        <v>736</v>
      </c>
      <c r="C526" s="219" t="s">
        <v>727</v>
      </c>
      <c r="D526" s="220">
        <v>570.29</v>
      </c>
    </row>
    <row r="527" spans="1:4" s="67" customFormat="1">
      <c r="A527" s="77">
        <f t="shared" si="8"/>
        <v>519</v>
      </c>
      <c r="B527" s="515" t="s">
        <v>737</v>
      </c>
      <c r="C527" s="219" t="s">
        <v>727</v>
      </c>
      <c r="D527" s="220">
        <v>570.29</v>
      </c>
    </row>
    <row r="528" spans="1:4" s="67" customFormat="1">
      <c r="A528" s="77">
        <f t="shared" si="8"/>
        <v>520</v>
      </c>
      <c r="B528" s="515" t="s">
        <v>738</v>
      </c>
      <c r="C528" s="219" t="s">
        <v>727</v>
      </c>
      <c r="D528" s="220">
        <v>570.29</v>
      </c>
    </row>
    <row r="529" spans="1:4" s="67" customFormat="1">
      <c r="A529" s="77">
        <f t="shared" si="8"/>
        <v>521</v>
      </c>
      <c r="B529" s="515" t="s">
        <v>739</v>
      </c>
      <c r="C529" s="219" t="s">
        <v>727</v>
      </c>
      <c r="D529" s="220">
        <v>570.29</v>
      </c>
    </row>
    <row r="530" spans="1:4" s="67" customFormat="1">
      <c r="A530" s="77">
        <f t="shared" si="8"/>
        <v>522</v>
      </c>
      <c r="B530" s="515" t="s">
        <v>740</v>
      </c>
      <c r="C530" s="219" t="s">
        <v>727</v>
      </c>
      <c r="D530" s="220">
        <v>570.29</v>
      </c>
    </row>
    <row r="531" spans="1:4" s="67" customFormat="1">
      <c r="A531" s="77">
        <f t="shared" si="8"/>
        <v>523</v>
      </c>
      <c r="B531" s="515" t="s">
        <v>741</v>
      </c>
      <c r="C531" s="219" t="s">
        <v>727</v>
      </c>
      <c r="D531" s="220">
        <v>570.29999999999995</v>
      </c>
    </row>
    <row r="532" spans="1:4" s="67" customFormat="1">
      <c r="A532" s="77">
        <f t="shared" si="8"/>
        <v>524</v>
      </c>
      <c r="B532" s="515" t="s">
        <v>735</v>
      </c>
      <c r="C532" s="219" t="s">
        <v>727</v>
      </c>
      <c r="D532" s="220">
        <v>570.29999999999995</v>
      </c>
    </row>
    <row r="533" spans="1:4" s="67" customFormat="1">
      <c r="A533" s="77">
        <f t="shared" si="8"/>
        <v>525</v>
      </c>
      <c r="B533" s="515" t="s">
        <v>742</v>
      </c>
      <c r="C533" s="219" t="s">
        <v>727</v>
      </c>
      <c r="D533" s="220">
        <v>570.29999999999995</v>
      </c>
    </row>
    <row r="534" spans="1:4" s="67" customFormat="1">
      <c r="A534" s="77">
        <f t="shared" si="8"/>
        <v>526</v>
      </c>
      <c r="B534" s="515" t="s">
        <v>743</v>
      </c>
      <c r="C534" s="219" t="s">
        <v>727</v>
      </c>
      <c r="D534" s="220">
        <v>570.29999999999995</v>
      </c>
    </row>
    <row r="535" spans="1:4" s="67" customFormat="1">
      <c r="A535" s="77">
        <f t="shared" si="8"/>
        <v>527</v>
      </c>
      <c r="B535" s="515" t="s">
        <v>744</v>
      </c>
      <c r="C535" s="219" t="s">
        <v>727</v>
      </c>
      <c r="D535" s="220">
        <v>570.29999999999995</v>
      </c>
    </row>
    <row r="536" spans="1:4" s="67" customFormat="1">
      <c r="A536" s="77">
        <f t="shared" si="8"/>
        <v>528</v>
      </c>
      <c r="B536" s="515" t="s">
        <v>745</v>
      </c>
      <c r="C536" s="219" t="s">
        <v>727</v>
      </c>
      <c r="D536" s="220">
        <v>570.29999999999995</v>
      </c>
    </row>
    <row r="537" spans="1:4" s="67" customFormat="1">
      <c r="A537" s="77">
        <f t="shared" si="8"/>
        <v>529</v>
      </c>
      <c r="B537" s="515" t="s">
        <v>746</v>
      </c>
      <c r="C537" s="219" t="s">
        <v>727</v>
      </c>
      <c r="D537" s="220">
        <v>570.29999999999995</v>
      </c>
    </row>
    <row r="538" spans="1:4" s="67" customFormat="1">
      <c r="A538" s="77">
        <f t="shared" si="8"/>
        <v>530</v>
      </c>
      <c r="B538" s="515" t="s">
        <v>747</v>
      </c>
      <c r="C538" s="219" t="s">
        <v>727</v>
      </c>
      <c r="D538" s="220">
        <v>570.29999999999995</v>
      </c>
    </row>
    <row r="539" spans="1:4" s="67" customFormat="1">
      <c r="A539" s="77">
        <f t="shared" si="8"/>
        <v>531</v>
      </c>
      <c r="B539" s="515" t="s">
        <v>748</v>
      </c>
      <c r="C539" s="219" t="s">
        <v>727</v>
      </c>
      <c r="D539" s="220">
        <v>570.29999999999995</v>
      </c>
    </row>
    <row r="540" spans="1:4" s="67" customFormat="1">
      <c r="A540" s="77">
        <f t="shared" si="8"/>
        <v>532</v>
      </c>
      <c r="B540" s="515" t="s">
        <v>749</v>
      </c>
      <c r="C540" s="219" t="s">
        <v>727</v>
      </c>
      <c r="D540" s="220">
        <v>570.29999999999995</v>
      </c>
    </row>
    <row r="541" spans="1:4" s="67" customFormat="1">
      <c r="A541" s="77">
        <f t="shared" si="8"/>
        <v>533</v>
      </c>
      <c r="B541" s="515" t="s">
        <v>750</v>
      </c>
      <c r="C541" s="219" t="s">
        <v>727</v>
      </c>
      <c r="D541" s="220">
        <v>570.29999999999995</v>
      </c>
    </row>
    <row r="542" spans="1:4" s="67" customFormat="1">
      <c r="A542" s="77">
        <f t="shared" si="8"/>
        <v>534</v>
      </c>
      <c r="B542" s="515" t="s">
        <v>750</v>
      </c>
      <c r="C542" s="219" t="s">
        <v>727</v>
      </c>
      <c r="D542" s="220">
        <v>570.29</v>
      </c>
    </row>
    <row r="543" spans="1:4" s="67" customFormat="1">
      <c r="A543" s="77">
        <f t="shared" si="8"/>
        <v>535</v>
      </c>
      <c r="B543" s="515" t="s">
        <v>750</v>
      </c>
      <c r="C543" s="219" t="s">
        <v>727</v>
      </c>
      <c r="D543" s="220">
        <v>570.29</v>
      </c>
    </row>
    <row r="544" spans="1:4" s="67" customFormat="1" ht="32.25" customHeight="1">
      <c r="A544" s="77">
        <f t="shared" si="8"/>
        <v>536</v>
      </c>
      <c r="B544" s="515" t="s">
        <v>334</v>
      </c>
      <c r="C544" s="219" t="s">
        <v>751</v>
      </c>
      <c r="D544" s="220">
        <v>721.64</v>
      </c>
    </row>
    <row r="545" spans="1:4" s="67" customFormat="1" ht="32.25" customHeight="1">
      <c r="A545" s="77">
        <f t="shared" si="8"/>
        <v>537</v>
      </c>
      <c r="B545" s="515" t="s">
        <v>334</v>
      </c>
      <c r="C545" s="219" t="s">
        <v>751</v>
      </c>
      <c r="D545" s="220">
        <v>360.82</v>
      </c>
    </row>
    <row r="546" spans="1:4" s="67" customFormat="1" ht="32.25" customHeight="1">
      <c r="A546" s="77">
        <f t="shared" si="8"/>
        <v>538</v>
      </c>
      <c r="B546" s="515" t="s">
        <v>334</v>
      </c>
      <c r="C546" s="219" t="s">
        <v>751</v>
      </c>
      <c r="D546" s="220">
        <v>721.64</v>
      </c>
    </row>
    <row r="547" spans="1:4" s="67" customFormat="1" ht="32.25" customHeight="1">
      <c r="A547" s="77">
        <f t="shared" si="8"/>
        <v>539</v>
      </c>
      <c r="B547" s="515" t="s">
        <v>334</v>
      </c>
      <c r="C547" s="219" t="s">
        <v>751</v>
      </c>
      <c r="D547" s="220">
        <v>360.82</v>
      </c>
    </row>
    <row r="548" spans="1:4" s="67" customFormat="1" ht="32.25" customHeight="1">
      <c r="A548" s="77">
        <f t="shared" si="8"/>
        <v>540</v>
      </c>
      <c r="B548" s="515" t="s">
        <v>334</v>
      </c>
      <c r="C548" s="219" t="s">
        <v>751</v>
      </c>
      <c r="D548" s="220">
        <v>2525.7399999999998</v>
      </c>
    </row>
    <row r="549" spans="1:4" s="67" customFormat="1" ht="32.25" customHeight="1">
      <c r="A549" s="77">
        <f t="shared" si="8"/>
        <v>541</v>
      </c>
      <c r="B549" s="515" t="s">
        <v>334</v>
      </c>
      <c r="C549" s="219" t="s">
        <v>751</v>
      </c>
      <c r="D549" s="220">
        <v>2525.7399999999998</v>
      </c>
    </row>
    <row r="550" spans="1:4" s="67" customFormat="1" ht="32.25" customHeight="1">
      <c r="A550" s="77">
        <f t="shared" si="8"/>
        <v>542</v>
      </c>
      <c r="B550" s="515" t="s">
        <v>334</v>
      </c>
      <c r="C550" s="219" t="s">
        <v>751</v>
      </c>
      <c r="D550" s="220">
        <v>2525.75</v>
      </c>
    </row>
    <row r="551" spans="1:4" s="67" customFormat="1" ht="32.25" customHeight="1">
      <c r="A551" s="77">
        <f t="shared" si="8"/>
        <v>543</v>
      </c>
      <c r="B551" s="515" t="s">
        <v>334</v>
      </c>
      <c r="C551" s="219" t="s">
        <v>751</v>
      </c>
      <c r="D551" s="220">
        <v>2525.75</v>
      </c>
    </row>
    <row r="552" spans="1:4" s="67" customFormat="1" ht="32.25" customHeight="1">
      <c r="A552" s="77">
        <f t="shared" si="8"/>
        <v>544</v>
      </c>
      <c r="B552" s="515" t="s">
        <v>334</v>
      </c>
      <c r="C552" s="219" t="s">
        <v>751</v>
      </c>
      <c r="D552" s="220">
        <v>2525.75</v>
      </c>
    </row>
    <row r="553" spans="1:4" s="67" customFormat="1" ht="32.25" customHeight="1">
      <c r="A553" s="77">
        <f t="shared" si="8"/>
        <v>545</v>
      </c>
      <c r="B553" s="515" t="s">
        <v>334</v>
      </c>
      <c r="C553" s="219" t="s">
        <v>751</v>
      </c>
      <c r="D553" s="220">
        <v>2525.75</v>
      </c>
    </row>
    <row r="554" spans="1:4" s="67" customFormat="1" ht="32.25" customHeight="1">
      <c r="A554" s="77">
        <f t="shared" si="8"/>
        <v>546</v>
      </c>
      <c r="B554" s="515" t="s">
        <v>334</v>
      </c>
      <c r="C554" s="219" t="s">
        <v>751</v>
      </c>
      <c r="D554" s="220">
        <v>2525.75</v>
      </c>
    </row>
    <row r="555" spans="1:4" s="67" customFormat="1" ht="32.25" customHeight="1">
      <c r="A555" s="77">
        <f t="shared" si="8"/>
        <v>547</v>
      </c>
      <c r="B555" s="515" t="s">
        <v>334</v>
      </c>
      <c r="C555" s="219" t="s">
        <v>751</v>
      </c>
      <c r="D555" s="220">
        <v>2525.75</v>
      </c>
    </row>
    <row r="556" spans="1:4" s="67" customFormat="1" ht="32.25" customHeight="1">
      <c r="A556" s="77">
        <f t="shared" si="8"/>
        <v>548</v>
      </c>
      <c r="B556" s="515" t="s">
        <v>334</v>
      </c>
      <c r="C556" s="219" t="s">
        <v>751</v>
      </c>
      <c r="D556" s="220">
        <v>2525.75</v>
      </c>
    </row>
    <row r="557" spans="1:4" s="67" customFormat="1">
      <c r="A557" s="77">
        <f t="shared" si="8"/>
        <v>549</v>
      </c>
      <c r="B557" s="515" t="s">
        <v>334</v>
      </c>
      <c r="C557" s="219" t="s">
        <v>752</v>
      </c>
      <c r="D557" s="220">
        <v>333.44</v>
      </c>
    </row>
    <row r="558" spans="1:4" s="67" customFormat="1">
      <c r="A558" s="77">
        <f t="shared" si="8"/>
        <v>550</v>
      </c>
      <c r="B558" s="515" t="s">
        <v>334</v>
      </c>
      <c r="C558" s="219" t="s">
        <v>752</v>
      </c>
      <c r="D558" s="220">
        <v>333.43</v>
      </c>
    </row>
    <row r="559" spans="1:4" s="67" customFormat="1">
      <c r="A559" s="77">
        <f t="shared" si="8"/>
        <v>551</v>
      </c>
      <c r="B559" s="515" t="s">
        <v>334</v>
      </c>
      <c r="C559" s="219" t="s">
        <v>752</v>
      </c>
      <c r="D559" s="220">
        <v>333.43</v>
      </c>
    </row>
    <row r="560" spans="1:4" s="67" customFormat="1">
      <c r="A560" s="77">
        <f t="shared" si="8"/>
        <v>552</v>
      </c>
      <c r="B560" s="515" t="s">
        <v>753</v>
      </c>
      <c r="C560" s="219" t="s">
        <v>752</v>
      </c>
      <c r="D560" s="220">
        <v>333.43</v>
      </c>
    </row>
    <row r="561" spans="1:4" s="67" customFormat="1">
      <c r="A561" s="77">
        <f t="shared" si="8"/>
        <v>553</v>
      </c>
      <c r="B561" s="515" t="s">
        <v>334</v>
      </c>
      <c r="C561" s="219" t="s">
        <v>752</v>
      </c>
      <c r="D561" s="220">
        <v>333.43</v>
      </c>
    </row>
    <row r="562" spans="1:4" s="67" customFormat="1">
      <c r="A562" s="77">
        <f t="shared" si="8"/>
        <v>554</v>
      </c>
      <c r="B562" s="515" t="s">
        <v>754</v>
      </c>
      <c r="C562" s="219" t="s">
        <v>752</v>
      </c>
      <c r="D562" s="220">
        <v>333.44</v>
      </c>
    </row>
    <row r="563" spans="1:4" s="67" customFormat="1">
      <c r="A563" s="77">
        <f t="shared" si="8"/>
        <v>555</v>
      </c>
      <c r="B563" s="515" t="s">
        <v>334</v>
      </c>
      <c r="C563" s="219" t="s">
        <v>752</v>
      </c>
      <c r="D563" s="220">
        <v>333.44</v>
      </c>
    </row>
    <row r="564" spans="1:4" s="67" customFormat="1">
      <c r="A564" s="77">
        <f t="shared" si="8"/>
        <v>556</v>
      </c>
      <c r="B564" s="515" t="s">
        <v>334</v>
      </c>
      <c r="C564" s="219" t="s">
        <v>752</v>
      </c>
      <c r="D564" s="220">
        <v>333.44</v>
      </c>
    </row>
    <row r="565" spans="1:4" s="67" customFormat="1">
      <c r="A565" s="77">
        <f t="shared" si="8"/>
        <v>557</v>
      </c>
      <c r="B565" s="515" t="s">
        <v>334</v>
      </c>
      <c r="C565" s="219" t="s">
        <v>752</v>
      </c>
      <c r="D565" s="220">
        <v>333.44</v>
      </c>
    </row>
    <row r="566" spans="1:4" s="67" customFormat="1">
      <c r="A566" s="77">
        <f t="shared" si="8"/>
        <v>558</v>
      </c>
      <c r="B566" s="515" t="s">
        <v>334</v>
      </c>
      <c r="C566" s="219" t="s">
        <v>752</v>
      </c>
      <c r="D566" s="220">
        <v>333.44</v>
      </c>
    </row>
    <row r="567" spans="1:4" s="67" customFormat="1">
      <c r="A567" s="77">
        <f t="shared" si="8"/>
        <v>559</v>
      </c>
      <c r="B567" s="515" t="s">
        <v>334</v>
      </c>
      <c r="C567" s="219" t="s">
        <v>752</v>
      </c>
      <c r="D567" s="220">
        <v>333.44</v>
      </c>
    </row>
    <row r="568" spans="1:4" s="67" customFormat="1">
      <c r="A568" s="77">
        <f t="shared" si="8"/>
        <v>560</v>
      </c>
      <c r="B568" s="515" t="s">
        <v>334</v>
      </c>
      <c r="C568" s="219" t="s">
        <v>752</v>
      </c>
      <c r="D568" s="220">
        <v>333.44</v>
      </c>
    </row>
    <row r="569" spans="1:4" s="67" customFormat="1">
      <c r="A569" s="77">
        <f t="shared" si="8"/>
        <v>561</v>
      </c>
      <c r="B569" s="515" t="s">
        <v>334</v>
      </c>
      <c r="C569" s="219" t="s">
        <v>755</v>
      </c>
      <c r="D569" s="220">
        <v>4745.1000000000004</v>
      </c>
    </row>
    <row r="570" spans="1:4" s="67" customFormat="1">
      <c r="A570" s="77">
        <f t="shared" si="8"/>
        <v>562</v>
      </c>
      <c r="B570" s="515" t="s">
        <v>334</v>
      </c>
      <c r="C570" s="219" t="s">
        <v>756</v>
      </c>
      <c r="D570" s="220">
        <v>2987.66</v>
      </c>
    </row>
    <row r="571" spans="1:4" s="67" customFormat="1">
      <c r="A571" s="77">
        <f t="shared" si="8"/>
        <v>563</v>
      </c>
      <c r="B571" s="515" t="s">
        <v>334</v>
      </c>
      <c r="C571" s="219" t="s">
        <v>757</v>
      </c>
      <c r="D571" s="220">
        <v>3866.17</v>
      </c>
    </row>
    <row r="572" spans="1:4" s="67" customFormat="1" ht="32.25" customHeight="1">
      <c r="A572" s="77">
        <f t="shared" si="8"/>
        <v>564</v>
      </c>
      <c r="B572" s="515" t="s">
        <v>758</v>
      </c>
      <c r="C572" s="219" t="s">
        <v>759</v>
      </c>
      <c r="D572" s="220">
        <v>511.8</v>
      </c>
    </row>
    <row r="573" spans="1:4" s="67" customFormat="1" ht="32.25" customHeight="1">
      <c r="A573" s="77">
        <f t="shared" si="8"/>
        <v>565</v>
      </c>
      <c r="B573" s="515" t="s">
        <v>760</v>
      </c>
      <c r="C573" s="219" t="s">
        <v>759</v>
      </c>
      <c r="D573" s="220">
        <v>511.8</v>
      </c>
    </row>
    <row r="574" spans="1:4" s="67" customFormat="1" ht="32.25" customHeight="1">
      <c r="A574" s="77">
        <f t="shared" si="8"/>
        <v>566</v>
      </c>
      <c r="B574" s="515" t="s">
        <v>761</v>
      </c>
      <c r="C574" s="219" t="s">
        <v>759</v>
      </c>
      <c r="D574" s="220">
        <v>511.8</v>
      </c>
    </row>
    <row r="575" spans="1:4" s="67" customFormat="1" ht="32.25" customHeight="1">
      <c r="A575" s="77">
        <f t="shared" si="8"/>
        <v>567</v>
      </c>
      <c r="B575" s="515" t="s">
        <v>762</v>
      </c>
      <c r="C575" s="219" t="s">
        <v>759</v>
      </c>
      <c r="D575" s="220">
        <v>511.8</v>
      </c>
    </row>
    <row r="576" spans="1:4" s="67" customFormat="1" ht="32.25" customHeight="1">
      <c r="A576" s="77">
        <f t="shared" si="8"/>
        <v>568</v>
      </c>
      <c r="B576" s="515" t="s">
        <v>763</v>
      </c>
      <c r="C576" s="219" t="s">
        <v>759</v>
      </c>
      <c r="D576" s="220">
        <v>511.8</v>
      </c>
    </row>
    <row r="577" spans="1:4" s="67" customFormat="1" ht="32.25" customHeight="1">
      <c r="A577" s="77">
        <f t="shared" si="8"/>
        <v>569</v>
      </c>
      <c r="B577" s="515" t="s">
        <v>764</v>
      </c>
      <c r="C577" s="219" t="s">
        <v>759</v>
      </c>
      <c r="D577" s="220">
        <v>511.8</v>
      </c>
    </row>
    <row r="578" spans="1:4" s="67" customFormat="1" ht="32.25" customHeight="1">
      <c r="A578" s="77">
        <f t="shared" si="8"/>
        <v>570</v>
      </c>
      <c r="B578" s="515" t="s">
        <v>765</v>
      </c>
      <c r="C578" s="219" t="s">
        <v>759</v>
      </c>
      <c r="D578" s="220">
        <v>511.8</v>
      </c>
    </row>
    <row r="579" spans="1:4" s="67" customFormat="1" ht="32.25" customHeight="1">
      <c r="A579" s="77">
        <f t="shared" si="8"/>
        <v>571</v>
      </c>
      <c r="B579" s="515" t="s">
        <v>766</v>
      </c>
      <c r="C579" s="219" t="s">
        <v>759</v>
      </c>
      <c r="D579" s="220">
        <v>511.8</v>
      </c>
    </row>
    <row r="580" spans="1:4" s="67" customFormat="1" ht="32.25" customHeight="1">
      <c r="A580" s="77">
        <f t="shared" si="8"/>
        <v>572</v>
      </c>
      <c r="B580" s="515" t="s">
        <v>767</v>
      </c>
      <c r="C580" s="219" t="s">
        <v>759</v>
      </c>
      <c r="D580" s="220">
        <v>511.8</v>
      </c>
    </row>
    <row r="581" spans="1:4" s="67" customFormat="1" ht="32.25" customHeight="1">
      <c r="A581" s="77">
        <f t="shared" si="8"/>
        <v>573</v>
      </c>
      <c r="B581" s="515" t="s">
        <v>768</v>
      </c>
      <c r="C581" s="219" t="s">
        <v>759</v>
      </c>
      <c r="D581" s="220">
        <v>511.8</v>
      </c>
    </row>
    <row r="582" spans="1:4" s="67" customFormat="1" ht="32.25" customHeight="1">
      <c r="A582" s="77">
        <f t="shared" si="8"/>
        <v>574</v>
      </c>
      <c r="B582" s="515" t="s">
        <v>769</v>
      </c>
      <c r="C582" s="219" t="s">
        <v>759</v>
      </c>
      <c r="D582" s="220">
        <v>511.8</v>
      </c>
    </row>
    <row r="583" spans="1:4" s="67" customFormat="1" ht="32.25" customHeight="1">
      <c r="A583" s="77">
        <f t="shared" si="8"/>
        <v>575</v>
      </c>
      <c r="B583" s="515" t="s">
        <v>770</v>
      </c>
      <c r="C583" s="219" t="s">
        <v>759</v>
      </c>
      <c r="D583" s="220">
        <v>511.8</v>
      </c>
    </row>
    <row r="584" spans="1:4" s="67" customFormat="1" ht="32.25" customHeight="1">
      <c r="A584" s="77">
        <f t="shared" si="8"/>
        <v>576</v>
      </c>
      <c r="B584" s="515" t="s">
        <v>771</v>
      </c>
      <c r="C584" s="219" t="s">
        <v>759</v>
      </c>
      <c r="D584" s="220">
        <v>511.87</v>
      </c>
    </row>
    <row r="585" spans="1:4" s="67" customFormat="1" ht="32.25" customHeight="1">
      <c r="A585" s="77">
        <f t="shared" si="8"/>
        <v>577</v>
      </c>
      <c r="B585" s="515" t="s">
        <v>772</v>
      </c>
      <c r="C585" s="219" t="s">
        <v>759</v>
      </c>
      <c r="D585" s="220">
        <v>511.8</v>
      </c>
    </row>
    <row r="586" spans="1:4" s="67" customFormat="1" ht="32.25" customHeight="1">
      <c r="A586" s="77">
        <f t="shared" si="8"/>
        <v>578</v>
      </c>
      <c r="B586" s="515" t="s">
        <v>773</v>
      </c>
      <c r="C586" s="219" t="s">
        <v>759</v>
      </c>
      <c r="D586" s="220">
        <v>511.8</v>
      </c>
    </row>
    <row r="587" spans="1:4" s="67" customFormat="1" ht="32.25" customHeight="1">
      <c r="A587" s="77">
        <f t="shared" ref="A587:A650" si="9">A586+1</f>
        <v>579</v>
      </c>
      <c r="B587" s="515" t="s">
        <v>774</v>
      </c>
      <c r="C587" s="219" t="s">
        <v>759</v>
      </c>
      <c r="D587" s="220">
        <v>511.8</v>
      </c>
    </row>
    <row r="588" spans="1:4" s="67" customFormat="1" ht="32.25" customHeight="1">
      <c r="A588" s="77">
        <f t="shared" si="9"/>
        <v>580</v>
      </c>
      <c r="B588" s="515" t="s">
        <v>775</v>
      </c>
      <c r="C588" s="219" t="s">
        <v>759</v>
      </c>
      <c r="D588" s="220">
        <v>511.8</v>
      </c>
    </row>
    <row r="589" spans="1:4" s="67" customFormat="1" ht="32.25" customHeight="1">
      <c r="A589" s="77">
        <f t="shared" si="9"/>
        <v>581</v>
      </c>
      <c r="B589" s="515" t="s">
        <v>776</v>
      </c>
      <c r="C589" s="219" t="s">
        <v>759</v>
      </c>
      <c r="D589" s="220">
        <v>511.8</v>
      </c>
    </row>
    <row r="590" spans="1:4" s="67" customFormat="1" ht="32.25" customHeight="1">
      <c r="A590" s="77">
        <f t="shared" si="9"/>
        <v>582</v>
      </c>
      <c r="B590" s="515" t="s">
        <v>777</v>
      </c>
      <c r="C590" s="219" t="s">
        <v>759</v>
      </c>
      <c r="D590" s="220">
        <v>511.8</v>
      </c>
    </row>
    <row r="591" spans="1:4" s="67" customFormat="1" ht="32.25" customHeight="1">
      <c r="A591" s="77">
        <f t="shared" si="9"/>
        <v>583</v>
      </c>
      <c r="B591" s="515" t="s">
        <v>778</v>
      </c>
      <c r="C591" s="219" t="s">
        <v>759</v>
      </c>
      <c r="D591" s="220">
        <v>511.8</v>
      </c>
    </row>
    <row r="592" spans="1:4" s="67" customFormat="1" ht="32.25" customHeight="1">
      <c r="A592" s="77">
        <f t="shared" si="9"/>
        <v>584</v>
      </c>
      <c r="B592" s="515" t="s">
        <v>779</v>
      </c>
      <c r="C592" s="219" t="s">
        <v>759</v>
      </c>
      <c r="D592" s="220">
        <v>511.8</v>
      </c>
    </row>
    <row r="593" spans="1:4" s="67" customFormat="1" ht="32.25" customHeight="1">
      <c r="A593" s="77">
        <f t="shared" si="9"/>
        <v>585</v>
      </c>
      <c r="B593" s="515" t="s">
        <v>780</v>
      </c>
      <c r="C593" s="219" t="s">
        <v>759</v>
      </c>
      <c r="D593" s="220">
        <v>511.8</v>
      </c>
    </row>
    <row r="594" spans="1:4" s="67" customFormat="1" ht="32.25" customHeight="1">
      <c r="A594" s="77">
        <f t="shared" si="9"/>
        <v>586</v>
      </c>
      <c r="B594" s="515" t="s">
        <v>781</v>
      </c>
      <c r="C594" s="219" t="s">
        <v>759</v>
      </c>
      <c r="D594" s="220">
        <v>511.8</v>
      </c>
    </row>
    <row r="595" spans="1:4" s="67" customFormat="1" ht="32.25" customHeight="1">
      <c r="A595" s="77">
        <f t="shared" si="9"/>
        <v>587</v>
      </c>
      <c r="B595" s="515" t="s">
        <v>334</v>
      </c>
      <c r="C595" s="219" t="s">
        <v>759</v>
      </c>
      <c r="D595" s="220">
        <v>511.8</v>
      </c>
    </row>
    <row r="596" spans="1:4" s="67" customFormat="1" ht="32.25" customHeight="1">
      <c r="A596" s="77">
        <f t="shared" si="9"/>
        <v>588</v>
      </c>
      <c r="B596" s="515" t="s">
        <v>334</v>
      </c>
      <c r="C596" s="219" t="s">
        <v>759</v>
      </c>
      <c r="D596" s="220">
        <v>511.8</v>
      </c>
    </row>
    <row r="597" spans="1:4" s="67" customFormat="1" ht="32.25" customHeight="1">
      <c r="A597" s="77">
        <f t="shared" si="9"/>
        <v>589</v>
      </c>
      <c r="B597" s="515" t="s">
        <v>334</v>
      </c>
      <c r="C597" s="219" t="s">
        <v>759</v>
      </c>
      <c r="D597" s="220">
        <v>511.8</v>
      </c>
    </row>
    <row r="598" spans="1:4" s="67" customFormat="1" ht="32.25" customHeight="1">
      <c r="A598" s="77">
        <f t="shared" si="9"/>
        <v>590</v>
      </c>
      <c r="B598" s="515" t="s">
        <v>334</v>
      </c>
      <c r="C598" s="219" t="s">
        <v>759</v>
      </c>
      <c r="D598" s="220">
        <v>511.8</v>
      </c>
    </row>
    <row r="599" spans="1:4" s="67" customFormat="1" ht="32.25" customHeight="1">
      <c r="A599" s="77">
        <f t="shared" si="9"/>
        <v>591</v>
      </c>
      <c r="B599" s="515" t="s">
        <v>334</v>
      </c>
      <c r="C599" s="219" t="s">
        <v>759</v>
      </c>
      <c r="D599" s="220">
        <v>511.8</v>
      </c>
    </row>
    <row r="600" spans="1:4" s="67" customFormat="1" ht="32.25" customHeight="1">
      <c r="A600" s="77">
        <f t="shared" si="9"/>
        <v>592</v>
      </c>
      <c r="B600" s="515" t="s">
        <v>334</v>
      </c>
      <c r="C600" s="219" t="s">
        <v>759</v>
      </c>
      <c r="D600" s="220">
        <v>511.8</v>
      </c>
    </row>
    <row r="601" spans="1:4" s="67" customFormat="1" ht="32.25" customHeight="1">
      <c r="A601" s="77">
        <f t="shared" si="9"/>
        <v>593</v>
      </c>
      <c r="B601" s="515" t="s">
        <v>334</v>
      </c>
      <c r="C601" s="219" t="s">
        <v>759</v>
      </c>
      <c r="D601" s="220">
        <v>511.8</v>
      </c>
    </row>
    <row r="602" spans="1:4" s="67" customFormat="1" ht="32.25" customHeight="1">
      <c r="A602" s="77">
        <f t="shared" si="9"/>
        <v>594</v>
      </c>
      <c r="B602" s="515" t="s">
        <v>334</v>
      </c>
      <c r="C602" s="219" t="s">
        <v>759</v>
      </c>
      <c r="D602" s="220">
        <v>511.8</v>
      </c>
    </row>
    <row r="603" spans="1:4" s="67" customFormat="1" ht="32.25" customHeight="1">
      <c r="A603" s="77">
        <f t="shared" si="9"/>
        <v>595</v>
      </c>
      <c r="B603" s="515" t="s">
        <v>334</v>
      </c>
      <c r="C603" s="219" t="s">
        <v>782</v>
      </c>
      <c r="D603" s="220">
        <v>22988.22</v>
      </c>
    </row>
    <row r="604" spans="1:4" s="67" customFormat="1" ht="32.25" customHeight="1">
      <c r="A604" s="77">
        <f t="shared" si="9"/>
        <v>596</v>
      </c>
      <c r="B604" s="515" t="s">
        <v>334</v>
      </c>
      <c r="C604" s="219" t="s">
        <v>783</v>
      </c>
      <c r="D604" s="220">
        <v>27022.84</v>
      </c>
    </row>
    <row r="605" spans="1:4" s="67" customFormat="1" ht="32.25" customHeight="1">
      <c r="A605" s="77">
        <f t="shared" si="9"/>
        <v>597</v>
      </c>
      <c r="B605" s="515" t="s">
        <v>334</v>
      </c>
      <c r="C605" s="219" t="s">
        <v>784</v>
      </c>
      <c r="D605" s="220">
        <v>36691.9</v>
      </c>
    </row>
    <row r="606" spans="1:4" s="67" customFormat="1" ht="32.25" customHeight="1">
      <c r="A606" s="77">
        <f t="shared" si="9"/>
        <v>598</v>
      </c>
      <c r="B606" s="515" t="s">
        <v>334</v>
      </c>
      <c r="C606" s="219" t="s">
        <v>785</v>
      </c>
      <c r="D606" s="220">
        <v>9496.73</v>
      </c>
    </row>
    <row r="607" spans="1:4" s="67" customFormat="1" ht="32.25" customHeight="1">
      <c r="A607" s="77">
        <f t="shared" si="9"/>
        <v>599</v>
      </c>
      <c r="B607" s="515" t="s">
        <v>334</v>
      </c>
      <c r="C607" s="219" t="s">
        <v>786</v>
      </c>
      <c r="D607" s="220">
        <v>9651.02</v>
      </c>
    </row>
    <row r="608" spans="1:4" s="67" customFormat="1" ht="32.25" customHeight="1">
      <c r="A608" s="77">
        <f t="shared" si="9"/>
        <v>600</v>
      </c>
      <c r="B608" s="515" t="s">
        <v>334</v>
      </c>
      <c r="C608" s="219" t="s">
        <v>787</v>
      </c>
      <c r="D608" s="220">
        <v>28953.05</v>
      </c>
    </row>
    <row r="609" spans="1:4" s="67" customFormat="1">
      <c r="A609" s="77">
        <f t="shared" si="9"/>
        <v>601</v>
      </c>
      <c r="B609" s="515" t="s">
        <v>334</v>
      </c>
      <c r="C609" s="219" t="s">
        <v>788</v>
      </c>
      <c r="D609" s="220">
        <v>3018.14</v>
      </c>
    </row>
    <row r="610" spans="1:4" s="67" customFormat="1">
      <c r="A610" s="77">
        <f t="shared" si="9"/>
        <v>602</v>
      </c>
      <c r="B610" s="515" t="s">
        <v>334</v>
      </c>
      <c r="C610" s="219" t="s">
        <v>789</v>
      </c>
      <c r="D610" s="220">
        <v>772.08</v>
      </c>
    </row>
    <row r="611" spans="1:4" s="67" customFormat="1">
      <c r="A611" s="77">
        <f t="shared" si="9"/>
        <v>603</v>
      </c>
      <c r="B611" s="515" t="s">
        <v>790</v>
      </c>
      <c r="C611" s="219" t="s">
        <v>791</v>
      </c>
      <c r="D611" s="220">
        <v>0</v>
      </c>
    </row>
    <row r="612" spans="1:4" s="67" customFormat="1">
      <c r="A612" s="77">
        <f t="shared" si="9"/>
        <v>604</v>
      </c>
      <c r="B612" s="515" t="s">
        <v>792</v>
      </c>
      <c r="C612" s="219" t="s">
        <v>791</v>
      </c>
      <c r="D612" s="220">
        <v>0</v>
      </c>
    </row>
    <row r="613" spans="1:4" s="67" customFormat="1">
      <c r="A613" s="77">
        <f t="shared" si="9"/>
        <v>605</v>
      </c>
      <c r="B613" s="515" t="s">
        <v>793</v>
      </c>
      <c r="C613" s="219" t="s">
        <v>791</v>
      </c>
      <c r="D613" s="220">
        <v>0</v>
      </c>
    </row>
    <row r="614" spans="1:4" s="67" customFormat="1">
      <c r="A614" s="77">
        <f t="shared" si="9"/>
        <v>606</v>
      </c>
      <c r="B614" s="515" t="s">
        <v>794</v>
      </c>
      <c r="C614" s="219" t="s">
        <v>791</v>
      </c>
      <c r="D614" s="220">
        <v>0</v>
      </c>
    </row>
    <row r="615" spans="1:4" s="67" customFormat="1">
      <c r="A615" s="77">
        <f t="shared" si="9"/>
        <v>607</v>
      </c>
      <c r="B615" s="515" t="s">
        <v>795</v>
      </c>
      <c r="C615" s="219" t="s">
        <v>791</v>
      </c>
      <c r="D615" s="220">
        <v>0</v>
      </c>
    </row>
    <row r="616" spans="1:4" s="67" customFormat="1">
      <c r="A616" s="77">
        <f t="shared" si="9"/>
        <v>608</v>
      </c>
      <c r="B616" s="515" t="s">
        <v>796</v>
      </c>
      <c r="C616" s="219" t="s">
        <v>791</v>
      </c>
      <c r="D616" s="220">
        <v>0</v>
      </c>
    </row>
    <row r="617" spans="1:4" s="67" customFormat="1">
      <c r="A617" s="77">
        <f t="shared" si="9"/>
        <v>609</v>
      </c>
      <c r="B617" s="515" t="s">
        <v>334</v>
      </c>
      <c r="C617" s="219" t="s">
        <v>797</v>
      </c>
      <c r="D617" s="220">
        <v>99180.72</v>
      </c>
    </row>
    <row r="618" spans="1:4" s="67" customFormat="1">
      <c r="A618" s="77">
        <f t="shared" si="9"/>
        <v>610</v>
      </c>
      <c r="B618" s="515" t="s">
        <v>798</v>
      </c>
      <c r="C618" s="219" t="s">
        <v>799</v>
      </c>
      <c r="D618" s="220">
        <v>0</v>
      </c>
    </row>
    <row r="619" spans="1:4" s="67" customFormat="1">
      <c r="A619" s="77">
        <f t="shared" si="9"/>
        <v>611</v>
      </c>
      <c r="B619" s="515" t="s">
        <v>800</v>
      </c>
      <c r="C619" s="219" t="s">
        <v>799</v>
      </c>
      <c r="D619" s="220">
        <v>0</v>
      </c>
    </row>
    <row r="620" spans="1:4" s="67" customFormat="1">
      <c r="A620" s="77">
        <f t="shared" si="9"/>
        <v>612</v>
      </c>
      <c r="B620" s="515" t="s">
        <v>801</v>
      </c>
      <c r="C620" s="219" t="s">
        <v>799</v>
      </c>
      <c r="D620" s="220">
        <v>0</v>
      </c>
    </row>
    <row r="621" spans="1:4" s="67" customFormat="1">
      <c r="A621" s="77">
        <f t="shared" si="9"/>
        <v>613</v>
      </c>
      <c r="B621" s="515" t="s">
        <v>802</v>
      </c>
      <c r="C621" s="219" t="s">
        <v>799</v>
      </c>
      <c r="D621" s="220">
        <v>0</v>
      </c>
    </row>
    <row r="622" spans="1:4" s="67" customFormat="1">
      <c r="A622" s="77">
        <f t="shared" si="9"/>
        <v>614</v>
      </c>
      <c r="B622" s="515" t="s">
        <v>803</v>
      </c>
      <c r="C622" s="219" t="s">
        <v>799</v>
      </c>
      <c r="D622" s="220">
        <v>0</v>
      </c>
    </row>
    <row r="623" spans="1:4" s="67" customFormat="1">
      <c r="A623" s="77">
        <f t="shared" si="9"/>
        <v>615</v>
      </c>
      <c r="B623" s="515" t="s">
        <v>804</v>
      </c>
      <c r="C623" s="219" t="s">
        <v>799</v>
      </c>
      <c r="D623" s="220">
        <v>0</v>
      </c>
    </row>
    <row r="624" spans="1:4" s="67" customFormat="1">
      <c r="A624" s="77">
        <f t="shared" si="9"/>
        <v>616</v>
      </c>
      <c r="B624" s="515" t="s">
        <v>805</v>
      </c>
      <c r="C624" s="219" t="s">
        <v>799</v>
      </c>
      <c r="D624" s="220">
        <v>0</v>
      </c>
    </row>
    <row r="625" spans="1:4" s="67" customFormat="1">
      <c r="A625" s="77">
        <f t="shared" si="9"/>
        <v>617</v>
      </c>
      <c r="B625" s="515" t="s">
        <v>806</v>
      </c>
      <c r="C625" s="219" t="s">
        <v>799</v>
      </c>
      <c r="D625" s="220">
        <v>0</v>
      </c>
    </row>
    <row r="626" spans="1:4" s="67" customFormat="1">
      <c r="A626" s="77">
        <f t="shared" si="9"/>
        <v>618</v>
      </c>
      <c r="B626" s="515" t="s">
        <v>807</v>
      </c>
      <c r="C626" s="219" t="s">
        <v>799</v>
      </c>
      <c r="D626" s="220">
        <v>0</v>
      </c>
    </row>
    <row r="627" spans="1:4" s="67" customFormat="1">
      <c r="A627" s="77">
        <f t="shared" si="9"/>
        <v>619</v>
      </c>
      <c r="B627" s="515" t="s">
        <v>808</v>
      </c>
      <c r="C627" s="219" t="s">
        <v>799</v>
      </c>
      <c r="D627" s="220">
        <v>0</v>
      </c>
    </row>
    <row r="628" spans="1:4" s="67" customFormat="1">
      <c r="A628" s="77">
        <f t="shared" si="9"/>
        <v>620</v>
      </c>
      <c r="B628" s="515" t="s">
        <v>809</v>
      </c>
      <c r="C628" s="219" t="s">
        <v>799</v>
      </c>
      <c r="D628" s="220">
        <v>0</v>
      </c>
    </row>
    <row r="629" spans="1:4" s="67" customFormat="1">
      <c r="A629" s="77">
        <f t="shared" si="9"/>
        <v>621</v>
      </c>
      <c r="B629" s="515" t="s">
        <v>810</v>
      </c>
      <c r="C629" s="219" t="s">
        <v>799</v>
      </c>
      <c r="D629" s="220">
        <v>0</v>
      </c>
    </row>
    <row r="630" spans="1:4" s="67" customFormat="1">
      <c r="A630" s="77">
        <f t="shared" si="9"/>
        <v>622</v>
      </c>
      <c r="B630" s="515" t="s">
        <v>811</v>
      </c>
      <c r="C630" s="219" t="s">
        <v>799</v>
      </c>
      <c r="D630" s="220">
        <v>0</v>
      </c>
    </row>
    <row r="631" spans="1:4" s="67" customFormat="1">
      <c r="A631" s="77">
        <f t="shared" si="9"/>
        <v>623</v>
      </c>
      <c r="B631" s="515" t="s">
        <v>812</v>
      </c>
      <c r="C631" s="219" t="s">
        <v>799</v>
      </c>
      <c r="D631" s="220">
        <v>0</v>
      </c>
    </row>
    <row r="632" spans="1:4" s="67" customFormat="1">
      <c r="A632" s="77">
        <f t="shared" si="9"/>
        <v>624</v>
      </c>
      <c r="B632" s="515" t="s">
        <v>813</v>
      </c>
      <c r="C632" s="219" t="s">
        <v>799</v>
      </c>
      <c r="D632" s="220">
        <v>0</v>
      </c>
    </row>
    <row r="633" spans="1:4" s="67" customFormat="1">
      <c r="A633" s="77">
        <f t="shared" si="9"/>
        <v>625</v>
      </c>
      <c r="B633" s="515" t="s">
        <v>814</v>
      </c>
      <c r="C633" s="219" t="s">
        <v>799</v>
      </c>
      <c r="D633" s="220">
        <v>0</v>
      </c>
    </row>
    <row r="634" spans="1:4" s="67" customFormat="1">
      <c r="A634" s="77">
        <f t="shared" si="9"/>
        <v>626</v>
      </c>
      <c r="B634" s="515" t="s">
        <v>815</v>
      </c>
      <c r="C634" s="219" t="s">
        <v>799</v>
      </c>
      <c r="D634" s="220">
        <v>0</v>
      </c>
    </row>
    <row r="635" spans="1:4" s="67" customFormat="1">
      <c r="A635" s="77">
        <f t="shared" si="9"/>
        <v>627</v>
      </c>
      <c r="B635" s="515" t="s">
        <v>816</v>
      </c>
      <c r="C635" s="219" t="s">
        <v>799</v>
      </c>
      <c r="D635" s="220">
        <v>0</v>
      </c>
    </row>
    <row r="636" spans="1:4" s="67" customFormat="1">
      <c r="A636" s="77">
        <f t="shared" si="9"/>
        <v>628</v>
      </c>
      <c r="B636" s="515" t="s">
        <v>817</v>
      </c>
      <c r="C636" s="219" t="s">
        <v>799</v>
      </c>
      <c r="D636" s="220">
        <v>0</v>
      </c>
    </row>
    <row r="637" spans="1:4" s="67" customFormat="1">
      <c r="A637" s="77">
        <f t="shared" si="9"/>
        <v>629</v>
      </c>
      <c r="B637" s="515" t="s">
        <v>334</v>
      </c>
      <c r="C637" s="219" t="s">
        <v>799</v>
      </c>
      <c r="D637" s="220">
        <v>0</v>
      </c>
    </row>
    <row r="638" spans="1:4" s="67" customFormat="1">
      <c r="A638" s="77">
        <f t="shared" si="9"/>
        <v>630</v>
      </c>
      <c r="B638" s="515" t="s">
        <v>334</v>
      </c>
      <c r="C638" s="219" t="s">
        <v>799</v>
      </c>
      <c r="D638" s="220">
        <v>0</v>
      </c>
    </row>
    <row r="639" spans="1:4" s="67" customFormat="1">
      <c r="A639" s="77">
        <f t="shared" si="9"/>
        <v>631</v>
      </c>
      <c r="B639" s="515" t="s">
        <v>818</v>
      </c>
      <c r="C639" s="219" t="s">
        <v>799</v>
      </c>
      <c r="D639" s="220">
        <v>0</v>
      </c>
    </row>
    <row r="640" spans="1:4" s="67" customFormat="1">
      <c r="A640" s="77">
        <f t="shared" si="9"/>
        <v>632</v>
      </c>
      <c r="B640" s="515" t="s">
        <v>819</v>
      </c>
      <c r="C640" s="219" t="s">
        <v>799</v>
      </c>
      <c r="D640" s="220">
        <v>0</v>
      </c>
    </row>
    <row r="641" spans="1:4" s="67" customFormat="1">
      <c r="A641" s="77">
        <f t="shared" si="9"/>
        <v>633</v>
      </c>
      <c r="B641" s="515" t="s">
        <v>820</v>
      </c>
      <c r="C641" s="219" t="s">
        <v>799</v>
      </c>
      <c r="D641" s="220">
        <v>0</v>
      </c>
    </row>
    <row r="642" spans="1:4" s="67" customFormat="1">
      <c r="A642" s="77">
        <f t="shared" si="9"/>
        <v>634</v>
      </c>
      <c r="B642" s="515" t="s">
        <v>821</v>
      </c>
      <c r="C642" s="219" t="s">
        <v>799</v>
      </c>
      <c r="D642" s="220">
        <v>0</v>
      </c>
    </row>
    <row r="643" spans="1:4" s="67" customFormat="1">
      <c r="A643" s="77">
        <f t="shared" si="9"/>
        <v>635</v>
      </c>
      <c r="B643" s="515" t="s">
        <v>822</v>
      </c>
      <c r="C643" s="219" t="s">
        <v>799</v>
      </c>
      <c r="D643" s="220">
        <v>0</v>
      </c>
    </row>
    <row r="644" spans="1:4" s="67" customFormat="1">
      <c r="A644" s="77">
        <f t="shared" si="9"/>
        <v>636</v>
      </c>
      <c r="B644" s="515" t="s">
        <v>823</v>
      </c>
      <c r="C644" s="219" t="s">
        <v>799</v>
      </c>
      <c r="D644" s="220">
        <v>0</v>
      </c>
    </row>
    <row r="645" spans="1:4" s="67" customFormat="1">
      <c r="A645" s="77">
        <f t="shared" si="9"/>
        <v>637</v>
      </c>
      <c r="B645" s="515" t="s">
        <v>824</v>
      </c>
      <c r="C645" s="219" t="s">
        <v>799</v>
      </c>
      <c r="D645" s="220">
        <v>0</v>
      </c>
    </row>
    <row r="646" spans="1:4" s="67" customFormat="1">
      <c r="A646" s="77">
        <f t="shared" si="9"/>
        <v>638</v>
      </c>
      <c r="B646" s="515" t="s">
        <v>825</v>
      </c>
      <c r="C646" s="219" t="s">
        <v>799</v>
      </c>
      <c r="D646" s="220">
        <v>0</v>
      </c>
    </row>
    <row r="647" spans="1:4" s="67" customFormat="1">
      <c r="A647" s="77">
        <f t="shared" si="9"/>
        <v>639</v>
      </c>
      <c r="B647" s="515" t="s">
        <v>826</v>
      </c>
      <c r="C647" s="219" t="s">
        <v>799</v>
      </c>
      <c r="D647" s="220">
        <v>0</v>
      </c>
    </row>
    <row r="648" spans="1:4" s="67" customFormat="1">
      <c r="A648" s="77">
        <f t="shared" si="9"/>
        <v>640</v>
      </c>
      <c r="B648" s="515" t="s">
        <v>827</v>
      </c>
      <c r="C648" s="219" t="s">
        <v>799</v>
      </c>
      <c r="D648" s="220">
        <v>0</v>
      </c>
    </row>
    <row r="649" spans="1:4" s="67" customFormat="1">
      <c r="A649" s="77">
        <f t="shared" si="9"/>
        <v>641</v>
      </c>
      <c r="B649" s="515" t="s">
        <v>828</v>
      </c>
      <c r="C649" s="219" t="s">
        <v>799</v>
      </c>
      <c r="D649" s="220">
        <v>0</v>
      </c>
    </row>
    <row r="650" spans="1:4" s="67" customFormat="1">
      <c r="A650" s="77">
        <f t="shared" si="9"/>
        <v>642</v>
      </c>
      <c r="B650" s="515" t="s">
        <v>829</v>
      </c>
      <c r="C650" s="219" t="s">
        <v>799</v>
      </c>
      <c r="D650" s="220">
        <v>0</v>
      </c>
    </row>
    <row r="651" spans="1:4" s="67" customFormat="1">
      <c r="A651" s="77">
        <f t="shared" ref="A651:A714" si="10">A650+1</f>
        <v>643</v>
      </c>
      <c r="B651" s="515" t="s">
        <v>830</v>
      </c>
      <c r="C651" s="219" t="s">
        <v>799</v>
      </c>
      <c r="D651" s="220">
        <v>0</v>
      </c>
    </row>
    <row r="652" spans="1:4" s="67" customFormat="1">
      <c r="A652" s="77">
        <f t="shared" si="10"/>
        <v>644</v>
      </c>
      <c r="B652" s="515" t="s">
        <v>831</v>
      </c>
      <c r="C652" s="219" t="s">
        <v>799</v>
      </c>
      <c r="D652" s="220">
        <v>0</v>
      </c>
    </row>
    <row r="653" spans="1:4" s="67" customFormat="1">
      <c r="A653" s="77">
        <f t="shared" si="10"/>
        <v>645</v>
      </c>
      <c r="B653" s="515" t="s">
        <v>832</v>
      </c>
      <c r="C653" s="219" t="s">
        <v>799</v>
      </c>
      <c r="D653" s="220">
        <v>0</v>
      </c>
    </row>
    <row r="654" spans="1:4" s="67" customFormat="1">
      <c r="A654" s="77">
        <f t="shared" si="10"/>
        <v>646</v>
      </c>
      <c r="B654" s="515" t="s">
        <v>833</v>
      </c>
      <c r="C654" s="219" t="s">
        <v>799</v>
      </c>
      <c r="D654" s="220">
        <v>0</v>
      </c>
    </row>
    <row r="655" spans="1:4" s="67" customFormat="1">
      <c r="A655" s="77">
        <f t="shared" si="10"/>
        <v>647</v>
      </c>
      <c r="B655" s="515" t="s">
        <v>834</v>
      </c>
      <c r="C655" s="219" t="s">
        <v>799</v>
      </c>
      <c r="D655" s="220">
        <v>0</v>
      </c>
    </row>
    <row r="656" spans="1:4" s="67" customFormat="1">
      <c r="A656" s="77">
        <f t="shared" si="10"/>
        <v>648</v>
      </c>
      <c r="B656" s="515" t="s">
        <v>835</v>
      </c>
      <c r="C656" s="219" t="s">
        <v>799</v>
      </c>
      <c r="D656" s="220">
        <v>0</v>
      </c>
    </row>
    <row r="657" spans="1:4" s="67" customFormat="1">
      <c r="A657" s="77">
        <f t="shared" si="10"/>
        <v>649</v>
      </c>
      <c r="B657" s="515" t="s">
        <v>836</v>
      </c>
      <c r="C657" s="219" t="s">
        <v>799</v>
      </c>
      <c r="D657" s="220">
        <v>0</v>
      </c>
    </row>
    <row r="658" spans="1:4" s="67" customFormat="1">
      <c r="A658" s="77">
        <f t="shared" si="10"/>
        <v>650</v>
      </c>
      <c r="B658" s="515" t="s">
        <v>837</v>
      </c>
      <c r="C658" s="219" t="s">
        <v>799</v>
      </c>
      <c r="D658" s="220">
        <v>0</v>
      </c>
    </row>
    <row r="659" spans="1:4" s="67" customFormat="1">
      <c r="A659" s="77">
        <f t="shared" si="10"/>
        <v>651</v>
      </c>
      <c r="B659" s="515" t="s">
        <v>838</v>
      </c>
      <c r="C659" s="219" t="s">
        <v>799</v>
      </c>
      <c r="D659" s="220">
        <v>0</v>
      </c>
    </row>
    <row r="660" spans="1:4" s="67" customFormat="1">
      <c r="A660" s="77">
        <f t="shared" si="10"/>
        <v>652</v>
      </c>
      <c r="B660" s="515" t="s">
        <v>839</v>
      </c>
      <c r="C660" s="219" t="s">
        <v>799</v>
      </c>
      <c r="D660" s="220">
        <v>0</v>
      </c>
    </row>
    <row r="661" spans="1:4" s="67" customFormat="1">
      <c r="A661" s="77">
        <f t="shared" si="10"/>
        <v>653</v>
      </c>
      <c r="B661" s="515" t="s">
        <v>840</v>
      </c>
      <c r="C661" s="219" t="s">
        <v>799</v>
      </c>
      <c r="D661" s="220">
        <v>0</v>
      </c>
    </row>
    <row r="662" spans="1:4" s="67" customFormat="1">
      <c r="A662" s="77">
        <f t="shared" si="10"/>
        <v>654</v>
      </c>
      <c r="B662" s="515" t="s">
        <v>334</v>
      </c>
      <c r="C662" s="219" t="s">
        <v>841</v>
      </c>
      <c r="D662" s="220">
        <v>0</v>
      </c>
    </row>
    <row r="663" spans="1:4" s="67" customFormat="1">
      <c r="A663" s="77">
        <f t="shared" si="10"/>
        <v>655</v>
      </c>
      <c r="B663" s="515" t="s">
        <v>842</v>
      </c>
      <c r="C663" s="219" t="s">
        <v>841</v>
      </c>
      <c r="D663" s="220">
        <v>0</v>
      </c>
    </row>
    <row r="664" spans="1:4" s="67" customFormat="1">
      <c r="A664" s="77">
        <f t="shared" si="10"/>
        <v>656</v>
      </c>
      <c r="B664" s="515" t="s">
        <v>843</v>
      </c>
      <c r="C664" s="219" t="s">
        <v>841</v>
      </c>
      <c r="D664" s="220">
        <v>0</v>
      </c>
    </row>
    <row r="665" spans="1:4" s="67" customFormat="1">
      <c r="A665" s="77">
        <f t="shared" si="10"/>
        <v>657</v>
      </c>
      <c r="B665" s="515" t="s">
        <v>334</v>
      </c>
      <c r="C665" s="219" t="s">
        <v>841</v>
      </c>
      <c r="D665" s="220">
        <v>0</v>
      </c>
    </row>
    <row r="666" spans="1:4" s="67" customFormat="1">
      <c r="A666" s="77">
        <f t="shared" si="10"/>
        <v>658</v>
      </c>
      <c r="B666" s="515" t="s">
        <v>844</v>
      </c>
      <c r="C666" s="219" t="s">
        <v>841</v>
      </c>
      <c r="D666" s="220">
        <v>0</v>
      </c>
    </row>
    <row r="667" spans="1:4" s="67" customFormat="1">
      <c r="A667" s="77">
        <f t="shared" si="10"/>
        <v>659</v>
      </c>
      <c r="B667" s="515" t="s">
        <v>845</v>
      </c>
      <c r="C667" s="219" t="s">
        <v>841</v>
      </c>
      <c r="D667" s="220">
        <v>0</v>
      </c>
    </row>
    <row r="668" spans="1:4" s="67" customFormat="1">
      <c r="A668" s="77">
        <f t="shared" si="10"/>
        <v>660</v>
      </c>
      <c r="B668" s="515" t="s">
        <v>334</v>
      </c>
      <c r="C668" s="219" t="s">
        <v>841</v>
      </c>
      <c r="D668" s="220">
        <v>0</v>
      </c>
    </row>
    <row r="669" spans="1:4" s="67" customFormat="1">
      <c r="A669" s="77">
        <f t="shared" si="10"/>
        <v>661</v>
      </c>
      <c r="B669" s="515" t="s">
        <v>334</v>
      </c>
      <c r="C669" s="219" t="s">
        <v>841</v>
      </c>
      <c r="D669" s="220">
        <v>0</v>
      </c>
    </row>
    <row r="670" spans="1:4" s="67" customFormat="1">
      <c r="A670" s="77">
        <f t="shared" si="10"/>
        <v>662</v>
      </c>
      <c r="B670" s="515" t="s">
        <v>334</v>
      </c>
      <c r="C670" s="219" t="s">
        <v>841</v>
      </c>
      <c r="D670" s="220">
        <v>0</v>
      </c>
    </row>
    <row r="671" spans="1:4" s="67" customFormat="1">
      <c r="A671" s="77">
        <f t="shared" si="10"/>
        <v>663</v>
      </c>
      <c r="B671" s="515" t="s">
        <v>334</v>
      </c>
      <c r="C671" s="219" t="s">
        <v>841</v>
      </c>
      <c r="D671" s="220">
        <v>0</v>
      </c>
    </row>
    <row r="672" spans="1:4" s="67" customFormat="1">
      <c r="A672" s="77">
        <f t="shared" si="10"/>
        <v>664</v>
      </c>
      <c r="B672" s="515" t="s">
        <v>334</v>
      </c>
      <c r="C672" s="219" t="s">
        <v>841</v>
      </c>
      <c r="D672" s="220">
        <v>0</v>
      </c>
    </row>
    <row r="673" spans="1:4" s="67" customFormat="1">
      <c r="A673" s="77">
        <f t="shared" si="10"/>
        <v>665</v>
      </c>
      <c r="B673" s="515" t="s">
        <v>334</v>
      </c>
      <c r="C673" s="219" t="s">
        <v>841</v>
      </c>
      <c r="D673" s="220">
        <v>0</v>
      </c>
    </row>
    <row r="674" spans="1:4" s="67" customFormat="1">
      <c r="A674" s="77">
        <f t="shared" si="10"/>
        <v>666</v>
      </c>
      <c r="B674" s="515" t="s">
        <v>334</v>
      </c>
      <c r="C674" s="219" t="s">
        <v>841</v>
      </c>
      <c r="D674" s="220">
        <v>0</v>
      </c>
    </row>
    <row r="675" spans="1:4" s="67" customFormat="1">
      <c r="A675" s="77">
        <f t="shared" si="10"/>
        <v>667</v>
      </c>
      <c r="B675" s="515" t="s">
        <v>334</v>
      </c>
      <c r="C675" s="219" t="s">
        <v>841</v>
      </c>
      <c r="D675" s="220">
        <v>0</v>
      </c>
    </row>
    <row r="676" spans="1:4" s="67" customFormat="1">
      <c r="A676" s="77">
        <f t="shared" si="10"/>
        <v>668</v>
      </c>
      <c r="B676" s="515" t="s">
        <v>334</v>
      </c>
      <c r="C676" s="219" t="s">
        <v>841</v>
      </c>
      <c r="D676" s="220">
        <v>0</v>
      </c>
    </row>
    <row r="677" spans="1:4" s="67" customFormat="1">
      <c r="A677" s="77">
        <f t="shared" si="10"/>
        <v>669</v>
      </c>
      <c r="B677" s="515" t="s">
        <v>334</v>
      </c>
      <c r="C677" s="219" t="s">
        <v>841</v>
      </c>
      <c r="D677" s="220">
        <v>0</v>
      </c>
    </row>
    <row r="678" spans="1:4" s="67" customFormat="1">
      <c r="A678" s="77">
        <f t="shared" si="10"/>
        <v>670</v>
      </c>
      <c r="B678" s="515" t="s">
        <v>334</v>
      </c>
      <c r="C678" s="219" t="s">
        <v>841</v>
      </c>
      <c r="D678" s="220">
        <v>0</v>
      </c>
    </row>
    <row r="679" spans="1:4" s="67" customFormat="1">
      <c r="A679" s="77">
        <f t="shared" si="10"/>
        <v>671</v>
      </c>
      <c r="B679" s="515" t="s">
        <v>334</v>
      </c>
      <c r="C679" s="219" t="s">
        <v>841</v>
      </c>
      <c r="D679" s="220">
        <v>0</v>
      </c>
    </row>
    <row r="680" spans="1:4" s="67" customFormat="1">
      <c r="A680" s="77">
        <f t="shared" si="10"/>
        <v>672</v>
      </c>
      <c r="B680" s="515" t="s">
        <v>334</v>
      </c>
      <c r="C680" s="219" t="s">
        <v>841</v>
      </c>
      <c r="D680" s="220">
        <v>0</v>
      </c>
    </row>
    <row r="681" spans="1:4" s="67" customFormat="1">
      <c r="A681" s="77">
        <f t="shared" si="10"/>
        <v>673</v>
      </c>
      <c r="B681" s="515" t="s">
        <v>334</v>
      </c>
      <c r="C681" s="219" t="s">
        <v>841</v>
      </c>
      <c r="D681" s="220">
        <v>0</v>
      </c>
    </row>
    <row r="682" spans="1:4" s="67" customFormat="1">
      <c r="A682" s="77">
        <f t="shared" si="10"/>
        <v>674</v>
      </c>
      <c r="B682" s="515" t="s">
        <v>334</v>
      </c>
      <c r="C682" s="219" t="s">
        <v>841</v>
      </c>
      <c r="D682" s="220">
        <v>0</v>
      </c>
    </row>
    <row r="683" spans="1:4" s="67" customFormat="1">
      <c r="A683" s="77">
        <f t="shared" si="10"/>
        <v>675</v>
      </c>
      <c r="B683" s="515" t="s">
        <v>334</v>
      </c>
      <c r="C683" s="219" t="s">
        <v>841</v>
      </c>
      <c r="D683" s="220">
        <v>0</v>
      </c>
    </row>
    <row r="684" spans="1:4" s="67" customFormat="1">
      <c r="A684" s="77">
        <f t="shared" si="10"/>
        <v>676</v>
      </c>
      <c r="B684" s="515" t="s">
        <v>846</v>
      </c>
      <c r="C684" s="219" t="s">
        <v>847</v>
      </c>
      <c r="D684" s="220">
        <v>0</v>
      </c>
    </row>
    <row r="685" spans="1:4" s="67" customFormat="1">
      <c r="A685" s="77">
        <f t="shared" si="10"/>
        <v>677</v>
      </c>
      <c r="B685" s="515" t="s">
        <v>848</v>
      </c>
      <c r="C685" s="219" t="s">
        <v>847</v>
      </c>
      <c r="D685" s="220">
        <v>0</v>
      </c>
    </row>
    <row r="686" spans="1:4" s="67" customFormat="1">
      <c r="A686" s="77">
        <f t="shared" si="10"/>
        <v>678</v>
      </c>
      <c r="B686" s="515" t="s">
        <v>849</v>
      </c>
      <c r="C686" s="219" t="s">
        <v>847</v>
      </c>
      <c r="D686" s="220">
        <v>0</v>
      </c>
    </row>
    <row r="687" spans="1:4" s="67" customFormat="1">
      <c r="A687" s="77">
        <f t="shared" si="10"/>
        <v>679</v>
      </c>
      <c r="B687" s="515" t="s">
        <v>850</v>
      </c>
      <c r="C687" s="219" t="s">
        <v>847</v>
      </c>
      <c r="D687" s="220">
        <v>0</v>
      </c>
    </row>
    <row r="688" spans="1:4" s="67" customFormat="1">
      <c r="A688" s="77">
        <f t="shared" si="10"/>
        <v>680</v>
      </c>
      <c r="B688" s="515" t="s">
        <v>334</v>
      </c>
      <c r="C688" s="219" t="s">
        <v>847</v>
      </c>
      <c r="D688" s="220">
        <v>0</v>
      </c>
    </row>
    <row r="689" spans="1:4" s="67" customFormat="1">
      <c r="A689" s="77">
        <f t="shared" si="10"/>
        <v>681</v>
      </c>
      <c r="B689" s="515" t="s">
        <v>851</v>
      </c>
      <c r="C689" s="219" t="s">
        <v>847</v>
      </c>
      <c r="D689" s="220">
        <v>0</v>
      </c>
    </row>
    <row r="690" spans="1:4" s="67" customFormat="1">
      <c r="A690" s="77">
        <f t="shared" si="10"/>
        <v>682</v>
      </c>
      <c r="B690" s="515" t="s">
        <v>852</v>
      </c>
      <c r="C690" s="219" t="s">
        <v>847</v>
      </c>
      <c r="D690" s="220">
        <v>0</v>
      </c>
    </row>
    <row r="691" spans="1:4" s="67" customFormat="1">
      <c r="A691" s="77">
        <f t="shared" si="10"/>
        <v>683</v>
      </c>
      <c r="B691" s="515" t="s">
        <v>853</v>
      </c>
      <c r="C691" s="219" t="s">
        <v>847</v>
      </c>
      <c r="D691" s="220">
        <v>0</v>
      </c>
    </row>
    <row r="692" spans="1:4" s="67" customFormat="1">
      <c r="A692" s="77">
        <f t="shared" si="10"/>
        <v>684</v>
      </c>
      <c r="B692" s="515" t="s">
        <v>854</v>
      </c>
      <c r="C692" s="219" t="s">
        <v>847</v>
      </c>
      <c r="D692" s="220">
        <v>0</v>
      </c>
    </row>
    <row r="693" spans="1:4" s="67" customFormat="1">
      <c r="A693" s="77">
        <f t="shared" si="10"/>
        <v>685</v>
      </c>
      <c r="B693" s="515" t="s">
        <v>855</v>
      </c>
      <c r="C693" s="219" t="s">
        <v>847</v>
      </c>
      <c r="D693" s="220">
        <v>0</v>
      </c>
    </row>
    <row r="694" spans="1:4" s="67" customFormat="1">
      <c r="A694" s="77">
        <f t="shared" si="10"/>
        <v>686</v>
      </c>
      <c r="B694" s="515" t="s">
        <v>856</v>
      </c>
      <c r="C694" s="219" t="s">
        <v>847</v>
      </c>
      <c r="D694" s="220">
        <v>0</v>
      </c>
    </row>
    <row r="695" spans="1:4" s="67" customFormat="1">
      <c r="A695" s="77">
        <f t="shared" si="10"/>
        <v>687</v>
      </c>
      <c r="B695" s="515" t="s">
        <v>334</v>
      </c>
      <c r="C695" s="219" t="s">
        <v>847</v>
      </c>
      <c r="D695" s="220">
        <v>0</v>
      </c>
    </row>
    <row r="696" spans="1:4" s="67" customFormat="1">
      <c r="A696" s="77">
        <f t="shared" si="10"/>
        <v>688</v>
      </c>
      <c r="B696" s="515" t="s">
        <v>857</v>
      </c>
      <c r="C696" s="219" t="s">
        <v>847</v>
      </c>
      <c r="D696" s="220">
        <v>0</v>
      </c>
    </row>
    <row r="697" spans="1:4" s="67" customFormat="1">
      <c r="A697" s="77">
        <f t="shared" si="10"/>
        <v>689</v>
      </c>
      <c r="B697" s="515" t="s">
        <v>334</v>
      </c>
      <c r="C697" s="219" t="s">
        <v>847</v>
      </c>
      <c r="D697" s="220">
        <v>0</v>
      </c>
    </row>
    <row r="698" spans="1:4" s="67" customFormat="1">
      <c r="A698" s="77">
        <f t="shared" si="10"/>
        <v>690</v>
      </c>
      <c r="B698" s="515" t="s">
        <v>334</v>
      </c>
      <c r="C698" s="219" t="s">
        <v>847</v>
      </c>
      <c r="D698" s="220">
        <v>0</v>
      </c>
    </row>
    <row r="699" spans="1:4" s="67" customFormat="1">
      <c r="A699" s="77">
        <f t="shared" si="10"/>
        <v>691</v>
      </c>
      <c r="B699" s="515" t="s">
        <v>334</v>
      </c>
      <c r="C699" s="219" t="s">
        <v>847</v>
      </c>
      <c r="D699" s="220">
        <v>0</v>
      </c>
    </row>
    <row r="700" spans="1:4" s="67" customFormat="1">
      <c r="A700" s="77">
        <f t="shared" si="10"/>
        <v>692</v>
      </c>
      <c r="B700" s="515" t="s">
        <v>334</v>
      </c>
      <c r="C700" s="219" t="s">
        <v>847</v>
      </c>
      <c r="D700" s="220">
        <v>0</v>
      </c>
    </row>
    <row r="701" spans="1:4" s="67" customFormat="1">
      <c r="A701" s="77">
        <f t="shared" si="10"/>
        <v>693</v>
      </c>
      <c r="B701" s="515" t="s">
        <v>858</v>
      </c>
      <c r="C701" s="219" t="s">
        <v>847</v>
      </c>
      <c r="D701" s="220">
        <v>0</v>
      </c>
    </row>
    <row r="702" spans="1:4" s="67" customFormat="1">
      <c r="A702" s="77">
        <f t="shared" si="10"/>
        <v>694</v>
      </c>
      <c r="B702" s="515" t="s">
        <v>859</v>
      </c>
      <c r="C702" s="219" t="s">
        <v>847</v>
      </c>
      <c r="D702" s="220">
        <v>0</v>
      </c>
    </row>
    <row r="703" spans="1:4" s="67" customFormat="1">
      <c r="A703" s="77">
        <f t="shared" si="10"/>
        <v>695</v>
      </c>
      <c r="B703" s="515" t="s">
        <v>860</v>
      </c>
      <c r="C703" s="219" t="s">
        <v>847</v>
      </c>
      <c r="D703" s="220">
        <v>0</v>
      </c>
    </row>
    <row r="704" spans="1:4" s="67" customFormat="1">
      <c r="A704" s="77">
        <f t="shared" si="10"/>
        <v>696</v>
      </c>
      <c r="B704" s="515" t="s">
        <v>861</v>
      </c>
      <c r="C704" s="219" t="s">
        <v>847</v>
      </c>
      <c r="D704" s="220">
        <v>0</v>
      </c>
    </row>
    <row r="705" spans="1:4" s="67" customFormat="1">
      <c r="A705" s="77">
        <f t="shared" si="10"/>
        <v>697</v>
      </c>
      <c r="B705" s="515" t="s">
        <v>862</v>
      </c>
      <c r="C705" s="219" t="s">
        <v>847</v>
      </c>
      <c r="D705" s="220">
        <v>0</v>
      </c>
    </row>
    <row r="706" spans="1:4" s="67" customFormat="1">
      <c r="A706" s="77">
        <f t="shared" si="10"/>
        <v>698</v>
      </c>
      <c r="B706" s="515" t="s">
        <v>863</v>
      </c>
      <c r="C706" s="219" t="s">
        <v>799</v>
      </c>
      <c r="D706" s="220">
        <v>1321.74</v>
      </c>
    </row>
    <row r="707" spans="1:4" s="67" customFormat="1">
      <c r="A707" s="77">
        <f t="shared" si="10"/>
        <v>699</v>
      </c>
      <c r="B707" s="515" t="s">
        <v>864</v>
      </c>
      <c r="C707" s="219" t="s">
        <v>799</v>
      </c>
      <c r="D707" s="220">
        <v>1321.74</v>
      </c>
    </row>
    <row r="708" spans="1:4" s="67" customFormat="1">
      <c r="A708" s="77">
        <f t="shared" si="10"/>
        <v>700</v>
      </c>
      <c r="B708" s="515" t="s">
        <v>865</v>
      </c>
      <c r="C708" s="219" t="s">
        <v>799</v>
      </c>
      <c r="D708" s="220">
        <v>1321.74</v>
      </c>
    </row>
    <row r="709" spans="1:4" s="67" customFormat="1">
      <c r="A709" s="77">
        <f t="shared" si="10"/>
        <v>701</v>
      </c>
      <c r="B709" s="515" t="s">
        <v>866</v>
      </c>
      <c r="C709" s="219" t="s">
        <v>799</v>
      </c>
      <c r="D709" s="220">
        <v>1321.74</v>
      </c>
    </row>
    <row r="710" spans="1:4" s="67" customFormat="1">
      <c r="A710" s="77">
        <f t="shared" si="10"/>
        <v>702</v>
      </c>
      <c r="B710" s="515" t="s">
        <v>867</v>
      </c>
      <c r="C710" s="219" t="s">
        <v>799</v>
      </c>
      <c r="D710" s="220">
        <v>1321.74</v>
      </c>
    </row>
    <row r="711" spans="1:4" s="67" customFormat="1">
      <c r="A711" s="77">
        <f t="shared" si="10"/>
        <v>703</v>
      </c>
      <c r="B711" s="515" t="s">
        <v>868</v>
      </c>
      <c r="C711" s="219" t="s">
        <v>799</v>
      </c>
      <c r="D711" s="220">
        <v>1321.74</v>
      </c>
    </row>
    <row r="712" spans="1:4" s="67" customFormat="1">
      <c r="A712" s="77">
        <f t="shared" si="10"/>
        <v>704</v>
      </c>
      <c r="B712" s="515" t="s">
        <v>869</v>
      </c>
      <c r="C712" s="219" t="s">
        <v>799</v>
      </c>
      <c r="D712" s="220">
        <v>1321.74</v>
      </c>
    </row>
    <row r="713" spans="1:4" s="67" customFormat="1">
      <c r="A713" s="77">
        <f t="shared" si="10"/>
        <v>705</v>
      </c>
      <c r="B713" s="515" t="s">
        <v>870</v>
      </c>
      <c r="C713" s="219" t="s">
        <v>799</v>
      </c>
      <c r="D713" s="220">
        <v>1321.74</v>
      </c>
    </row>
    <row r="714" spans="1:4" s="67" customFormat="1">
      <c r="A714" s="77">
        <f t="shared" si="10"/>
        <v>706</v>
      </c>
      <c r="B714" s="515" t="s">
        <v>871</v>
      </c>
      <c r="C714" s="219" t="s">
        <v>799</v>
      </c>
      <c r="D714" s="220">
        <v>1321.74</v>
      </c>
    </row>
    <row r="715" spans="1:4" s="67" customFormat="1">
      <c r="A715" s="77">
        <f t="shared" ref="A715:A778" si="11">A714+1</f>
        <v>707</v>
      </c>
      <c r="B715" s="515" t="s">
        <v>872</v>
      </c>
      <c r="C715" s="219" t="s">
        <v>799</v>
      </c>
      <c r="D715" s="220">
        <v>1321.74</v>
      </c>
    </row>
    <row r="716" spans="1:4" s="67" customFormat="1">
      <c r="A716" s="77">
        <f t="shared" si="11"/>
        <v>708</v>
      </c>
      <c r="B716" s="515" t="s">
        <v>873</v>
      </c>
      <c r="C716" s="219" t="s">
        <v>799</v>
      </c>
      <c r="D716" s="220">
        <v>1321.74</v>
      </c>
    </row>
    <row r="717" spans="1:4" s="67" customFormat="1">
      <c r="A717" s="77">
        <f t="shared" si="11"/>
        <v>709</v>
      </c>
      <c r="B717" s="515" t="s">
        <v>874</v>
      </c>
      <c r="C717" s="219" t="s">
        <v>799</v>
      </c>
      <c r="D717" s="220">
        <v>1321.74</v>
      </c>
    </row>
    <row r="718" spans="1:4" s="67" customFormat="1">
      <c r="A718" s="77">
        <f t="shared" si="11"/>
        <v>710</v>
      </c>
      <c r="B718" s="515" t="s">
        <v>875</v>
      </c>
      <c r="C718" s="219" t="s">
        <v>799</v>
      </c>
      <c r="D718" s="220">
        <v>1321.74</v>
      </c>
    </row>
    <row r="719" spans="1:4" s="67" customFormat="1">
      <c r="A719" s="77">
        <f t="shared" si="11"/>
        <v>711</v>
      </c>
      <c r="B719" s="515" t="s">
        <v>876</v>
      </c>
      <c r="C719" s="219" t="s">
        <v>799</v>
      </c>
      <c r="D719" s="220">
        <v>1321.74</v>
      </c>
    </row>
    <row r="720" spans="1:4" s="67" customFormat="1">
      <c r="A720" s="77">
        <f t="shared" si="11"/>
        <v>712</v>
      </c>
      <c r="B720" s="515" t="s">
        <v>877</v>
      </c>
      <c r="C720" s="219" t="s">
        <v>799</v>
      </c>
      <c r="D720" s="220">
        <v>1321.74</v>
      </c>
    </row>
    <row r="721" spans="1:4" s="67" customFormat="1">
      <c r="A721" s="77">
        <f t="shared" si="11"/>
        <v>713</v>
      </c>
      <c r="B721" s="515" t="s">
        <v>878</v>
      </c>
      <c r="C721" s="219" t="s">
        <v>799</v>
      </c>
      <c r="D721" s="220">
        <v>1321.73</v>
      </c>
    </row>
    <row r="722" spans="1:4" s="67" customFormat="1">
      <c r="A722" s="77">
        <f t="shared" si="11"/>
        <v>714</v>
      </c>
      <c r="B722" s="515" t="s">
        <v>879</v>
      </c>
      <c r="C722" s="219" t="s">
        <v>799</v>
      </c>
      <c r="D722" s="220">
        <v>1321.73</v>
      </c>
    </row>
    <row r="723" spans="1:4" s="67" customFormat="1">
      <c r="A723" s="77">
        <f t="shared" si="11"/>
        <v>715</v>
      </c>
      <c r="B723" s="515" t="s">
        <v>880</v>
      </c>
      <c r="C723" s="219" t="s">
        <v>799</v>
      </c>
      <c r="D723" s="220">
        <v>1321.73</v>
      </c>
    </row>
    <row r="724" spans="1:4" s="67" customFormat="1">
      <c r="A724" s="77">
        <f t="shared" si="11"/>
        <v>716</v>
      </c>
      <c r="B724" s="515" t="s">
        <v>881</v>
      </c>
      <c r="C724" s="219" t="s">
        <v>799</v>
      </c>
      <c r="D724" s="220">
        <v>1321.73</v>
      </c>
    </row>
    <row r="725" spans="1:4" s="67" customFormat="1">
      <c r="A725" s="77">
        <f t="shared" si="11"/>
        <v>717</v>
      </c>
      <c r="B725" s="515" t="s">
        <v>882</v>
      </c>
      <c r="C725" s="219" t="s">
        <v>799</v>
      </c>
      <c r="D725" s="220">
        <v>1321.73</v>
      </c>
    </row>
    <row r="726" spans="1:4" s="67" customFormat="1">
      <c r="A726" s="77">
        <f t="shared" si="11"/>
        <v>718</v>
      </c>
      <c r="B726" s="515" t="s">
        <v>883</v>
      </c>
      <c r="C726" s="219" t="s">
        <v>799</v>
      </c>
      <c r="D726" s="220">
        <v>1321.73</v>
      </c>
    </row>
    <row r="727" spans="1:4" s="67" customFormat="1">
      <c r="A727" s="77">
        <f t="shared" si="11"/>
        <v>719</v>
      </c>
      <c r="B727" s="515" t="s">
        <v>883</v>
      </c>
      <c r="C727" s="219" t="s">
        <v>884</v>
      </c>
      <c r="D727" s="220">
        <v>23791.14</v>
      </c>
    </row>
    <row r="728" spans="1:4" s="67" customFormat="1">
      <c r="A728" s="77">
        <f t="shared" si="11"/>
        <v>720</v>
      </c>
      <c r="B728" s="515" t="s">
        <v>334</v>
      </c>
      <c r="C728" s="219" t="s">
        <v>841</v>
      </c>
      <c r="D728" s="220">
        <v>97.12</v>
      </c>
    </row>
    <row r="729" spans="1:4" s="67" customFormat="1">
      <c r="A729" s="77">
        <f t="shared" si="11"/>
        <v>721</v>
      </c>
      <c r="B729" s="515" t="s">
        <v>334</v>
      </c>
      <c r="C729" s="219" t="s">
        <v>885</v>
      </c>
      <c r="D729" s="220">
        <v>1821.16</v>
      </c>
    </row>
    <row r="730" spans="1:4" s="67" customFormat="1">
      <c r="A730" s="77">
        <f t="shared" si="11"/>
        <v>722</v>
      </c>
      <c r="B730" s="515" t="s">
        <v>334</v>
      </c>
      <c r="C730" s="219" t="s">
        <v>886</v>
      </c>
      <c r="D730" s="220">
        <v>48232.43</v>
      </c>
    </row>
    <row r="731" spans="1:4" s="67" customFormat="1" ht="25.5">
      <c r="A731" s="77">
        <f t="shared" si="11"/>
        <v>723</v>
      </c>
      <c r="B731" s="515" t="s">
        <v>334</v>
      </c>
      <c r="C731" s="219" t="s">
        <v>887</v>
      </c>
      <c r="D731" s="220">
        <v>0</v>
      </c>
    </row>
    <row r="732" spans="1:4" s="67" customFormat="1">
      <c r="A732" s="77">
        <f t="shared" si="11"/>
        <v>724</v>
      </c>
      <c r="B732" s="515" t="s">
        <v>888</v>
      </c>
      <c r="C732" s="219" t="s">
        <v>889</v>
      </c>
      <c r="D732" s="220">
        <v>1705.47</v>
      </c>
    </row>
    <row r="733" spans="1:4" s="67" customFormat="1">
      <c r="A733" s="77">
        <f t="shared" si="11"/>
        <v>725</v>
      </c>
      <c r="B733" s="515" t="s">
        <v>890</v>
      </c>
      <c r="C733" s="219" t="s">
        <v>889</v>
      </c>
      <c r="D733" s="220">
        <v>1705.47</v>
      </c>
    </row>
    <row r="734" spans="1:4" s="67" customFormat="1">
      <c r="A734" s="77">
        <f t="shared" si="11"/>
        <v>726</v>
      </c>
      <c r="B734" s="515" t="s">
        <v>891</v>
      </c>
      <c r="C734" s="219" t="s">
        <v>889</v>
      </c>
      <c r="D734" s="220">
        <v>1705.47</v>
      </c>
    </row>
    <row r="735" spans="1:4" s="67" customFormat="1">
      <c r="A735" s="77">
        <f t="shared" si="11"/>
        <v>727</v>
      </c>
      <c r="B735" s="515" t="s">
        <v>892</v>
      </c>
      <c r="C735" s="219" t="s">
        <v>889</v>
      </c>
      <c r="D735" s="220">
        <v>1705.47</v>
      </c>
    </row>
    <row r="736" spans="1:4" s="67" customFormat="1">
      <c r="A736" s="77">
        <f t="shared" si="11"/>
        <v>728</v>
      </c>
      <c r="B736" s="515" t="s">
        <v>893</v>
      </c>
      <c r="C736" s="219" t="s">
        <v>889</v>
      </c>
      <c r="D736" s="220">
        <v>1705.47</v>
      </c>
    </row>
    <row r="737" spans="1:4" s="67" customFormat="1">
      <c r="A737" s="77">
        <f t="shared" si="11"/>
        <v>729</v>
      </c>
      <c r="B737" s="515" t="s">
        <v>894</v>
      </c>
      <c r="C737" s="219" t="s">
        <v>889</v>
      </c>
      <c r="D737" s="220">
        <v>1705.47</v>
      </c>
    </row>
    <row r="738" spans="1:4" s="67" customFormat="1">
      <c r="A738" s="77">
        <f t="shared" si="11"/>
        <v>730</v>
      </c>
      <c r="B738" s="515" t="s">
        <v>895</v>
      </c>
      <c r="C738" s="219" t="s">
        <v>889</v>
      </c>
      <c r="D738" s="220">
        <v>1705.47</v>
      </c>
    </row>
    <row r="739" spans="1:4" s="67" customFormat="1">
      <c r="A739" s="77">
        <f t="shared" si="11"/>
        <v>731</v>
      </c>
      <c r="B739" s="515" t="s">
        <v>896</v>
      </c>
      <c r="C739" s="219" t="s">
        <v>889</v>
      </c>
      <c r="D739" s="220">
        <v>1705.47</v>
      </c>
    </row>
    <row r="740" spans="1:4" s="67" customFormat="1">
      <c r="A740" s="77">
        <f t="shared" si="11"/>
        <v>732</v>
      </c>
      <c r="B740" s="515" t="s">
        <v>897</v>
      </c>
      <c r="C740" s="219" t="s">
        <v>889</v>
      </c>
      <c r="D740" s="220">
        <v>1705.47</v>
      </c>
    </row>
    <row r="741" spans="1:4" s="67" customFormat="1">
      <c r="A741" s="77">
        <f t="shared" si="11"/>
        <v>733</v>
      </c>
      <c r="B741" s="515" t="s">
        <v>898</v>
      </c>
      <c r="C741" s="219" t="s">
        <v>889</v>
      </c>
      <c r="D741" s="220">
        <v>1705.47</v>
      </c>
    </row>
    <row r="742" spans="1:4" s="67" customFormat="1">
      <c r="A742" s="77">
        <f t="shared" si="11"/>
        <v>734</v>
      </c>
      <c r="B742" s="515" t="s">
        <v>899</v>
      </c>
      <c r="C742" s="219" t="s">
        <v>889</v>
      </c>
      <c r="D742" s="220">
        <v>1705.47</v>
      </c>
    </row>
    <row r="743" spans="1:4" s="67" customFormat="1">
      <c r="A743" s="77">
        <f t="shared" si="11"/>
        <v>735</v>
      </c>
      <c r="B743" s="515" t="s">
        <v>900</v>
      </c>
      <c r="C743" s="219" t="s">
        <v>889</v>
      </c>
      <c r="D743" s="220">
        <v>1705.47</v>
      </c>
    </row>
    <row r="744" spans="1:4" s="67" customFormat="1">
      <c r="A744" s="77">
        <f t="shared" si="11"/>
        <v>736</v>
      </c>
      <c r="B744" s="515" t="s">
        <v>334</v>
      </c>
      <c r="C744" s="219" t="s">
        <v>889</v>
      </c>
      <c r="D744" s="220">
        <v>1705.47</v>
      </c>
    </row>
    <row r="745" spans="1:4" s="67" customFormat="1">
      <c r="A745" s="77">
        <f t="shared" si="11"/>
        <v>737</v>
      </c>
      <c r="B745" s="515" t="s">
        <v>334</v>
      </c>
      <c r="C745" s="219" t="s">
        <v>889</v>
      </c>
      <c r="D745" s="220">
        <v>1705.47</v>
      </c>
    </row>
    <row r="746" spans="1:4" s="67" customFormat="1">
      <c r="A746" s="77">
        <f t="shared" si="11"/>
        <v>738</v>
      </c>
      <c r="B746" s="515" t="s">
        <v>334</v>
      </c>
      <c r="C746" s="219" t="s">
        <v>889</v>
      </c>
      <c r="D746" s="220">
        <v>1705.47</v>
      </c>
    </row>
    <row r="747" spans="1:4" s="67" customFormat="1">
      <c r="A747" s="77">
        <f t="shared" si="11"/>
        <v>739</v>
      </c>
      <c r="B747" s="515" t="s">
        <v>334</v>
      </c>
      <c r="C747" s="219" t="s">
        <v>889</v>
      </c>
      <c r="D747" s="220">
        <v>1705.47</v>
      </c>
    </row>
    <row r="748" spans="1:4" s="67" customFormat="1">
      <c r="A748" s="77">
        <f t="shared" si="11"/>
        <v>740</v>
      </c>
      <c r="B748" s="515" t="s">
        <v>334</v>
      </c>
      <c r="C748" s="219" t="s">
        <v>889</v>
      </c>
      <c r="D748" s="220">
        <v>1705.47</v>
      </c>
    </row>
    <row r="749" spans="1:4" s="67" customFormat="1">
      <c r="A749" s="77">
        <f t="shared" si="11"/>
        <v>741</v>
      </c>
      <c r="B749" s="515" t="s">
        <v>334</v>
      </c>
      <c r="C749" s="219" t="s">
        <v>889</v>
      </c>
      <c r="D749" s="220">
        <v>1705.47</v>
      </c>
    </row>
    <row r="750" spans="1:4" s="67" customFormat="1">
      <c r="A750" s="77">
        <f t="shared" si="11"/>
        <v>742</v>
      </c>
      <c r="B750" s="515" t="s">
        <v>334</v>
      </c>
      <c r="C750" s="219" t="s">
        <v>889</v>
      </c>
      <c r="D750" s="220">
        <v>1705.47</v>
      </c>
    </row>
    <row r="751" spans="1:4" s="67" customFormat="1">
      <c r="A751" s="77">
        <f t="shared" si="11"/>
        <v>743</v>
      </c>
      <c r="B751" s="515" t="s">
        <v>334</v>
      </c>
      <c r="C751" s="219" t="s">
        <v>889</v>
      </c>
      <c r="D751" s="220">
        <v>1705.47</v>
      </c>
    </row>
    <row r="752" spans="1:4" s="67" customFormat="1">
      <c r="A752" s="77">
        <f t="shared" si="11"/>
        <v>744</v>
      </c>
      <c r="B752" s="515" t="s">
        <v>334</v>
      </c>
      <c r="C752" s="219" t="s">
        <v>889</v>
      </c>
      <c r="D752" s="220">
        <v>1705.47</v>
      </c>
    </row>
    <row r="753" spans="1:4" s="67" customFormat="1">
      <c r="A753" s="77">
        <f t="shared" si="11"/>
        <v>745</v>
      </c>
      <c r="B753" s="515" t="s">
        <v>901</v>
      </c>
      <c r="C753" s="219" t="s">
        <v>889</v>
      </c>
      <c r="D753" s="220">
        <v>1705.47</v>
      </c>
    </row>
    <row r="754" spans="1:4" s="67" customFormat="1">
      <c r="A754" s="77">
        <f t="shared" si="11"/>
        <v>746</v>
      </c>
      <c r="B754" s="515" t="s">
        <v>902</v>
      </c>
      <c r="C754" s="219" t="s">
        <v>889</v>
      </c>
      <c r="D754" s="220">
        <v>1705.47</v>
      </c>
    </row>
    <row r="755" spans="1:4" s="67" customFormat="1">
      <c r="A755" s="77">
        <f t="shared" si="11"/>
        <v>747</v>
      </c>
      <c r="B755" s="515" t="s">
        <v>903</v>
      </c>
      <c r="C755" s="219" t="s">
        <v>889</v>
      </c>
      <c r="D755" s="220">
        <v>1705.47</v>
      </c>
    </row>
    <row r="756" spans="1:4" s="67" customFormat="1">
      <c r="A756" s="77">
        <f t="shared" si="11"/>
        <v>748</v>
      </c>
      <c r="B756" s="515" t="s">
        <v>904</v>
      </c>
      <c r="C756" s="219" t="s">
        <v>889</v>
      </c>
      <c r="D756" s="220">
        <v>1705.47</v>
      </c>
    </row>
    <row r="757" spans="1:4" s="67" customFormat="1">
      <c r="A757" s="77">
        <f t="shared" si="11"/>
        <v>749</v>
      </c>
      <c r="B757" s="515" t="s">
        <v>905</v>
      </c>
      <c r="C757" s="219" t="s">
        <v>889</v>
      </c>
      <c r="D757" s="220">
        <v>1705.47</v>
      </c>
    </row>
    <row r="758" spans="1:4" s="67" customFormat="1">
      <c r="A758" s="77">
        <f t="shared" si="11"/>
        <v>750</v>
      </c>
      <c r="B758" s="515" t="s">
        <v>906</v>
      </c>
      <c r="C758" s="219" t="s">
        <v>889</v>
      </c>
      <c r="D758" s="220">
        <v>1705.47</v>
      </c>
    </row>
    <row r="759" spans="1:4" s="67" customFormat="1">
      <c r="A759" s="77">
        <f t="shared" si="11"/>
        <v>751</v>
      </c>
      <c r="B759" s="515" t="s">
        <v>907</v>
      </c>
      <c r="C759" s="219" t="s">
        <v>889</v>
      </c>
      <c r="D759" s="220">
        <v>1705.47</v>
      </c>
    </row>
    <row r="760" spans="1:4" s="67" customFormat="1">
      <c r="A760" s="77">
        <f t="shared" si="11"/>
        <v>752</v>
      </c>
      <c r="B760" s="515" t="s">
        <v>908</v>
      </c>
      <c r="C760" s="219" t="s">
        <v>889</v>
      </c>
      <c r="D760" s="220">
        <v>1705.46</v>
      </c>
    </row>
    <row r="761" spans="1:4" s="67" customFormat="1">
      <c r="A761" s="77">
        <f t="shared" si="11"/>
        <v>753</v>
      </c>
      <c r="B761" s="515" t="s">
        <v>909</v>
      </c>
      <c r="C761" s="219" t="s">
        <v>889</v>
      </c>
      <c r="D761" s="220">
        <v>1705.46</v>
      </c>
    </row>
    <row r="762" spans="1:4" s="67" customFormat="1">
      <c r="A762" s="77">
        <f t="shared" si="11"/>
        <v>754</v>
      </c>
      <c r="B762" s="515" t="s">
        <v>910</v>
      </c>
      <c r="C762" s="219" t="s">
        <v>889</v>
      </c>
      <c r="D762" s="220">
        <v>1705.46</v>
      </c>
    </row>
    <row r="763" spans="1:4" s="67" customFormat="1">
      <c r="A763" s="77">
        <f t="shared" si="11"/>
        <v>755</v>
      </c>
      <c r="B763" s="515" t="s">
        <v>911</v>
      </c>
      <c r="C763" s="219" t="s">
        <v>889</v>
      </c>
      <c r="D763" s="220">
        <v>1705.46</v>
      </c>
    </row>
    <row r="764" spans="1:4" s="67" customFormat="1">
      <c r="A764" s="77">
        <f t="shared" si="11"/>
        <v>756</v>
      </c>
      <c r="B764" s="515" t="s">
        <v>911</v>
      </c>
      <c r="C764" s="219" t="s">
        <v>912</v>
      </c>
      <c r="D764" s="220">
        <v>27287.360000000001</v>
      </c>
    </row>
    <row r="765" spans="1:4" s="67" customFormat="1">
      <c r="A765" s="77">
        <f t="shared" si="11"/>
        <v>757</v>
      </c>
      <c r="B765" s="515" t="s">
        <v>334</v>
      </c>
      <c r="C765" s="219" t="s">
        <v>913</v>
      </c>
      <c r="D765" s="220">
        <v>125.32</v>
      </c>
    </row>
    <row r="766" spans="1:4" s="67" customFormat="1">
      <c r="A766" s="77">
        <f t="shared" si="11"/>
        <v>758</v>
      </c>
      <c r="B766" s="515" t="s">
        <v>334</v>
      </c>
      <c r="C766" s="219" t="s">
        <v>913</v>
      </c>
      <c r="D766" s="220">
        <v>125.32</v>
      </c>
    </row>
    <row r="767" spans="1:4" s="67" customFormat="1">
      <c r="A767" s="77">
        <f t="shared" si="11"/>
        <v>759</v>
      </c>
      <c r="B767" s="515" t="s">
        <v>334</v>
      </c>
      <c r="C767" s="219" t="s">
        <v>913</v>
      </c>
      <c r="D767" s="220">
        <v>125.32</v>
      </c>
    </row>
    <row r="768" spans="1:4" s="67" customFormat="1">
      <c r="A768" s="77">
        <f t="shared" si="11"/>
        <v>760</v>
      </c>
      <c r="B768" s="515" t="s">
        <v>334</v>
      </c>
      <c r="C768" s="219" t="s">
        <v>914</v>
      </c>
      <c r="D768" s="220">
        <v>2255.9299999999998</v>
      </c>
    </row>
    <row r="769" spans="1:4" s="67" customFormat="1">
      <c r="A769" s="77">
        <f t="shared" si="11"/>
        <v>761</v>
      </c>
      <c r="B769" s="515" t="s">
        <v>334</v>
      </c>
      <c r="C769" s="219" t="s">
        <v>915</v>
      </c>
      <c r="D769" s="220">
        <v>419.63</v>
      </c>
    </row>
    <row r="770" spans="1:4" s="67" customFormat="1">
      <c r="A770" s="77">
        <f t="shared" si="11"/>
        <v>762</v>
      </c>
      <c r="B770" s="515" t="s">
        <v>334</v>
      </c>
      <c r="C770" s="219" t="s">
        <v>915</v>
      </c>
      <c r="D770" s="220">
        <v>419.62</v>
      </c>
    </row>
    <row r="771" spans="1:4" s="67" customFormat="1">
      <c r="A771" s="77">
        <f t="shared" si="11"/>
        <v>763</v>
      </c>
      <c r="B771" s="515" t="s">
        <v>334</v>
      </c>
      <c r="C771" s="219" t="s">
        <v>915</v>
      </c>
      <c r="D771" s="220">
        <v>419.62</v>
      </c>
    </row>
    <row r="772" spans="1:4" s="67" customFormat="1">
      <c r="A772" s="77">
        <f t="shared" si="11"/>
        <v>764</v>
      </c>
      <c r="B772" s="515" t="s">
        <v>334</v>
      </c>
      <c r="C772" s="219" t="s">
        <v>915</v>
      </c>
      <c r="D772" s="220">
        <v>419.62</v>
      </c>
    </row>
    <row r="773" spans="1:4" s="67" customFormat="1">
      <c r="A773" s="77">
        <f t="shared" si="11"/>
        <v>765</v>
      </c>
      <c r="B773" s="515" t="s">
        <v>334</v>
      </c>
      <c r="C773" s="219" t="s">
        <v>915</v>
      </c>
      <c r="D773" s="220">
        <v>419.62</v>
      </c>
    </row>
    <row r="774" spans="1:4" s="67" customFormat="1">
      <c r="A774" s="77">
        <f t="shared" si="11"/>
        <v>766</v>
      </c>
      <c r="B774" s="515" t="s">
        <v>334</v>
      </c>
      <c r="C774" s="219" t="s">
        <v>915</v>
      </c>
      <c r="D774" s="220">
        <v>419.62</v>
      </c>
    </row>
    <row r="775" spans="1:4" s="67" customFormat="1">
      <c r="A775" s="77">
        <f t="shared" si="11"/>
        <v>767</v>
      </c>
      <c r="B775" s="515" t="s">
        <v>334</v>
      </c>
      <c r="C775" s="219" t="s">
        <v>916</v>
      </c>
      <c r="D775" s="220">
        <v>5371.16</v>
      </c>
    </row>
    <row r="776" spans="1:4" s="67" customFormat="1">
      <c r="A776" s="77">
        <f t="shared" si="11"/>
        <v>768</v>
      </c>
      <c r="B776" s="515" t="s">
        <v>334</v>
      </c>
      <c r="C776" s="219" t="s">
        <v>917</v>
      </c>
      <c r="D776" s="220">
        <v>30932.14</v>
      </c>
    </row>
    <row r="777" spans="1:4" s="67" customFormat="1" ht="32.25" customHeight="1">
      <c r="A777" s="77">
        <f t="shared" si="11"/>
        <v>769</v>
      </c>
      <c r="B777" s="515" t="s">
        <v>918</v>
      </c>
      <c r="C777" s="219" t="s">
        <v>919</v>
      </c>
      <c r="D777" s="220">
        <v>539.20000000000005</v>
      </c>
    </row>
    <row r="778" spans="1:4" s="67" customFormat="1" ht="32.25" customHeight="1">
      <c r="A778" s="77">
        <f t="shared" si="11"/>
        <v>770</v>
      </c>
      <c r="B778" s="515" t="s">
        <v>920</v>
      </c>
      <c r="C778" s="219" t="s">
        <v>919</v>
      </c>
      <c r="D778" s="220">
        <v>539.20000000000005</v>
      </c>
    </row>
    <row r="779" spans="1:4" s="67" customFormat="1" ht="32.25" customHeight="1">
      <c r="A779" s="77">
        <f t="shared" ref="A779:A842" si="12">A778+1</f>
        <v>771</v>
      </c>
      <c r="B779" s="515" t="s">
        <v>921</v>
      </c>
      <c r="C779" s="219" t="s">
        <v>919</v>
      </c>
      <c r="D779" s="220">
        <v>539.20000000000005</v>
      </c>
    </row>
    <row r="780" spans="1:4" s="67" customFormat="1" ht="32.25" customHeight="1">
      <c r="A780" s="77">
        <f t="shared" si="12"/>
        <v>772</v>
      </c>
      <c r="B780" s="515" t="s">
        <v>922</v>
      </c>
      <c r="C780" s="219" t="s">
        <v>919</v>
      </c>
      <c r="D780" s="220">
        <v>539.20000000000005</v>
      </c>
    </row>
    <row r="781" spans="1:4" s="67" customFormat="1" ht="32.25" customHeight="1">
      <c r="A781" s="77">
        <f t="shared" si="12"/>
        <v>773</v>
      </c>
      <c r="B781" s="515" t="s">
        <v>334</v>
      </c>
      <c r="C781" s="219" t="s">
        <v>919</v>
      </c>
      <c r="D781" s="220">
        <v>539.20000000000005</v>
      </c>
    </row>
    <row r="782" spans="1:4" s="67" customFormat="1" ht="32.25" customHeight="1">
      <c r="A782" s="77">
        <f t="shared" si="12"/>
        <v>774</v>
      </c>
      <c r="B782" s="515" t="s">
        <v>334</v>
      </c>
      <c r="C782" s="219" t="s">
        <v>919</v>
      </c>
      <c r="D782" s="220">
        <v>539.20000000000005</v>
      </c>
    </row>
    <row r="783" spans="1:4" s="67" customFormat="1" ht="32.25" customHeight="1">
      <c r="A783" s="77">
        <f t="shared" si="12"/>
        <v>775</v>
      </c>
      <c r="B783" s="515" t="s">
        <v>923</v>
      </c>
      <c r="C783" s="219" t="s">
        <v>919</v>
      </c>
      <c r="D783" s="220">
        <v>539.20000000000005</v>
      </c>
    </row>
    <row r="784" spans="1:4" s="67" customFormat="1" ht="32.25" customHeight="1">
      <c r="A784" s="77">
        <f t="shared" si="12"/>
        <v>776</v>
      </c>
      <c r="B784" s="515" t="s">
        <v>924</v>
      </c>
      <c r="C784" s="219" t="s">
        <v>919</v>
      </c>
      <c r="D784" s="220">
        <v>539.20000000000005</v>
      </c>
    </row>
    <row r="785" spans="1:4" s="67" customFormat="1" ht="32.25" customHeight="1">
      <c r="A785" s="77">
        <f t="shared" si="12"/>
        <v>777</v>
      </c>
      <c r="B785" s="515" t="s">
        <v>925</v>
      </c>
      <c r="C785" s="219" t="s">
        <v>919</v>
      </c>
      <c r="D785" s="220">
        <v>539.20000000000005</v>
      </c>
    </row>
    <row r="786" spans="1:4" s="67" customFormat="1" ht="32.25" customHeight="1">
      <c r="A786" s="77">
        <f t="shared" si="12"/>
        <v>778</v>
      </c>
      <c r="B786" s="515" t="s">
        <v>926</v>
      </c>
      <c r="C786" s="219" t="s">
        <v>919</v>
      </c>
      <c r="D786" s="220">
        <v>539.20000000000005</v>
      </c>
    </row>
    <row r="787" spans="1:4" s="67" customFormat="1" ht="32.25" customHeight="1">
      <c r="A787" s="77">
        <f t="shared" si="12"/>
        <v>779</v>
      </c>
      <c r="B787" s="515" t="s">
        <v>927</v>
      </c>
      <c r="C787" s="219" t="s">
        <v>919</v>
      </c>
      <c r="D787" s="220">
        <v>539.20000000000005</v>
      </c>
    </row>
    <row r="788" spans="1:4" s="67" customFormat="1" ht="32.25" customHeight="1">
      <c r="A788" s="77">
        <f t="shared" si="12"/>
        <v>780</v>
      </c>
      <c r="B788" s="515" t="s">
        <v>928</v>
      </c>
      <c r="C788" s="219" t="s">
        <v>919</v>
      </c>
      <c r="D788" s="220">
        <v>539.20000000000005</v>
      </c>
    </row>
    <row r="789" spans="1:4" s="67" customFormat="1" ht="32.25" customHeight="1">
      <c r="A789" s="77">
        <f t="shared" si="12"/>
        <v>781</v>
      </c>
      <c r="B789" s="515" t="s">
        <v>929</v>
      </c>
      <c r="C789" s="219" t="s">
        <v>919</v>
      </c>
      <c r="D789" s="220">
        <v>539.20000000000005</v>
      </c>
    </row>
    <row r="790" spans="1:4" s="67" customFormat="1" ht="32.25" customHeight="1">
      <c r="A790" s="77">
        <f t="shared" si="12"/>
        <v>782</v>
      </c>
      <c r="B790" s="515" t="s">
        <v>930</v>
      </c>
      <c r="C790" s="219" t="s">
        <v>919</v>
      </c>
      <c r="D790" s="220">
        <v>539.20000000000005</v>
      </c>
    </row>
    <row r="791" spans="1:4" s="67" customFormat="1" ht="32.25" customHeight="1">
      <c r="A791" s="77">
        <f t="shared" si="12"/>
        <v>783</v>
      </c>
      <c r="B791" s="515" t="s">
        <v>931</v>
      </c>
      <c r="C791" s="219" t="s">
        <v>919</v>
      </c>
      <c r="D791" s="220">
        <v>539.20000000000005</v>
      </c>
    </row>
    <row r="792" spans="1:4" s="67" customFormat="1" ht="32.25" customHeight="1">
      <c r="A792" s="77">
        <f t="shared" si="12"/>
        <v>784</v>
      </c>
      <c r="B792" s="515" t="s">
        <v>932</v>
      </c>
      <c r="C792" s="219" t="s">
        <v>919</v>
      </c>
      <c r="D792" s="220">
        <v>539.20000000000005</v>
      </c>
    </row>
    <row r="793" spans="1:4" s="67" customFormat="1" ht="32.25" customHeight="1">
      <c r="A793" s="77">
        <f t="shared" si="12"/>
        <v>785</v>
      </c>
      <c r="B793" s="515" t="s">
        <v>933</v>
      </c>
      <c r="C793" s="219" t="s">
        <v>919</v>
      </c>
      <c r="D793" s="220">
        <v>539.20000000000005</v>
      </c>
    </row>
    <row r="794" spans="1:4" s="67" customFormat="1" ht="32.25" customHeight="1">
      <c r="A794" s="77">
        <f t="shared" si="12"/>
        <v>786</v>
      </c>
      <c r="B794" s="515" t="s">
        <v>934</v>
      </c>
      <c r="C794" s="219" t="s">
        <v>919</v>
      </c>
      <c r="D794" s="220">
        <v>539.20000000000005</v>
      </c>
    </row>
    <row r="795" spans="1:4" s="67" customFormat="1" ht="32.25" customHeight="1">
      <c r="A795" s="77">
        <f t="shared" si="12"/>
        <v>787</v>
      </c>
      <c r="B795" s="515" t="s">
        <v>935</v>
      </c>
      <c r="C795" s="219" t="s">
        <v>919</v>
      </c>
      <c r="D795" s="220">
        <v>539.20000000000005</v>
      </c>
    </row>
    <row r="796" spans="1:4" s="67" customFormat="1" ht="32.25" customHeight="1">
      <c r="A796" s="77">
        <f t="shared" si="12"/>
        <v>788</v>
      </c>
      <c r="B796" s="515" t="s">
        <v>936</v>
      </c>
      <c r="C796" s="219" t="s">
        <v>919</v>
      </c>
      <c r="D796" s="220">
        <v>539.20000000000005</v>
      </c>
    </row>
    <row r="797" spans="1:4" s="67" customFormat="1" ht="32.25" customHeight="1">
      <c r="A797" s="77">
        <f t="shared" si="12"/>
        <v>789</v>
      </c>
      <c r="B797" s="515" t="s">
        <v>937</v>
      </c>
      <c r="C797" s="219" t="s">
        <v>919</v>
      </c>
      <c r="D797" s="220">
        <v>539.20000000000005</v>
      </c>
    </row>
    <row r="798" spans="1:4" s="67" customFormat="1" ht="32.25" customHeight="1">
      <c r="A798" s="77">
        <f t="shared" si="12"/>
        <v>790</v>
      </c>
      <c r="B798" s="515" t="s">
        <v>938</v>
      </c>
      <c r="C798" s="219" t="s">
        <v>919</v>
      </c>
      <c r="D798" s="220">
        <v>539.20000000000005</v>
      </c>
    </row>
    <row r="799" spans="1:4" s="67" customFormat="1" ht="32.25" customHeight="1">
      <c r="A799" s="77">
        <f t="shared" si="12"/>
        <v>791</v>
      </c>
      <c r="B799" s="515" t="s">
        <v>939</v>
      </c>
      <c r="C799" s="219" t="s">
        <v>919</v>
      </c>
      <c r="D799" s="220">
        <v>539.20000000000005</v>
      </c>
    </row>
    <row r="800" spans="1:4" s="67" customFormat="1" ht="32.25" customHeight="1">
      <c r="A800" s="77">
        <f t="shared" si="12"/>
        <v>792</v>
      </c>
      <c r="B800" s="515" t="s">
        <v>940</v>
      </c>
      <c r="C800" s="219" t="s">
        <v>919</v>
      </c>
      <c r="D800" s="220">
        <v>539.20000000000005</v>
      </c>
    </row>
    <row r="801" spans="1:4" s="67" customFormat="1" ht="32.25" customHeight="1">
      <c r="A801" s="77">
        <f t="shared" si="12"/>
        <v>793</v>
      </c>
      <c r="B801" s="515" t="s">
        <v>941</v>
      </c>
      <c r="C801" s="219" t="s">
        <v>919</v>
      </c>
      <c r="D801" s="220">
        <v>539.20000000000005</v>
      </c>
    </row>
    <row r="802" spans="1:4" s="67" customFormat="1" ht="32.25" customHeight="1">
      <c r="A802" s="77">
        <f t="shared" si="12"/>
        <v>794</v>
      </c>
      <c r="B802" s="515" t="s">
        <v>942</v>
      </c>
      <c r="C802" s="219" t="s">
        <v>919</v>
      </c>
      <c r="D802" s="220">
        <v>539.20000000000005</v>
      </c>
    </row>
    <row r="803" spans="1:4" s="67" customFormat="1" ht="32.25" customHeight="1">
      <c r="A803" s="77">
        <f t="shared" si="12"/>
        <v>795</v>
      </c>
      <c r="B803" s="515" t="s">
        <v>943</v>
      </c>
      <c r="C803" s="219" t="s">
        <v>919</v>
      </c>
      <c r="D803" s="220">
        <v>539.20000000000005</v>
      </c>
    </row>
    <row r="804" spans="1:4" s="67" customFormat="1" ht="32.25" customHeight="1">
      <c r="A804" s="77">
        <f t="shared" si="12"/>
        <v>796</v>
      </c>
      <c r="B804" s="515" t="s">
        <v>944</v>
      </c>
      <c r="C804" s="219" t="s">
        <v>919</v>
      </c>
      <c r="D804" s="220">
        <v>539.20000000000005</v>
      </c>
    </row>
    <row r="805" spans="1:4" s="67" customFormat="1" ht="32.25" customHeight="1">
      <c r="A805" s="77">
        <f t="shared" si="12"/>
        <v>797</v>
      </c>
      <c r="B805" s="515" t="s">
        <v>945</v>
      </c>
      <c r="C805" s="219" t="s">
        <v>919</v>
      </c>
      <c r="D805" s="220">
        <v>539.20000000000005</v>
      </c>
    </row>
    <row r="806" spans="1:4" s="67" customFormat="1" ht="32.25" customHeight="1">
      <c r="A806" s="77">
        <f t="shared" si="12"/>
        <v>798</v>
      </c>
      <c r="B806" s="515" t="s">
        <v>946</v>
      </c>
      <c r="C806" s="219" t="s">
        <v>919</v>
      </c>
      <c r="D806" s="220">
        <v>539.20000000000005</v>
      </c>
    </row>
    <row r="807" spans="1:4" s="67" customFormat="1" ht="32.25" customHeight="1">
      <c r="A807" s="77">
        <f t="shared" si="12"/>
        <v>799</v>
      </c>
      <c r="B807" s="515" t="s">
        <v>946</v>
      </c>
      <c r="C807" s="219" t="s">
        <v>947</v>
      </c>
      <c r="D807" s="220">
        <v>4313.59</v>
      </c>
    </row>
    <row r="808" spans="1:4" s="67" customFormat="1">
      <c r="A808" s="77">
        <f t="shared" si="12"/>
        <v>800</v>
      </c>
      <c r="B808" s="515" t="s">
        <v>948</v>
      </c>
      <c r="C808" s="219" t="s">
        <v>949</v>
      </c>
      <c r="D808" s="220">
        <v>1603</v>
      </c>
    </row>
    <row r="809" spans="1:4" s="67" customFormat="1">
      <c r="A809" s="77">
        <f t="shared" si="12"/>
        <v>801</v>
      </c>
      <c r="B809" s="515" t="s">
        <v>950</v>
      </c>
      <c r="C809" s="219" t="s">
        <v>949</v>
      </c>
      <c r="D809" s="220">
        <v>1603</v>
      </c>
    </row>
    <row r="810" spans="1:4" s="67" customFormat="1">
      <c r="A810" s="77">
        <f t="shared" si="12"/>
        <v>802</v>
      </c>
      <c r="B810" s="515" t="s">
        <v>951</v>
      </c>
      <c r="C810" s="219" t="s">
        <v>949</v>
      </c>
      <c r="D810" s="220">
        <v>1603</v>
      </c>
    </row>
    <row r="811" spans="1:4" s="67" customFormat="1">
      <c r="A811" s="77">
        <f t="shared" si="12"/>
        <v>803</v>
      </c>
      <c r="B811" s="515" t="s">
        <v>952</v>
      </c>
      <c r="C811" s="219" t="s">
        <v>949</v>
      </c>
      <c r="D811" s="220">
        <v>1603</v>
      </c>
    </row>
    <row r="812" spans="1:4" s="67" customFormat="1">
      <c r="A812" s="77">
        <f t="shared" si="12"/>
        <v>804</v>
      </c>
      <c r="B812" s="515" t="s">
        <v>953</v>
      </c>
      <c r="C812" s="219" t="s">
        <v>949</v>
      </c>
      <c r="D812" s="220">
        <v>1602.99</v>
      </c>
    </row>
    <row r="813" spans="1:4" s="67" customFormat="1">
      <c r="A813" s="77">
        <f t="shared" si="12"/>
        <v>805</v>
      </c>
      <c r="B813" s="515" t="s">
        <v>334</v>
      </c>
      <c r="C813" s="219" t="s">
        <v>954</v>
      </c>
      <c r="D813" s="220">
        <v>354.43</v>
      </c>
    </row>
    <row r="814" spans="1:4" s="67" customFormat="1">
      <c r="A814" s="77">
        <f t="shared" si="12"/>
        <v>806</v>
      </c>
      <c r="B814" s="515" t="s">
        <v>334</v>
      </c>
      <c r="C814" s="219" t="s">
        <v>954</v>
      </c>
      <c r="D814" s="220">
        <v>354.43</v>
      </c>
    </row>
    <row r="815" spans="1:4" s="67" customFormat="1">
      <c r="A815" s="77">
        <f t="shared" si="12"/>
        <v>807</v>
      </c>
      <c r="B815" s="515" t="s">
        <v>334</v>
      </c>
      <c r="C815" s="219" t="s">
        <v>954</v>
      </c>
      <c r="D815" s="220">
        <v>354.43</v>
      </c>
    </row>
    <row r="816" spans="1:4" s="67" customFormat="1">
      <c r="A816" s="77">
        <f t="shared" si="12"/>
        <v>808</v>
      </c>
      <c r="B816" s="515" t="s">
        <v>334</v>
      </c>
      <c r="C816" s="219" t="s">
        <v>954</v>
      </c>
      <c r="D816" s="220">
        <v>354.43</v>
      </c>
    </row>
    <row r="817" spans="1:4" s="67" customFormat="1">
      <c r="A817" s="77">
        <f t="shared" si="12"/>
        <v>809</v>
      </c>
      <c r="B817" s="515" t="s">
        <v>334</v>
      </c>
      <c r="C817" s="219" t="s">
        <v>954</v>
      </c>
      <c r="D817" s="220">
        <v>354.43</v>
      </c>
    </row>
    <row r="818" spans="1:4" s="67" customFormat="1">
      <c r="A818" s="77">
        <f t="shared" si="12"/>
        <v>810</v>
      </c>
      <c r="B818" s="515" t="s">
        <v>334</v>
      </c>
      <c r="C818" s="219" t="s">
        <v>954</v>
      </c>
      <c r="D818" s="220">
        <v>354.43</v>
      </c>
    </row>
    <row r="819" spans="1:4" s="67" customFormat="1">
      <c r="A819" s="77">
        <f t="shared" si="12"/>
        <v>811</v>
      </c>
      <c r="B819" s="515" t="s">
        <v>334</v>
      </c>
      <c r="C819" s="219" t="s">
        <v>954</v>
      </c>
      <c r="D819" s="220">
        <v>354.43</v>
      </c>
    </row>
    <row r="820" spans="1:4" s="67" customFormat="1">
      <c r="A820" s="77">
        <f t="shared" si="12"/>
        <v>812</v>
      </c>
      <c r="B820" s="515" t="s">
        <v>334</v>
      </c>
      <c r="C820" s="219" t="s">
        <v>954</v>
      </c>
      <c r="D820" s="220">
        <v>354.43</v>
      </c>
    </row>
    <row r="821" spans="1:4" s="67" customFormat="1">
      <c r="A821" s="77">
        <f t="shared" si="12"/>
        <v>813</v>
      </c>
      <c r="B821" s="515" t="s">
        <v>334</v>
      </c>
      <c r="C821" s="219" t="s">
        <v>955</v>
      </c>
      <c r="D821" s="220">
        <v>708.87</v>
      </c>
    </row>
    <row r="822" spans="1:4" s="67" customFormat="1" ht="32.25" customHeight="1">
      <c r="A822" s="77">
        <f t="shared" si="12"/>
        <v>814</v>
      </c>
      <c r="B822" s="515" t="s">
        <v>334</v>
      </c>
      <c r="C822" s="219" t="s">
        <v>956</v>
      </c>
      <c r="D822" s="220">
        <v>36772.230000000003</v>
      </c>
    </row>
    <row r="823" spans="1:4" s="67" customFormat="1">
      <c r="A823" s="77">
        <f t="shared" si="12"/>
        <v>815</v>
      </c>
      <c r="B823" s="515" t="s">
        <v>950</v>
      </c>
      <c r="C823" s="219" t="s">
        <v>957</v>
      </c>
      <c r="D823" s="220">
        <v>1151.45</v>
      </c>
    </row>
    <row r="824" spans="1:4" s="67" customFormat="1">
      <c r="A824" s="77">
        <f t="shared" si="12"/>
        <v>816</v>
      </c>
      <c r="B824" s="515" t="s">
        <v>951</v>
      </c>
      <c r="C824" s="219" t="s">
        <v>957</v>
      </c>
      <c r="D824" s="220">
        <v>1151.45</v>
      </c>
    </row>
    <row r="825" spans="1:4" s="67" customFormat="1">
      <c r="A825" s="77">
        <f t="shared" si="12"/>
        <v>817</v>
      </c>
      <c r="B825" s="515" t="s">
        <v>952</v>
      </c>
      <c r="C825" s="219" t="s">
        <v>957</v>
      </c>
      <c r="D825" s="220">
        <v>1151.45</v>
      </c>
    </row>
    <row r="826" spans="1:4" s="67" customFormat="1">
      <c r="A826" s="77">
        <f t="shared" si="12"/>
        <v>818</v>
      </c>
      <c r="B826" s="515" t="s">
        <v>953</v>
      </c>
      <c r="C826" s="219" t="s">
        <v>957</v>
      </c>
      <c r="D826" s="220">
        <v>1151.45</v>
      </c>
    </row>
    <row r="827" spans="1:4" s="67" customFormat="1">
      <c r="A827" s="77">
        <f t="shared" si="12"/>
        <v>819</v>
      </c>
      <c r="B827" s="515" t="s">
        <v>958</v>
      </c>
      <c r="C827" s="219" t="s">
        <v>957</v>
      </c>
      <c r="D827" s="220">
        <v>1151.45</v>
      </c>
    </row>
    <row r="828" spans="1:4" s="67" customFormat="1">
      <c r="A828" s="77">
        <f t="shared" si="12"/>
        <v>820</v>
      </c>
      <c r="B828" s="515" t="s">
        <v>959</v>
      </c>
      <c r="C828" s="219" t="s">
        <v>957</v>
      </c>
      <c r="D828" s="220">
        <v>1151.45</v>
      </c>
    </row>
    <row r="829" spans="1:4" s="67" customFormat="1">
      <c r="A829" s="77">
        <f t="shared" si="12"/>
        <v>821</v>
      </c>
      <c r="B829" s="515" t="s">
        <v>960</v>
      </c>
      <c r="C829" s="219" t="s">
        <v>957</v>
      </c>
      <c r="D829" s="220">
        <v>1151.45</v>
      </c>
    </row>
    <row r="830" spans="1:4" s="67" customFormat="1">
      <c r="A830" s="77">
        <f t="shared" si="12"/>
        <v>822</v>
      </c>
      <c r="B830" s="515" t="s">
        <v>334</v>
      </c>
      <c r="C830" s="219" t="s">
        <v>957</v>
      </c>
      <c r="D830" s="220">
        <v>1151.45</v>
      </c>
    </row>
    <row r="831" spans="1:4" s="67" customFormat="1">
      <c r="A831" s="77">
        <f t="shared" si="12"/>
        <v>823</v>
      </c>
      <c r="B831" s="515" t="s">
        <v>961</v>
      </c>
      <c r="C831" s="219" t="s">
        <v>957</v>
      </c>
      <c r="D831" s="220">
        <v>1151.45</v>
      </c>
    </row>
    <row r="832" spans="1:4" s="67" customFormat="1">
      <c r="A832" s="77">
        <f t="shared" si="12"/>
        <v>824</v>
      </c>
      <c r="B832" s="515" t="s">
        <v>962</v>
      </c>
      <c r="C832" s="219" t="s">
        <v>957</v>
      </c>
      <c r="D832" s="220">
        <v>1151.42</v>
      </c>
    </row>
    <row r="833" spans="1:4" s="67" customFormat="1">
      <c r="A833" s="77">
        <f t="shared" si="12"/>
        <v>825</v>
      </c>
      <c r="B833" s="515" t="s">
        <v>963</v>
      </c>
      <c r="C833" s="219" t="s">
        <v>957</v>
      </c>
      <c r="D833" s="220">
        <v>1151.45</v>
      </c>
    </row>
    <row r="834" spans="1:4" s="67" customFormat="1">
      <c r="A834" s="77">
        <f t="shared" si="12"/>
        <v>826</v>
      </c>
      <c r="B834" s="515" t="s">
        <v>334</v>
      </c>
      <c r="C834" s="219" t="s">
        <v>964</v>
      </c>
      <c r="D834" s="220">
        <v>1417.72</v>
      </c>
    </row>
    <row r="835" spans="1:4" s="67" customFormat="1">
      <c r="A835" s="77">
        <f t="shared" si="12"/>
        <v>827</v>
      </c>
      <c r="B835" s="515" t="s">
        <v>334</v>
      </c>
      <c r="C835" s="219" t="s">
        <v>964</v>
      </c>
      <c r="D835" s="220">
        <v>1417.72</v>
      </c>
    </row>
    <row r="836" spans="1:4" s="67" customFormat="1">
      <c r="A836" s="77">
        <f t="shared" si="12"/>
        <v>828</v>
      </c>
      <c r="B836" s="515" t="s">
        <v>334</v>
      </c>
      <c r="C836" s="219" t="s">
        <v>965</v>
      </c>
      <c r="D836" s="220">
        <v>28354.46</v>
      </c>
    </row>
    <row r="837" spans="1:4" s="67" customFormat="1">
      <c r="A837" s="77">
        <f t="shared" si="12"/>
        <v>829</v>
      </c>
      <c r="B837" s="515" t="s">
        <v>334</v>
      </c>
      <c r="C837" s="219" t="s">
        <v>966</v>
      </c>
      <c r="D837" s="220">
        <v>431.27</v>
      </c>
    </row>
    <row r="838" spans="1:4" s="67" customFormat="1">
      <c r="A838" s="77">
        <f t="shared" si="12"/>
        <v>830</v>
      </c>
      <c r="B838" s="515" t="s">
        <v>334</v>
      </c>
      <c r="C838" s="219" t="s">
        <v>966</v>
      </c>
      <c r="D838" s="220">
        <v>431.26</v>
      </c>
    </row>
    <row r="839" spans="1:4" s="67" customFormat="1">
      <c r="A839" s="77">
        <f t="shared" si="12"/>
        <v>831</v>
      </c>
      <c r="B839" s="515" t="s">
        <v>334</v>
      </c>
      <c r="C839" s="219" t="s">
        <v>966</v>
      </c>
      <c r="D839" s="220">
        <v>431.26</v>
      </c>
    </row>
    <row r="840" spans="1:4" s="67" customFormat="1">
      <c r="A840" s="77">
        <f t="shared" si="12"/>
        <v>832</v>
      </c>
      <c r="B840" s="515" t="s">
        <v>334</v>
      </c>
      <c r="C840" s="219" t="s">
        <v>966</v>
      </c>
      <c r="D840" s="220">
        <v>431.26</v>
      </c>
    </row>
    <row r="841" spans="1:4" s="67" customFormat="1">
      <c r="A841" s="77">
        <f t="shared" si="12"/>
        <v>833</v>
      </c>
      <c r="B841" s="515" t="s">
        <v>334</v>
      </c>
      <c r="C841" s="219" t="s">
        <v>966</v>
      </c>
      <c r="D841" s="220">
        <v>431.26</v>
      </c>
    </row>
    <row r="842" spans="1:4" s="67" customFormat="1">
      <c r="A842" s="77">
        <f t="shared" si="12"/>
        <v>834</v>
      </c>
      <c r="B842" s="515" t="s">
        <v>334</v>
      </c>
      <c r="C842" s="219" t="s">
        <v>966</v>
      </c>
      <c r="D842" s="220">
        <v>431.26</v>
      </c>
    </row>
    <row r="843" spans="1:4" s="67" customFormat="1">
      <c r="A843" s="77">
        <f t="shared" ref="A843:A906" si="13">A842+1</f>
        <v>835</v>
      </c>
      <c r="B843" s="515" t="s">
        <v>334</v>
      </c>
      <c r="C843" s="219" t="s">
        <v>966</v>
      </c>
      <c r="D843" s="220">
        <v>431.26</v>
      </c>
    </row>
    <row r="844" spans="1:4" s="67" customFormat="1">
      <c r="A844" s="77">
        <f t="shared" si="13"/>
        <v>836</v>
      </c>
      <c r="B844" s="515" t="s">
        <v>334</v>
      </c>
      <c r="C844" s="219" t="s">
        <v>966</v>
      </c>
      <c r="D844" s="220">
        <v>431.26</v>
      </c>
    </row>
    <row r="845" spans="1:4" s="67" customFormat="1">
      <c r="A845" s="77">
        <f t="shared" si="13"/>
        <v>837</v>
      </c>
      <c r="B845" s="515" t="s">
        <v>334</v>
      </c>
      <c r="C845" s="219" t="s">
        <v>966</v>
      </c>
      <c r="D845" s="220">
        <v>431.26</v>
      </c>
    </row>
    <row r="846" spans="1:4" s="67" customFormat="1">
      <c r="A846" s="77">
        <f t="shared" si="13"/>
        <v>838</v>
      </c>
      <c r="B846" s="515" t="s">
        <v>334</v>
      </c>
      <c r="C846" s="219" t="s">
        <v>966</v>
      </c>
      <c r="D846" s="220">
        <v>431.26</v>
      </c>
    </row>
    <row r="847" spans="1:4" s="67" customFormat="1">
      <c r="A847" s="77">
        <f t="shared" si="13"/>
        <v>839</v>
      </c>
      <c r="B847" s="515" t="s">
        <v>334</v>
      </c>
      <c r="C847" s="219" t="s">
        <v>966</v>
      </c>
      <c r="D847" s="220">
        <v>431.26</v>
      </c>
    </row>
    <row r="848" spans="1:4" s="67" customFormat="1">
      <c r="A848" s="77">
        <f t="shared" si="13"/>
        <v>840</v>
      </c>
      <c r="B848" s="515" t="s">
        <v>334</v>
      </c>
      <c r="C848" s="219" t="s">
        <v>966</v>
      </c>
      <c r="D848" s="220">
        <v>431.26</v>
      </c>
    </row>
    <row r="849" spans="1:4" s="67" customFormat="1">
      <c r="A849" s="77">
        <f t="shared" si="13"/>
        <v>841</v>
      </c>
      <c r="B849" s="515" t="s">
        <v>334</v>
      </c>
      <c r="C849" s="219" t="s">
        <v>966</v>
      </c>
      <c r="D849" s="220">
        <v>431.26</v>
      </c>
    </row>
    <row r="850" spans="1:4" s="67" customFormat="1">
      <c r="A850" s="77">
        <f t="shared" si="13"/>
        <v>842</v>
      </c>
      <c r="B850" s="515" t="s">
        <v>334</v>
      </c>
      <c r="C850" s="219" t="s">
        <v>966</v>
      </c>
      <c r="D850" s="220">
        <v>431.26</v>
      </c>
    </row>
    <row r="851" spans="1:4" s="67" customFormat="1">
      <c r="A851" s="77">
        <f t="shared" si="13"/>
        <v>843</v>
      </c>
      <c r="B851" s="515" t="s">
        <v>334</v>
      </c>
      <c r="C851" s="219" t="s">
        <v>966</v>
      </c>
      <c r="D851" s="220">
        <v>431.26</v>
      </c>
    </row>
    <row r="852" spans="1:4" s="67" customFormat="1" ht="32.25" customHeight="1">
      <c r="A852" s="77">
        <f t="shared" si="13"/>
        <v>844</v>
      </c>
      <c r="B852" s="515" t="s">
        <v>334</v>
      </c>
      <c r="C852" s="219" t="s">
        <v>967</v>
      </c>
      <c r="D852" s="220">
        <v>4498.82</v>
      </c>
    </row>
    <row r="853" spans="1:4" s="67" customFormat="1" ht="32.25" customHeight="1">
      <c r="A853" s="77">
        <f t="shared" si="13"/>
        <v>845</v>
      </c>
      <c r="B853" s="515" t="s">
        <v>334</v>
      </c>
      <c r="C853" s="219" t="s">
        <v>968</v>
      </c>
      <c r="D853" s="220">
        <v>5209.3100000000004</v>
      </c>
    </row>
    <row r="854" spans="1:4" s="67" customFormat="1" ht="32.25" customHeight="1">
      <c r="A854" s="77">
        <f t="shared" si="13"/>
        <v>846</v>
      </c>
      <c r="B854" s="515" t="s">
        <v>334</v>
      </c>
      <c r="C854" s="219" t="s">
        <v>969</v>
      </c>
      <c r="D854" s="220">
        <v>10027.92</v>
      </c>
    </row>
    <row r="855" spans="1:4" s="67" customFormat="1">
      <c r="A855" s="77">
        <f t="shared" si="13"/>
        <v>847</v>
      </c>
      <c r="B855" s="515" t="s">
        <v>970</v>
      </c>
      <c r="C855" s="219" t="s">
        <v>971</v>
      </c>
      <c r="D855" s="220">
        <v>627.71600000000001</v>
      </c>
    </row>
    <row r="856" spans="1:4" s="67" customFormat="1">
      <c r="A856" s="77">
        <f t="shared" si="13"/>
        <v>848</v>
      </c>
      <c r="B856" s="515" t="s">
        <v>972</v>
      </c>
      <c r="C856" s="219" t="s">
        <v>971</v>
      </c>
      <c r="D856" s="220">
        <v>627.71600000000001</v>
      </c>
    </row>
    <row r="857" spans="1:4" s="67" customFormat="1">
      <c r="A857" s="77">
        <f t="shared" si="13"/>
        <v>849</v>
      </c>
      <c r="B857" s="515" t="s">
        <v>973</v>
      </c>
      <c r="C857" s="219" t="s">
        <v>974</v>
      </c>
      <c r="D857" s="220">
        <v>627.71600000000001</v>
      </c>
    </row>
    <row r="858" spans="1:4" s="67" customFormat="1">
      <c r="A858" s="77">
        <f t="shared" si="13"/>
        <v>850</v>
      </c>
      <c r="B858" s="515" t="s">
        <v>975</v>
      </c>
      <c r="C858" s="219" t="s">
        <v>974</v>
      </c>
      <c r="D858" s="220">
        <v>627.71600000000001</v>
      </c>
    </row>
    <row r="859" spans="1:4" s="67" customFormat="1">
      <c r="A859" s="77">
        <f t="shared" si="13"/>
        <v>851</v>
      </c>
      <c r="B859" s="515" t="s">
        <v>976</v>
      </c>
      <c r="C859" s="219" t="s">
        <v>977</v>
      </c>
      <c r="D859" s="220">
        <v>627.71600000000001</v>
      </c>
    </row>
    <row r="860" spans="1:4" s="67" customFormat="1">
      <c r="A860" s="77">
        <f t="shared" si="13"/>
        <v>852</v>
      </c>
      <c r="B860" s="515" t="s">
        <v>978</v>
      </c>
      <c r="C860" s="219" t="s">
        <v>974</v>
      </c>
      <c r="D860" s="220">
        <v>627.71600000000001</v>
      </c>
    </row>
    <row r="861" spans="1:4" s="67" customFormat="1">
      <c r="A861" s="77">
        <f t="shared" si="13"/>
        <v>853</v>
      </c>
      <c r="B861" s="515" t="s">
        <v>979</v>
      </c>
      <c r="C861" s="219" t="s">
        <v>980</v>
      </c>
      <c r="D861" s="220">
        <v>627.71600000000001</v>
      </c>
    </row>
    <row r="862" spans="1:4" s="67" customFormat="1">
      <c r="A862" s="77">
        <f t="shared" si="13"/>
        <v>854</v>
      </c>
      <c r="B862" s="515" t="s">
        <v>981</v>
      </c>
      <c r="C862" s="219" t="s">
        <v>982</v>
      </c>
      <c r="D862" s="220">
        <v>627.71600000000001</v>
      </c>
    </row>
    <row r="863" spans="1:4" s="67" customFormat="1">
      <c r="A863" s="77">
        <f t="shared" si="13"/>
        <v>855</v>
      </c>
      <c r="B863" s="515" t="s">
        <v>334</v>
      </c>
      <c r="C863" s="219" t="s">
        <v>983</v>
      </c>
      <c r="D863" s="220">
        <v>112.95</v>
      </c>
    </row>
    <row r="864" spans="1:4" s="67" customFormat="1">
      <c r="A864" s="77">
        <f t="shared" si="13"/>
        <v>856</v>
      </c>
      <c r="B864" s="515" t="s">
        <v>334</v>
      </c>
      <c r="C864" s="219" t="s">
        <v>983</v>
      </c>
      <c r="D864" s="220">
        <v>112.95</v>
      </c>
    </row>
    <row r="865" spans="1:4" s="67" customFormat="1">
      <c r="A865" s="77">
        <f t="shared" si="13"/>
        <v>857</v>
      </c>
      <c r="B865" s="515" t="s">
        <v>334</v>
      </c>
      <c r="C865" s="219" t="s">
        <v>983</v>
      </c>
      <c r="D865" s="220">
        <v>112.95</v>
      </c>
    </row>
    <row r="866" spans="1:4" s="67" customFormat="1">
      <c r="A866" s="77">
        <f t="shared" si="13"/>
        <v>858</v>
      </c>
      <c r="B866" s="515" t="s">
        <v>334</v>
      </c>
      <c r="C866" s="219" t="s">
        <v>983</v>
      </c>
      <c r="D866" s="220">
        <v>112.95</v>
      </c>
    </row>
    <row r="867" spans="1:4" s="67" customFormat="1">
      <c r="A867" s="77">
        <f t="shared" si="13"/>
        <v>859</v>
      </c>
      <c r="B867" s="515" t="s">
        <v>334</v>
      </c>
      <c r="C867" s="219" t="s">
        <v>983</v>
      </c>
      <c r="D867" s="220">
        <v>112.95</v>
      </c>
    </row>
    <row r="868" spans="1:4" s="67" customFormat="1">
      <c r="A868" s="77">
        <f t="shared" si="13"/>
        <v>860</v>
      </c>
      <c r="B868" s="515" t="s">
        <v>334</v>
      </c>
      <c r="C868" s="219" t="s">
        <v>983</v>
      </c>
      <c r="D868" s="220">
        <v>112.95</v>
      </c>
    </row>
    <row r="869" spans="1:4" s="67" customFormat="1">
      <c r="A869" s="77">
        <f t="shared" si="13"/>
        <v>861</v>
      </c>
      <c r="B869" s="515" t="s">
        <v>334</v>
      </c>
      <c r="C869" s="219" t="s">
        <v>984</v>
      </c>
      <c r="D869" s="220">
        <v>0</v>
      </c>
    </row>
    <row r="870" spans="1:4" s="67" customFormat="1">
      <c r="A870" s="77">
        <f t="shared" si="13"/>
        <v>862</v>
      </c>
      <c r="B870" s="515" t="s">
        <v>334</v>
      </c>
      <c r="C870" s="219" t="s">
        <v>985</v>
      </c>
      <c r="D870" s="220">
        <v>0</v>
      </c>
    </row>
    <row r="871" spans="1:4" s="67" customFormat="1" ht="32.25" customHeight="1">
      <c r="A871" s="77">
        <f t="shared" si="13"/>
        <v>863</v>
      </c>
      <c r="B871" s="515" t="s">
        <v>334</v>
      </c>
      <c r="C871" s="219" t="s">
        <v>986</v>
      </c>
      <c r="D871" s="220">
        <v>0</v>
      </c>
    </row>
    <row r="872" spans="1:4" s="67" customFormat="1" ht="32.25" customHeight="1">
      <c r="A872" s="77">
        <f t="shared" si="13"/>
        <v>864</v>
      </c>
      <c r="B872" s="515" t="s">
        <v>987</v>
      </c>
      <c r="C872" s="219" t="s">
        <v>988</v>
      </c>
      <c r="D872" s="220">
        <v>0</v>
      </c>
    </row>
    <row r="873" spans="1:4" s="67" customFormat="1" ht="32.25" customHeight="1">
      <c r="A873" s="77">
        <f t="shared" si="13"/>
        <v>865</v>
      </c>
      <c r="B873" s="515" t="s">
        <v>989</v>
      </c>
      <c r="C873" s="219" t="s">
        <v>990</v>
      </c>
      <c r="D873" s="220">
        <v>0</v>
      </c>
    </row>
    <row r="874" spans="1:4" s="67" customFormat="1" ht="32.25" customHeight="1">
      <c r="A874" s="77">
        <f t="shared" si="13"/>
        <v>866</v>
      </c>
      <c r="B874" s="515" t="s">
        <v>991</v>
      </c>
      <c r="C874" s="219" t="s">
        <v>992</v>
      </c>
      <c r="D874" s="220">
        <v>0</v>
      </c>
    </row>
    <row r="875" spans="1:4" s="67" customFormat="1" ht="32.25" customHeight="1">
      <c r="A875" s="77">
        <f t="shared" si="13"/>
        <v>867</v>
      </c>
      <c r="B875" s="515" t="s">
        <v>993</v>
      </c>
      <c r="C875" s="219" t="s">
        <v>992</v>
      </c>
      <c r="D875" s="220">
        <v>0</v>
      </c>
    </row>
    <row r="876" spans="1:4" s="67" customFormat="1">
      <c r="A876" s="77">
        <f t="shared" si="13"/>
        <v>868</v>
      </c>
      <c r="B876" s="515" t="s">
        <v>334</v>
      </c>
      <c r="C876" s="219" t="s">
        <v>994</v>
      </c>
      <c r="D876" s="220">
        <v>0</v>
      </c>
    </row>
    <row r="877" spans="1:4" s="67" customFormat="1">
      <c r="A877" s="77">
        <f t="shared" si="13"/>
        <v>869</v>
      </c>
      <c r="B877" s="515" t="s">
        <v>334</v>
      </c>
      <c r="C877" s="219" t="s">
        <v>995</v>
      </c>
      <c r="D877" s="220">
        <v>0</v>
      </c>
    </row>
    <row r="878" spans="1:4" s="67" customFormat="1">
      <c r="A878" s="77">
        <f t="shared" si="13"/>
        <v>870</v>
      </c>
      <c r="B878" s="515" t="s">
        <v>996</v>
      </c>
      <c r="C878" s="219" t="s">
        <v>997</v>
      </c>
      <c r="D878" s="220">
        <v>0</v>
      </c>
    </row>
    <row r="879" spans="1:4" s="67" customFormat="1">
      <c r="A879" s="77">
        <f t="shared" si="13"/>
        <v>871</v>
      </c>
      <c r="B879" s="515" t="s">
        <v>998</v>
      </c>
      <c r="C879" s="219" t="s">
        <v>997</v>
      </c>
      <c r="D879" s="220">
        <v>0</v>
      </c>
    </row>
    <row r="880" spans="1:4" s="67" customFormat="1">
      <c r="A880" s="77">
        <f t="shared" si="13"/>
        <v>872</v>
      </c>
      <c r="B880" s="515" t="s">
        <v>999</v>
      </c>
      <c r="C880" s="219" t="s">
        <v>997</v>
      </c>
      <c r="D880" s="220">
        <v>0</v>
      </c>
    </row>
    <row r="881" spans="1:4" s="67" customFormat="1">
      <c r="A881" s="77">
        <f t="shared" si="13"/>
        <v>873</v>
      </c>
      <c r="B881" s="515" t="s">
        <v>1000</v>
      </c>
      <c r="C881" s="219" t="s">
        <v>997</v>
      </c>
      <c r="D881" s="220">
        <v>0</v>
      </c>
    </row>
    <row r="882" spans="1:4" s="67" customFormat="1">
      <c r="A882" s="77">
        <f t="shared" si="13"/>
        <v>874</v>
      </c>
      <c r="B882" s="515" t="s">
        <v>1001</v>
      </c>
      <c r="C882" s="219" t="s">
        <v>997</v>
      </c>
      <c r="D882" s="220">
        <v>0</v>
      </c>
    </row>
    <row r="883" spans="1:4" s="67" customFormat="1">
      <c r="A883" s="77">
        <f t="shared" si="13"/>
        <v>875</v>
      </c>
      <c r="B883" s="515" t="s">
        <v>1002</v>
      </c>
      <c r="C883" s="219" t="s">
        <v>997</v>
      </c>
      <c r="D883" s="220">
        <v>0</v>
      </c>
    </row>
    <row r="884" spans="1:4" s="67" customFormat="1">
      <c r="A884" s="77">
        <f t="shared" si="13"/>
        <v>876</v>
      </c>
      <c r="B884" s="515" t="s">
        <v>1003</v>
      </c>
      <c r="C884" s="219" t="s">
        <v>997</v>
      </c>
      <c r="D884" s="220">
        <v>0</v>
      </c>
    </row>
    <row r="885" spans="1:4" s="67" customFormat="1">
      <c r="A885" s="77">
        <f t="shared" si="13"/>
        <v>877</v>
      </c>
      <c r="B885" s="515" t="s">
        <v>1004</v>
      </c>
      <c r="C885" s="219" t="s">
        <v>997</v>
      </c>
      <c r="D885" s="220">
        <v>0</v>
      </c>
    </row>
    <row r="886" spans="1:4" s="67" customFormat="1">
      <c r="A886" s="77">
        <f t="shared" si="13"/>
        <v>878</v>
      </c>
      <c r="B886" s="515" t="s">
        <v>1005</v>
      </c>
      <c r="C886" s="219" t="s">
        <v>1006</v>
      </c>
      <c r="D886" s="220">
        <v>0</v>
      </c>
    </row>
    <row r="887" spans="1:4" s="67" customFormat="1">
      <c r="A887" s="77">
        <f t="shared" si="13"/>
        <v>879</v>
      </c>
      <c r="B887" s="515" t="s">
        <v>334</v>
      </c>
      <c r="C887" s="219" t="s">
        <v>1006</v>
      </c>
      <c r="D887" s="220">
        <v>0</v>
      </c>
    </row>
    <row r="888" spans="1:4" s="67" customFormat="1">
      <c r="A888" s="77">
        <f t="shared" si="13"/>
        <v>880</v>
      </c>
      <c r="B888" s="515" t="s">
        <v>334</v>
      </c>
      <c r="C888" s="219" t="s">
        <v>1006</v>
      </c>
      <c r="D888" s="220">
        <v>0</v>
      </c>
    </row>
    <row r="889" spans="1:4" s="67" customFormat="1">
      <c r="A889" s="77">
        <f t="shared" si="13"/>
        <v>881</v>
      </c>
      <c r="B889" s="515" t="s">
        <v>334</v>
      </c>
      <c r="C889" s="219" t="s">
        <v>1006</v>
      </c>
      <c r="D889" s="220">
        <v>0</v>
      </c>
    </row>
    <row r="890" spans="1:4" s="67" customFormat="1">
      <c r="A890" s="77">
        <f t="shared" si="13"/>
        <v>882</v>
      </c>
      <c r="B890" s="515" t="s">
        <v>1007</v>
      </c>
      <c r="C890" s="219" t="s">
        <v>1008</v>
      </c>
      <c r="D890" s="220">
        <v>0</v>
      </c>
    </row>
    <row r="891" spans="1:4" s="67" customFormat="1">
      <c r="A891" s="77">
        <f t="shared" si="13"/>
        <v>883</v>
      </c>
      <c r="B891" s="515" t="s">
        <v>1009</v>
      </c>
      <c r="C891" s="219" t="s">
        <v>1008</v>
      </c>
      <c r="D891" s="220">
        <v>0</v>
      </c>
    </row>
    <row r="892" spans="1:4" s="67" customFormat="1">
      <c r="A892" s="77">
        <f t="shared" si="13"/>
        <v>884</v>
      </c>
      <c r="B892" s="515" t="s">
        <v>1010</v>
      </c>
      <c r="C892" s="219" t="s">
        <v>1008</v>
      </c>
      <c r="D892" s="220">
        <v>0</v>
      </c>
    </row>
    <row r="893" spans="1:4" s="67" customFormat="1">
      <c r="A893" s="77">
        <f t="shared" si="13"/>
        <v>885</v>
      </c>
      <c r="B893" s="515" t="s">
        <v>1011</v>
      </c>
      <c r="C893" s="219" t="s">
        <v>1008</v>
      </c>
      <c r="D893" s="220">
        <v>0</v>
      </c>
    </row>
    <row r="894" spans="1:4" s="67" customFormat="1">
      <c r="A894" s="77">
        <f t="shared" si="13"/>
        <v>886</v>
      </c>
      <c r="B894" s="515" t="s">
        <v>1012</v>
      </c>
      <c r="C894" s="219" t="s">
        <v>1008</v>
      </c>
      <c r="D894" s="220">
        <v>0</v>
      </c>
    </row>
    <row r="895" spans="1:4" s="67" customFormat="1">
      <c r="A895" s="77">
        <f t="shared" si="13"/>
        <v>887</v>
      </c>
      <c r="B895" s="515" t="s">
        <v>1013</v>
      </c>
      <c r="C895" s="219" t="s">
        <v>1008</v>
      </c>
      <c r="D895" s="220">
        <v>0</v>
      </c>
    </row>
    <row r="896" spans="1:4" s="67" customFormat="1">
      <c r="A896" s="77">
        <f t="shared" si="13"/>
        <v>888</v>
      </c>
      <c r="B896" s="515" t="s">
        <v>1014</v>
      </c>
      <c r="C896" s="219" t="s">
        <v>1008</v>
      </c>
      <c r="D896" s="220">
        <v>0</v>
      </c>
    </row>
    <row r="897" spans="1:4" s="67" customFormat="1">
      <c r="A897" s="77">
        <f t="shared" si="13"/>
        <v>889</v>
      </c>
      <c r="B897" s="515" t="s">
        <v>1015</v>
      </c>
      <c r="C897" s="219" t="s">
        <v>1008</v>
      </c>
      <c r="D897" s="220">
        <v>0</v>
      </c>
    </row>
    <row r="898" spans="1:4" s="67" customFormat="1">
      <c r="A898" s="77">
        <f t="shared" si="13"/>
        <v>890</v>
      </c>
      <c r="B898" s="515" t="s">
        <v>1016</v>
      </c>
      <c r="C898" s="219" t="s">
        <v>1008</v>
      </c>
      <c r="D898" s="220">
        <v>0</v>
      </c>
    </row>
    <row r="899" spans="1:4" s="67" customFormat="1">
      <c r="A899" s="77">
        <f t="shared" si="13"/>
        <v>891</v>
      </c>
      <c r="B899" s="515" t="s">
        <v>1017</v>
      </c>
      <c r="C899" s="219" t="s">
        <v>1008</v>
      </c>
      <c r="D899" s="220">
        <v>0</v>
      </c>
    </row>
    <row r="900" spans="1:4" s="67" customFormat="1">
      <c r="A900" s="77">
        <f t="shared" si="13"/>
        <v>892</v>
      </c>
      <c r="B900" s="515" t="s">
        <v>1018</v>
      </c>
      <c r="C900" s="219" t="s">
        <v>1008</v>
      </c>
      <c r="D900" s="220">
        <v>0</v>
      </c>
    </row>
    <row r="901" spans="1:4" s="67" customFormat="1">
      <c r="A901" s="77">
        <f t="shared" si="13"/>
        <v>893</v>
      </c>
      <c r="B901" s="515" t="s">
        <v>1019</v>
      </c>
      <c r="C901" s="219" t="s">
        <v>1008</v>
      </c>
      <c r="D901" s="220">
        <v>0</v>
      </c>
    </row>
    <row r="902" spans="1:4" s="67" customFormat="1">
      <c r="A902" s="77">
        <f t="shared" si="13"/>
        <v>894</v>
      </c>
      <c r="B902" s="515" t="s">
        <v>1020</v>
      </c>
      <c r="C902" s="219" t="s">
        <v>1008</v>
      </c>
      <c r="D902" s="220">
        <v>0</v>
      </c>
    </row>
    <row r="903" spans="1:4" s="67" customFormat="1">
      <c r="A903" s="77">
        <f t="shared" si="13"/>
        <v>895</v>
      </c>
      <c r="B903" s="515" t="s">
        <v>1021</v>
      </c>
      <c r="C903" s="219" t="s">
        <v>1008</v>
      </c>
      <c r="D903" s="220">
        <v>0</v>
      </c>
    </row>
    <row r="904" spans="1:4" s="67" customFormat="1">
      <c r="A904" s="77">
        <f t="shared" si="13"/>
        <v>896</v>
      </c>
      <c r="B904" s="515" t="s">
        <v>1022</v>
      </c>
      <c r="C904" s="219" t="s">
        <v>1008</v>
      </c>
      <c r="D904" s="220">
        <v>0</v>
      </c>
    </row>
    <row r="905" spans="1:4" s="67" customFormat="1">
      <c r="A905" s="77">
        <f t="shared" si="13"/>
        <v>897</v>
      </c>
      <c r="B905" s="515" t="s">
        <v>1023</v>
      </c>
      <c r="C905" s="219" t="s">
        <v>1008</v>
      </c>
      <c r="D905" s="220">
        <v>0</v>
      </c>
    </row>
    <row r="906" spans="1:4" s="67" customFormat="1">
      <c r="A906" s="77">
        <f t="shared" si="13"/>
        <v>898</v>
      </c>
      <c r="B906" s="515" t="s">
        <v>1024</v>
      </c>
      <c r="C906" s="219" t="s">
        <v>1008</v>
      </c>
      <c r="D906" s="220">
        <v>0</v>
      </c>
    </row>
    <row r="907" spans="1:4" s="67" customFormat="1">
      <c r="A907" s="77">
        <f t="shared" ref="A907:A970" si="14">A906+1</f>
        <v>899</v>
      </c>
      <c r="B907" s="515" t="s">
        <v>1025</v>
      </c>
      <c r="C907" s="219" t="s">
        <v>1008</v>
      </c>
      <c r="D907" s="220">
        <v>0</v>
      </c>
    </row>
    <row r="908" spans="1:4" s="67" customFormat="1">
      <c r="A908" s="77">
        <f t="shared" si="14"/>
        <v>900</v>
      </c>
      <c r="B908" s="515" t="s">
        <v>1026</v>
      </c>
      <c r="C908" s="219" t="s">
        <v>1008</v>
      </c>
      <c r="D908" s="220">
        <v>0</v>
      </c>
    </row>
    <row r="909" spans="1:4" s="67" customFormat="1">
      <c r="A909" s="77">
        <f t="shared" si="14"/>
        <v>901</v>
      </c>
      <c r="B909" s="515" t="s">
        <v>334</v>
      </c>
      <c r="C909" s="219" t="s">
        <v>1008</v>
      </c>
      <c r="D909" s="220">
        <v>0</v>
      </c>
    </row>
    <row r="910" spans="1:4" s="67" customFormat="1">
      <c r="A910" s="77">
        <f t="shared" si="14"/>
        <v>902</v>
      </c>
      <c r="B910" s="515" t="s">
        <v>1027</v>
      </c>
      <c r="C910" s="219" t="s">
        <v>1008</v>
      </c>
      <c r="D910" s="220">
        <v>0</v>
      </c>
    </row>
    <row r="911" spans="1:4" s="67" customFormat="1">
      <c r="A911" s="77">
        <f t="shared" si="14"/>
        <v>903</v>
      </c>
      <c r="B911" s="515" t="s">
        <v>1028</v>
      </c>
      <c r="C911" s="219" t="s">
        <v>1008</v>
      </c>
      <c r="D911" s="220">
        <v>0</v>
      </c>
    </row>
    <row r="912" spans="1:4" s="67" customFormat="1">
      <c r="A912" s="77">
        <f t="shared" si="14"/>
        <v>904</v>
      </c>
      <c r="B912" s="515" t="s">
        <v>1029</v>
      </c>
      <c r="C912" s="219" t="s">
        <v>1008</v>
      </c>
      <c r="D912" s="220">
        <v>0</v>
      </c>
    </row>
    <row r="913" spans="1:4" s="67" customFormat="1">
      <c r="A913" s="77">
        <f t="shared" si="14"/>
        <v>905</v>
      </c>
      <c r="B913" s="515" t="s">
        <v>1030</v>
      </c>
      <c r="C913" s="219" t="s">
        <v>1031</v>
      </c>
      <c r="D913" s="220">
        <v>3368.64</v>
      </c>
    </row>
    <row r="914" spans="1:4" s="67" customFormat="1">
      <c r="A914" s="77">
        <f t="shared" si="14"/>
        <v>906</v>
      </c>
      <c r="B914" s="515" t="s">
        <v>334</v>
      </c>
      <c r="C914" s="219" t="s">
        <v>1032</v>
      </c>
      <c r="D914" s="220">
        <v>600</v>
      </c>
    </row>
    <row r="915" spans="1:4" s="67" customFormat="1">
      <c r="A915" s="77">
        <f t="shared" si="14"/>
        <v>907</v>
      </c>
      <c r="B915" s="515" t="s">
        <v>334</v>
      </c>
      <c r="C915" s="219" t="s">
        <v>1032</v>
      </c>
      <c r="D915" s="220">
        <v>600</v>
      </c>
    </row>
    <row r="916" spans="1:4" s="67" customFormat="1">
      <c r="A916" s="77">
        <f t="shared" si="14"/>
        <v>908</v>
      </c>
      <c r="B916" s="515" t="s">
        <v>334</v>
      </c>
      <c r="C916" s="219" t="s">
        <v>1033</v>
      </c>
      <c r="D916" s="220">
        <v>215.21</v>
      </c>
    </row>
    <row r="917" spans="1:4" s="67" customFormat="1">
      <c r="A917" s="77">
        <f t="shared" si="14"/>
        <v>909</v>
      </c>
      <c r="B917" s="515" t="s">
        <v>334</v>
      </c>
      <c r="C917" s="219" t="s">
        <v>1034</v>
      </c>
      <c r="D917" s="220">
        <v>169.44</v>
      </c>
    </row>
    <row r="918" spans="1:4" s="67" customFormat="1">
      <c r="A918" s="77">
        <f t="shared" si="14"/>
        <v>910</v>
      </c>
      <c r="B918" s="515" t="s">
        <v>334</v>
      </c>
      <c r="C918" s="219" t="s">
        <v>1035</v>
      </c>
      <c r="D918" s="220">
        <v>215.21</v>
      </c>
    </row>
    <row r="919" spans="1:4" s="67" customFormat="1">
      <c r="A919" s="77">
        <f t="shared" si="14"/>
        <v>911</v>
      </c>
      <c r="B919" s="515" t="s">
        <v>334</v>
      </c>
      <c r="C919" s="219" t="s">
        <v>1035</v>
      </c>
      <c r="D919" s="220">
        <v>215.21</v>
      </c>
    </row>
    <row r="920" spans="1:4" s="67" customFormat="1">
      <c r="A920" s="77">
        <f t="shared" si="14"/>
        <v>912</v>
      </c>
      <c r="B920" s="515" t="s">
        <v>334</v>
      </c>
      <c r="C920" s="219" t="s">
        <v>1035</v>
      </c>
      <c r="D920" s="220">
        <v>215.21</v>
      </c>
    </row>
    <row r="921" spans="1:4" s="67" customFormat="1">
      <c r="A921" s="77">
        <f t="shared" si="14"/>
        <v>913</v>
      </c>
      <c r="B921" s="515" t="s">
        <v>1036</v>
      </c>
      <c r="C921" s="219" t="s">
        <v>1037</v>
      </c>
      <c r="D921" s="220">
        <v>759.1</v>
      </c>
    </row>
    <row r="922" spans="1:4" s="67" customFormat="1">
      <c r="A922" s="77">
        <f t="shared" si="14"/>
        <v>914</v>
      </c>
      <c r="B922" s="515" t="s">
        <v>334</v>
      </c>
      <c r="C922" s="219" t="s">
        <v>1038</v>
      </c>
      <c r="D922" s="220">
        <v>170.03</v>
      </c>
    </row>
    <row r="923" spans="1:4" s="67" customFormat="1">
      <c r="A923" s="77">
        <f t="shared" si="14"/>
        <v>915</v>
      </c>
      <c r="B923" s="515" t="s">
        <v>334</v>
      </c>
      <c r="C923" s="219" t="s">
        <v>1037</v>
      </c>
      <c r="D923" s="220">
        <v>759.1</v>
      </c>
    </row>
    <row r="924" spans="1:4" s="67" customFormat="1">
      <c r="A924" s="77">
        <f t="shared" si="14"/>
        <v>916</v>
      </c>
      <c r="B924" s="515" t="s">
        <v>334</v>
      </c>
      <c r="C924" s="219" t="s">
        <v>1038</v>
      </c>
      <c r="D924" s="220">
        <v>170.03</v>
      </c>
    </row>
    <row r="925" spans="1:4" s="67" customFormat="1" ht="32.25" customHeight="1">
      <c r="A925" s="77">
        <f t="shared" si="14"/>
        <v>917</v>
      </c>
      <c r="B925" s="515" t="s">
        <v>1039</v>
      </c>
      <c r="C925" s="219" t="s">
        <v>1040</v>
      </c>
      <c r="D925" s="220">
        <v>1644.08</v>
      </c>
    </row>
    <row r="926" spans="1:4" s="67" customFormat="1">
      <c r="A926" s="77">
        <f t="shared" si="14"/>
        <v>918</v>
      </c>
      <c r="B926" s="515" t="s">
        <v>1041</v>
      </c>
      <c r="C926" s="219" t="s">
        <v>1042</v>
      </c>
      <c r="D926" s="220">
        <v>365.35</v>
      </c>
    </row>
    <row r="927" spans="1:4" s="67" customFormat="1">
      <c r="A927" s="77">
        <f t="shared" si="14"/>
        <v>919</v>
      </c>
      <c r="B927" s="515" t="s">
        <v>334</v>
      </c>
      <c r="C927" s="219" t="s">
        <v>1043</v>
      </c>
      <c r="D927" s="220">
        <v>121.78</v>
      </c>
    </row>
    <row r="928" spans="1:4" s="67" customFormat="1">
      <c r="A928" s="77">
        <f t="shared" si="14"/>
        <v>920</v>
      </c>
      <c r="B928" s="515" t="s">
        <v>334</v>
      </c>
      <c r="C928" s="219" t="s">
        <v>1044</v>
      </c>
      <c r="D928" s="220">
        <v>45.66</v>
      </c>
    </row>
    <row r="929" spans="1:4" s="67" customFormat="1">
      <c r="A929" s="77">
        <f t="shared" si="14"/>
        <v>921</v>
      </c>
      <c r="B929" s="515" t="s">
        <v>334</v>
      </c>
      <c r="C929" s="219" t="s">
        <v>1045</v>
      </c>
      <c r="D929" s="220">
        <v>170.54</v>
      </c>
    </row>
    <row r="930" spans="1:4" s="67" customFormat="1">
      <c r="A930" s="77">
        <f t="shared" si="14"/>
        <v>922</v>
      </c>
      <c r="B930" s="515" t="s">
        <v>334</v>
      </c>
      <c r="C930" s="219" t="s">
        <v>1045</v>
      </c>
      <c r="D930" s="220">
        <v>170.63</v>
      </c>
    </row>
    <row r="931" spans="1:4" s="67" customFormat="1">
      <c r="A931" s="77">
        <f t="shared" si="14"/>
        <v>923</v>
      </c>
      <c r="B931" s="515" t="s">
        <v>334</v>
      </c>
      <c r="C931" s="219" t="s">
        <v>1035</v>
      </c>
      <c r="D931" s="220">
        <v>233.75</v>
      </c>
    </row>
    <row r="932" spans="1:4" s="67" customFormat="1">
      <c r="A932" s="77">
        <f t="shared" si="14"/>
        <v>924</v>
      </c>
      <c r="B932" s="515" t="s">
        <v>334</v>
      </c>
      <c r="C932" s="219" t="s">
        <v>1046</v>
      </c>
      <c r="D932" s="220">
        <v>170.63</v>
      </c>
    </row>
    <row r="933" spans="1:4" s="67" customFormat="1">
      <c r="A933" s="77">
        <f t="shared" si="14"/>
        <v>925</v>
      </c>
      <c r="B933" s="515" t="s">
        <v>334</v>
      </c>
      <c r="C933" s="219" t="s">
        <v>1035</v>
      </c>
      <c r="D933" s="220">
        <v>233.75</v>
      </c>
    </row>
    <row r="934" spans="1:4" s="67" customFormat="1">
      <c r="A934" s="77">
        <f t="shared" si="14"/>
        <v>926</v>
      </c>
      <c r="B934" s="515" t="s">
        <v>334</v>
      </c>
      <c r="C934" s="219" t="s">
        <v>1047</v>
      </c>
      <c r="D934" s="220">
        <v>170.63</v>
      </c>
    </row>
    <row r="935" spans="1:4" s="67" customFormat="1">
      <c r="A935" s="77">
        <f t="shared" si="14"/>
        <v>927</v>
      </c>
      <c r="B935" s="515" t="s">
        <v>334</v>
      </c>
      <c r="C935" s="219" t="s">
        <v>1035</v>
      </c>
      <c r="D935" s="220">
        <v>233.75</v>
      </c>
    </row>
    <row r="936" spans="1:4" s="67" customFormat="1" ht="32.25" customHeight="1">
      <c r="A936" s="77">
        <f t="shared" si="14"/>
        <v>928</v>
      </c>
      <c r="B936" s="515" t="s">
        <v>334</v>
      </c>
      <c r="C936" s="219" t="s">
        <v>1048</v>
      </c>
      <c r="D936" s="220">
        <v>1920.63</v>
      </c>
    </row>
    <row r="937" spans="1:4" s="67" customFormat="1">
      <c r="A937" s="77">
        <f t="shared" si="14"/>
        <v>929</v>
      </c>
      <c r="B937" s="515" t="s">
        <v>334</v>
      </c>
      <c r="C937" s="219" t="s">
        <v>1035</v>
      </c>
      <c r="D937" s="220">
        <v>215.22</v>
      </c>
    </row>
    <row r="938" spans="1:4" s="67" customFormat="1">
      <c r="A938" s="77">
        <f t="shared" si="14"/>
        <v>930</v>
      </c>
      <c r="B938" s="515" t="s">
        <v>334</v>
      </c>
      <c r="C938" s="219" t="s">
        <v>1049</v>
      </c>
      <c r="D938" s="220">
        <v>172.5</v>
      </c>
    </row>
    <row r="939" spans="1:4" s="67" customFormat="1">
      <c r="A939" s="77">
        <f t="shared" si="14"/>
        <v>931</v>
      </c>
      <c r="B939" s="515" t="s">
        <v>334</v>
      </c>
      <c r="C939" s="219" t="s">
        <v>1035</v>
      </c>
      <c r="D939" s="220">
        <v>236</v>
      </c>
    </row>
    <row r="940" spans="1:4" s="67" customFormat="1">
      <c r="A940" s="77">
        <f t="shared" si="14"/>
        <v>932</v>
      </c>
      <c r="B940" s="515" t="s">
        <v>334</v>
      </c>
      <c r="C940" s="219" t="s">
        <v>1050</v>
      </c>
      <c r="D940" s="220">
        <v>462</v>
      </c>
    </row>
    <row r="941" spans="1:4" s="67" customFormat="1">
      <c r="A941" s="77">
        <f t="shared" si="14"/>
        <v>933</v>
      </c>
      <c r="B941" s="515" t="s">
        <v>334</v>
      </c>
      <c r="C941" s="219" t="s">
        <v>1051</v>
      </c>
      <c r="D941" s="220">
        <v>740</v>
      </c>
    </row>
    <row r="942" spans="1:4" s="67" customFormat="1">
      <c r="A942" s="77">
        <f t="shared" si="14"/>
        <v>934</v>
      </c>
      <c r="B942" s="515" t="s">
        <v>334</v>
      </c>
      <c r="C942" s="219" t="s">
        <v>1052</v>
      </c>
      <c r="D942" s="220">
        <v>59</v>
      </c>
    </row>
    <row r="943" spans="1:4" s="67" customFormat="1">
      <c r="A943" s="77">
        <f t="shared" si="14"/>
        <v>935</v>
      </c>
      <c r="B943" s="515" t="s">
        <v>1053</v>
      </c>
      <c r="C943" s="219" t="s">
        <v>1054</v>
      </c>
      <c r="D943" s="220">
        <v>4082.91</v>
      </c>
    </row>
    <row r="944" spans="1:4" s="67" customFormat="1">
      <c r="A944" s="77">
        <f t="shared" si="14"/>
        <v>936</v>
      </c>
      <c r="B944" s="515" t="s">
        <v>1055</v>
      </c>
      <c r="C944" s="219" t="s">
        <v>1054</v>
      </c>
      <c r="D944" s="220">
        <v>4082.91</v>
      </c>
    </row>
    <row r="945" spans="1:4" s="67" customFormat="1">
      <c r="A945" s="77">
        <f t="shared" si="14"/>
        <v>937</v>
      </c>
      <c r="B945" s="515" t="s">
        <v>1056</v>
      </c>
      <c r="C945" s="219" t="s">
        <v>1054</v>
      </c>
      <c r="D945" s="220">
        <v>4082.91</v>
      </c>
    </row>
    <row r="946" spans="1:4" s="67" customFormat="1">
      <c r="A946" s="77">
        <f t="shared" si="14"/>
        <v>938</v>
      </c>
      <c r="B946" s="515" t="s">
        <v>334</v>
      </c>
      <c r="C946" s="219" t="s">
        <v>1054</v>
      </c>
      <c r="D946" s="220">
        <v>4082.91</v>
      </c>
    </row>
    <row r="947" spans="1:4" s="67" customFormat="1">
      <c r="A947" s="77">
        <f t="shared" si="14"/>
        <v>939</v>
      </c>
      <c r="B947" s="515" t="s">
        <v>1057</v>
      </c>
      <c r="C947" s="219" t="s">
        <v>1058</v>
      </c>
      <c r="D947" s="220">
        <v>14519.74</v>
      </c>
    </row>
    <row r="948" spans="1:4" s="67" customFormat="1">
      <c r="A948" s="77">
        <f t="shared" si="14"/>
        <v>940</v>
      </c>
      <c r="B948" s="515" t="s">
        <v>1059</v>
      </c>
      <c r="C948" s="219" t="s">
        <v>1058</v>
      </c>
      <c r="D948" s="220">
        <v>14519.74</v>
      </c>
    </row>
    <row r="949" spans="1:4" s="67" customFormat="1">
      <c r="A949" s="77">
        <f t="shared" si="14"/>
        <v>941</v>
      </c>
      <c r="B949" s="515" t="s">
        <v>1060</v>
      </c>
      <c r="C949" s="219" t="s">
        <v>1058</v>
      </c>
      <c r="D949" s="220">
        <v>14519.74</v>
      </c>
    </row>
    <row r="950" spans="1:4" s="67" customFormat="1">
      <c r="A950" s="77">
        <f t="shared" si="14"/>
        <v>942</v>
      </c>
      <c r="B950" s="515" t="s">
        <v>334</v>
      </c>
      <c r="C950" s="219" t="s">
        <v>1061</v>
      </c>
      <c r="D950" s="220">
        <v>55242</v>
      </c>
    </row>
    <row r="951" spans="1:4" s="67" customFormat="1">
      <c r="A951" s="77">
        <f t="shared" si="14"/>
        <v>943</v>
      </c>
      <c r="B951" s="515" t="s">
        <v>334</v>
      </c>
      <c r="C951" s="219" t="s">
        <v>1062</v>
      </c>
      <c r="D951" s="220">
        <v>11957.9</v>
      </c>
    </row>
    <row r="952" spans="1:4" s="67" customFormat="1">
      <c r="A952" s="77">
        <f t="shared" si="14"/>
        <v>944</v>
      </c>
      <c r="B952" s="515" t="s">
        <v>334</v>
      </c>
      <c r="C952" s="219" t="s">
        <v>1062</v>
      </c>
      <c r="D952" s="220">
        <v>11957.9</v>
      </c>
    </row>
    <row r="953" spans="1:4" s="67" customFormat="1">
      <c r="A953" s="77">
        <f t="shared" si="14"/>
        <v>945</v>
      </c>
      <c r="B953" s="515" t="s">
        <v>334</v>
      </c>
      <c r="C953" s="219" t="s">
        <v>1062</v>
      </c>
      <c r="D953" s="220">
        <v>11957.9</v>
      </c>
    </row>
    <row r="954" spans="1:4" s="67" customFormat="1">
      <c r="A954" s="77">
        <f t="shared" si="14"/>
        <v>946</v>
      </c>
      <c r="B954" s="515" t="s">
        <v>334</v>
      </c>
      <c r="C954" s="219" t="s">
        <v>1062</v>
      </c>
      <c r="D954" s="220">
        <v>11957.9</v>
      </c>
    </row>
    <row r="955" spans="1:4" s="67" customFormat="1">
      <c r="A955" s="77">
        <f t="shared" si="14"/>
        <v>947</v>
      </c>
      <c r="B955" s="515" t="s">
        <v>334</v>
      </c>
      <c r="C955" s="219" t="s">
        <v>1062</v>
      </c>
      <c r="D955" s="220">
        <v>11957.9</v>
      </c>
    </row>
    <row r="956" spans="1:4" s="67" customFormat="1">
      <c r="A956" s="77">
        <f t="shared" si="14"/>
        <v>948</v>
      </c>
      <c r="B956" s="515" t="s">
        <v>334</v>
      </c>
      <c r="C956" s="219" t="s">
        <v>1063</v>
      </c>
      <c r="D956" s="220">
        <v>1329.33</v>
      </c>
    </row>
    <row r="957" spans="1:4" s="67" customFormat="1">
      <c r="A957" s="77">
        <f t="shared" si="14"/>
        <v>949</v>
      </c>
      <c r="B957" s="515" t="s">
        <v>334</v>
      </c>
      <c r="C957" s="219" t="s">
        <v>1063</v>
      </c>
      <c r="D957" s="220">
        <v>1329.33</v>
      </c>
    </row>
    <row r="958" spans="1:4" s="67" customFormat="1">
      <c r="A958" s="77">
        <f t="shared" si="14"/>
        <v>950</v>
      </c>
      <c r="B958" s="515" t="s">
        <v>334</v>
      </c>
      <c r="C958" s="219" t="s">
        <v>1063</v>
      </c>
      <c r="D958" s="220">
        <v>1329.33</v>
      </c>
    </row>
    <row r="959" spans="1:4" s="67" customFormat="1">
      <c r="A959" s="77">
        <f t="shared" si="14"/>
        <v>951</v>
      </c>
      <c r="B959" s="515" t="s">
        <v>334</v>
      </c>
      <c r="C959" s="219" t="s">
        <v>1063</v>
      </c>
      <c r="D959" s="220">
        <v>1329.33</v>
      </c>
    </row>
    <row r="960" spans="1:4" s="67" customFormat="1">
      <c r="A960" s="77">
        <f t="shared" si="14"/>
        <v>952</v>
      </c>
      <c r="B960" s="515" t="s">
        <v>334</v>
      </c>
      <c r="C960" s="219" t="s">
        <v>1063</v>
      </c>
      <c r="D960" s="220">
        <v>1329.33</v>
      </c>
    </row>
    <row r="961" spans="1:4" s="67" customFormat="1">
      <c r="A961" s="77">
        <f t="shared" si="14"/>
        <v>953</v>
      </c>
      <c r="B961" s="515" t="s">
        <v>334</v>
      </c>
      <c r="C961" s="219" t="s">
        <v>1063</v>
      </c>
      <c r="D961" s="220">
        <v>1329.33</v>
      </c>
    </row>
    <row r="962" spans="1:4" s="67" customFormat="1">
      <c r="A962" s="77">
        <f t="shared" si="14"/>
        <v>954</v>
      </c>
      <c r="B962" s="515" t="s">
        <v>334</v>
      </c>
      <c r="C962" s="219" t="s">
        <v>1063</v>
      </c>
      <c r="D962" s="220">
        <v>1329.33</v>
      </c>
    </row>
    <row r="963" spans="1:4" s="67" customFormat="1">
      <c r="A963" s="77">
        <f t="shared" si="14"/>
        <v>955</v>
      </c>
      <c r="B963" s="515" t="s">
        <v>334</v>
      </c>
      <c r="C963" s="219" t="s">
        <v>1063</v>
      </c>
      <c r="D963" s="220">
        <v>1329.33</v>
      </c>
    </row>
    <row r="964" spans="1:4" s="67" customFormat="1">
      <c r="A964" s="77">
        <f t="shared" si="14"/>
        <v>956</v>
      </c>
      <c r="B964" s="515" t="s">
        <v>334</v>
      </c>
      <c r="C964" s="219" t="s">
        <v>1063</v>
      </c>
      <c r="D964" s="220">
        <v>1329.33</v>
      </c>
    </row>
    <row r="965" spans="1:4" s="67" customFormat="1">
      <c r="A965" s="77">
        <f t="shared" si="14"/>
        <v>957</v>
      </c>
      <c r="B965" s="515" t="s">
        <v>334</v>
      </c>
      <c r="C965" s="219" t="s">
        <v>1063</v>
      </c>
      <c r="D965" s="220">
        <v>1329.33</v>
      </c>
    </row>
    <row r="966" spans="1:4" s="67" customFormat="1">
      <c r="A966" s="77">
        <f t="shared" si="14"/>
        <v>958</v>
      </c>
      <c r="B966" s="515" t="s">
        <v>334</v>
      </c>
      <c r="C966" s="219" t="s">
        <v>1063</v>
      </c>
      <c r="D966" s="220">
        <v>1329.33</v>
      </c>
    </row>
    <row r="967" spans="1:4" s="67" customFormat="1">
      <c r="A967" s="77">
        <f t="shared" si="14"/>
        <v>959</v>
      </c>
      <c r="B967" s="515" t="s">
        <v>334</v>
      </c>
      <c r="C967" s="219" t="s">
        <v>1063</v>
      </c>
      <c r="D967" s="220">
        <v>1329.33</v>
      </c>
    </row>
    <row r="968" spans="1:4" s="67" customFormat="1">
      <c r="A968" s="77">
        <f t="shared" si="14"/>
        <v>960</v>
      </c>
      <c r="B968" s="515" t="s">
        <v>334</v>
      </c>
      <c r="C968" s="219" t="s">
        <v>1063</v>
      </c>
      <c r="D968" s="220">
        <v>1329.33</v>
      </c>
    </row>
    <row r="969" spans="1:4" s="67" customFormat="1">
      <c r="A969" s="77">
        <f t="shared" si="14"/>
        <v>961</v>
      </c>
      <c r="B969" s="515" t="s">
        <v>334</v>
      </c>
      <c r="C969" s="219" t="s">
        <v>1063</v>
      </c>
      <c r="D969" s="220">
        <v>1329.33</v>
      </c>
    </row>
    <row r="970" spans="1:4" s="67" customFormat="1">
      <c r="A970" s="77">
        <f t="shared" si="14"/>
        <v>962</v>
      </c>
      <c r="B970" s="515" t="s">
        <v>334</v>
      </c>
      <c r="C970" s="219" t="s">
        <v>1063</v>
      </c>
      <c r="D970" s="220">
        <v>1329.33</v>
      </c>
    </row>
    <row r="971" spans="1:4" s="67" customFormat="1">
      <c r="A971" s="77">
        <f t="shared" ref="A971:A1034" si="15">A970+1</f>
        <v>963</v>
      </c>
      <c r="B971" s="515" t="s">
        <v>334</v>
      </c>
      <c r="C971" s="219" t="s">
        <v>1063</v>
      </c>
      <c r="D971" s="220">
        <v>1379.7</v>
      </c>
    </row>
    <row r="972" spans="1:4" s="67" customFormat="1">
      <c r="A972" s="77">
        <f t="shared" si="15"/>
        <v>964</v>
      </c>
      <c r="B972" s="515" t="s">
        <v>334</v>
      </c>
      <c r="C972" s="219" t="s">
        <v>1063</v>
      </c>
      <c r="D972" s="220">
        <v>1379.7</v>
      </c>
    </row>
    <row r="973" spans="1:4" s="67" customFormat="1">
      <c r="A973" s="77">
        <f t="shared" si="15"/>
        <v>965</v>
      </c>
      <c r="B973" s="515" t="s">
        <v>1064</v>
      </c>
      <c r="C973" s="219" t="s">
        <v>1065</v>
      </c>
      <c r="D973" s="220">
        <v>1815.65</v>
      </c>
    </row>
    <row r="974" spans="1:4" s="67" customFormat="1">
      <c r="A974" s="77">
        <f t="shared" si="15"/>
        <v>966</v>
      </c>
      <c r="B974" s="515" t="s">
        <v>334</v>
      </c>
      <c r="C974" s="219" t="s">
        <v>1066</v>
      </c>
      <c r="D974" s="220">
        <v>1007</v>
      </c>
    </row>
    <row r="975" spans="1:4" s="67" customFormat="1">
      <c r="A975" s="77">
        <f t="shared" si="15"/>
        <v>967</v>
      </c>
      <c r="B975" s="515" t="s">
        <v>334</v>
      </c>
      <c r="C975" s="219" t="s">
        <v>1066</v>
      </c>
      <c r="D975" s="220">
        <v>1007</v>
      </c>
    </row>
    <row r="976" spans="1:4" s="67" customFormat="1">
      <c r="A976" s="77">
        <f t="shared" si="15"/>
        <v>968</v>
      </c>
      <c r="B976" s="515" t="s">
        <v>334</v>
      </c>
      <c r="C976" s="219" t="s">
        <v>1067</v>
      </c>
      <c r="D976" s="220">
        <v>355</v>
      </c>
    </row>
    <row r="977" spans="1:4" s="67" customFormat="1">
      <c r="A977" s="77">
        <f t="shared" si="15"/>
        <v>969</v>
      </c>
      <c r="B977" s="515" t="s">
        <v>334</v>
      </c>
      <c r="C977" s="219" t="s">
        <v>1068</v>
      </c>
      <c r="D977" s="220">
        <v>652.16999999999996</v>
      </c>
    </row>
    <row r="978" spans="1:4" s="67" customFormat="1">
      <c r="A978" s="77">
        <f t="shared" si="15"/>
        <v>970</v>
      </c>
      <c r="B978" s="515" t="s">
        <v>334</v>
      </c>
      <c r="C978" s="219" t="s">
        <v>1068</v>
      </c>
      <c r="D978" s="220">
        <v>652.16999999999996</v>
      </c>
    </row>
    <row r="979" spans="1:4" s="67" customFormat="1">
      <c r="A979" s="77">
        <f t="shared" si="15"/>
        <v>971</v>
      </c>
      <c r="B979" s="515" t="s">
        <v>334</v>
      </c>
      <c r="C979" s="219" t="s">
        <v>1068</v>
      </c>
      <c r="D979" s="220">
        <v>652.16999999999996</v>
      </c>
    </row>
    <row r="980" spans="1:4" s="67" customFormat="1">
      <c r="A980" s="77">
        <f t="shared" si="15"/>
        <v>972</v>
      </c>
      <c r="B980" s="515" t="s">
        <v>334</v>
      </c>
      <c r="C980" s="219" t="s">
        <v>1069</v>
      </c>
      <c r="D980" s="220">
        <v>6020</v>
      </c>
    </row>
    <row r="981" spans="1:4" s="67" customFormat="1">
      <c r="A981" s="77">
        <f t="shared" si="15"/>
        <v>973</v>
      </c>
      <c r="B981" s="515" t="s">
        <v>334</v>
      </c>
      <c r="C981" s="219" t="s">
        <v>1070</v>
      </c>
      <c r="D981" s="220">
        <v>18000</v>
      </c>
    </row>
    <row r="982" spans="1:4" s="67" customFormat="1">
      <c r="A982" s="77">
        <f t="shared" si="15"/>
        <v>974</v>
      </c>
      <c r="B982" s="515" t="s">
        <v>334</v>
      </c>
      <c r="C982" s="219" t="s">
        <v>1071</v>
      </c>
      <c r="D982" s="220">
        <v>619.20000000000005</v>
      </c>
    </row>
    <row r="983" spans="1:4" s="67" customFormat="1">
      <c r="A983" s="77">
        <f t="shared" si="15"/>
        <v>975</v>
      </c>
      <c r="B983" s="515" t="s">
        <v>334</v>
      </c>
      <c r="C983" s="219" t="s">
        <v>1072</v>
      </c>
      <c r="D983" s="220">
        <v>380</v>
      </c>
    </row>
    <row r="984" spans="1:4" s="67" customFormat="1">
      <c r="A984" s="77">
        <f t="shared" si="15"/>
        <v>976</v>
      </c>
      <c r="B984" s="515" t="s">
        <v>334</v>
      </c>
      <c r="C984" s="219" t="s">
        <v>1073</v>
      </c>
      <c r="D984" s="220">
        <v>2924</v>
      </c>
    </row>
    <row r="985" spans="1:4" s="67" customFormat="1" ht="32.25" customHeight="1">
      <c r="A985" s="77">
        <f t="shared" si="15"/>
        <v>977</v>
      </c>
      <c r="B985" s="515" t="s">
        <v>1074</v>
      </c>
      <c r="C985" s="219" t="s">
        <v>1075</v>
      </c>
      <c r="D985" s="220">
        <v>172678</v>
      </c>
    </row>
    <row r="986" spans="1:4" s="67" customFormat="1">
      <c r="A986" s="77">
        <f t="shared" si="15"/>
        <v>978</v>
      </c>
      <c r="B986" s="515" t="s">
        <v>1076</v>
      </c>
      <c r="C986" s="219" t="s">
        <v>1077</v>
      </c>
      <c r="D986" s="220">
        <v>0</v>
      </c>
    </row>
    <row r="987" spans="1:4" s="67" customFormat="1">
      <c r="A987" s="77">
        <f t="shared" si="15"/>
        <v>979</v>
      </c>
      <c r="B987" s="515" t="s">
        <v>1078</v>
      </c>
      <c r="C987" s="219" t="s">
        <v>1079</v>
      </c>
      <c r="D987" s="220">
        <v>0</v>
      </c>
    </row>
    <row r="988" spans="1:4" s="67" customFormat="1">
      <c r="A988" s="77">
        <f t="shared" si="15"/>
        <v>980</v>
      </c>
      <c r="B988" s="515" t="s">
        <v>1080</v>
      </c>
      <c r="C988" s="219" t="s">
        <v>1081</v>
      </c>
      <c r="D988" s="220">
        <v>0</v>
      </c>
    </row>
    <row r="989" spans="1:4" s="67" customFormat="1">
      <c r="A989" s="77">
        <f t="shared" si="15"/>
        <v>981</v>
      </c>
      <c r="B989" s="515" t="s">
        <v>459</v>
      </c>
      <c r="C989" s="219" t="s">
        <v>1082</v>
      </c>
      <c r="D989" s="220">
        <v>0</v>
      </c>
    </row>
    <row r="990" spans="1:4" s="67" customFormat="1">
      <c r="A990" s="77">
        <f t="shared" si="15"/>
        <v>982</v>
      </c>
      <c r="B990" s="515" t="s">
        <v>1083</v>
      </c>
      <c r="C990" s="219" t="s">
        <v>1084</v>
      </c>
      <c r="D990" s="220">
        <v>0</v>
      </c>
    </row>
    <row r="991" spans="1:4" s="67" customFormat="1">
      <c r="A991" s="77">
        <f t="shared" si="15"/>
        <v>983</v>
      </c>
      <c r="B991" s="515" t="s">
        <v>1085</v>
      </c>
      <c r="C991" s="219" t="s">
        <v>1086</v>
      </c>
      <c r="D991" s="220">
        <v>0</v>
      </c>
    </row>
    <row r="992" spans="1:4" s="67" customFormat="1">
      <c r="A992" s="77">
        <f t="shared" si="15"/>
        <v>984</v>
      </c>
      <c r="B992" s="515" t="s">
        <v>1087</v>
      </c>
      <c r="C992" s="219" t="s">
        <v>1088</v>
      </c>
      <c r="D992" s="220">
        <v>0</v>
      </c>
    </row>
    <row r="993" spans="1:4" s="67" customFormat="1">
      <c r="A993" s="77">
        <f t="shared" si="15"/>
        <v>985</v>
      </c>
      <c r="B993" s="515" t="s">
        <v>459</v>
      </c>
      <c r="C993" s="219" t="s">
        <v>1089</v>
      </c>
      <c r="D993" s="220">
        <v>0</v>
      </c>
    </row>
    <row r="994" spans="1:4" s="67" customFormat="1">
      <c r="A994" s="77">
        <f t="shared" si="15"/>
        <v>986</v>
      </c>
      <c r="B994" s="515" t="s">
        <v>459</v>
      </c>
      <c r="C994" s="219" t="s">
        <v>1090</v>
      </c>
      <c r="D994" s="220">
        <v>0</v>
      </c>
    </row>
    <row r="995" spans="1:4" s="67" customFormat="1">
      <c r="A995" s="77">
        <f t="shared" si="15"/>
        <v>987</v>
      </c>
      <c r="B995" s="515" t="s">
        <v>1091</v>
      </c>
      <c r="C995" s="219" t="s">
        <v>1092</v>
      </c>
      <c r="D995" s="220">
        <v>0</v>
      </c>
    </row>
    <row r="996" spans="1:4" s="67" customFormat="1">
      <c r="A996" s="77">
        <f t="shared" si="15"/>
        <v>988</v>
      </c>
      <c r="B996" s="515" t="s">
        <v>1093</v>
      </c>
      <c r="C996" s="219" t="s">
        <v>1094</v>
      </c>
      <c r="D996" s="220">
        <v>0</v>
      </c>
    </row>
    <row r="997" spans="1:4" s="67" customFormat="1">
      <c r="A997" s="77">
        <f t="shared" si="15"/>
        <v>989</v>
      </c>
      <c r="B997" s="515" t="s">
        <v>1095</v>
      </c>
      <c r="C997" s="219" t="s">
        <v>1096</v>
      </c>
      <c r="D997" s="220">
        <v>0</v>
      </c>
    </row>
    <row r="998" spans="1:4" s="67" customFormat="1" ht="32.25" customHeight="1">
      <c r="A998" s="77">
        <f t="shared" si="15"/>
        <v>990</v>
      </c>
      <c r="B998" s="515" t="s">
        <v>1097</v>
      </c>
      <c r="C998" s="219" t="s">
        <v>1098</v>
      </c>
      <c r="D998" s="220">
        <v>97938.5</v>
      </c>
    </row>
    <row r="999" spans="1:4" s="67" customFormat="1" ht="32.25" customHeight="1">
      <c r="A999" s="77">
        <f t="shared" si="15"/>
        <v>991</v>
      </c>
      <c r="B999" s="515" t="s">
        <v>1099</v>
      </c>
      <c r="C999" s="219" t="s">
        <v>1100</v>
      </c>
      <c r="D999" s="220">
        <v>0</v>
      </c>
    </row>
    <row r="1000" spans="1:4" s="67" customFormat="1" ht="32.25" customHeight="1">
      <c r="A1000" s="77">
        <f t="shared" si="15"/>
        <v>992</v>
      </c>
      <c r="B1000" s="515" t="s">
        <v>1101</v>
      </c>
      <c r="C1000" s="219" t="s">
        <v>1102</v>
      </c>
      <c r="D1000" s="220">
        <v>0</v>
      </c>
    </row>
    <row r="1001" spans="1:4" s="67" customFormat="1" ht="32.25" customHeight="1">
      <c r="A1001" s="77">
        <f t="shared" si="15"/>
        <v>993</v>
      </c>
      <c r="B1001" s="515" t="s">
        <v>459</v>
      </c>
      <c r="C1001" s="219" t="s">
        <v>1103</v>
      </c>
      <c r="D1001" s="220">
        <v>0</v>
      </c>
    </row>
    <row r="1002" spans="1:4" s="67" customFormat="1" ht="32.25" customHeight="1">
      <c r="A1002" s="77">
        <f t="shared" si="15"/>
        <v>994</v>
      </c>
      <c r="B1002" s="515" t="s">
        <v>459</v>
      </c>
      <c r="C1002" s="219" t="s">
        <v>1104</v>
      </c>
      <c r="D1002" s="220">
        <v>0</v>
      </c>
    </row>
    <row r="1003" spans="1:4" s="67" customFormat="1" ht="32.25" customHeight="1">
      <c r="A1003" s="77">
        <f t="shared" si="15"/>
        <v>995</v>
      </c>
      <c r="B1003" s="515" t="s">
        <v>1105</v>
      </c>
      <c r="C1003" s="219" t="s">
        <v>1106</v>
      </c>
      <c r="D1003" s="220">
        <v>50151.199999999997</v>
      </c>
    </row>
    <row r="1004" spans="1:4" s="67" customFormat="1" ht="32.25" customHeight="1">
      <c r="A1004" s="77">
        <f t="shared" si="15"/>
        <v>996</v>
      </c>
      <c r="B1004" s="515" t="s">
        <v>1107</v>
      </c>
      <c r="C1004" s="219" t="s">
        <v>1108</v>
      </c>
      <c r="D1004" s="220">
        <v>50151.199999999997</v>
      </c>
    </row>
    <row r="1005" spans="1:4" s="67" customFormat="1" ht="32.25" customHeight="1">
      <c r="A1005" s="77">
        <f t="shared" si="15"/>
        <v>997</v>
      </c>
      <c r="B1005" s="515" t="s">
        <v>1109</v>
      </c>
      <c r="C1005" s="219" t="s">
        <v>1110</v>
      </c>
      <c r="D1005" s="220">
        <v>50151.199999999997</v>
      </c>
    </row>
    <row r="1006" spans="1:4" s="67" customFormat="1" ht="32.25" customHeight="1">
      <c r="A1006" s="77">
        <f t="shared" si="15"/>
        <v>998</v>
      </c>
      <c r="B1006" s="515" t="s">
        <v>1111</v>
      </c>
      <c r="C1006" s="219" t="s">
        <v>1110</v>
      </c>
      <c r="D1006" s="220">
        <v>50151.199999999997</v>
      </c>
    </row>
    <row r="1007" spans="1:4" s="67" customFormat="1" ht="32.25" customHeight="1">
      <c r="A1007" s="77">
        <f t="shared" si="15"/>
        <v>999</v>
      </c>
      <c r="B1007" s="515" t="s">
        <v>1112</v>
      </c>
      <c r="C1007" s="219" t="s">
        <v>1110</v>
      </c>
      <c r="D1007" s="220">
        <v>50151.199999999997</v>
      </c>
    </row>
    <row r="1008" spans="1:4" s="67" customFormat="1" ht="32.25" customHeight="1">
      <c r="A1008" s="77">
        <f t="shared" si="15"/>
        <v>1000</v>
      </c>
      <c r="B1008" s="515" t="s">
        <v>1113</v>
      </c>
      <c r="C1008" s="219" t="s">
        <v>1114</v>
      </c>
      <c r="D1008" s="220">
        <v>50151.199999999997</v>
      </c>
    </row>
    <row r="1009" spans="1:4" s="67" customFormat="1" ht="32.25" customHeight="1">
      <c r="A1009" s="77">
        <f t="shared" si="15"/>
        <v>1001</v>
      </c>
      <c r="B1009" s="515" t="s">
        <v>1115</v>
      </c>
      <c r="C1009" s="219" t="s">
        <v>1114</v>
      </c>
      <c r="D1009" s="220">
        <v>50151.199999999997</v>
      </c>
    </row>
    <row r="1010" spans="1:4" s="67" customFormat="1" ht="32.25" customHeight="1">
      <c r="A1010" s="77">
        <f t="shared" si="15"/>
        <v>1002</v>
      </c>
      <c r="B1010" s="515" t="s">
        <v>1116</v>
      </c>
      <c r="C1010" s="219" t="s">
        <v>1114</v>
      </c>
      <c r="D1010" s="220">
        <v>50151.199999999997</v>
      </c>
    </row>
    <row r="1011" spans="1:4" s="67" customFormat="1" ht="32.25" customHeight="1">
      <c r="A1011" s="77">
        <f t="shared" si="15"/>
        <v>1003</v>
      </c>
      <c r="B1011" s="515" t="s">
        <v>1117</v>
      </c>
      <c r="C1011" s="219" t="s">
        <v>1114</v>
      </c>
      <c r="D1011" s="220">
        <v>50151.199999999997</v>
      </c>
    </row>
    <row r="1012" spans="1:4" s="67" customFormat="1" ht="32.25" customHeight="1">
      <c r="A1012" s="77">
        <f t="shared" si="15"/>
        <v>1004</v>
      </c>
      <c r="B1012" s="515" t="s">
        <v>1118</v>
      </c>
      <c r="C1012" s="219" t="s">
        <v>1114</v>
      </c>
      <c r="D1012" s="220">
        <v>50151.199999999997</v>
      </c>
    </row>
    <row r="1013" spans="1:4" s="67" customFormat="1" ht="32.25" customHeight="1">
      <c r="A1013" s="77">
        <f t="shared" si="15"/>
        <v>1005</v>
      </c>
      <c r="B1013" s="515" t="s">
        <v>1119</v>
      </c>
      <c r="C1013" s="219" t="s">
        <v>1120</v>
      </c>
      <c r="D1013" s="220">
        <v>50151.199999999997</v>
      </c>
    </row>
    <row r="1014" spans="1:4" s="67" customFormat="1" ht="32.25" customHeight="1">
      <c r="A1014" s="77">
        <f t="shared" si="15"/>
        <v>1006</v>
      </c>
      <c r="B1014" s="515" t="s">
        <v>1121</v>
      </c>
      <c r="C1014" s="219" t="s">
        <v>1120</v>
      </c>
      <c r="D1014" s="220">
        <v>50151.199999999997</v>
      </c>
    </row>
    <row r="1015" spans="1:4" s="67" customFormat="1" ht="32.25" customHeight="1">
      <c r="A1015" s="77">
        <f t="shared" si="15"/>
        <v>1007</v>
      </c>
      <c r="B1015" s="515" t="s">
        <v>1122</v>
      </c>
      <c r="C1015" s="219" t="s">
        <v>1120</v>
      </c>
      <c r="D1015" s="220">
        <v>50151.199999999997</v>
      </c>
    </row>
    <row r="1016" spans="1:4" s="67" customFormat="1" ht="32.25" customHeight="1">
      <c r="A1016" s="77">
        <f t="shared" si="15"/>
        <v>1008</v>
      </c>
      <c r="B1016" s="515" t="s">
        <v>1123</v>
      </c>
      <c r="C1016" s="219" t="s">
        <v>1120</v>
      </c>
      <c r="D1016" s="220">
        <v>50151.199999999997</v>
      </c>
    </row>
    <row r="1017" spans="1:4" s="67" customFormat="1" ht="32.25" customHeight="1">
      <c r="A1017" s="77">
        <f t="shared" si="15"/>
        <v>1009</v>
      </c>
      <c r="B1017" s="515" t="s">
        <v>1124</v>
      </c>
      <c r="C1017" s="219" t="s">
        <v>1120</v>
      </c>
      <c r="D1017" s="220">
        <v>50151.199999999997</v>
      </c>
    </row>
    <row r="1018" spans="1:4" s="67" customFormat="1" ht="32.25" customHeight="1">
      <c r="A1018" s="77">
        <f t="shared" si="15"/>
        <v>1010</v>
      </c>
      <c r="B1018" s="515" t="s">
        <v>1125</v>
      </c>
      <c r="C1018" s="219" t="s">
        <v>1120</v>
      </c>
      <c r="D1018" s="220">
        <v>50151.199999999997</v>
      </c>
    </row>
    <row r="1019" spans="1:4" s="67" customFormat="1" ht="32.25" customHeight="1">
      <c r="A1019" s="77">
        <f t="shared" si="15"/>
        <v>1011</v>
      </c>
      <c r="B1019" s="515" t="s">
        <v>1126</v>
      </c>
      <c r="C1019" s="219" t="s">
        <v>1127</v>
      </c>
      <c r="D1019" s="220">
        <v>50151.199999999997</v>
      </c>
    </row>
    <row r="1020" spans="1:4" s="67" customFormat="1" ht="32.25" customHeight="1">
      <c r="A1020" s="77">
        <f t="shared" si="15"/>
        <v>1012</v>
      </c>
      <c r="B1020" s="515" t="s">
        <v>1128</v>
      </c>
      <c r="C1020" s="219" t="s">
        <v>1129</v>
      </c>
      <c r="D1020" s="220">
        <v>10963.7</v>
      </c>
    </row>
    <row r="1021" spans="1:4" s="67" customFormat="1" ht="32.25" customHeight="1">
      <c r="A1021" s="77">
        <f t="shared" si="15"/>
        <v>1013</v>
      </c>
      <c r="B1021" s="515" t="s">
        <v>1130</v>
      </c>
      <c r="C1021" s="219" t="s">
        <v>1129</v>
      </c>
      <c r="D1021" s="220">
        <v>10963.7</v>
      </c>
    </row>
    <row r="1022" spans="1:4" s="67" customFormat="1" ht="32.25" customHeight="1">
      <c r="A1022" s="77">
        <f t="shared" si="15"/>
        <v>1014</v>
      </c>
      <c r="B1022" s="515" t="s">
        <v>1131</v>
      </c>
      <c r="C1022" s="219" t="s">
        <v>1129</v>
      </c>
      <c r="D1022" s="220">
        <v>10963.7</v>
      </c>
    </row>
    <row r="1023" spans="1:4" s="67" customFormat="1" ht="32.25" customHeight="1">
      <c r="A1023" s="77">
        <f t="shared" si="15"/>
        <v>1015</v>
      </c>
      <c r="B1023" s="515" t="s">
        <v>1132</v>
      </c>
      <c r="C1023" s="219" t="s">
        <v>1129</v>
      </c>
      <c r="D1023" s="220">
        <v>10963.7</v>
      </c>
    </row>
    <row r="1024" spans="1:4" s="67" customFormat="1" ht="32.25" customHeight="1">
      <c r="A1024" s="77">
        <f t="shared" si="15"/>
        <v>1016</v>
      </c>
      <c r="B1024" s="515" t="s">
        <v>1133</v>
      </c>
      <c r="C1024" s="219" t="s">
        <v>1129</v>
      </c>
      <c r="D1024" s="220">
        <v>10963.7</v>
      </c>
    </row>
    <row r="1025" spans="1:4" s="67" customFormat="1" ht="32.25" customHeight="1">
      <c r="A1025" s="77">
        <f t="shared" si="15"/>
        <v>1017</v>
      </c>
      <c r="B1025" s="515" t="s">
        <v>1134</v>
      </c>
      <c r="C1025" s="219" t="s">
        <v>1129</v>
      </c>
      <c r="D1025" s="220">
        <v>10963.7</v>
      </c>
    </row>
    <row r="1026" spans="1:4" s="67" customFormat="1" ht="32.25" customHeight="1">
      <c r="A1026" s="77">
        <f t="shared" si="15"/>
        <v>1018</v>
      </c>
      <c r="B1026" s="515" t="s">
        <v>1135</v>
      </c>
      <c r="C1026" s="219" t="s">
        <v>1136</v>
      </c>
      <c r="D1026" s="220">
        <v>4620</v>
      </c>
    </row>
    <row r="1027" spans="1:4" s="67" customFormat="1" ht="32.25" customHeight="1">
      <c r="A1027" s="77">
        <f t="shared" si="15"/>
        <v>1019</v>
      </c>
      <c r="B1027" s="515" t="s">
        <v>1137</v>
      </c>
      <c r="C1027" s="219" t="s">
        <v>1136</v>
      </c>
      <c r="D1027" s="220">
        <v>4620</v>
      </c>
    </row>
    <row r="1028" spans="1:4" s="67" customFormat="1" ht="32.25" customHeight="1">
      <c r="A1028" s="77">
        <f t="shared" si="15"/>
        <v>1020</v>
      </c>
      <c r="B1028" s="515" t="s">
        <v>1138</v>
      </c>
      <c r="C1028" s="219" t="s">
        <v>1136</v>
      </c>
      <c r="D1028" s="220">
        <v>4620</v>
      </c>
    </row>
    <row r="1029" spans="1:4" s="67" customFormat="1">
      <c r="A1029" s="77">
        <f t="shared" si="15"/>
        <v>1021</v>
      </c>
      <c r="B1029" s="515" t="s">
        <v>1139</v>
      </c>
      <c r="C1029" s="219" t="s">
        <v>1140</v>
      </c>
      <c r="D1029" s="220">
        <v>726</v>
      </c>
    </row>
    <row r="1030" spans="1:4" s="67" customFormat="1">
      <c r="A1030" s="77">
        <f t="shared" si="15"/>
        <v>1022</v>
      </c>
      <c r="B1030" s="515" t="s">
        <v>1141</v>
      </c>
      <c r="C1030" s="219" t="s">
        <v>1140</v>
      </c>
      <c r="D1030" s="220">
        <v>726</v>
      </c>
    </row>
    <row r="1031" spans="1:4" s="67" customFormat="1">
      <c r="A1031" s="77">
        <f t="shared" si="15"/>
        <v>1023</v>
      </c>
      <c r="B1031" s="515" t="s">
        <v>1142</v>
      </c>
      <c r="C1031" s="219" t="s">
        <v>1140</v>
      </c>
      <c r="D1031" s="220">
        <v>726</v>
      </c>
    </row>
    <row r="1032" spans="1:4" s="67" customFormat="1">
      <c r="A1032" s="77">
        <f t="shared" si="15"/>
        <v>1024</v>
      </c>
      <c r="B1032" s="515" t="s">
        <v>1143</v>
      </c>
      <c r="C1032" s="219" t="s">
        <v>1140</v>
      </c>
      <c r="D1032" s="220">
        <v>726</v>
      </c>
    </row>
    <row r="1033" spans="1:4" s="67" customFormat="1">
      <c r="A1033" s="77">
        <f t="shared" si="15"/>
        <v>1025</v>
      </c>
      <c r="B1033" s="515" t="s">
        <v>1144</v>
      </c>
      <c r="C1033" s="219" t="s">
        <v>1140</v>
      </c>
      <c r="D1033" s="220">
        <v>726</v>
      </c>
    </row>
    <row r="1034" spans="1:4" s="67" customFormat="1">
      <c r="A1034" s="77">
        <f t="shared" si="15"/>
        <v>1026</v>
      </c>
      <c r="B1034" s="515" t="s">
        <v>1145</v>
      </c>
      <c r="C1034" s="219" t="s">
        <v>1140</v>
      </c>
      <c r="D1034" s="220">
        <v>726</v>
      </c>
    </row>
    <row r="1035" spans="1:4" s="67" customFormat="1">
      <c r="A1035" s="77">
        <f t="shared" ref="A1035:A1098" si="16">A1034+1</f>
        <v>1027</v>
      </c>
      <c r="B1035" s="515" t="s">
        <v>1146</v>
      </c>
      <c r="C1035" s="219" t="s">
        <v>1147</v>
      </c>
      <c r="D1035" s="220">
        <v>704</v>
      </c>
    </row>
    <row r="1036" spans="1:4" s="67" customFormat="1">
      <c r="A1036" s="77">
        <f t="shared" si="16"/>
        <v>1028</v>
      </c>
      <c r="B1036" s="515" t="s">
        <v>1148</v>
      </c>
      <c r="C1036" s="219" t="s">
        <v>1147</v>
      </c>
      <c r="D1036" s="220">
        <v>704</v>
      </c>
    </row>
    <row r="1037" spans="1:4" s="67" customFormat="1">
      <c r="A1037" s="77">
        <f t="shared" si="16"/>
        <v>1029</v>
      </c>
      <c r="B1037" s="515" t="s">
        <v>1149</v>
      </c>
      <c r="C1037" s="219" t="s">
        <v>1147</v>
      </c>
      <c r="D1037" s="220">
        <v>704</v>
      </c>
    </row>
    <row r="1038" spans="1:4" s="67" customFormat="1">
      <c r="A1038" s="77">
        <f t="shared" si="16"/>
        <v>1030</v>
      </c>
      <c r="B1038" s="515" t="s">
        <v>334</v>
      </c>
      <c r="C1038" s="219" t="s">
        <v>1150</v>
      </c>
      <c r="D1038" s="220">
        <v>6270</v>
      </c>
    </row>
    <row r="1039" spans="1:4" s="67" customFormat="1">
      <c r="A1039" s="77">
        <f t="shared" si="16"/>
        <v>1031</v>
      </c>
      <c r="B1039" s="515" t="s">
        <v>334</v>
      </c>
      <c r="C1039" s="219" t="s">
        <v>1151</v>
      </c>
      <c r="D1039" s="220">
        <v>0</v>
      </c>
    </row>
    <row r="1040" spans="1:4" s="67" customFormat="1">
      <c r="A1040" s="77">
        <f t="shared" si="16"/>
        <v>1032</v>
      </c>
      <c r="B1040" s="515" t="s">
        <v>334</v>
      </c>
      <c r="C1040" s="219" t="s">
        <v>1152</v>
      </c>
      <c r="D1040" s="220">
        <v>0</v>
      </c>
    </row>
    <row r="1041" spans="1:4" s="67" customFormat="1">
      <c r="A1041" s="77">
        <f t="shared" si="16"/>
        <v>1033</v>
      </c>
      <c r="B1041" s="515" t="s">
        <v>459</v>
      </c>
      <c r="C1041" s="219" t="s">
        <v>1153</v>
      </c>
      <c r="D1041" s="220">
        <v>34310.641000000003</v>
      </c>
    </row>
    <row r="1042" spans="1:4" s="67" customFormat="1">
      <c r="A1042" s="77">
        <f t="shared" si="16"/>
        <v>1034</v>
      </c>
      <c r="B1042" s="515" t="s">
        <v>459</v>
      </c>
      <c r="C1042" s="219" t="s">
        <v>1154</v>
      </c>
      <c r="D1042" s="220">
        <v>17044.909</v>
      </c>
    </row>
    <row r="1043" spans="1:4" s="67" customFormat="1">
      <c r="A1043" s="77">
        <f t="shared" si="16"/>
        <v>1035</v>
      </c>
      <c r="B1043" s="515" t="s">
        <v>459</v>
      </c>
      <c r="C1043" s="219" t="s">
        <v>1155</v>
      </c>
      <c r="D1043" s="220">
        <v>54317.95</v>
      </c>
    </row>
    <row r="1044" spans="1:4" s="67" customFormat="1">
      <c r="A1044" s="77">
        <f t="shared" si="16"/>
        <v>1036</v>
      </c>
      <c r="B1044" s="515" t="s">
        <v>459</v>
      </c>
      <c r="C1044" s="219" t="s">
        <v>1156</v>
      </c>
      <c r="D1044" s="220">
        <v>9697.6050000000014</v>
      </c>
    </row>
    <row r="1045" spans="1:4" s="67" customFormat="1">
      <c r="A1045" s="77">
        <f t="shared" si="16"/>
        <v>1037</v>
      </c>
      <c r="B1045" s="515" t="s">
        <v>459</v>
      </c>
      <c r="C1045" s="219" t="s">
        <v>1157</v>
      </c>
      <c r="D1045" s="220">
        <v>16316.2</v>
      </c>
    </row>
    <row r="1046" spans="1:4" s="67" customFormat="1">
      <c r="A1046" s="77">
        <f t="shared" si="16"/>
        <v>1038</v>
      </c>
      <c r="B1046" s="515" t="s">
        <v>459</v>
      </c>
      <c r="C1046" s="219" t="s">
        <v>1158</v>
      </c>
      <c r="D1046" s="220">
        <v>1716.95</v>
      </c>
    </row>
    <row r="1047" spans="1:4" s="67" customFormat="1">
      <c r="A1047" s="77">
        <f t="shared" si="16"/>
        <v>1039</v>
      </c>
      <c r="B1047" s="515" t="s">
        <v>459</v>
      </c>
      <c r="C1047" s="219" t="s">
        <v>1159</v>
      </c>
      <c r="D1047" s="220">
        <v>1719.825</v>
      </c>
    </row>
    <row r="1048" spans="1:4" s="67" customFormat="1" ht="32.25" customHeight="1">
      <c r="A1048" s="77">
        <f t="shared" si="16"/>
        <v>1040</v>
      </c>
      <c r="B1048" s="515" t="s">
        <v>1160</v>
      </c>
      <c r="C1048" s="219" t="s">
        <v>1161</v>
      </c>
      <c r="D1048" s="220">
        <v>13618.396000000001</v>
      </c>
    </row>
    <row r="1049" spans="1:4" s="67" customFormat="1">
      <c r="A1049" s="77">
        <f t="shared" si="16"/>
        <v>1041</v>
      </c>
      <c r="B1049" s="515" t="s">
        <v>1162</v>
      </c>
      <c r="C1049" s="219" t="s">
        <v>1163</v>
      </c>
      <c r="D1049" s="220">
        <v>0</v>
      </c>
    </row>
    <row r="1050" spans="1:4" s="67" customFormat="1" ht="32.25" customHeight="1">
      <c r="A1050" s="77">
        <f t="shared" si="16"/>
        <v>1042</v>
      </c>
      <c r="B1050" s="515" t="s">
        <v>1164</v>
      </c>
      <c r="C1050" s="219" t="s">
        <v>1165</v>
      </c>
      <c r="D1050" s="220">
        <v>21833.9</v>
      </c>
    </row>
    <row r="1051" spans="1:4" s="67" customFormat="1">
      <c r="A1051" s="77">
        <f t="shared" si="16"/>
        <v>1043</v>
      </c>
      <c r="B1051" s="515" t="s">
        <v>334</v>
      </c>
      <c r="C1051" s="219" t="s">
        <v>1166</v>
      </c>
      <c r="D1051" s="220">
        <v>0</v>
      </c>
    </row>
    <row r="1052" spans="1:4" s="67" customFormat="1">
      <c r="A1052" s="77">
        <f t="shared" si="16"/>
        <v>1044</v>
      </c>
      <c r="B1052" s="515" t="s">
        <v>334</v>
      </c>
      <c r="C1052" s="219" t="s">
        <v>1167</v>
      </c>
      <c r="D1052" s="220">
        <v>116.18</v>
      </c>
    </row>
    <row r="1053" spans="1:4" s="67" customFormat="1">
      <c r="A1053" s="77">
        <f t="shared" si="16"/>
        <v>1045</v>
      </c>
      <c r="B1053" s="515" t="s">
        <v>334</v>
      </c>
      <c r="C1053" s="219" t="s">
        <v>1167</v>
      </c>
      <c r="D1053" s="220">
        <v>116.18</v>
      </c>
    </row>
    <row r="1054" spans="1:4" s="67" customFormat="1">
      <c r="A1054" s="77">
        <f t="shared" si="16"/>
        <v>1046</v>
      </c>
      <c r="B1054" s="515" t="s">
        <v>334</v>
      </c>
      <c r="C1054" s="219" t="s">
        <v>1167</v>
      </c>
      <c r="D1054" s="220">
        <v>116.18</v>
      </c>
    </row>
    <row r="1055" spans="1:4" s="67" customFormat="1">
      <c r="A1055" s="77">
        <f t="shared" si="16"/>
        <v>1047</v>
      </c>
      <c r="B1055" s="515" t="s">
        <v>334</v>
      </c>
      <c r="C1055" s="219" t="s">
        <v>1167</v>
      </c>
      <c r="D1055" s="220">
        <v>116.18</v>
      </c>
    </row>
    <row r="1056" spans="1:4" s="67" customFormat="1">
      <c r="A1056" s="77">
        <f t="shared" si="16"/>
        <v>1048</v>
      </c>
      <c r="B1056" s="515" t="s">
        <v>334</v>
      </c>
      <c r="C1056" s="219" t="s">
        <v>1167</v>
      </c>
      <c r="D1056" s="220">
        <v>116.18</v>
      </c>
    </row>
    <row r="1057" spans="1:4" s="67" customFormat="1">
      <c r="A1057" s="77">
        <f t="shared" si="16"/>
        <v>1049</v>
      </c>
      <c r="B1057" s="515" t="s">
        <v>334</v>
      </c>
      <c r="C1057" s="219" t="s">
        <v>1167</v>
      </c>
      <c r="D1057" s="220">
        <v>116.18</v>
      </c>
    </row>
    <row r="1058" spans="1:4" s="67" customFormat="1">
      <c r="A1058" s="77">
        <f t="shared" si="16"/>
        <v>1050</v>
      </c>
      <c r="B1058" s="515" t="s">
        <v>334</v>
      </c>
      <c r="C1058" s="219" t="s">
        <v>1167</v>
      </c>
      <c r="D1058" s="220">
        <v>116.18</v>
      </c>
    </row>
    <row r="1059" spans="1:4" s="67" customFormat="1">
      <c r="A1059" s="77">
        <f t="shared" si="16"/>
        <v>1051</v>
      </c>
      <c r="B1059" s="515" t="s">
        <v>334</v>
      </c>
      <c r="C1059" s="219" t="s">
        <v>1167</v>
      </c>
      <c r="D1059" s="220">
        <v>116.18</v>
      </c>
    </row>
    <row r="1060" spans="1:4" s="67" customFormat="1">
      <c r="A1060" s="77">
        <f t="shared" si="16"/>
        <v>1052</v>
      </c>
      <c r="B1060" s="515" t="s">
        <v>334</v>
      </c>
      <c r="C1060" s="219" t="s">
        <v>1167</v>
      </c>
      <c r="D1060" s="220">
        <v>116.18</v>
      </c>
    </row>
    <row r="1061" spans="1:4" s="67" customFormat="1">
      <c r="A1061" s="77">
        <f t="shared" si="16"/>
        <v>1053</v>
      </c>
      <c r="B1061" s="515" t="s">
        <v>334</v>
      </c>
      <c r="C1061" s="219" t="s">
        <v>1167</v>
      </c>
      <c r="D1061" s="220">
        <v>116.18</v>
      </c>
    </row>
    <row r="1062" spans="1:4" s="67" customFormat="1">
      <c r="A1062" s="77">
        <f t="shared" si="16"/>
        <v>1054</v>
      </c>
      <c r="B1062" s="515" t="s">
        <v>334</v>
      </c>
      <c r="C1062" s="219" t="s">
        <v>1167</v>
      </c>
      <c r="D1062" s="220">
        <v>116.18</v>
      </c>
    </row>
    <row r="1063" spans="1:4" s="67" customFormat="1">
      <c r="A1063" s="77">
        <f t="shared" si="16"/>
        <v>1055</v>
      </c>
      <c r="B1063" s="515" t="s">
        <v>334</v>
      </c>
      <c r="C1063" s="219" t="s">
        <v>1167</v>
      </c>
      <c r="D1063" s="220">
        <v>116.18</v>
      </c>
    </row>
    <row r="1064" spans="1:4" s="67" customFormat="1">
      <c r="A1064" s="77">
        <f t="shared" si="16"/>
        <v>1056</v>
      </c>
      <c r="B1064" s="515" t="s">
        <v>334</v>
      </c>
      <c r="C1064" s="219" t="s">
        <v>1167</v>
      </c>
      <c r="D1064" s="220">
        <v>116.18</v>
      </c>
    </row>
    <row r="1065" spans="1:4" s="67" customFormat="1">
      <c r="A1065" s="77">
        <f t="shared" si="16"/>
        <v>1057</v>
      </c>
      <c r="B1065" s="515" t="s">
        <v>334</v>
      </c>
      <c r="C1065" s="219" t="s">
        <v>1167</v>
      </c>
      <c r="D1065" s="220">
        <v>116.18</v>
      </c>
    </row>
    <row r="1066" spans="1:4" s="67" customFormat="1">
      <c r="A1066" s="77">
        <f t="shared" si="16"/>
        <v>1058</v>
      </c>
      <c r="B1066" s="515" t="s">
        <v>334</v>
      </c>
      <c r="C1066" s="219" t="s">
        <v>1167</v>
      </c>
      <c r="D1066" s="220">
        <v>116.18</v>
      </c>
    </row>
    <row r="1067" spans="1:4" s="67" customFormat="1">
      <c r="A1067" s="77">
        <f t="shared" si="16"/>
        <v>1059</v>
      </c>
      <c r="B1067" s="515" t="s">
        <v>334</v>
      </c>
      <c r="C1067" s="219" t="s">
        <v>1167</v>
      </c>
      <c r="D1067" s="220">
        <v>116.22</v>
      </c>
    </row>
    <row r="1068" spans="1:4" s="67" customFormat="1">
      <c r="A1068" s="77">
        <f t="shared" si="16"/>
        <v>1060</v>
      </c>
      <c r="B1068" s="515" t="s">
        <v>334</v>
      </c>
      <c r="C1068" s="219" t="s">
        <v>1168</v>
      </c>
      <c r="D1068" s="220">
        <v>173.04</v>
      </c>
    </row>
    <row r="1069" spans="1:4" s="67" customFormat="1" ht="32.25" customHeight="1">
      <c r="A1069" s="77">
        <f t="shared" si="16"/>
        <v>1061</v>
      </c>
      <c r="B1069" s="515" t="s">
        <v>1169</v>
      </c>
      <c r="C1069" s="219" t="s">
        <v>1170</v>
      </c>
      <c r="D1069" s="220">
        <v>14115.75</v>
      </c>
    </row>
    <row r="1070" spans="1:4" s="67" customFormat="1">
      <c r="A1070" s="77">
        <f t="shared" si="16"/>
        <v>1062</v>
      </c>
      <c r="B1070" s="515" t="s">
        <v>334</v>
      </c>
      <c r="C1070" s="219" t="s">
        <v>1171</v>
      </c>
      <c r="D1070" s="220">
        <v>980</v>
      </c>
    </row>
    <row r="1071" spans="1:4" s="67" customFormat="1">
      <c r="A1071" s="77">
        <f t="shared" si="16"/>
        <v>1063</v>
      </c>
      <c r="B1071" s="515" t="s">
        <v>334</v>
      </c>
      <c r="C1071" s="219" t="s">
        <v>1172</v>
      </c>
      <c r="D1071" s="220">
        <v>5097.6000000000004</v>
      </c>
    </row>
    <row r="1072" spans="1:4" s="67" customFormat="1">
      <c r="A1072" s="77">
        <f t="shared" si="16"/>
        <v>1064</v>
      </c>
      <c r="B1072" s="515" t="s">
        <v>1173</v>
      </c>
      <c r="C1072" s="219" t="s">
        <v>1174</v>
      </c>
      <c r="D1072" s="220">
        <v>0</v>
      </c>
    </row>
    <row r="1073" spans="1:4" s="67" customFormat="1">
      <c r="A1073" s="77">
        <f t="shared" si="16"/>
        <v>1065</v>
      </c>
      <c r="B1073" s="515" t="s">
        <v>334</v>
      </c>
      <c r="C1073" s="219" t="s">
        <v>1175</v>
      </c>
      <c r="D1073" s="220">
        <v>1587.6</v>
      </c>
    </row>
    <row r="1074" spans="1:4" s="67" customFormat="1">
      <c r="A1074" s="77">
        <f t="shared" si="16"/>
        <v>1066</v>
      </c>
      <c r="B1074" s="515" t="s">
        <v>334</v>
      </c>
      <c r="C1074" s="219" t="s">
        <v>1176</v>
      </c>
      <c r="D1074" s="220">
        <v>1166.4000000000001</v>
      </c>
    </row>
    <row r="1075" spans="1:4" s="67" customFormat="1" ht="32.25" customHeight="1">
      <c r="A1075" s="77">
        <f t="shared" si="16"/>
        <v>1067</v>
      </c>
      <c r="B1075" s="515" t="s">
        <v>334</v>
      </c>
      <c r="C1075" s="219" t="s">
        <v>1177</v>
      </c>
      <c r="D1075" s="220">
        <v>16091.1795</v>
      </c>
    </row>
    <row r="1076" spans="1:4" s="67" customFormat="1" ht="32.25" customHeight="1">
      <c r="A1076" s="77">
        <f t="shared" si="16"/>
        <v>1068</v>
      </c>
      <c r="B1076" s="515" t="s">
        <v>334</v>
      </c>
      <c r="C1076" s="219" t="s">
        <v>1178</v>
      </c>
      <c r="D1076" s="220">
        <v>13643.726500000001</v>
      </c>
    </row>
    <row r="1077" spans="1:4" s="67" customFormat="1">
      <c r="A1077" s="77">
        <f t="shared" si="16"/>
        <v>1069</v>
      </c>
      <c r="B1077" s="515" t="s">
        <v>334</v>
      </c>
      <c r="C1077" s="219" t="s">
        <v>1179</v>
      </c>
      <c r="D1077" s="220">
        <v>0</v>
      </c>
    </row>
    <row r="1078" spans="1:4" s="67" customFormat="1" ht="32.25" customHeight="1">
      <c r="A1078" s="77">
        <f t="shared" si="16"/>
        <v>1070</v>
      </c>
      <c r="B1078" s="515" t="s">
        <v>334</v>
      </c>
      <c r="C1078" s="219" t="s">
        <v>1180</v>
      </c>
      <c r="D1078" s="220">
        <v>0</v>
      </c>
    </row>
    <row r="1079" spans="1:4" s="67" customFormat="1">
      <c r="A1079" s="77">
        <f t="shared" si="16"/>
        <v>1071</v>
      </c>
      <c r="B1079" s="515" t="s">
        <v>334</v>
      </c>
      <c r="C1079" s="219" t="s">
        <v>1181</v>
      </c>
      <c r="D1079" s="220">
        <v>0</v>
      </c>
    </row>
    <row r="1080" spans="1:4" s="67" customFormat="1">
      <c r="A1080" s="77">
        <f t="shared" si="16"/>
        <v>1072</v>
      </c>
      <c r="B1080" s="515" t="s">
        <v>334</v>
      </c>
      <c r="C1080" s="219" t="s">
        <v>1182</v>
      </c>
      <c r="D1080" s="220">
        <v>0</v>
      </c>
    </row>
    <row r="1081" spans="1:4" s="67" customFormat="1">
      <c r="A1081" s="77">
        <f t="shared" si="16"/>
        <v>1073</v>
      </c>
      <c r="B1081" s="515" t="s">
        <v>334</v>
      </c>
      <c r="C1081" s="219" t="s">
        <v>1183</v>
      </c>
      <c r="D1081" s="220">
        <v>0</v>
      </c>
    </row>
    <row r="1082" spans="1:4" s="67" customFormat="1">
      <c r="A1082" s="77">
        <f t="shared" si="16"/>
        <v>1074</v>
      </c>
      <c r="B1082" s="515" t="s">
        <v>334</v>
      </c>
      <c r="C1082" s="219" t="s">
        <v>1184</v>
      </c>
      <c r="D1082" s="220">
        <v>36461.830999999998</v>
      </c>
    </row>
    <row r="1083" spans="1:4" s="67" customFormat="1">
      <c r="A1083" s="77">
        <f t="shared" si="16"/>
        <v>1075</v>
      </c>
      <c r="B1083" s="515" t="s">
        <v>334</v>
      </c>
      <c r="C1083" s="219" t="s">
        <v>1185</v>
      </c>
      <c r="D1083" s="220">
        <v>11210.050500000001</v>
      </c>
    </row>
    <row r="1084" spans="1:4" s="67" customFormat="1">
      <c r="A1084" s="77">
        <f t="shared" si="16"/>
        <v>1076</v>
      </c>
      <c r="B1084" s="515" t="s">
        <v>334</v>
      </c>
      <c r="C1084" s="219" t="s">
        <v>1186</v>
      </c>
      <c r="D1084" s="220">
        <v>13933.273499999999</v>
      </c>
    </row>
    <row r="1085" spans="1:4" s="67" customFormat="1">
      <c r="A1085" s="77">
        <f t="shared" si="16"/>
        <v>1077</v>
      </c>
      <c r="B1085" s="515" t="s">
        <v>334</v>
      </c>
      <c r="C1085" s="219" t="s">
        <v>1187</v>
      </c>
      <c r="D1085" s="220">
        <v>1227.1764999999998</v>
      </c>
    </row>
    <row r="1086" spans="1:4" s="67" customFormat="1">
      <c r="A1086" s="77">
        <f t="shared" si="16"/>
        <v>1078</v>
      </c>
      <c r="B1086" s="515" t="s">
        <v>334</v>
      </c>
      <c r="C1086" s="219" t="s">
        <v>1188</v>
      </c>
      <c r="D1086" s="220">
        <v>2240.6255000000001</v>
      </c>
    </row>
    <row r="1087" spans="1:4" s="67" customFormat="1">
      <c r="A1087" s="77">
        <f t="shared" si="16"/>
        <v>1079</v>
      </c>
      <c r="B1087" s="515" t="s">
        <v>334</v>
      </c>
      <c r="C1087" s="219" t="s">
        <v>1189</v>
      </c>
      <c r="D1087" s="220">
        <v>3971.0879999999997</v>
      </c>
    </row>
    <row r="1088" spans="1:4" s="67" customFormat="1">
      <c r="A1088" s="77">
        <f t="shared" si="16"/>
        <v>1080</v>
      </c>
      <c r="B1088" s="515" t="s">
        <v>334</v>
      </c>
      <c r="C1088" s="219" t="s">
        <v>1189</v>
      </c>
      <c r="D1088" s="220">
        <v>3971.0879999999997</v>
      </c>
    </row>
    <row r="1089" spans="1:4" s="67" customFormat="1">
      <c r="A1089" s="77">
        <f t="shared" si="16"/>
        <v>1081</v>
      </c>
      <c r="B1089" s="515" t="s">
        <v>334</v>
      </c>
      <c r="C1089" s="219" t="s">
        <v>1189</v>
      </c>
      <c r="D1089" s="220">
        <v>3971.0879999999997</v>
      </c>
    </row>
    <row r="1090" spans="1:4" s="67" customFormat="1">
      <c r="A1090" s="77">
        <f t="shared" si="16"/>
        <v>1082</v>
      </c>
      <c r="B1090" s="515" t="s">
        <v>334</v>
      </c>
      <c r="C1090" s="219" t="s">
        <v>1189</v>
      </c>
      <c r="D1090" s="220">
        <v>3971.0879999999997</v>
      </c>
    </row>
    <row r="1091" spans="1:4" s="67" customFormat="1">
      <c r="A1091" s="77">
        <f t="shared" si="16"/>
        <v>1083</v>
      </c>
      <c r="B1091" s="515" t="s">
        <v>334</v>
      </c>
      <c r="C1091" s="219" t="s">
        <v>1189</v>
      </c>
      <c r="D1091" s="220">
        <v>3971.0879999999997</v>
      </c>
    </row>
    <row r="1092" spans="1:4" s="67" customFormat="1">
      <c r="A1092" s="77">
        <f t="shared" si="16"/>
        <v>1084</v>
      </c>
      <c r="B1092" s="515" t="s">
        <v>334</v>
      </c>
      <c r="C1092" s="219" t="s">
        <v>1189</v>
      </c>
      <c r="D1092" s="220">
        <v>3971.0879999999997</v>
      </c>
    </row>
    <row r="1093" spans="1:4" s="67" customFormat="1">
      <c r="A1093" s="77">
        <f t="shared" si="16"/>
        <v>1085</v>
      </c>
      <c r="B1093" s="515" t="s">
        <v>334</v>
      </c>
      <c r="C1093" s="219" t="s">
        <v>1189</v>
      </c>
      <c r="D1093" s="220">
        <v>3971.0879999999997</v>
      </c>
    </row>
    <row r="1094" spans="1:4" s="67" customFormat="1">
      <c r="A1094" s="77">
        <f t="shared" si="16"/>
        <v>1086</v>
      </c>
      <c r="B1094" s="515" t="s">
        <v>334</v>
      </c>
      <c r="C1094" s="219" t="s">
        <v>1189</v>
      </c>
      <c r="D1094" s="220">
        <v>3971.0879999999997</v>
      </c>
    </row>
    <row r="1095" spans="1:4" s="67" customFormat="1">
      <c r="A1095" s="77">
        <f t="shared" si="16"/>
        <v>1087</v>
      </c>
      <c r="B1095" s="515" t="s">
        <v>334</v>
      </c>
      <c r="C1095" s="219" t="s">
        <v>1189</v>
      </c>
      <c r="D1095" s="220">
        <v>3971.0879999999997</v>
      </c>
    </row>
    <row r="1096" spans="1:4" s="67" customFormat="1">
      <c r="A1096" s="77">
        <f t="shared" si="16"/>
        <v>1088</v>
      </c>
      <c r="B1096" s="515" t="s">
        <v>334</v>
      </c>
      <c r="C1096" s="219" t="s">
        <v>1189</v>
      </c>
      <c r="D1096" s="220">
        <v>3971.0879999999997</v>
      </c>
    </row>
    <row r="1097" spans="1:4" s="67" customFormat="1">
      <c r="A1097" s="77">
        <f t="shared" si="16"/>
        <v>1089</v>
      </c>
      <c r="B1097" s="515" t="s">
        <v>334</v>
      </c>
      <c r="C1097" s="219" t="s">
        <v>1189</v>
      </c>
      <c r="D1097" s="220">
        <v>3971.0879999999997</v>
      </c>
    </row>
    <row r="1098" spans="1:4" s="67" customFormat="1">
      <c r="A1098" s="77">
        <f t="shared" si="16"/>
        <v>1090</v>
      </c>
      <c r="B1098" s="515" t="s">
        <v>459</v>
      </c>
      <c r="C1098" s="219" t="s">
        <v>1189</v>
      </c>
      <c r="D1098" s="220">
        <v>3971.0879999999997</v>
      </c>
    </row>
    <row r="1099" spans="1:4" s="67" customFormat="1">
      <c r="A1099" s="77">
        <f t="shared" ref="A1099:A1162" si="17">A1098+1</f>
        <v>1091</v>
      </c>
      <c r="B1099" s="515" t="s">
        <v>459</v>
      </c>
      <c r="C1099" s="219" t="s">
        <v>1189</v>
      </c>
      <c r="D1099" s="220">
        <v>3971.0879999999997</v>
      </c>
    </row>
    <row r="1100" spans="1:4" s="67" customFormat="1">
      <c r="A1100" s="77">
        <f t="shared" si="17"/>
        <v>1092</v>
      </c>
      <c r="B1100" s="515" t="s">
        <v>459</v>
      </c>
      <c r="C1100" s="219" t="s">
        <v>1189</v>
      </c>
      <c r="D1100" s="220">
        <v>3971.0879999999997</v>
      </c>
    </row>
    <row r="1101" spans="1:4" s="67" customFormat="1">
      <c r="A1101" s="77">
        <f t="shared" si="17"/>
        <v>1093</v>
      </c>
      <c r="B1101" s="515" t="s">
        <v>459</v>
      </c>
      <c r="C1101" s="219" t="s">
        <v>1189</v>
      </c>
      <c r="D1101" s="220">
        <v>3971.0879999999997</v>
      </c>
    </row>
    <row r="1102" spans="1:4" s="67" customFormat="1">
      <c r="A1102" s="77">
        <f t="shared" si="17"/>
        <v>1094</v>
      </c>
      <c r="B1102" s="515" t="s">
        <v>459</v>
      </c>
      <c r="C1102" s="219" t="s">
        <v>1189</v>
      </c>
      <c r="D1102" s="220">
        <v>3971.0879999999997</v>
      </c>
    </row>
    <row r="1103" spans="1:4" s="67" customFormat="1">
      <c r="A1103" s="77">
        <f t="shared" si="17"/>
        <v>1095</v>
      </c>
      <c r="B1103" s="515" t="s">
        <v>459</v>
      </c>
      <c r="C1103" s="219" t="s">
        <v>1189</v>
      </c>
      <c r="D1103" s="220">
        <v>3971.0879999999997</v>
      </c>
    </row>
    <row r="1104" spans="1:4" s="67" customFormat="1">
      <c r="A1104" s="77">
        <f t="shared" si="17"/>
        <v>1096</v>
      </c>
      <c r="B1104" s="515" t="s">
        <v>459</v>
      </c>
      <c r="C1104" s="219" t="s">
        <v>1189</v>
      </c>
      <c r="D1104" s="220">
        <v>3971.0879999999997</v>
      </c>
    </row>
    <row r="1105" spans="1:4" s="67" customFormat="1">
      <c r="A1105" s="77">
        <f t="shared" si="17"/>
        <v>1097</v>
      </c>
      <c r="B1105" s="515" t="s">
        <v>459</v>
      </c>
      <c r="C1105" s="219" t="s">
        <v>1189</v>
      </c>
      <c r="D1105" s="220">
        <v>3971.0879999999997</v>
      </c>
    </row>
    <row r="1106" spans="1:4" s="67" customFormat="1">
      <c r="A1106" s="77">
        <f t="shared" si="17"/>
        <v>1098</v>
      </c>
      <c r="B1106" s="515" t="s">
        <v>459</v>
      </c>
      <c r="C1106" s="219" t="s">
        <v>1189</v>
      </c>
      <c r="D1106" s="220">
        <v>3971.0879999999997</v>
      </c>
    </row>
    <row r="1107" spans="1:4" s="67" customFormat="1">
      <c r="A1107" s="77">
        <f t="shared" si="17"/>
        <v>1099</v>
      </c>
      <c r="B1107" s="515" t="s">
        <v>459</v>
      </c>
      <c r="C1107" s="219" t="s">
        <v>1189</v>
      </c>
      <c r="D1107" s="220">
        <v>3971.0879999999997</v>
      </c>
    </row>
    <row r="1108" spans="1:4" s="67" customFormat="1" ht="32.25" customHeight="1">
      <c r="A1108" s="77">
        <f t="shared" si="17"/>
        <v>1100</v>
      </c>
      <c r="B1108" s="515" t="s">
        <v>459</v>
      </c>
      <c r="C1108" s="219" t="s">
        <v>1190</v>
      </c>
      <c r="D1108" s="220">
        <v>3192.0435000000002</v>
      </c>
    </row>
    <row r="1109" spans="1:4" s="67" customFormat="1">
      <c r="A1109" s="77">
        <f t="shared" si="17"/>
        <v>1101</v>
      </c>
      <c r="B1109" s="515" t="s">
        <v>459</v>
      </c>
      <c r="C1109" s="219" t="s">
        <v>1191</v>
      </c>
      <c r="D1109" s="220">
        <v>0</v>
      </c>
    </row>
    <row r="1110" spans="1:4" s="67" customFormat="1" ht="32.25" customHeight="1">
      <c r="A1110" s="77">
        <f t="shared" si="17"/>
        <v>1102</v>
      </c>
      <c r="B1110" s="515" t="s">
        <v>459</v>
      </c>
      <c r="C1110" s="219" t="s">
        <v>1190</v>
      </c>
      <c r="D1110" s="220">
        <v>3192.0435000000002</v>
      </c>
    </row>
    <row r="1111" spans="1:4" s="67" customFormat="1">
      <c r="A1111" s="77">
        <f t="shared" si="17"/>
        <v>1103</v>
      </c>
      <c r="B1111" s="515" t="s">
        <v>459</v>
      </c>
      <c r="C1111" s="219" t="s">
        <v>1191</v>
      </c>
      <c r="D1111" s="220">
        <v>0</v>
      </c>
    </row>
    <row r="1112" spans="1:4" s="67" customFormat="1" ht="32.25" customHeight="1">
      <c r="A1112" s="77">
        <f t="shared" si="17"/>
        <v>1104</v>
      </c>
      <c r="B1112" s="515" t="s">
        <v>459</v>
      </c>
      <c r="C1112" s="219" t="s">
        <v>1190</v>
      </c>
      <c r="D1112" s="220">
        <v>3192.0435000000002</v>
      </c>
    </row>
    <row r="1113" spans="1:4" s="67" customFormat="1">
      <c r="A1113" s="77">
        <f t="shared" si="17"/>
        <v>1105</v>
      </c>
      <c r="B1113" s="515" t="s">
        <v>459</v>
      </c>
      <c r="C1113" s="219" t="s">
        <v>1191</v>
      </c>
      <c r="D1113" s="220">
        <v>0</v>
      </c>
    </row>
    <row r="1114" spans="1:4" s="67" customFormat="1" ht="32.25" customHeight="1">
      <c r="A1114" s="77">
        <f t="shared" si="17"/>
        <v>1106</v>
      </c>
      <c r="B1114" s="515" t="s">
        <v>459</v>
      </c>
      <c r="C1114" s="219" t="s">
        <v>1190</v>
      </c>
      <c r="D1114" s="220">
        <v>3192.0435000000002</v>
      </c>
    </row>
    <row r="1115" spans="1:4" s="67" customFormat="1">
      <c r="A1115" s="77">
        <f t="shared" si="17"/>
        <v>1107</v>
      </c>
      <c r="B1115" s="515" t="s">
        <v>459</v>
      </c>
      <c r="C1115" s="219" t="s">
        <v>1191</v>
      </c>
      <c r="D1115" s="220">
        <v>0</v>
      </c>
    </row>
    <row r="1116" spans="1:4" s="67" customFormat="1" ht="32.25" customHeight="1">
      <c r="A1116" s="77">
        <f t="shared" si="17"/>
        <v>1108</v>
      </c>
      <c r="B1116" s="515" t="s">
        <v>459</v>
      </c>
      <c r="C1116" s="219" t="s">
        <v>1190</v>
      </c>
      <c r="D1116" s="220">
        <v>3192.0435000000002</v>
      </c>
    </row>
    <row r="1117" spans="1:4" s="67" customFormat="1">
      <c r="A1117" s="77">
        <f t="shared" si="17"/>
        <v>1109</v>
      </c>
      <c r="B1117" s="515" t="s">
        <v>459</v>
      </c>
      <c r="C1117" s="219" t="s">
        <v>1191</v>
      </c>
      <c r="D1117" s="220">
        <v>0</v>
      </c>
    </row>
    <row r="1118" spans="1:4" s="67" customFormat="1" ht="32.25" customHeight="1">
      <c r="A1118" s="77">
        <f t="shared" si="17"/>
        <v>1110</v>
      </c>
      <c r="B1118" s="515" t="s">
        <v>459</v>
      </c>
      <c r="C1118" s="219" t="s">
        <v>1190</v>
      </c>
      <c r="D1118" s="220">
        <v>3192.0435000000002</v>
      </c>
    </row>
    <row r="1119" spans="1:4" s="67" customFormat="1">
      <c r="A1119" s="77">
        <f t="shared" si="17"/>
        <v>1111</v>
      </c>
      <c r="B1119" s="515" t="s">
        <v>459</v>
      </c>
      <c r="C1119" s="219" t="s">
        <v>1191</v>
      </c>
      <c r="D1119" s="220">
        <v>0</v>
      </c>
    </row>
    <row r="1120" spans="1:4" s="67" customFormat="1" ht="32.25" customHeight="1">
      <c r="A1120" s="77">
        <f t="shared" si="17"/>
        <v>1112</v>
      </c>
      <c r="B1120" s="515" t="s">
        <v>459</v>
      </c>
      <c r="C1120" s="219" t="s">
        <v>1190</v>
      </c>
      <c r="D1120" s="220">
        <v>3192.0435000000002</v>
      </c>
    </row>
    <row r="1121" spans="1:4" s="67" customFormat="1">
      <c r="A1121" s="77">
        <f t="shared" si="17"/>
        <v>1113</v>
      </c>
      <c r="B1121" s="515" t="s">
        <v>459</v>
      </c>
      <c r="C1121" s="219" t="s">
        <v>1191</v>
      </c>
      <c r="D1121" s="220">
        <v>0</v>
      </c>
    </row>
    <row r="1122" spans="1:4" s="67" customFormat="1" ht="32.25" customHeight="1">
      <c r="A1122" s="77">
        <f t="shared" si="17"/>
        <v>1114</v>
      </c>
      <c r="B1122" s="515" t="s">
        <v>459</v>
      </c>
      <c r="C1122" s="219" t="s">
        <v>1190</v>
      </c>
      <c r="D1122" s="220">
        <v>3192.0435000000002</v>
      </c>
    </row>
    <row r="1123" spans="1:4" s="67" customFormat="1">
      <c r="A1123" s="77">
        <f t="shared" si="17"/>
        <v>1115</v>
      </c>
      <c r="B1123" s="515" t="s">
        <v>459</v>
      </c>
      <c r="C1123" s="219" t="s">
        <v>1191</v>
      </c>
      <c r="D1123" s="220">
        <v>0</v>
      </c>
    </row>
    <row r="1124" spans="1:4" s="67" customFormat="1" ht="32.25" customHeight="1">
      <c r="A1124" s="77">
        <f t="shared" si="17"/>
        <v>1116</v>
      </c>
      <c r="B1124" s="515" t="s">
        <v>459</v>
      </c>
      <c r="C1124" s="219" t="s">
        <v>1190</v>
      </c>
      <c r="D1124" s="220">
        <v>3192.0435000000002</v>
      </c>
    </row>
    <row r="1125" spans="1:4" s="67" customFormat="1">
      <c r="A1125" s="77">
        <f t="shared" si="17"/>
        <v>1117</v>
      </c>
      <c r="B1125" s="515" t="s">
        <v>459</v>
      </c>
      <c r="C1125" s="219" t="s">
        <v>1191</v>
      </c>
      <c r="D1125" s="220">
        <v>0</v>
      </c>
    </row>
    <row r="1126" spans="1:4" s="67" customFormat="1" ht="32.25" customHeight="1">
      <c r="A1126" s="77">
        <f t="shared" si="17"/>
        <v>1118</v>
      </c>
      <c r="B1126" s="515" t="s">
        <v>459</v>
      </c>
      <c r="C1126" s="219" t="s">
        <v>1192</v>
      </c>
      <c r="D1126" s="220">
        <v>6680.5224999999991</v>
      </c>
    </row>
    <row r="1127" spans="1:4" s="67" customFormat="1">
      <c r="A1127" s="77">
        <f t="shared" si="17"/>
        <v>1119</v>
      </c>
      <c r="B1127" s="515" t="s">
        <v>459</v>
      </c>
      <c r="C1127" s="219" t="s">
        <v>1193</v>
      </c>
      <c r="D1127" s="220">
        <v>0</v>
      </c>
    </row>
    <row r="1128" spans="1:4" s="67" customFormat="1" ht="32.25" customHeight="1">
      <c r="A1128" s="77">
        <f t="shared" si="17"/>
        <v>1120</v>
      </c>
      <c r="B1128" s="515" t="s">
        <v>459</v>
      </c>
      <c r="C1128" s="219" t="s">
        <v>1194</v>
      </c>
      <c r="D1128" s="220">
        <v>0</v>
      </c>
    </row>
    <row r="1129" spans="1:4" s="67" customFormat="1">
      <c r="A1129" s="77">
        <f t="shared" si="17"/>
        <v>1121</v>
      </c>
      <c r="B1129" s="515" t="s">
        <v>459</v>
      </c>
      <c r="C1129" s="219" t="s">
        <v>1195</v>
      </c>
      <c r="D1129" s="220">
        <v>0</v>
      </c>
    </row>
    <row r="1130" spans="1:4" s="67" customFormat="1" ht="32.25" customHeight="1">
      <c r="A1130" s="77">
        <f t="shared" si="17"/>
        <v>1122</v>
      </c>
      <c r="B1130" s="515" t="s">
        <v>459</v>
      </c>
      <c r="C1130" s="219" t="s">
        <v>1192</v>
      </c>
      <c r="D1130" s="220">
        <v>6680.5224999999991</v>
      </c>
    </row>
    <row r="1131" spans="1:4" s="67" customFormat="1">
      <c r="A1131" s="77">
        <f t="shared" si="17"/>
        <v>1123</v>
      </c>
      <c r="B1131" s="515" t="s">
        <v>459</v>
      </c>
      <c r="C1131" s="219" t="s">
        <v>1193</v>
      </c>
      <c r="D1131" s="220">
        <v>0</v>
      </c>
    </row>
    <row r="1132" spans="1:4" s="67" customFormat="1" ht="32.25" customHeight="1">
      <c r="A1132" s="77">
        <f t="shared" si="17"/>
        <v>1124</v>
      </c>
      <c r="B1132" s="515" t="s">
        <v>459</v>
      </c>
      <c r="C1132" s="219" t="s">
        <v>1194</v>
      </c>
      <c r="D1132" s="220">
        <v>0</v>
      </c>
    </row>
    <row r="1133" spans="1:4" s="67" customFormat="1">
      <c r="A1133" s="77">
        <f t="shared" si="17"/>
        <v>1125</v>
      </c>
      <c r="B1133" s="515" t="s">
        <v>459</v>
      </c>
      <c r="C1133" s="219" t="s">
        <v>1195</v>
      </c>
      <c r="D1133" s="220">
        <v>0</v>
      </c>
    </row>
    <row r="1134" spans="1:4" s="67" customFormat="1" ht="32.25" customHeight="1">
      <c r="A1134" s="77">
        <f t="shared" si="17"/>
        <v>1126</v>
      </c>
      <c r="B1134" s="515" t="s">
        <v>459</v>
      </c>
      <c r="C1134" s="219" t="s">
        <v>1192</v>
      </c>
      <c r="D1134" s="220">
        <v>6680.5224999999991</v>
      </c>
    </row>
    <row r="1135" spans="1:4" s="67" customFormat="1">
      <c r="A1135" s="77">
        <f t="shared" si="17"/>
        <v>1127</v>
      </c>
      <c r="B1135" s="515" t="s">
        <v>459</v>
      </c>
      <c r="C1135" s="219" t="s">
        <v>1193</v>
      </c>
      <c r="D1135" s="220">
        <v>0</v>
      </c>
    </row>
    <row r="1136" spans="1:4" s="67" customFormat="1" ht="32.25" customHeight="1">
      <c r="A1136" s="77">
        <f t="shared" si="17"/>
        <v>1128</v>
      </c>
      <c r="B1136" s="515" t="s">
        <v>459</v>
      </c>
      <c r="C1136" s="219" t="s">
        <v>1194</v>
      </c>
      <c r="D1136" s="220">
        <v>0</v>
      </c>
    </row>
    <row r="1137" spans="1:4" s="67" customFormat="1" ht="32.25" customHeight="1">
      <c r="A1137" s="77">
        <f t="shared" si="17"/>
        <v>1129</v>
      </c>
      <c r="B1137" s="515" t="s">
        <v>459</v>
      </c>
      <c r="C1137" s="219" t="s">
        <v>1195</v>
      </c>
      <c r="D1137" s="220">
        <v>0</v>
      </c>
    </row>
    <row r="1138" spans="1:4" s="67" customFormat="1" ht="32.25" customHeight="1">
      <c r="A1138" s="77">
        <f t="shared" si="17"/>
        <v>1130</v>
      </c>
      <c r="B1138" s="515" t="s">
        <v>459</v>
      </c>
      <c r="C1138" s="219" t="s">
        <v>1192</v>
      </c>
      <c r="D1138" s="220">
        <v>6680.5224999999991</v>
      </c>
    </row>
    <row r="1139" spans="1:4" s="67" customFormat="1" ht="32.25" customHeight="1">
      <c r="A1139" s="77">
        <f t="shared" si="17"/>
        <v>1131</v>
      </c>
      <c r="B1139" s="515" t="s">
        <v>459</v>
      </c>
      <c r="C1139" s="219" t="s">
        <v>1193</v>
      </c>
      <c r="D1139" s="220">
        <v>0</v>
      </c>
    </row>
    <row r="1140" spans="1:4" s="67" customFormat="1" ht="32.25" customHeight="1">
      <c r="A1140" s="77">
        <f t="shared" si="17"/>
        <v>1132</v>
      </c>
      <c r="B1140" s="515" t="s">
        <v>459</v>
      </c>
      <c r="C1140" s="219" t="s">
        <v>1194</v>
      </c>
      <c r="D1140" s="220">
        <v>0</v>
      </c>
    </row>
    <row r="1141" spans="1:4" s="67" customFormat="1" ht="32.25" customHeight="1">
      <c r="A1141" s="77">
        <f t="shared" si="17"/>
        <v>1133</v>
      </c>
      <c r="B1141" s="515" t="s">
        <v>459</v>
      </c>
      <c r="C1141" s="219" t="s">
        <v>1195</v>
      </c>
      <c r="D1141" s="220">
        <v>0</v>
      </c>
    </row>
    <row r="1142" spans="1:4" s="67" customFormat="1" ht="32.25" customHeight="1">
      <c r="A1142" s="77">
        <f t="shared" si="17"/>
        <v>1134</v>
      </c>
      <c r="B1142" s="515" t="s">
        <v>459</v>
      </c>
      <c r="C1142" s="219" t="s">
        <v>1192</v>
      </c>
      <c r="D1142" s="220">
        <v>6680.5224999999991</v>
      </c>
    </row>
    <row r="1143" spans="1:4" s="67" customFormat="1" ht="32.25" customHeight="1">
      <c r="A1143" s="77">
        <f t="shared" si="17"/>
        <v>1135</v>
      </c>
      <c r="B1143" s="515" t="s">
        <v>459</v>
      </c>
      <c r="C1143" s="219" t="s">
        <v>1193</v>
      </c>
      <c r="D1143" s="220">
        <v>0</v>
      </c>
    </row>
    <row r="1144" spans="1:4" s="67" customFormat="1" ht="32.25" customHeight="1">
      <c r="A1144" s="77">
        <f t="shared" si="17"/>
        <v>1136</v>
      </c>
      <c r="B1144" s="515" t="s">
        <v>459</v>
      </c>
      <c r="C1144" s="219" t="s">
        <v>1194</v>
      </c>
      <c r="D1144" s="220">
        <v>0</v>
      </c>
    </row>
    <row r="1145" spans="1:4" s="67" customFormat="1" ht="32.25" customHeight="1">
      <c r="A1145" s="77">
        <f t="shared" si="17"/>
        <v>1137</v>
      </c>
      <c r="B1145" s="515" t="s">
        <v>459</v>
      </c>
      <c r="C1145" s="219" t="s">
        <v>1195</v>
      </c>
      <c r="D1145" s="220">
        <v>0</v>
      </c>
    </row>
    <row r="1146" spans="1:4" s="67" customFormat="1" ht="32.25" customHeight="1">
      <c r="A1146" s="77">
        <f t="shared" si="17"/>
        <v>1138</v>
      </c>
      <c r="B1146" s="515" t="s">
        <v>459</v>
      </c>
      <c r="C1146" s="219" t="s">
        <v>1192</v>
      </c>
      <c r="D1146" s="220">
        <v>6680.5224999999991</v>
      </c>
    </row>
    <row r="1147" spans="1:4" s="67" customFormat="1">
      <c r="A1147" s="77">
        <f t="shared" si="17"/>
        <v>1139</v>
      </c>
      <c r="B1147" s="515" t="s">
        <v>459</v>
      </c>
      <c r="C1147" s="219" t="s">
        <v>1193</v>
      </c>
      <c r="D1147" s="220">
        <v>0</v>
      </c>
    </row>
    <row r="1148" spans="1:4" s="67" customFormat="1" ht="32.25" customHeight="1">
      <c r="A1148" s="77">
        <f t="shared" si="17"/>
        <v>1140</v>
      </c>
      <c r="B1148" s="515" t="s">
        <v>459</v>
      </c>
      <c r="C1148" s="219" t="s">
        <v>1194</v>
      </c>
      <c r="D1148" s="220">
        <v>0</v>
      </c>
    </row>
    <row r="1149" spans="1:4" s="67" customFormat="1" ht="32.25" customHeight="1">
      <c r="A1149" s="77">
        <f t="shared" si="17"/>
        <v>1141</v>
      </c>
      <c r="B1149" s="515" t="s">
        <v>459</v>
      </c>
      <c r="C1149" s="219" t="s">
        <v>1195</v>
      </c>
      <c r="D1149" s="220">
        <v>0</v>
      </c>
    </row>
    <row r="1150" spans="1:4" s="67" customFormat="1" ht="32.25" customHeight="1">
      <c r="A1150" s="77">
        <f t="shared" si="17"/>
        <v>1142</v>
      </c>
      <c r="B1150" s="515" t="s">
        <v>459</v>
      </c>
      <c r="C1150" s="219" t="s">
        <v>1192</v>
      </c>
      <c r="D1150" s="220">
        <v>6680.5224999999991</v>
      </c>
    </row>
    <row r="1151" spans="1:4" s="67" customFormat="1" ht="32.25" customHeight="1">
      <c r="A1151" s="77">
        <f t="shared" si="17"/>
        <v>1143</v>
      </c>
      <c r="B1151" s="515" t="s">
        <v>459</v>
      </c>
      <c r="C1151" s="219" t="s">
        <v>1193</v>
      </c>
      <c r="D1151" s="220">
        <v>0</v>
      </c>
    </row>
    <row r="1152" spans="1:4" s="67" customFormat="1" ht="32.25" customHeight="1">
      <c r="A1152" s="77">
        <f t="shared" si="17"/>
        <v>1144</v>
      </c>
      <c r="B1152" s="515" t="s">
        <v>459</v>
      </c>
      <c r="C1152" s="219" t="s">
        <v>1194</v>
      </c>
      <c r="D1152" s="220">
        <v>0</v>
      </c>
    </row>
    <row r="1153" spans="1:4" s="67" customFormat="1" ht="32.25" customHeight="1">
      <c r="A1153" s="77">
        <f t="shared" si="17"/>
        <v>1145</v>
      </c>
      <c r="B1153" s="515" t="s">
        <v>459</v>
      </c>
      <c r="C1153" s="219" t="s">
        <v>1195</v>
      </c>
      <c r="D1153" s="220">
        <v>0</v>
      </c>
    </row>
    <row r="1154" spans="1:4" s="67" customFormat="1" ht="32.25" customHeight="1">
      <c r="A1154" s="77">
        <f t="shared" si="17"/>
        <v>1146</v>
      </c>
      <c r="B1154" s="515" t="s">
        <v>459</v>
      </c>
      <c r="C1154" s="219" t="s">
        <v>1192</v>
      </c>
      <c r="D1154" s="220">
        <v>6680.5224999999991</v>
      </c>
    </row>
    <row r="1155" spans="1:4" s="67" customFormat="1">
      <c r="A1155" s="77">
        <f t="shared" si="17"/>
        <v>1147</v>
      </c>
      <c r="B1155" s="515" t="s">
        <v>459</v>
      </c>
      <c r="C1155" s="219" t="s">
        <v>1193</v>
      </c>
      <c r="D1155" s="220">
        <v>0</v>
      </c>
    </row>
    <row r="1156" spans="1:4" s="67" customFormat="1" ht="32.25" customHeight="1">
      <c r="A1156" s="77">
        <f t="shared" si="17"/>
        <v>1148</v>
      </c>
      <c r="B1156" s="515" t="s">
        <v>459</v>
      </c>
      <c r="C1156" s="219" t="s">
        <v>1194</v>
      </c>
      <c r="D1156" s="220">
        <v>0</v>
      </c>
    </row>
    <row r="1157" spans="1:4" s="67" customFormat="1">
      <c r="A1157" s="77">
        <f t="shared" si="17"/>
        <v>1149</v>
      </c>
      <c r="B1157" s="515" t="s">
        <v>459</v>
      </c>
      <c r="C1157" s="219" t="s">
        <v>1195</v>
      </c>
      <c r="D1157" s="220">
        <v>0</v>
      </c>
    </row>
    <row r="1158" spans="1:4" s="67" customFormat="1" ht="32.25" customHeight="1">
      <c r="A1158" s="77">
        <f t="shared" si="17"/>
        <v>1150</v>
      </c>
      <c r="B1158" s="515" t="s">
        <v>459</v>
      </c>
      <c r="C1158" s="219" t="s">
        <v>1192</v>
      </c>
      <c r="D1158" s="220">
        <v>6680.5224999999991</v>
      </c>
    </row>
    <row r="1159" spans="1:4" s="67" customFormat="1">
      <c r="A1159" s="77">
        <f t="shared" si="17"/>
        <v>1151</v>
      </c>
      <c r="B1159" s="515" t="s">
        <v>459</v>
      </c>
      <c r="C1159" s="219" t="s">
        <v>1193</v>
      </c>
      <c r="D1159" s="220">
        <v>0</v>
      </c>
    </row>
    <row r="1160" spans="1:4" s="67" customFormat="1" ht="32.25" customHeight="1">
      <c r="A1160" s="77">
        <f t="shared" si="17"/>
        <v>1152</v>
      </c>
      <c r="B1160" s="515" t="s">
        <v>459</v>
      </c>
      <c r="C1160" s="219" t="s">
        <v>1194</v>
      </c>
      <c r="D1160" s="220">
        <v>0</v>
      </c>
    </row>
    <row r="1161" spans="1:4" s="67" customFormat="1">
      <c r="A1161" s="77">
        <f t="shared" si="17"/>
        <v>1153</v>
      </c>
      <c r="B1161" s="515" t="s">
        <v>459</v>
      </c>
      <c r="C1161" s="219" t="s">
        <v>1195</v>
      </c>
      <c r="D1161" s="220">
        <v>0</v>
      </c>
    </row>
    <row r="1162" spans="1:4" s="67" customFormat="1" ht="32.25" customHeight="1">
      <c r="A1162" s="77">
        <f t="shared" si="17"/>
        <v>1154</v>
      </c>
      <c r="B1162" s="515" t="s">
        <v>459</v>
      </c>
      <c r="C1162" s="219" t="s">
        <v>1192</v>
      </c>
      <c r="D1162" s="220">
        <v>6680.5224999999991</v>
      </c>
    </row>
    <row r="1163" spans="1:4" s="67" customFormat="1">
      <c r="A1163" s="77">
        <f t="shared" ref="A1163:A1226" si="18">A1162+1</f>
        <v>1155</v>
      </c>
      <c r="B1163" s="515" t="s">
        <v>459</v>
      </c>
      <c r="C1163" s="219" t="s">
        <v>1193</v>
      </c>
      <c r="D1163" s="220">
        <v>0</v>
      </c>
    </row>
    <row r="1164" spans="1:4" s="67" customFormat="1" ht="32.25" customHeight="1">
      <c r="A1164" s="77">
        <f t="shared" si="18"/>
        <v>1156</v>
      </c>
      <c r="B1164" s="515" t="s">
        <v>459</v>
      </c>
      <c r="C1164" s="219" t="s">
        <v>1194</v>
      </c>
      <c r="D1164" s="220">
        <v>0</v>
      </c>
    </row>
    <row r="1165" spans="1:4" s="67" customFormat="1">
      <c r="A1165" s="77">
        <f t="shared" si="18"/>
        <v>1157</v>
      </c>
      <c r="B1165" s="515" t="s">
        <v>459</v>
      </c>
      <c r="C1165" s="219" t="s">
        <v>1195</v>
      </c>
      <c r="D1165" s="220">
        <v>0</v>
      </c>
    </row>
    <row r="1166" spans="1:4" s="67" customFormat="1" ht="32.25" customHeight="1">
      <c r="A1166" s="77">
        <f t="shared" si="18"/>
        <v>1158</v>
      </c>
      <c r="B1166" s="515" t="s">
        <v>459</v>
      </c>
      <c r="C1166" s="219" t="s">
        <v>1192</v>
      </c>
      <c r="D1166" s="220">
        <v>6680.5224999999991</v>
      </c>
    </row>
    <row r="1167" spans="1:4" s="67" customFormat="1">
      <c r="A1167" s="77">
        <f t="shared" si="18"/>
        <v>1159</v>
      </c>
      <c r="B1167" s="515" t="s">
        <v>459</v>
      </c>
      <c r="C1167" s="219" t="s">
        <v>1193</v>
      </c>
      <c r="D1167" s="220">
        <v>0</v>
      </c>
    </row>
    <row r="1168" spans="1:4" s="67" customFormat="1" ht="32.25" customHeight="1">
      <c r="A1168" s="77">
        <f t="shared" si="18"/>
        <v>1160</v>
      </c>
      <c r="B1168" s="515" t="s">
        <v>459</v>
      </c>
      <c r="C1168" s="219" t="s">
        <v>1194</v>
      </c>
      <c r="D1168" s="220">
        <v>0</v>
      </c>
    </row>
    <row r="1169" spans="1:4" s="67" customFormat="1">
      <c r="A1169" s="77">
        <f t="shared" si="18"/>
        <v>1161</v>
      </c>
      <c r="B1169" s="515" t="s">
        <v>459</v>
      </c>
      <c r="C1169" s="219" t="s">
        <v>1195</v>
      </c>
      <c r="D1169" s="220">
        <v>0</v>
      </c>
    </row>
    <row r="1170" spans="1:4" s="67" customFormat="1" ht="32.25" customHeight="1">
      <c r="A1170" s="77">
        <f t="shared" si="18"/>
        <v>1162</v>
      </c>
      <c r="B1170" s="515" t="s">
        <v>459</v>
      </c>
      <c r="C1170" s="219" t="s">
        <v>1192</v>
      </c>
      <c r="D1170" s="220">
        <v>6680.5224999999991</v>
      </c>
    </row>
    <row r="1171" spans="1:4" s="67" customFormat="1">
      <c r="A1171" s="77">
        <f t="shared" si="18"/>
        <v>1163</v>
      </c>
      <c r="B1171" s="515" t="s">
        <v>459</v>
      </c>
      <c r="C1171" s="219" t="s">
        <v>1193</v>
      </c>
      <c r="D1171" s="220">
        <v>0</v>
      </c>
    </row>
    <row r="1172" spans="1:4" s="67" customFormat="1" ht="32.25" customHeight="1">
      <c r="A1172" s="77">
        <f t="shared" si="18"/>
        <v>1164</v>
      </c>
      <c r="B1172" s="515" t="s">
        <v>459</v>
      </c>
      <c r="C1172" s="219" t="s">
        <v>1194</v>
      </c>
      <c r="D1172" s="220">
        <v>0</v>
      </c>
    </row>
    <row r="1173" spans="1:4" s="67" customFormat="1">
      <c r="A1173" s="77">
        <f t="shared" si="18"/>
        <v>1165</v>
      </c>
      <c r="B1173" s="515" t="s">
        <v>459</v>
      </c>
      <c r="C1173" s="219" t="s">
        <v>1195</v>
      </c>
      <c r="D1173" s="220">
        <v>0</v>
      </c>
    </row>
    <row r="1174" spans="1:4" s="67" customFormat="1">
      <c r="A1174" s="77">
        <f t="shared" si="18"/>
        <v>1166</v>
      </c>
      <c r="B1174" s="515" t="s">
        <v>459</v>
      </c>
      <c r="C1174" s="219" t="s">
        <v>1196</v>
      </c>
      <c r="D1174" s="220">
        <v>8868.075499999999</v>
      </c>
    </row>
    <row r="1175" spans="1:4" s="67" customFormat="1">
      <c r="A1175" s="77">
        <f t="shared" si="18"/>
        <v>1167</v>
      </c>
      <c r="B1175" s="515" t="s">
        <v>459</v>
      </c>
      <c r="C1175" s="219" t="s">
        <v>1196</v>
      </c>
      <c r="D1175" s="220">
        <v>8868.075499999999</v>
      </c>
    </row>
    <row r="1176" spans="1:4" s="67" customFormat="1">
      <c r="A1176" s="77">
        <f t="shared" si="18"/>
        <v>1168</v>
      </c>
      <c r="B1176" s="515" t="s">
        <v>459</v>
      </c>
      <c r="C1176" s="219" t="s">
        <v>1196</v>
      </c>
      <c r="D1176" s="220">
        <v>8868.075499999999</v>
      </c>
    </row>
    <row r="1177" spans="1:4" s="67" customFormat="1">
      <c r="A1177" s="77">
        <f t="shared" si="18"/>
        <v>1169</v>
      </c>
      <c r="B1177" s="515" t="s">
        <v>459</v>
      </c>
      <c r="C1177" s="219" t="s">
        <v>1196</v>
      </c>
      <c r="D1177" s="220">
        <v>8868.075499999999</v>
      </c>
    </row>
    <row r="1178" spans="1:4" s="67" customFormat="1">
      <c r="A1178" s="77">
        <f t="shared" si="18"/>
        <v>1170</v>
      </c>
      <c r="B1178" s="515" t="s">
        <v>459</v>
      </c>
      <c r="C1178" s="219" t="s">
        <v>1196</v>
      </c>
      <c r="D1178" s="220">
        <v>8868.075499999999</v>
      </c>
    </row>
    <row r="1179" spans="1:4" s="67" customFormat="1">
      <c r="A1179" s="77">
        <f t="shared" si="18"/>
        <v>1171</v>
      </c>
      <c r="B1179" s="515" t="s">
        <v>459</v>
      </c>
      <c r="C1179" s="219" t="s">
        <v>1196</v>
      </c>
      <c r="D1179" s="220">
        <v>8868.075499999999</v>
      </c>
    </row>
    <row r="1180" spans="1:4" s="67" customFormat="1">
      <c r="A1180" s="77">
        <f t="shared" si="18"/>
        <v>1172</v>
      </c>
      <c r="B1180" s="515" t="s">
        <v>459</v>
      </c>
      <c r="C1180" s="219" t="s">
        <v>1196</v>
      </c>
      <c r="D1180" s="220">
        <v>8868.075499999999</v>
      </c>
    </row>
    <row r="1181" spans="1:4" s="67" customFormat="1">
      <c r="A1181" s="77">
        <f t="shared" si="18"/>
        <v>1173</v>
      </c>
      <c r="B1181" s="515" t="s">
        <v>459</v>
      </c>
      <c r="C1181" s="219" t="s">
        <v>1196</v>
      </c>
      <c r="D1181" s="220">
        <v>8868.075499999999</v>
      </c>
    </row>
    <row r="1182" spans="1:4" s="67" customFormat="1">
      <c r="A1182" s="77">
        <f t="shared" si="18"/>
        <v>1174</v>
      </c>
      <c r="B1182" s="515" t="s">
        <v>459</v>
      </c>
      <c r="C1182" s="219" t="s">
        <v>1196</v>
      </c>
      <c r="D1182" s="220">
        <v>8868.075499999999</v>
      </c>
    </row>
    <row r="1183" spans="1:4" s="67" customFormat="1">
      <c r="A1183" s="77">
        <f t="shared" si="18"/>
        <v>1175</v>
      </c>
      <c r="B1183" s="515" t="s">
        <v>459</v>
      </c>
      <c r="C1183" s="219" t="s">
        <v>1196</v>
      </c>
      <c r="D1183" s="220">
        <v>8868.075499999999</v>
      </c>
    </row>
    <row r="1184" spans="1:4" s="67" customFormat="1">
      <c r="A1184" s="77">
        <f t="shared" si="18"/>
        <v>1176</v>
      </c>
      <c r="B1184" s="515" t="s">
        <v>459</v>
      </c>
      <c r="C1184" s="219" t="s">
        <v>1196</v>
      </c>
      <c r="D1184" s="220">
        <v>8868.075499999999</v>
      </c>
    </row>
    <row r="1185" spans="1:4" s="67" customFormat="1">
      <c r="A1185" s="77">
        <f t="shared" si="18"/>
        <v>1177</v>
      </c>
      <c r="B1185" s="515" t="s">
        <v>459</v>
      </c>
      <c r="C1185" s="219" t="s">
        <v>1196</v>
      </c>
      <c r="D1185" s="220">
        <v>8868.075499999999</v>
      </c>
    </row>
    <row r="1186" spans="1:4" s="67" customFormat="1">
      <c r="A1186" s="77">
        <f t="shared" si="18"/>
        <v>1178</v>
      </c>
      <c r="B1186" s="515" t="s">
        <v>459</v>
      </c>
      <c r="C1186" s="219" t="s">
        <v>1196</v>
      </c>
      <c r="D1186" s="220">
        <v>8868.075499999999</v>
      </c>
    </row>
    <row r="1187" spans="1:4" s="67" customFormat="1">
      <c r="A1187" s="77">
        <f t="shared" si="18"/>
        <v>1179</v>
      </c>
      <c r="B1187" s="515" t="s">
        <v>459</v>
      </c>
      <c r="C1187" s="219" t="s">
        <v>1196</v>
      </c>
      <c r="D1187" s="220">
        <v>8868.075499999999</v>
      </c>
    </row>
    <row r="1188" spans="1:4" s="67" customFormat="1">
      <c r="A1188" s="77">
        <f t="shared" si="18"/>
        <v>1180</v>
      </c>
      <c r="B1188" s="515" t="s">
        <v>459</v>
      </c>
      <c r="C1188" s="219" t="s">
        <v>1196</v>
      </c>
      <c r="D1188" s="220">
        <v>8868.075499999999</v>
      </c>
    </row>
    <row r="1189" spans="1:4" s="67" customFormat="1">
      <c r="A1189" s="77">
        <f t="shared" si="18"/>
        <v>1181</v>
      </c>
      <c r="B1189" s="515" t="s">
        <v>459</v>
      </c>
      <c r="C1189" s="219" t="s">
        <v>1196</v>
      </c>
      <c r="D1189" s="220">
        <v>8868.075499999999</v>
      </c>
    </row>
    <row r="1190" spans="1:4" s="67" customFormat="1">
      <c r="A1190" s="77">
        <f t="shared" si="18"/>
        <v>1182</v>
      </c>
      <c r="B1190" s="515" t="s">
        <v>459</v>
      </c>
      <c r="C1190" s="219" t="s">
        <v>1196</v>
      </c>
      <c r="D1190" s="220">
        <v>8868.075499999999</v>
      </c>
    </row>
    <row r="1191" spans="1:4" s="67" customFormat="1">
      <c r="A1191" s="77">
        <f t="shared" si="18"/>
        <v>1183</v>
      </c>
      <c r="B1191" s="515" t="s">
        <v>459</v>
      </c>
      <c r="C1191" s="219" t="s">
        <v>1196</v>
      </c>
      <c r="D1191" s="220">
        <v>8868.075499999999</v>
      </c>
    </row>
    <row r="1192" spans="1:4" s="67" customFormat="1">
      <c r="A1192" s="77">
        <f t="shared" si="18"/>
        <v>1184</v>
      </c>
      <c r="B1192" s="515" t="s">
        <v>459</v>
      </c>
      <c r="C1192" s="219" t="s">
        <v>1196</v>
      </c>
      <c r="D1192" s="220">
        <v>8868.075499999999</v>
      </c>
    </row>
    <row r="1193" spans="1:4" s="67" customFormat="1">
      <c r="A1193" s="77">
        <f t="shared" si="18"/>
        <v>1185</v>
      </c>
      <c r="B1193" s="515" t="s">
        <v>459</v>
      </c>
      <c r="C1193" s="219" t="s">
        <v>1196</v>
      </c>
      <c r="D1193" s="220">
        <v>8868.075499999999</v>
      </c>
    </row>
    <row r="1194" spans="1:4" s="67" customFormat="1">
      <c r="A1194" s="77">
        <f t="shared" si="18"/>
        <v>1186</v>
      </c>
      <c r="B1194" s="515" t="s">
        <v>459</v>
      </c>
      <c r="C1194" s="219" t="s">
        <v>1196</v>
      </c>
      <c r="D1194" s="220">
        <v>8868.075499999999</v>
      </c>
    </row>
    <row r="1195" spans="1:4" s="67" customFormat="1">
      <c r="A1195" s="77">
        <f t="shared" si="18"/>
        <v>1187</v>
      </c>
      <c r="B1195" s="515" t="s">
        <v>459</v>
      </c>
      <c r="C1195" s="219" t="s">
        <v>1197</v>
      </c>
      <c r="D1195" s="220">
        <v>2033.8094999999998</v>
      </c>
    </row>
    <row r="1196" spans="1:4" s="67" customFormat="1">
      <c r="A1196" s="77">
        <f t="shared" si="18"/>
        <v>1188</v>
      </c>
      <c r="B1196" s="515" t="s">
        <v>459</v>
      </c>
      <c r="C1196" s="219" t="s">
        <v>1197</v>
      </c>
      <c r="D1196" s="220">
        <v>2033.8094999999998</v>
      </c>
    </row>
    <row r="1197" spans="1:4" s="67" customFormat="1">
      <c r="A1197" s="77">
        <f t="shared" si="18"/>
        <v>1189</v>
      </c>
      <c r="B1197" s="515" t="s">
        <v>459</v>
      </c>
      <c r="C1197" s="219" t="s">
        <v>1197</v>
      </c>
      <c r="D1197" s="220">
        <v>2033.8094999999998</v>
      </c>
    </row>
    <row r="1198" spans="1:4" s="67" customFormat="1">
      <c r="A1198" s="77">
        <f t="shared" si="18"/>
        <v>1190</v>
      </c>
      <c r="B1198" s="515" t="s">
        <v>459</v>
      </c>
      <c r="C1198" s="219" t="s">
        <v>1197</v>
      </c>
      <c r="D1198" s="220">
        <v>2033.8094999999998</v>
      </c>
    </row>
    <row r="1199" spans="1:4" s="67" customFormat="1">
      <c r="A1199" s="77">
        <f t="shared" si="18"/>
        <v>1191</v>
      </c>
      <c r="B1199" s="515" t="s">
        <v>459</v>
      </c>
      <c r="C1199" s="219" t="s">
        <v>1197</v>
      </c>
      <c r="D1199" s="220">
        <v>2033.8094999999998</v>
      </c>
    </row>
    <row r="1200" spans="1:4" s="67" customFormat="1">
      <c r="A1200" s="77">
        <f t="shared" si="18"/>
        <v>1192</v>
      </c>
      <c r="B1200" s="515" t="s">
        <v>459</v>
      </c>
      <c r="C1200" s="219" t="s">
        <v>1197</v>
      </c>
      <c r="D1200" s="220">
        <v>2033.8094999999998</v>
      </c>
    </row>
    <row r="1201" spans="1:4" s="67" customFormat="1">
      <c r="A1201" s="77">
        <f t="shared" si="18"/>
        <v>1193</v>
      </c>
      <c r="B1201" s="515" t="s">
        <v>459</v>
      </c>
      <c r="C1201" s="219" t="s">
        <v>1197</v>
      </c>
      <c r="D1201" s="220">
        <v>2033.8094999999998</v>
      </c>
    </row>
    <row r="1202" spans="1:4" s="67" customFormat="1">
      <c r="A1202" s="77">
        <f t="shared" si="18"/>
        <v>1194</v>
      </c>
      <c r="B1202" s="515" t="s">
        <v>459</v>
      </c>
      <c r="C1202" s="219" t="s">
        <v>1197</v>
      </c>
      <c r="D1202" s="220">
        <v>2033.8094999999998</v>
      </c>
    </row>
    <row r="1203" spans="1:4" s="67" customFormat="1">
      <c r="A1203" s="77">
        <f t="shared" si="18"/>
        <v>1195</v>
      </c>
      <c r="B1203" s="515" t="s">
        <v>459</v>
      </c>
      <c r="C1203" s="219" t="s">
        <v>1197</v>
      </c>
      <c r="D1203" s="220">
        <v>2033.8094999999998</v>
      </c>
    </row>
    <row r="1204" spans="1:4" s="67" customFormat="1">
      <c r="A1204" s="77">
        <f t="shared" si="18"/>
        <v>1196</v>
      </c>
      <c r="B1204" s="515" t="s">
        <v>459</v>
      </c>
      <c r="C1204" s="219" t="s">
        <v>1197</v>
      </c>
      <c r="D1204" s="220">
        <v>2033.8094999999998</v>
      </c>
    </row>
    <row r="1205" spans="1:4" s="67" customFormat="1">
      <c r="A1205" s="77">
        <f t="shared" si="18"/>
        <v>1197</v>
      </c>
      <c r="B1205" s="515" t="s">
        <v>459</v>
      </c>
      <c r="C1205" s="219" t="s">
        <v>1197</v>
      </c>
      <c r="D1205" s="220">
        <v>2033.8094999999998</v>
      </c>
    </row>
    <row r="1206" spans="1:4" s="67" customFormat="1">
      <c r="A1206" s="77">
        <f t="shared" si="18"/>
        <v>1198</v>
      </c>
      <c r="B1206" s="515" t="s">
        <v>459</v>
      </c>
      <c r="C1206" s="219" t="s">
        <v>1197</v>
      </c>
      <c r="D1206" s="220">
        <v>2033.8094999999998</v>
      </c>
    </row>
    <row r="1207" spans="1:4" s="67" customFormat="1">
      <c r="A1207" s="77">
        <f t="shared" si="18"/>
        <v>1199</v>
      </c>
      <c r="B1207" s="515" t="s">
        <v>459</v>
      </c>
      <c r="C1207" s="219" t="s">
        <v>1197</v>
      </c>
      <c r="D1207" s="220">
        <v>2033.8094999999998</v>
      </c>
    </row>
    <row r="1208" spans="1:4" s="67" customFormat="1">
      <c r="A1208" s="77">
        <f t="shared" si="18"/>
        <v>1200</v>
      </c>
      <c r="B1208" s="515" t="s">
        <v>459</v>
      </c>
      <c r="C1208" s="219" t="s">
        <v>1197</v>
      </c>
      <c r="D1208" s="220">
        <v>2033.8094999999998</v>
      </c>
    </row>
    <row r="1209" spans="1:4" s="67" customFormat="1">
      <c r="A1209" s="77">
        <f t="shared" si="18"/>
        <v>1201</v>
      </c>
      <c r="B1209" s="515" t="s">
        <v>459</v>
      </c>
      <c r="C1209" s="219" t="s">
        <v>1197</v>
      </c>
      <c r="D1209" s="220">
        <v>2033.8094999999998</v>
      </c>
    </row>
    <row r="1210" spans="1:4" s="67" customFormat="1">
      <c r="A1210" s="77">
        <f t="shared" si="18"/>
        <v>1202</v>
      </c>
      <c r="B1210" s="515" t="s">
        <v>459</v>
      </c>
      <c r="C1210" s="219" t="s">
        <v>1197</v>
      </c>
      <c r="D1210" s="220">
        <v>2033.8094999999998</v>
      </c>
    </row>
    <row r="1211" spans="1:4" s="67" customFormat="1">
      <c r="A1211" s="77">
        <f t="shared" si="18"/>
        <v>1203</v>
      </c>
      <c r="B1211" s="515" t="s">
        <v>459</v>
      </c>
      <c r="C1211" s="219" t="s">
        <v>1197</v>
      </c>
      <c r="D1211" s="220">
        <v>2033.8094999999998</v>
      </c>
    </row>
    <row r="1212" spans="1:4" s="67" customFormat="1">
      <c r="A1212" s="77">
        <f t="shared" si="18"/>
        <v>1204</v>
      </c>
      <c r="B1212" s="515" t="s">
        <v>459</v>
      </c>
      <c r="C1212" s="219" t="s">
        <v>1197</v>
      </c>
      <c r="D1212" s="220">
        <v>2033.8094999999998</v>
      </c>
    </row>
    <row r="1213" spans="1:4" s="67" customFormat="1">
      <c r="A1213" s="77">
        <f t="shared" si="18"/>
        <v>1205</v>
      </c>
      <c r="B1213" s="515" t="s">
        <v>459</v>
      </c>
      <c r="C1213" s="219" t="s">
        <v>1197</v>
      </c>
      <c r="D1213" s="220">
        <v>2033.8094999999998</v>
      </c>
    </row>
    <row r="1214" spans="1:4" s="67" customFormat="1">
      <c r="A1214" s="77">
        <f t="shared" si="18"/>
        <v>1206</v>
      </c>
      <c r="B1214" s="515" t="s">
        <v>459</v>
      </c>
      <c r="C1214" s="219" t="s">
        <v>1197</v>
      </c>
      <c r="D1214" s="220">
        <v>2033.8094999999998</v>
      </c>
    </row>
    <row r="1215" spans="1:4" s="67" customFormat="1">
      <c r="A1215" s="77">
        <f t="shared" si="18"/>
        <v>1207</v>
      </c>
      <c r="B1215" s="515" t="s">
        <v>459</v>
      </c>
      <c r="C1215" s="219" t="s">
        <v>1197</v>
      </c>
      <c r="D1215" s="220">
        <v>2033.8094999999998</v>
      </c>
    </row>
    <row r="1216" spans="1:4" s="67" customFormat="1">
      <c r="A1216" s="77">
        <f t="shared" si="18"/>
        <v>1208</v>
      </c>
      <c r="B1216" s="515" t="s">
        <v>459</v>
      </c>
      <c r="C1216" s="219" t="s">
        <v>1198</v>
      </c>
      <c r="D1216" s="220">
        <v>813.52149999999995</v>
      </c>
    </row>
    <row r="1217" spans="1:4" s="67" customFormat="1">
      <c r="A1217" s="77">
        <f t="shared" si="18"/>
        <v>1209</v>
      </c>
      <c r="B1217" s="515" t="s">
        <v>459</v>
      </c>
      <c r="C1217" s="219" t="s">
        <v>1198</v>
      </c>
      <c r="D1217" s="220">
        <v>813.52149999999995</v>
      </c>
    </row>
    <row r="1218" spans="1:4" s="67" customFormat="1">
      <c r="A1218" s="77">
        <f t="shared" si="18"/>
        <v>1210</v>
      </c>
      <c r="B1218" s="515" t="s">
        <v>459</v>
      </c>
      <c r="C1218" s="219" t="s">
        <v>1198</v>
      </c>
      <c r="D1218" s="220">
        <v>813.52149999999995</v>
      </c>
    </row>
    <row r="1219" spans="1:4" s="67" customFormat="1">
      <c r="A1219" s="77">
        <f t="shared" si="18"/>
        <v>1211</v>
      </c>
      <c r="B1219" s="515" t="s">
        <v>459</v>
      </c>
      <c r="C1219" s="219" t="s">
        <v>1198</v>
      </c>
      <c r="D1219" s="220">
        <v>813.52149999999995</v>
      </c>
    </row>
    <row r="1220" spans="1:4" s="67" customFormat="1">
      <c r="A1220" s="77">
        <f t="shared" si="18"/>
        <v>1212</v>
      </c>
      <c r="B1220" s="515" t="s">
        <v>459</v>
      </c>
      <c r="C1220" s="219" t="s">
        <v>1198</v>
      </c>
      <c r="D1220" s="220">
        <v>813.52149999999995</v>
      </c>
    </row>
    <row r="1221" spans="1:4" s="67" customFormat="1">
      <c r="A1221" s="77">
        <f t="shared" si="18"/>
        <v>1213</v>
      </c>
      <c r="B1221" s="515" t="s">
        <v>459</v>
      </c>
      <c r="C1221" s="219" t="s">
        <v>1198</v>
      </c>
      <c r="D1221" s="220">
        <v>813.52149999999995</v>
      </c>
    </row>
    <row r="1222" spans="1:4" s="67" customFormat="1">
      <c r="A1222" s="77">
        <f t="shared" si="18"/>
        <v>1214</v>
      </c>
      <c r="B1222" s="515" t="s">
        <v>459</v>
      </c>
      <c r="C1222" s="219" t="s">
        <v>1198</v>
      </c>
      <c r="D1222" s="220">
        <v>813.52149999999995</v>
      </c>
    </row>
    <row r="1223" spans="1:4" s="67" customFormat="1">
      <c r="A1223" s="77">
        <f t="shared" si="18"/>
        <v>1215</v>
      </c>
      <c r="B1223" s="515" t="s">
        <v>459</v>
      </c>
      <c r="C1223" s="219" t="s">
        <v>1198</v>
      </c>
      <c r="D1223" s="220">
        <v>813.52149999999995</v>
      </c>
    </row>
    <row r="1224" spans="1:4" s="67" customFormat="1">
      <c r="A1224" s="77">
        <f t="shared" si="18"/>
        <v>1216</v>
      </c>
      <c r="B1224" s="515" t="s">
        <v>459</v>
      </c>
      <c r="C1224" s="219" t="s">
        <v>1198</v>
      </c>
      <c r="D1224" s="220">
        <v>813.52149999999995</v>
      </c>
    </row>
    <row r="1225" spans="1:4" s="67" customFormat="1">
      <c r="A1225" s="77">
        <f t="shared" si="18"/>
        <v>1217</v>
      </c>
      <c r="B1225" s="515" t="s">
        <v>459</v>
      </c>
      <c r="C1225" s="219" t="s">
        <v>1198</v>
      </c>
      <c r="D1225" s="220">
        <v>813.52149999999995</v>
      </c>
    </row>
    <row r="1226" spans="1:4" s="67" customFormat="1">
      <c r="A1226" s="77">
        <f t="shared" si="18"/>
        <v>1218</v>
      </c>
      <c r="B1226" s="515" t="s">
        <v>459</v>
      </c>
      <c r="C1226" s="219" t="s">
        <v>1198</v>
      </c>
      <c r="D1226" s="220">
        <v>813.52149999999995</v>
      </c>
    </row>
    <row r="1227" spans="1:4" s="67" customFormat="1">
      <c r="A1227" s="77">
        <f t="shared" ref="A1227:A1290" si="19">A1226+1</f>
        <v>1219</v>
      </c>
      <c r="B1227" s="515" t="s">
        <v>459</v>
      </c>
      <c r="C1227" s="219" t="s">
        <v>1198</v>
      </c>
      <c r="D1227" s="220">
        <v>813.52149999999995</v>
      </c>
    </row>
    <row r="1228" spans="1:4" s="67" customFormat="1">
      <c r="A1228" s="77">
        <f t="shared" si="19"/>
        <v>1220</v>
      </c>
      <c r="B1228" s="515" t="s">
        <v>459</v>
      </c>
      <c r="C1228" s="219" t="s">
        <v>1198</v>
      </c>
      <c r="D1228" s="220">
        <v>813.52149999999995</v>
      </c>
    </row>
    <row r="1229" spans="1:4" s="67" customFormat="1">
      <c r="A1229" s="77">
        <f t="shared" si="19"/>
        <v>1221</v>
      </c>
      <c r="B1229" s="515" t="s">
        <v>459</v>
      </c>
      <c r="C1229" s="219" t="s">
        <v>1198</v>
      </c>
      <c r="D1229" s="220">
        <v>813.52149999999995</v>
      </c>
    </row>
    <row r="1230" spans="1:4" s="67" customFormat="1">
      <c r="A1230" s="77">
        <f t="shared" si="19"/>
        <v>1222</v>
      </c>
      <c r="B1230" s="515" t="s">
        <v>459</v>
      </c>
      <c r="C1230" s="219" t="s">
        <v>1198</v>
      </c>
      <c r="D1230" s="220">
        <v>813.52149999999995</v>
      </c>
    </row>
    <row r="1231" spans="1:4" s="67" customFormat="1">
      <c r="A1231" s="77">
        <f t="shared" si="19"/>
        <v>1223</v>
      </c>
      <c r="B1231" s="515" t="s">
        <v>459</v>
      </c>
      <c r="C1231" s="219" t="s">
        <v>1198</v>
      </c>
      <c r="D1231" s="220">
        <v>813.52149999999995</v>
      </c>
    </row>
    <row r="1232" spans="1:4" s="67" customFormat="1">
      <c r="A1232" s="77">
        <f t="shared" si="19"/>
        <v>1224</v>
      </c>
      <c r="B1232" s="515" t="s">
        <v>459</v>
      </c>
      <c r="C1232" s="219" t="s">
        <v>1198</v>
      </c>
      <c r="D1232" s="220">
        <v>813.52149999999995</v>
      </c>
    </row>
    <row r="1233" spans="1:4" s="67" customFormat="1">
      <c r="A1233" s="77">
        <f t="shared" si="19"/>
        <v>1225</v>
      </c>
      <c r="B1233" s="515" t="s">
        <v>459</v>
      </c>
      <c r="C1233" s="219" t="s">
        <v>1198</v>
      </c>
      <c r="D1233" s="220">
        <v>813.52149999999995</v>
      </c>
    </row>
    <row r="1234" spans="1:4" s="67" customFormat="1">
      <c r="A1234" s="77">
        <f t="shared" si="19"/>
        <v>1226</v>
      </c>
      <c r="B1234" s="515" t="s">
        <v>459</v>
      </c>
      <c r="C1234" s="219" t="s">
        <v>1198</v>
      </c>
      <c r="D1234" s="220">
        <v>813.52149999999995</v>
      </c>
    </row>
    <row r="1235" spans="1:4" s="67" customFormat="1">
      <c r="A1235" s="77">
        <f t="shared" si="19"/>
        <v>1227</v>
      </c>
      <c r="B1235" s="515" t="s">
        <v>459</v>
      </c>
      <c r="C1235" s="219" t="s">
        <v>1198</v>
      </c>
      <c r="D1235" s="220">
        <v>813.52149999999995</v>
      </c>
    </row>
    <row r="1236" spans="1:4" s="67" customFormat="1">
      <c r="A1236" s="77">
        <f t="shared" si="19"/>
        <v>1228</v>
      </c>
      <c r="B1236" s="515" t="s">
        <v>459</v>
      </c>
      <c r="C1236" s="219" t="s">
        <v>1198</v>
      </c>
      <c r="D1236" s="220">
        <v>813.52149999999995</v>
      </c>
    </row>
    <row r="1237" spans="1:4" s="67" customFormat="1" ht="32.25" customHeight="1">
      <c r="A1237" s="77">
        <f t="shared" si="19"/>
        <v>1229</v>
      </c>
      <c r="B1237" s="515" t="s">
        <v>459</v>
      </c>
      <c r="C1237" s="219" t="s">
        <v>1199</v>
      </c>
      <c r="D1237" s="220">
        <v>17278.704000000002</v>
      </c>
    </row>
    <row r="1238" spans="1:4" s="67" customFormat="1" ht="32.25" customHeight="1">
      <c r="A1238" s="77">
        <f t="shared" si="19"/>
        <v>1230</v>
      </c>
      <c r="B1238" s="515" t="s">
        <v>459</v>
      </c>
      <c r="C1238" s="219" t="s">
        <v>1199</v>
      </c>
      <c r="D1238" s="220">
        <v>17278.704000000002</v>
      </c>
    </row>
    <row r="1239" spans="1:4" s="67" customFormat="1" ht="32.25" customHeight="1">
      <c r="A1239" s="77">
        <f t="shared" si="19"/>
        <v>1231</v>
      </c>
      <c r="B1239" s="515" t="s">
        <v>459</v>
      </c>
      <c r="C1239" s="219" t="s">
        <v>1200</v>
      </c>
      <c r="D1239" s="220">
        <v>15672.245000000001</v>
      </c>
    </row>
    <row r="1240" spans="1:4" s="67" customFormat="1">
      <c r="A1240" s="77">
        <f t="shared" si="19"/>
        <v>1232</v>
      </c>
      <c r="B1240" s="515" t="s">
        <v>459</v>
      </c>
      <c r="C1240" s="219" t="s">
        <v>1201</v>
      </c>
      <c r="D1240" s="220">
        <v>0</v>
      </c>
    </row>
    <row r="1241" spans="1:4" s="67" customFormat="1" ht="32.25" customHeight="1">
      <c r="A1241" s="77">
        <f t="shared" si="19"/>
        <v>1233</v>
      </c>
      <c r="B1241" s="515" t="s">
        <v>459</v>
      </c>
      <c r="C1241" s="219" t="s">
        <v>1202</v>
      </c>
      <c r="D1241" s="220">
        <v>0</v>
      </c>
    </row>
    <row r="1242" spans="1:4" s="67" customFormat="1">
      <c r="A1242" s="77">
        <f t="shared" si="19"/>
        <v>1234</v>
      </c>
      <c r="B1242" s="515" t="s">
        <v>459</v>
      </c>
      <c r="C1242" s="219" t="s">
        <v>1203</v>
      </c>
      <c r="D1242" s="220">
        <v>0</v>
      </c>
    </row>
    <row r="1243" spans="1:4" s="67" customFormat="1">
      <c r="A1243" s="77">
        <f t="shared" si="19"/>
        <v>1235</v>
      </c>
      <c r="B1243" s="515" t="s">
        <v>459</v>
      </c>
      <c r="C1243" s="219" t="s">
        <v>1204</v>
      </c>
      <c r="D1243" s="220">
        <v>0</v>
      </c>
    </row>
    <row r="1244" spans="1:4" s="67" customFormat="1">
      <c r="A1244" s="77">
        <f t="shared" si="19"/>
        <v>1236</v>
      </c>
      <c r="B1244" s="515" t="s">
        <v>459</v>
      </c>
      <c r="C1244" s="219" t="s">
        <v>1205</v>
      </c>
      <c r="D1244" s="220">
        <v>50113.65</v>
      </c>
    </row>
    <row r="1245" spans="1:4" s="67" customFormat="1">
      <c r="A1245" s="77">
        <f t="shared" si="19"/>
        <v>1237</v>
      </c>
      <c r="B1245" s="515" t="s">
        <v>459</v>
      </c>
      <c r="C1245" s="219" t="s">
        <v>1205</v>
      </c>
      <c r="D1245" s="220">
        <v>50113.65</v>
      </c>
    </row>
    <row r="1246" spans="1:4" s="67" customFormat="1" ht="32.25" customHeight="1">
      <c r="A1246" s="77">
        <f t="shared" si="19"/>
        <v>1238</v>
      </c>
      <c r="B1246" s="515" t="s">
        <v>459</v>
      </c>
      <c r="C1246" s="219" t="s">
        <v>1206</v>
      </c>
      <c r="D1246" s="220">
        <v>12037.35</v>
      </c>
    </row>
    <row r="1247" spans="1:4" s="67" customFormat="1" ht="32.25" customHeight="1">
      <c r="A1247" s="77">
        <f t="shared" si="19"/>
        <v>1239</v>
      </c>
      <c r="B1247" s="515" t="s">
        <v>459</v>
      </c>
      <c r="C1247" s="219" t="s">
        <v>1206</v>
      </c>
      <c r="D1247" s="220">
        <v>12037.349</v>
      </c>
    </row>
    <row r="1248" spans="1:4" s="67" customFormat="1">
      <c r="A1248" s="77">
        <f t="shared" si="19"/>
        <v>1240</v>
      </c>
      <c r="B1248" s="515" t="s">
        <v>459</v>
      </c>
      <c r="C1248" s="219" t="s">
        <v>1207</v>
      </c>
      <c r="D1248" s="220">
        <v>14961.55</v>
      </c>
    </row>
    <row r="1249" spans="1:4" s="67" customFormat="1">
      <c r="A1249" s="77">
        <f t="shared" si="19"/>
        <v>1241</v>
      </c>
      <c r="B1249" s="515" t="s">
        <v>459</v>
      </c>
      <c r="C1249" s="219" t="s">
        <v>1207</v>
      </c>
      <c r="D1249" s="220">
        <v>14961.55</v>
      </c>
    </row>
    <row r="1250" spans="1:4" s="67" customFormat="1">
      <c r="A1250" s="77">
        <f t="shared" si="19"/>
        <v>1242</v>
      </c>
      <c r="B1250" s="515" t="s">
        <v>459</v>
      </c>
      <c r="C1250" s="219" t="s">
        <v>1208</v>
      </c>
      <c r="D1250" s="220">
        <v>2502.23</v>
      </c>
    </row>
    <row r="1251" spans="1:4" s="67" customFormat="1">
      <c r="A1251" s="77">
        <f t="shared" si="19"/>
        <v>1243</v>
      </c>
      <c r="B1251" s="515" t="s">
        <v>459</v>
      </c>
      <c r="C1251" s="219" t="s">
        <v>1208</v>
      </c>
      <c r="D1251" s="220">
        <v>2502.2249999999999</v>
      </c>
    </row>
    <row r="1252" spans="1:4" s="67" customFormat="1" ht="32.25" customHeight="1">
      <c r="A1252" s="77">
        <f t="shared" si="19"/>
        <v>1244</v>
      </c>
      <c r="B1252" s="515" t="s">
        <v>459</v>
      </c>
      <c r="C1252" s="219" t="s">
        <v>1209</v>
      </c>
      <c r="D1252" s="220">
        <v>2405.9955</v>
      </c>
    </row>
    <row r="1253" spans="1:4" s="67" customFormat="1" ht="32.25" customHeight="1">
      <c r="A1253" s="77">
        <f t="shared" si="19"/>
        <v>1245</v>
      </c>
      <c r="B1253" s="515" t="s">
        <v>459</v>
      </c>
      <c r="C1253" s="219" t="s">
        <v>1210</v>
      </c>
      <c r="D1253" s="220">
        <v>4249.3535000000002</v>
      </c>
    </row>
    <row r="1254" spans="1:4" s="67" customFormat="1" ht="32.25" customHeight="1">
      <c r="A1254" s="77">
        <f t="shared" si="19"/>
        <v>1246</v>
      </c>
      <c r="B1254" s="515" t="s">
        <v>459</v>
      </c>
      <c r="C1254" s="219" t="s">
        <v>1210</v>
      </c>
      <c r="D1254" s="220">
        <v>4249.3535000000002</v>
      </c>
    </row>
    <row r="1255" spans="1:4" s="67" customFormat="1" ht="32.25" customHeight="1">
      <c r="A1255" s="77">
        <f t="shared" si="19"/>
        <v>1247</v>
      </c>
      <c r="B1255" s="515" t="s">
        <v>459</v>
      </c>
      <c r="C1255" s="219" t="s">
        <v>1210</v>
      </c>
      <c r="D1255" s="220">
        <v>4249.3535000000002</v>
      </c>
    </row>
    <row r="1256" spans="1:4" s="67" customFormat="1" ht="32.25" customHeight="1">
      <c r="A1256" s="77">
        <f t="shared" si="19"/>
        <v>1248</v>
      </c>
      <c r="B1256" s="515" t="s">
        <v>459</v>
      </c>
      <c r="C1256" s="219" t="s">
        <v>1210</v>
      </c>
      <c r="D1256" s="220">
        <v>4249.3535000000002</v>
      </c>
    </row>
    <row r="1257" spans="1:4" s="67" customFormat="1" ht="32.25" customHeight="1">
      <c r="A1257" s="77">
        <f t="shared" si="19"/>
        <v>1249</v>
      </c>
      <c r="B1257" s="515" t="s">
        <v>459</v>
      </c>
      <c r="C1257" s="219" t="s">
        <v>1210</v>
      </c>
      <c r="D1257" s="220">
        <v>4249.3535000000002</v>
      </c>
    </row>
    <row r="1258" spans="1:4" s="67" customFormat="1" ht="32.25" customHeight="1">
      <c r="A1258" s="77">
        <f t="shared" si="19"/>
        <v>1250</v>
      </c>
      <c r="B1258" s="515" t="s">
        <v>459</v>
      </c>
      <c r="C1258" s="219" t="s">
        <v>1210</v>
      </c>
      <c r="D1258" s="220">
        <v>4249.3535000000002</v>
      </c>
    </row>
    <row r="1259" spans="1:4" s="67" customFormat="1" ht="32.25" customHeight="1">
      <c r="A1259" s="77">
        <f t="shared" si="19"/>
        <v>1251</v>
      </c>
      <c r="B1259" s="515" t="s">
        <v>459</v>
      </c>
      <c r="C1259" s="219" t="s">
        <v>1210</v>
      </c>
      <c r="D1259" s="220">
        <v>4249.3535000000002</v>
      </c>
    </row>
    <row r="1260" spans="1:4" s="67" customFormat="1" ht="32.25" customHeight="1">
      <c r="A1260" s="77">
        <f t="shared" si="19"/>
        <v>1252</v>
      </c>
      <c r="B1260" s="515" t="s">
        <v>459</v>
      </c>
      <c r="C1260" s="219" t="s">
        <v>1210</v>
      </c>
      <c r="D1260" s="220">
        <v>4249.3535000000002</v>
      </c>
    </row>
    <row r="1261" spans="1:4" s="67" customFormat="1" ht="32.25" customHeight="1">
      <c r="A1261" s="77">
        <f t="shared" si="19"/>
        <v>1253</v>
      </c>
      <c r="B1261" s="515" t="s">
        <v>459</v>
      </c>
      <c r="C1261" s="219" t="s">
        <v>1210</v>
      </c>
      <c r="D1261" s="220">
        <v>4249.3535000000002</v>
      </c>
    </row>
    <row r="1262" spans="1:4" s="67" customFormat="1" ht="32.25" customHeight="1">
      <c r="A1262" s="77">
        <f t="shared" si="19"/>
        <v>1254</v>
      </c>
      <c r="B1262" s="515" t="s">
        <v>459</v>
      </c>
      <c r="C1262" s="219" t="s">
        <v>1210</v>
      </c>
      <c r="D1262" s="220">
        <v>4249.3535000000002</v>
      </c>
    </row>
    <row r="1263" spans="1:4" s="67" customFormat="1" ht="32.25" customHeight="1">
      <c r="A1263" s="77">
        <f t="shared" si="19"/>
        <v>1255</v>
      </c>
      <c r="B1263" s="515" t="s">
        <v>459</v>
      </c>
      <c r="C1263" s="219" t="s">
        <v>1210</v>
      </c>
      <c r="D1263" s="220">
        <v>4249.3535000000002</v>
      </c>
    </row>
    <row r="1264" spans="1:4" s="67" customFormat="1" ht="32.25" customHeight="1">
      <c r="A1264" s="77">
        <f t="shared" si="19"/>
        <v>1256</v>
      </c>
      <c r="B1264" s="515" t="s">
        <v>459</v>
      </c>
      <c r="C1264" s="219" t="s">
        <v>1210</v>
      </c>
      <c r="D1264" s="220">
        <v>4249.3535000000002</v>
      </c>
    </row>
    <row r="1265" spans="1:4" s="67" customFormat="1" ht="32.25" customHeight="1">
      <c r="A1265" s="77">
        <f t="shared" si="19"/>
        <v>1257</v>
      </c>
      <c r="B1265" s="515" t="s">
        <v>459</v>
      </c>
      <c r="C1265" s="219" t="s">
        <v>1210</v>
      </c>
      <c r="D1265" s="220">
        <v>4249.3535000000002</v>
      </c>
    </row>
    <row r="1266" spans="1:4" s="67" customFormat="1" ht="32.25" customHeight="1">
      <c r="A1266" s="77">
        <f t="shared" si="19"/>
        <v>1258</v>
      </c>
      <c r="B1266" s="515" t="s">
        <v>459</v>
      </c>
      <c r="C1266" s="219" t="s">
        <v>1210</v>
      </c>
      <c r="D1266" s="220">
        <v>4249.3535000000002</v>
      </c>
    </row>
    <row r="1267" spans="1:4" s="67" customFormat="1" ht="32.25" customHeight="1">
      <c r="A1267" s="77">
        <f t="shared" si="19"/>
        <v>1259</v>
      </c>
      <c r="B1267" s="515" t="s">
        <v>459</v>
      </c>
      <c r="C1267" s="219" t="s">
        <v>1210</v>
      </c>
      <c r="D1267" s="220">
        <v>4249.3535000000002</v>
      </c>
    </row>
    <row r="1268" spans="1:4" s="67" customFormat="1" ht="32.25" customHeight="1">
      <c r="A1268" s="77">
        <f t="shared" si="19"/>
        <v>1260</v>
      </c>
      <c r="B1268" s="515" t="s">
        <v>459</v>
      </c>
      <c r="C1268" s="219" t="s">
        <v>1210</v>
      </c>
      <c r="D1268" s="220">
        <v>4249.3535000000002</v>
      </c>
    </row>
    <row r="1269" spans="1:4" s="67" customFormat="1" ht="32.25" customHeight="1">
      <c r="A1269" s="77">
        <f t="shared" si="19"/>
        <v>1261</v>
      </c>
      <c r="B1269" s="515" t="s">
        <v>459</v>
      </c>
      <c r="C1269" s="219" t="s">
        <v>1210</v>
      </c>
      <c r="D1269" s="220">
        <v>4249.3535000000002</v>
      </c>
    </row>
    <row r="1270" spans="1:4" s="67" customFormat="1" ht="32.25" customHeight="1">
      <c r="A1270" s="77">
        <f t="shared" si="19"/>
        <v>1262</v>
      </c>
      <c r="B1270" s="515" t="s">
        <v>459</v>
      </c>
      <c r="C1270" s="219" t="s">
        <v>1210</v>
      </c>
      <c r="D1270" s="220">
        <v>4249.3535000000002</v>
      </c>
    </row>
    <row r="1271" spans="1:4" s="67" customFormat="1" ht="32.25" customHeight="1">
      <c r="A1271" s="77">
        <f t="shared" si="19"/>
        <v>1263</v>
      </c>
      <c r="B1271" s="515" t="s">
        <v>459</v>
      </c>
      <c r="C1271" s="219" t="s">
        <v>1210</v>
      </c>
      <c r="D1271" s="220">
        <v>4249.3535000000002</v>
      </c>
    </row>
    <row r="1272" spans="1:4" s="67" customFormat="1" ht="32.25" customHeight="1">
      <c r="A1272" s="77">
        <f t="shared" si="19"/>
        <v>1264</v>
      </c>
      <c r="B1272" s="515" t="s">
        <v>459</v>
      </c>
      <c r="C1272" s="219" t="s">
        <v>1210</v>
      </c>
      <c r="D1272" s="220">
        <v>4249.3535000000002</v>
      </c>
    </row>
    <row r="1273" spans="1:4" s="67" customFormat="1" ht="32.25" customHeight="1">
      <c r="A1273" s="77">
        <f t="shared" si="19"/>
        <v>1265</v>
      </c>
      <c r="B1273" s="515" t="s">
        <v>459</v>
      </c>
      <c r="C1273" s="219" t="s">
        <v>1210</v>
      </c>
      <c r="D1273" s="220">
        <v>4249.3535000000002</v>
      </c>
    </row>
    <row r="1274" spans="1:4" s="67" customFormat="1" ht="32.25" customHeight="1">
      <c r="A1274" s="77">
        <f t="shared" si="19"/>
        <v>1266</v>
      </c>
      <c r="B1274" s="515" t="s">
        <v>459</v>
      </c>
      <c r="C1274" s="219" t="s">
        <v>1210</v>
      </c>
      <c r="D1274" s="220">
        <v>4249.3535000000002</v>
      </c>
    </row>
    <row r="1275" spans="1:4" s="67" customFormat="1" ht="32.25" customHeight="1">
      <c r="A1275" s="77">
        <f t="shared" si="19"/>
        <v>1267</v>
      </c>
      <c r="B1275" s="515" t="s">
        <v>459</v>
      </c>
      <c r="C1275" s="219" t="s">
        <v>1210</v>
      </c>
      <c r="D1275" s="220">
        <v>4249.3535000000002</v>
      </c>
    </row>
    <row r="1276" spans="1:4" s="67" customFormat="1" ht="32.25" customHeight="1">
      <c r="A1276" s="77">
        <f t="shared" si="19"/>
        <v>1268</v>
      </c>
      <c r="B1276" s="515" t="s">
        <v>459</v>
      </c>
      <c r="C1276" s="219" t="s">
        <v>1210</v>
      </c>
      <c r="D1276" s="220">
        <v>4249.3535000000002</v>
      </c>
    </row>
    <row r="1277" spans="1:4" s="67" customFormat="1" ht="32.25" customHeight="1">
      <c r="A1277" s="77">
        <f t="shared" si="19"/>
        <v>1269</v>
      </c>
      <c r="B1277" s="515" t="s">
        <v>459</v>
      </c>
      <c r="C1277" s="219" t="s">
        <v>1210</v>
      </c>
      <c r="D1277" s="220">
        <v>4249.3535000000002</v>
      </c>
    </row>
    <row r="1278" spans="1:4" s="67" customFormat="1" ht="32.25" customHeight="1">
      <c r="A1278" s="77">
        <f t="shared" si="19"/>
        <v>1270</v>
      </c>
      <c r="B1278" s="515" t="s">
        <v>459</v>
      </c>
      <c r="C1278" s="219" t="s">
        <v>1210</v>
      </c>
      <c r="D1278" s="220">
        <v>4249.3535000000002</v>
      </c>
    </row>
    <row r="1279" spans="1:4" s="67" customFormat="1" ht="32.25" customHeight="1">
      <c r="A1279" s="77">
        <f t="shared" si="19"/>
        <v>1271</v>
      </c>
      <c r="B1279" s="515" t="s">
        <v>459</v>
      </c>
      <c r="C1279" s="219" t="s">
        <v>1210</v>
      </c>
      <c r="D1279" s="220">
        <v>4249.3535000000002</v>
      </c>
    </row>
    <row r="1280" spans="1:4" s="67" customFormat="1" ht="32.25" customHeight="1">
      <c r="A1280" s="77">
        <f t="shared" si="19"/>
        <v>1272</v>
      </c>
      <c r="B1280" s="515" t="s">
        <v>459</v>
      </c>
      <c r="C1280" s="219" t="s">
        <v>1210</v>
      </c>
      <c r="D1280" s="220">
        <v>4249.3535000000002</v>
      </c>
    </row>
    <row r="1281" spans="1:4" s="67" customFormat="1" ht="32.25" customHeight="1">
      <c r="A1281" s="77">
        <f t="shared" si="19"/>
        <v>1273</v>
      </c>
      <c r="B1281" s="515" t="s">
        <v>459</v>
      </c>
      <c r="C1281" s="219" t="s">
        <v>1210</v>
      </c>
      <c r="D1281" s="220">
        <v>4249.3535000000002</v>
      </c>
    </row>
    <row r="1282" spans="1:4" s="67" customFormat="1" ht="32.25" customHeight="1">
      <c r="A1282" s="77">
        <f t="shared" si="19"/>
        <v>1274</v>
      </c>
      <c r="B1282" s="515" t="s">
        <v>459</v>
      </c>
      <c r="C1282" s="219" t="s">
        <v>1210</v>
      </c>
      <c r="D1282" s="220">
        <v>4249.3535000000002</v>
      </c>
    </row>
    <row r="1283" spans="1:4" s="67" customFormat="1" ht="32.25" customHeight="1">
      <c r="A1283" s="77">
        <f t="shared" si="19"/>
        <v>1275</v>
      </c>
      <c r="B1283" s="515" t="s">
        <v>459</v>
      </c>
      <c r="C1283" s="219" t="s">
        <v>1210</v>
      </c>
      <c r="D1283" s="220">
        <v>4249.3535000000002</v>
      </c>
    </row>
    <row r="1284" spans="1:4" s="67" customFormat="1" ht="32.25" customHeight="1">
      <c r="A1284" s="77">
        <f t="shared" si="19"/>
        <v>1276</v>
      </c>
      <c r="B1284" s="515" t="s">
        <v>459</v>
      </c>
      <c r="C1284" s="219" t="s">
        <v>1210</v>
      </c>
      <c r="D1284" s="220">
        <v>4249.3535000000002</v>
      </c>
    </row>
    <row r="1285" spans="1:4" s="67" customFormat="1" ht="32.25" customHeight="1">
      <c r="A1285" s="77">
        <f t="shared" si="19"/>
        <v>1277</v>
      </c>
      <c r="B1285" s="515" t="s">
        <v>459</v>
      </c>
      <c r="C1285" s="219" t="s">
        <v>1210</v>
      </c>
      <c r="D1285" s="220">
        <v>4249.3535000000002</v>
      </c>
    </row>
    <row r="1286" spans="1:4" s="67" customFormat="1" ht="32.25" customHeight="1">
      <c r="A1286" s="77">
        <f t="shared" si="19"/>
        <v>1278</v>
      </c>
      <c r="B1286" s="515" t="s">
        <v>459</v>
      </c>
      <c r="C1286" s="219" t="s">
        <v>1210</v>
      </c>
      <c r="D1286" s="220">
        <v>4249.3535000000002</v>
      </c>
    </row>
    <row r="1287" spans="1:4" s="67" customFormat="1" ht="32.25" customHeight="1">
      <c r="A1287" s="77">
        <f t="shared" si="19"/>
        <v>1279</v>
      </c>
      <c r="B1287" s="515" t="s">
        <v>459</v>
      </c>
      <c r="C1287" s="219" t="s">
        <v>1210</v>
      </c>
      <c r="D1287" s="220">
        <v>4249.3535000000002</v>
      </c>
    </row>
    <row r="1288" spans="1:4" s="67" customFormat="1" ht="32.25" customHeight="1">
      <c r="A1288" s="77">
        <f t="shared" si="19"/>
        <v>1280</v>
      </c>
      <c r="B1288" s="515" t="s">
        <v>459</v>
      </c>
      <c r="C1288" s="219" t="s">
        <v>1210</v>
      </c>
      <c r="D1288" s="220">
        <v>4249.3535000000002</v>
      </c>
    </row>
    <row r="1289" spans="1:4" s="67" customFormat="1" ht="32.25" customHeight="1">
      <c r="A1289" s="77">
        <f t="shared" si="19"/>
        <v>1281</v>
      </c>
      <c r="B1289" s="515" t="s">
        <v>459</v>
      </c>
      <c r="C1289" s="219" t="s">
        <v>1210</v>
      </c>
      <c r="D1289" s="220">
        <v>4249.3535000000002</v>
      </c>
    </row>
    <row r="1290" spans="1:4" s="67" customFormat="1" ht="32.25" customHeight="1">
      <c r="A1290" s="77">
        <f t="shared" si="19"/>
        <v>1282</v>
      </c>
      <c r="B1290" s="515" t="s">
        <v>459</v>
      </c>
      <c r="C1290" s="219" t="s">
        <v>1210</v>
      </c>
      <c r="D1290" s="220">
        <v>4249.3535000000002</v>
      </c>
    </row>
    <row r="1291" spans="1:4" s="67" customFormat="1" ht="32.25" customHeight="1">
      <c r="A1291" s="77">
        <f t="shared" ref="A1291:A1354" si="20">A1290+1</f>
        <v>1283</v>
      </c>
      <c r="B1291" s="515" t="s">
        <v>459</v>
      </c>
      <c r="C1291" s="219" t="s">
        <v>1210</v>
      </c>
      <c r="D1291" s="220">
        <v>4249.3535000000002</v>
      </c>
    </row>
    <row r="1292" spans="1:4" s="67" customFormat="1" ht="32.25" customHeight="1">
      <c r="A1292" s="77">
        <f t="shared" si="20"/>
        <v>1284</v>
      </c>
      <c r="B1292" s="515" t="s">
        <v>459</v>
      </c>
      <c r="C1292" s="219" t="s">
        <v>1210</v>
      </c>
      <c r="D1292" s="220">
        <v>4249.3535000000002</v>
      </c>
    </row>
    <row r="1293" spans="1:4" s="67" customFormat="1" ht="32.25" customHeight="1">
      <c r="A1293" s="77">
        <f t="shared" si="20"/>
        <v>1285</v>
      </c>
      <c r="B1293" s="515" t="s">
        <v>459</v>
      </c>
      <c r="C1293" s="219" t="s">
        <v>1210</v>
      </c>
      <c r="D1293" s="220">
        <v>4249.3535000000002</v>
      </c>
    </row>
    <row r="1294" spans="1:4" s="67" customFormat="1" ht="32.25" customHeight="1">
      <c r="A1294" s="77">
        <f t="shared" si="20"/>
        <v>1286</v>
      </c>
      <c r="B1294" s="515" t="s">
        <v>459</v>
      </c>
      <c r="C1294" s="219" t="s">
        <v>1210</v>
      </c>
      <c r="D1294" s="220">
        <v>4249.3535000000002</v>
      </c>
    </row>
    <row r="1295" spans="1:4" s="67" customFormat="1" ht="32.25" customHeight="1">
      <c r="A1295" s="77">
        <f t="shared" si="20"/>
        <v>1287</v>
      </c>
      <c r="B1295" s="515" t="s">
        <v>459</v>
      </c>
      <c r="C1295" s="219" t="s">
        <v>1210</v>
      </c>
      <c r="D1295" s="220">
        <v>4249.3535000000002</v>
      </c>
    </row>
    <row r="1296" spans="1:4" s="67" customFormat="1" ht="32.25" customHeight="1">
      <c r="A1296" s="77">
        <f t="shared" si="20"/>
        <v>1288</v>
      </c>
      <c r="B1296" s="515" t="s">
        <v>459</v>
      </c>
      <c r="C1296" s="219" t="s">
        <v>1210</v>
      </c>
      <c r="D1296" s="220">
        <v>4249.3535000000002</v>
      </c>
    </row>
    <row r="1297" spans="1:4" s="67" customFormat="1" ht="32.25" customHeight="1">
      <c r="A1297" s="77">
        <f t="shared" si="20"/>
        <v>1289</v>
      </c>
      <c r="B1297" s="515" t="s">
        <v>459</v>
      </c>
      <c r="C1297" s="219" t="s">
        <v>1210</v>
      </c>
      <c r="D1297" s="220">
        <v>4249.3535000000002</v>
      </c>
    </row>
    <row r="1298" spans="1:4" s="67" customFormat="1" ht="32.25" customHeight="1">
      <c r="A1298" s="77">
        <f t="shared" si="20"/>
        <v>1290</v>
      </c>
      <c r="B1298" s="515" t="s">
        <v>459</v>
      </c>
      <c r="C1298" s="219" t="s">
        <v>1210</v>
      </c>
      <c r="D1298" s="220">
        <v>4249.3535000000002</v>
      </c>
    </row>
    <row r="1299" spans="1:4" s="67" customFormat="1" ht="32.25" customHeight="1">
      <c r="A1299" s="77">
        <f t="shared" si="20"/>
        <v>1291</v>
      </c>
      <c r="B1299" s="515" t="s">
        <v>459</v>
      </c>
      <c r="C1299" s="219" t="s">
        <v>1210</v>
      </c>
      <c r="D1299" s="220">
        <v>4249.3535000000002</v>
      </c>
    </row>
    <row r="1300" spans="1:4" s="67" customFormat="1" ht="32.25" customHeight="1">
      <c r="A1300" s="77">
        <f t="shared" si="20"/>
        <v>1292</v>
      </c>
      <c r="B1300" s="515" t="s">
        <v>459</v>
      </c>
      <c r="C1300" s="219" t="s">
        <v>1210</v>
      </c>
      <c r="D1300" s="220">
        <v>4249.3535000000002</v>
      </c>
    </row>
    <row r="1301" spans="1:4" s="67" customFormat="1" ht="32.25" customHeight="1">
      <c r="A1301" s="77">
        <f t="shared" si="20"/>
        <v>1293</v>
      </c>
      <c r="B1301" s="515" t="s">
        <v>459</v>
      </c>
      <c r="C1301" s="219" t="s">
        <v>1210</v>
      </c>
      <c r="D1301" s="220">
        <v>4249.3535000000002</v>
      </c>
    </row>
    <row r="1302" spans="1:4" s="67" customFormat="1">
      <c r="A1302" s="77">
        <f t="shared" si="20"/>
        <v>1294</v>
      </c>
      <c r="B1302" s="515" t="s">
        <v>459</v>
      </c>
      <c r="C1302" s="219" t="s">
        <v>1211</v>
      </c>
      <c r="D1302" s="220">
        <v>333.97149999999999</v>
      </c>
    </row>
    <row r="1303" spans="1:4" s="67" customFormat="1">
      <c r="A1303" s="77">
        <f t="shared" si="20"/>
        <v>1295</v>
      </c>
      <c r="B1303" s="515" t="s">
        <v>459</v>
      </c>
      <c r="C1303" s="219" t="s">
        <v>1212</v>
      </c>
      <c r="D1303" s="220">
        <v>333.97149999999999</v>
      </c>
    </row>
    <row r="1304" spans="1:4" s="67" customFormat="1">
      <c r="A1304" s="77">
        <f t="shared" si="20"/>
        <v>1296</v>
      </c>
      <c r="B1304" s="515" t="s">
        <v>459</v>
      </c>
      <c r="C1304" s="219" t="s">
        <v>1212</v>
      </c>
      <c r="D1304" s="220">
        <v>333.97149999999999</v>
      </c>
    </row>
    <row r="1305" spans="1:4" s="67" customFormat="1">
      <c r="A1305" s="77">
        <f t="shared" si="20"/>
        <v>1297</v>
      </c>
      <c r="B1305" s="515" t="s">
        <v>459</v>
      </c>
      <c r="C1305" s="219" t="s">
        <v>1212</v>
      </c>
      <c r="D1305" s="220">
        <v>333.97149999999999</v>
      </c>
    </row>
    <row r="1306" spans="1:4" s="67" customFormat="1">
      <c r="A1306" s="77">
        <f t="shared" si="20"/>
        <v>1298</v>
      </c>
      <c r="B1306" s="515" t="s">
        <v>459</v>
      </c>
      <c r="C1306" s="219" t="s">
        <v>1212</v>
      </c>
      <c r="D1306" s="220">
        <v>333.97149999999999</v>
      </c>
    </row>
    <row r="1307" spans="1:4" s="67" customFormat="1">
      <c r="A1307" s="77">
        <f t="shared" si="20"/>
        <v>1299</v>
      </c>
      <c r="B1307" s="515" t="s">
        <v>459</v>
      </c>
      <c r="C1307" s="219" t="s">
        <v>1212</v>
      </c>
      <c r="D1307" s="220">
        <v>333.97149999999999</v>
      </c>
    </row>
    <row r="1308" spans="1:4" s="67" customFormat="1">
      <c r="A1308" s="77">
        <f t="shared" si="20"/>
        <v>1300</v>
      </c>
      <c r="B1308" s="515" t="s">
        <v>459</v>
      </c>
      <c r="C1308" s="219" t="s">
        <v>1211</v>
      </c>
      <c r="D1308" s="220">
        <v>333.97149999999999</v>
      </c>
    </row>
    <row r="1309" spans="1:4" s="67" customFormat="1">
      <c r="A1309" s="77">
        <f t="shared" si="20"/>
        <v>1301</v>
      </c>
      <c r="B1309" s="515" t="s">
        <v>459</v>
      </c>
      <c r="C1309" s="219" t="s">
        <v>1212</v>
      </c>
      <c r="D1309" s="220">
        <v>333.97149999999999</v>
      </c>
    </row>
    <row r="1310" spans="1:4" s="67" customFormat="1">
      <c r="A1310" s="77">
        <f t="shared" si="20"/>
        <v>1302</v>
      </c>
      <c r="B1310" s="515" t="s">
        <v>459</v>
      </c>
      <c r="C1310" s="219" t="s">
        <v>1212</v>
      </c>
      <c r="D1310" s="220">
        <v>333.97149999999999</v>
      </c>
    </row>
    <row r="1311" spans="1:4" s="67" customFormat="1">
      <c r="A1311" s="77">
        <f t="shared" si="20"/>
        <v>1303</v>
      </c>
      <c r="B1311" s="515" t="s">
        <v>459</v>
      </c>
      <c r="C1311" s="219" t="s">
        <v>1212</v>
      </c>
      <c r="D1311" s="220">
        <v>333.97149999999999</v>
      </c>
    </row>
    <row r="1312" spans="1:4" s="67" customFormat="1">
      <c r="A1312" s="77">
        <f t="shared" si="20"/>
        <v>1304</v>
      </c>
      <c r="B1312" s="515" t="s">
        <v>459</v>
      </c>
      <c r="C1312" s="219" t="s">
        <v>1212</v>
      </c>
      <c r="D1312" s="220">
        <v>333.97149999999999</v>
      </c>
    </row>
    <row r="1313" spans="1:4" s="67" customFormat="1">
      <c r="A1313" s="77">
        <f t="shared" si="20"/>
        <v>1305</v>
      </c>
      <c r="B1313" s="515" t="s">
        <v>459</v>
      </c>
      <c r="C1313" s="219" t="s">
        <v>1212</v>
      </c>
      <c r="D1313" s="220">
        <v>333.97149999999999</v>
      </c>
    </row>
    <row r="1314" spans="1:4" s="67" customFormat="1">
      <c r="A1314" s="77">
        <f t="shared" si="20"/>
        <v>1306</v>
      </c>
      <c r="B1314" s="515" t="s">
        <v>459</v>
      </c>
      <c r="C1314" s="219" t="s">
        <v>1212</v>
      </c>
      <c r="D1314" s="220">
        <v>333.97149999999999</v>
      </c>
    </row>
    <row r="1315" spans="1:4" s="67" customFormat="1">
      <c r="A1315" s="77">
        <f t="shared" si="20"/>
        <v>1307</v>
      </c>
      <c r="B1315" s="515" t="s">
        <v>459</v>
      </c>
      <c r="C1315" s="219" t="s">
        <v>1212</v>
      </c>
      <c r="D1315" s="220">
        <v>333.97149999999999</v>
      </c>
    </row>
    <row r="1316" spans="1:4" s="67" customFormat="1">
      <c r="A1316" s="77">
        <f t="shared" si="20"/>
        <v>1308</v>
      </c>
      <c r="B1316" s="515" t="s">
        <v>459</v>
      </c>
      <c r="C1316" s="219" t="s">
        <v>1212</v>
      </c>
      <c r="D1316" s="220">
        <v>333.97149999999999</v>
      </c>
    </row>
    <row r="1317" spans="1:4" s="67" customFormat="1">
      <c r="A1317" s="77">
        <f t="shared" si="20"/>
        <v>1309</v>
      </c>
      <c r="B1317" s="515" t="s">
        <v>459</v>
      </c>
      <c r="C1317" s="219" t="s">
        <v>1212</v>
      </c>
      <c r="D1317" s="220">
        <v>333.97149999999999</v>
      </c>
    </row>
    <row r="1318" spans="1:4" s="67" customFormat="1">
      <c r="A1318" s="77">
        <f t="shared" si="20"/>
        <v>1310</v>
      </c>
      <c r="B1318" s="515" t="s">
        <v>459</v>
      </c>
      <c r="C1318" s="219" t="s">
        <v>1211</v>
      </c>
      <c r="D1318" s="220">
        <v>333.97149999999999</v>
      </c>
    </row>
    <row r="1319" spans="1:4" s="67" customFormat="1">
      <c r="A1319" s="77">
        <f t="shared" si="20"/>
        <v>1311</v>
      </c>
      <c r="B1319" s="515" t="s">
        <v>459</v>
      </c>
      <c r="C1319" s="219" t="s">
        <v>1212</v>
      </c>
      <c r="D1319" s="220">
        <v>333.97149999999999</v>
      </c>
    </row>
    <row r="1320" spans="1:4" s="67" customFormat="1">
      <c r="A1320" s="77">
        <f t="shared" si="20"/>
        <v>1312</v>
      </c>
      <c r="B1320" s="515" t="s">
        <v>459</v>
      </c>
      <c r="C1320" s="219" t="s">
        <v>1212</v>
      </c>
      <c r="D1320" s="220">
        <v>333.97149999999999</v>
      </c>
    </row>
    <row r="1321" spans="1:4" s="67" customFormat="1">
      <c r="A1321" s="77">
        <f t="shared" si="20"/>
        <v>1313</v>
      </c>
      <c r="B1321" s="515" t="s">
        <v>459</v>
      </c>
      <c r="C1321" s="219" t="s">
        <v>1212</v>
      </c>
      <c r="D1321" s="220">
        <v>333.97149999999999</v>
      </c>
    </row>
    <row r="1322" spans="1:4" s="67" customFormat="1">
      <c r="A1322" s="77">
        <f t="shared" si="20"/>
        <v>1314</v>
      </c>
      <c r="B1322" s="515" t="s">
        <v>459</v>
      </c>
      <c r="C1322" s="219" t="s">
        <v>1212</v>
      </c>
      <c r="D1322" s="220">
        <v>333.97149999999999</v>
      </c>
    </row>
    <row r="1323" spans="1:4" s="67" customFormat="1">
      <c r="A1323" s="77">
        <f t="shared" si="20"/>
        <v>1315</v>
      </c>
      <c r="B1323" s="515" t="s">
        <v>459</v>
      </c>
      <c r="C1323" s="219" t="s">
        <v>1212</v>
      </c>
      <c r="D1323" s="220">
        <v>333.97149999999999</v>
      </c>
    </row>
    <row r="1324" spans="1:4" s="67" customFormat="1">
      <c r="A1324" s="77">
        <f t="shared" si="20"/>
        <v>1316</v>
      </c>
      <c r="B1324" s="515" t="s">
        <v>459</v>
      </c>
      <c r="C1324" s="219" t="s">
        <v>1212</v>
      </c>
      <c r="D1324" s="220">
        <v>333.97149999999999</v>
      </c>
    </row>
    <row r="1325" spans="1:4" s="67" customFormat="1">
      <c r="A1325" s="77">
        <f t="shared" si="20"/>
        <v>1317</v>
      </c>
      <c r="B1325" s="515" t="s">
        <v>459</v>
      </c>
      <c r="C1325" s="219" t="s">
        <v>1212</v>
      </c>
      <c r="D1325" s="220">
        <v>333.97149999999999</v>
      </c>
    </row>
    <row r="1326" spans="1:4" s="67" customFormat="1">
      <c r="A1326" s="77">
        <f t="shared" si="20"/>
        <v>1318</v>
      </c>
      <c r="B1326" s="515" t="s">
        <v>459</v>
      </c>
      <c r="C1326" s="219" t="s">
        <v>1212</v>
      </c>
      <c r="D1326" s="220">
        <v>333.97149999999999</v>
      </c>
    </row>
    <row r="1327" spans="1:4" s="67" customFormat="1">
      <c r="A1327" s="77">
        <f t="shared" si="20"/>
        <v>1319</v>
      </c>
      <c r="B1327" s="515" t="s">
        <v>459</v>
      </c>
      <c r="C1327" s="219" t="s">
        <v>1211</v>
      </c>
      <c r="D1327" s="220">
        <v>333.97149999999999</v>
      </c>
    </row>
    <row r="1328" spans="1:4" s="67" customFormat="1">
      <c r="A1328" s="77">
        <f t="shared" si="20"/>
        <v>1320</v>
      </c>
      <c r="B1328" s="515" t="s">
        <v>459</v>
      </c>
      <c r="C1328" s="219" t="s">
        <v>1213</v>
      </c>
      <c r="D1328" s="220">
        <v>333.97149999999999</v>
      </c>
    </row>
    <row r="1329" spans="1:4" s="67" customFormat="1">
      <c r="A1329" s="77">
        <f t="shared" si="20"/>
        <v>1321</v>
      </c>
      <c r="B1329" s="515" t="s">
        <v>459</v>
      </c>
      <c r="C1329" s="219" t="s">
        <v>1213</v>
      </c>
      <c r="D1329" s="220">
        <v>333.97149999999999</v>
      </c>
    </row>
    <row r="1330" spans="1:4" s="67" customFormat="1">
      <c r="A1330" s="77">
        <f t="shared" si="20"/>
        <v>1322</v>
      </c>
      <c r="B1330" s="515" t="s">
        <v>459</v>
      </c>
      <c r="C1330" s="219" t="s">
        <v>1213</v>
      </c>
      <c r="D1330" s="220">
        <v>333.97149999999999</v>
      </c>
    </row>
    <row r="1331" spans="1:4" s="67" customFormat="1">
      <c r="A1331" s="77">
        <f t="shared" si="20"/>
        <v>1323</v>
      </c>
      <c r="B1331" s="515" t="s">
        <v>459</v>
      </c>
      <c r="C1331" s="219" t="s">
        <v>1213</v>
      </c>
      <c r="D1331" s="220">
        <v>333.97149999999999</v>
      </c>
    </row>
    <row r="1332" spans="1:4" s="67" customFormat="1">
      <c r="A1332" s="77">
        <f t="shared" si="20"/>
        <v>1324</v>
      </c>
      <c r="B1332" s="515" t="s">
        <v>459</v>
      </c>
      <c r="C1332" s="219" t="s">
        <v>1213</v>
      </c>
      <c r="D1332" s="220">
        <v>333.97149999999999</v>
      </c>
    </row>
    <row r="1333" spans="1:4" s="67" customFormat="1">
      <c r="A1333" s="77">
        <f t="shared" si="20"/>
        <v>1325</v>
      </c>
      <c r="B1333" s="515" t="s">
        <v>459</v>
      </c>
      <c r="C1333" s="219" t="s">
        <v>1213</v>
      </c>
      <c r="D1333" s="220">
        <v>333.97149999999999</v>
      </c>
    </row>
    <row r="1334" spans="1:4" s="67" customFormat="1">
      <c r="A1334" s="77">
        <f t="shared" si="20"/>
        <v>1326</v>
      </c>
      <c r="B1334" s="515" t="s">
        <v>459</v>
      </c>
      <c r="C1334" s="219" t="s">
        <v>1213</v>
      </c>
      <c r="D1334" s="220">
        <v>333.97149999999999</v>
      </c>
    </row>
    <row r="1335" spans="1:4" s="67" customFormat="1">
      <c r="A1335" s="77">
        <f t="shared" si="20"/>
        <v>1327</v>
      </c>
      <c r="B1335" s="515" t="s">
        <v>459</v>
      </c>
      <c r="C1335" s="219" t="s">
        <v>1213</v>
      </c>
      <c r="D1335" s="220">
        <v>333.97149999999999</v>
      </c>
    </row>
    <row r="1336" spans="1:4" s="67" customFormat="1">
      <c r="A1336" s="77">
        <f t="shared" si="20"/>
        <v>1328</v>
      </c>
      <c r="B1336" s="515" t="s">
        <v>459</v>
      </c>
      <c r="C1336" s="219" t="s">
        <v>1211</v>
      </c>
      <c r="D1336" s="220">
        <v>333.97149999999999</v>
      </c>
    </row>
    <row r="1337" spans="1:4" s="67" customFormat="1">
      <c r="A1337" s="77">
        <f t="shared" si="20"/>
        <v>1329</v>
      </c>
      <c r="B1337" s="515" t="s">
        <v>459</v>
      </c>
      <c r="C1337" s="219" t="s">
        <v>1211</v>
      </c>
      <c r="D1337" s="220">
        <v>333.97149999999999</v>
      </c>
    </row>
    <row r="1338" spans="1:4" s="67" customFormat="1">
      <c r="A1338" s="77">
        <f t="shared" si="20"/>
        <v>1330</v>
      </c>
      <c r="B1338" s="515" t="s">
        <v>459</v>
      </c>
      <c r="C1338" s="219" t="s">
        <v>1211</v>
      </c>
      <c r="D1338" s="220">
        <v>333.97149999999999</v>
      </c>
    </row>
    <row r="1339" spans="1:4" s="67" customFormat="1">
      <c r="A1339" s="77">
        <f t="shared" si="20"/>
        <v>1331</v>
      </c>
      <c r="B1339" s="515" t="s">
        <v>459</v>
      </c>
      <c r="C1339" s="219" t="s">
        <v>1211</v>
      </c>
      <c r="D1339" s="220">
        <v>333.97149999999999</v>
      </c>
    </row>
    <row r="1340" spans="1:4" s="67" customFormat="1">
      <c r="A1340" s="77">
        <f t="shared" si="20"/>
        <v>1332</v>
      </c>
      <c r="B1340" s="515" t="s">
        <v>459</v>
      </c>
      <c r="C1340" s="219" t="s">
        <v>1211</v>
      </c>
      <c r="D1340" s="220">
        <v>333.97149999999999</v>
      </c>
    </row>
    <row r="1341" spans="1:4" s="67" customFormat="1">
      <c r="A1341" s="77">
        <f t="shared" si="20"/>
        <v>1333</v>
      </c>
      <c r="B1341" s="515" t="s">
        <v>459</v>
      </c>
      <c r="C1341" s="219" t="s">
        <v>1211</v>
      </c>
      <c r="D1341" s="220">
        <v>333.97149999999999</v>
      </c>
    </row>
    <row r="1342" spans="1:4" s="67" customFormat="1">
      <c r="A1342" s="77">
        <f t="shared" si="20"/>
        <v>1334</v>
      </c>
      <c r="B1342" s="515" t="s">
        <v>459</v>
      </c>
      <c r="C1342" s="219" t="s">
        <v>1211</v>
      </c>
      <c r="D1342" s="220">
        <v>333.97149999999999</v>
      </c>
    </row>
    <row r="1343" spans="1:4" s="67" customFormat="1">
      <c r="A1343" s="77">
        <f t="shared" si="20"/>
        <v>1335</v>
      </c>
      <c r="B1343" s="515" t="s">
        <v>459</v>
      </c>
      <c r="C1343" s="219" t="s">
        <v>1214</v>
      </c>
      <c r="D1343" s="220">
        <v>333.97149999999999</v>
      </c>
    </row>
    <row r="1344" spans="1:4" s="67" customFormat="1">
      <c r="A1344" s="77">
        <f t="shared" si="20"/>
        <v>1336</v>
      </c>
      <c r="B1344" s="515" t="s">
        <v>459</v>
      </c>
      <c r="C1344" s="219" t="s">
        <v>1214</v>
      </c>
      <c r="D1344" s="220">
        <v>333.97149999999999</v>
      </c>
    </row>
    <row r="1345" spans="1:4" s="67" customFormat="1">
      <c r="A1345" s="77">
        <f t="shared" si="20"/>
        <v>1337</v>
      </c>
      <c r="B1345" s="515" t="s">
        <v>459</v>
      </c>
      <c r="C1345" s="219" t="s">
        <v>1211</v>
      </c>
      <c r="D1345" s="220">
        <v>333.97149999999999</v>
      </c>
    </row>
    <row r="1346" spans="1:4" s="67" customFormat="1">
      <c r="A1346" s="77">
        <f t="shared" si="20"/>
        <v>1338</v>
      </c>
      <c r="B1346" s="515" t="s">
        <v>459</v>
      </c>
      <c r="C1346" s="219" t="s">
        <v>1211</v>
      </c>
      <c r="D1346" s="220">
        <v>333.97149999999999</v>
      </c>
    </row>
    <row r="1347" spans="1:4" s="67" customFormat="1">
      <c r="A1347" s="77">
        <f t="shared" si="20"/>
        <v>1339</v>
      </c>
      <c r="B1347" s="515" t="s">
        <v>459</v>
      </c>
      <c r="C1347" s="219" t="s">
        <v>1211</v>
      </c>
      <c r="D1347" s="220">
        <v>333.97</v>
      </c>
    </row>
    <row r="1348" spans="1:4" s="67" customFormat="1">
      <c r="A1348" s="77">
        <f t="shared" si="20"/>
        <v>1340</v>
      </c>
      <c r="B1348" s="515" t="s">
        <v>459</v>
      </c>
      <c r="C1348" s="219" t="s">
        <v>1211</v>
      </c>
      <c r="D1348" s="220">
        <v>333.97</v>
      </c>
    </row>
    <row r="1349" spans="1:4" s="67" customFormat="1">
      <c r="A1349" s="77">
        <f t="shared" si="20"/>
        <v>1341</v>
      </c>
      <c r="B1349" s="515" t="s">
        <v>459</v>
      </c>
      <c r="C1349" s="219" t="s">
        <v>1211</v>
      </c>
      <c r="D1349" s="220">
        <v>333.97</v>
      </c>
    </row>
    <row r="1350" spans="1:4" s="67" customFormat="1">
      <c r="A1350" s="77">
        <f t="shared" si="20"/>
        <v>1342</v>
      </c>
      <c r="B1350" s="515" t="s">
        <v>459</v>
      </c>
      <c r="C1350" s="219" t="s">
        <v>1213</v>
      </c>
      <c r="D1350" s="220">
        <v>333.97</v>
      </c>
    </row>
    <row r="1351" spans="1:4" s="67" customFormat="1" ht="32.25" customHeight="1">
      <c r="A1351" s="77">
        <f t="shared" si="20"/>
        <v>1343</v>
      </c>
      <c r="B1351" s="515" t="s">
        <v>459</v>
      </c>
      <c r="C1351" s="219" t="s">
        <v>1215</v>
      </c>
      <c r="D1351" s="220">
        <v>10409.959999999999</v>
      </c>
    </row>
    <row r="1352" spans="1:4" s="67" customFormat="1" ht="32.25" customHeight="1">
      <c r="A1352" s="77">
        <f t="shared" si="20"/>
        <v>1344</v>
      </c>
      <c r="B1352" s="515" t="s">
        <v>459</v>
      </c>
      <c r="C1352" s="219" t="s">
        <v>1215</v>
      </c>
      <c r="D1352" s="220">
        <v>10409.959999999999</v>
      </c>
    </row>
    <row r="1353" spans="1:4" s="67" customFormat="1" ht="32.25" customHeight="1">
      <c r="A1353" s="77">
        <f t="shared" si="20"/>
        <v>1345</v>
      </c>
      <c r="B1353" s="515" t="s">
        <v>459</v>
      </c>
      <c r="C1353" s="219" t="s">
        <v>1215</v>
      </c>
      <c r="D1353" s="220">
        <v>10409.959999999999</v>
      </c>
    </row>
    <row r="1354" spans="1:4" s="67" customFormat="1" ht="32.25" customHeight="1">
      <c r="A1354" s="77">
        <f t="shared" si="20"/>
        <v>1346</v>
      </c>
      <c r="B1354" s="515" t="s">
        <v>459</v>
      </c>
      <c r="C1354" s="219" t="s">
        <v>1216</v>
      </c>
      <c r="D1354" s="220">
        <v>2115.17</v>
      </c>
    </row>
    <row r="1355" spans="1:4" s="67" customFormat="1" ht="32.25" customHeight="1">
      <c r="A1355" s="77">
        <f t="shared" ref="A1355:A1418" si="21">A1354+1</f>
        <v>1347</v>
      </c>
      <c r="B1355" s="515" t="s">
        <v>459</v>
      </c>
      <c r="C1355" s="219" t="s">
        <v>1217</v>
      </c>
      <c r="D1355" s="220">
        <v>10319.84</v>
      </c>
    </row>
    <row r="1356" spans="1:4" s="67" customFormat="1" ht="32.25" customHeight="1">
      <c r="A1356" s="77">
        <f t="shared" si="21"/>
        <v>1348</v>
      </c>
      <c r="B1356" s="515" t="s">
        <v>459</v>
      </c>
      <c r="C1356" s="219" t="s">
        <v>1218</v>
      </c>
      <c r="D1356" s="220">
        <v>3427.6095</v>
      </c>
    </row>
    <row r="1357" spans="1:4" s="67" customFormat="1">
      <c r="A1357" s="77">
        <f t="shared" si="21"/>
        <v>1349</v>
      </c>
      <c r="B1357" s="515" t="s">
        <v>459</v>
      </c>
      <c r="C1357" s="219" t="s">
        <v>1219</v>
      </c>
      <c r="D1357" s="220">
        <v>0</v>
      </c>
    </row>
    <row r="1358" spans="1:4" s="67" customFormat="1" ht="32.25" customHeight="1">
      <c r="A1358" s="77">
        <f t="shared" si="21"/>
        <v>1350</v>
      </c>
      <c r="B1358" s="515" t="s">
        <v>459</v>
      </c>
      <c r="C1358" s="219" t="s">
        <v>1218</v>
      </c>
      <c r="D1358" s="220">
        <v>3427.6095</v>
      </c>
    </row>
    <row r="1359" spans="1:4" s="67" customFormat="1">
      <c r="A1359" s="77">
        <f t="shared" si="21"/>
        <v>1351</v>
      </c>
      <c r="B1359" s="515" t="s">
        <v>459</v>
      </c>
      <c r="C1359" s="219" t="s">
        <v>1219</v>
      </c>
      <c r="D1359" s="220">
        <v>0</v>
      </c>
    </row>
    <row r="1360" spans="1:4" s="67" customFormat="1" ht="32.25" customHeight="1">
      <c r="A1360" s="77">
        <f t="shared" si="21"/>
        <v>1352</v>
      </c>
      <c r="B1360" s="515" t="s">
        <v>459</v>
      </c>
      <c r="C1360" s="219" t="s">
        <v>1218</v>
      </c>
      <c r="D1360" s="220">
        <v>3427.6095</v>
      </c>
    </row>
    <row r="1361" spans="1:4" s="67" customFormat="1">
      <c r="A1361" s="77">
        <f t="shared" si="21"/>
        <v>1353</v>
      </c>
      <c r="B1361" s="515" t="s">
        <v>459</v>
      </c>
      <c r="C1361" s="219" t="s">
        <v>1219</v>
      </c>
      <c r="D1361" s="220">
        <v>0</v>
      </c>
    </row>
    <row r="1362" spans="1:4" s="67" customFormat="1" ht="32.25" customHeight="1">
      <c r="A1362" s="77">
        <f t="shared" si="21"/>
        <v>1354</v>
      </c>
      <c r="B1362" s="515" t="s">
        <v>459</v>
      </c>
      <c r="C1362" s="219" t="s">
        <v>1218</v>
      </c>
      <c r="D1362" s="220">
        <v>3427.6095</v>
      </c>
    </row>
    <row r="1363" spans="1:4" s="67" customFormat="1" ht="32.25" customHeight="1">
      <c r="A1363" s="77">
        <f t="shared" si="21"/>
        <v>1355</v>
      </c>
      <c r="B1363" s="515" t="s">
        <v>459</v>
      </c>
      <c r="C1363" s="219" t="s">
        <v>1219</v>
      </c>
      <c r="D1363" s="220">
        <v>0</v>
      </c>
    </row>
    <row r="1364" spans="1:4" s="67" customFormat="1" ht="32.25" customHeight="1">
      <c r="A1364" s="77">
        <f t="shared" si="21"/>
        <v>1356</v>
      </c>
      <c r="B1364" s="515" t="s">
        <v>459</v>
      </c>
      <c r="C1364" s="219" t="s">
        <v>1218</v>
      </c>
      <c r="D1364" s="220">
        <v>3427.6095</v>
      </c>
    </row>
    <row r="1365" spans="1:4" s="67" customFormat="1" ht="32.25" customHeight="1">
      <c r="A1365" s="77">
        <f t="shared" si="21"/>
        <v>1357</v>
      </c>
      <c r="B1365" s="515" t="s">
        <v>459</v>
      </c>
      <c r="C1365" s="219" t="s">
        <v>1219</v>
      </c>
      <c r="D1365" s="220">
        <v>0</v>
      </c>
    </row>
    <row r="1366" spans="1:4" s="67" customFormat="1" ht="32.25" customHeight="1">
      <c r="A1366" s="77">
        <f t="shared" si="21"/>
        <v>1358</v>
      </c>
      <c r="B1366" s="515" t="s">
        <v>459</v>
      </c>
      <c r="C1366" s="219" t="s">
        <v>1218</v>
      </c>
      <c r="D1366" s="220">
        <v>3427.6095</v>
      </c>
    </row>
    <row r="1367" spans="1:4" s="67" customFormat="1">
      <c r="A1367" s="77">
        <f t="shared" si="21"/>
        <v>1359</v>
      </c>
      <c r="B1367" s="515" t="s">
        <v>459</v>
      </c>
      <c r="C1367" s="219" t="s">
        <v>1219</v>
      </c>
      <c r="D1367" s="220">
        <v>0</v>
      </c>
    </row>
    <row r="1368" spans="1:4" s="67" customFormat="1" ht="32.25" customHeight="1">
      <c r="A1368" s="77">
        <f t="shared" si="21"/>
        <v>1360</v>
      </c>
      <c r="B1368" s="515" t="s">
        <v>459</v>
      </c>
      <c r="C1368" s="219" t="s">
        <v>1218</v>
      </c>
      <c r="D1368" s="220">
        <v>3427.6095</v>
      </c>
    </row>
    <row r="1369" spans="1:4" s="67" customFormat="1">
      <c r="A1369" s="77">
        <f t="shared" si="21"/>
        <v>1361</v>
      </c>
      <c r="B1369" s="515" t="s">
        <v>459</v>
      </c>
      <c r="C1369" s="219" t="s">
        <v>1219</v>
      </c>
      <c r="D1369" s="220">
        <v>0</v>
      </c>
    </row>
    <row r="1370" spans="1:4" s="67" customFormat="1" ht="32.25" customHeight="1">
      <c r="A1370" s="77">
        <f t="shared" si="21"/>
        <v>1362</v>
      </c>
      <c r="B1370" s="515" t="s">
        <v>459</v>
      </c>
      <c r="C1370" s="219" t="s">
        <v>1218</v>
      </c>
      <c r="D1370" s="220">
        <v>3427.6095</v>
      </c>
    </row>
    <row r="1371" spans="1:4" s="67" customFormat="1">
      <c r="A1371" s="77">
        <f t="shared" si="21"/>
        <v>1363</v>
      </c>
      <c r="B1371" s="515" t="s">
        <v>459</v>
      </c>
      <c r="C1371" s="219" t="s">
        <v>1219</v>
      </c>
      <c r="D1371" s="220">
        <v>0</v>
      </c>
    </row>
    <row r="1372" spans="1:4" s="67" customFormat="1" ht="32.25" customHeight="1">
      <c r="A1372" s="77">
        <f t="shared" si="21"/>
        <v>1364</v>
      </c>
      <c r="B1372" s="515" t="s">
        <v>459</v>
      </c>
      <c r="C1372" s="219" t="s">
        <v>1218</v>
      </c>
      <c r="D1372" s="220">
        <v>3427.6095</v>
      </c>
    </row>
    <row r="1373" spans="1:4" s="67" customFormat="1">
      <c r="A1373" s="77">
        <f t="shared" si="21"/>
        <v>1365</v>
      </c>
      <c r="B1373" s="515" t="s">
        <v>459</v>
      </c>
      <c r="C1373" s="219" t="s">
        <v>1219</v>
      </c>
      <c r="D1373" s="220">
        <v>0</v>
      </c>
    </row>
    <row r="1374" spans="1:4" s="67" customFormat="1" ht="32.25" customHeight="1">
      <c r="A1374" s="77">
        <f t="shared" si="21"/>
        <v>1366</v>
      </c>
      <c r="B1374" s="515" t="s">
        <v>459</v>
      </c>
      <c r="C1374" s="219" t="s">
        <v>1218</v>
      </c>
      <c r="D1374" s="220">
        <v>3427.6095</v>
      </c>
    </row>
    <row r="1375" spans="1:4" s="67" customFormat="1">
      <c r="A1375" s="77">
        <f t="shared" si="21"/>
        <v>1367</v>
      </c>
      <c r="B1375" s="515" t="s">
        <v>459</v>
      </c>
      <c r="C1375" s="219" t="s">
        <v>1219</v>
      </c>
      <c r="D1375" s="220">
        <v>0</v>
      </c>
    </row>
    <row r="1376" spans="1:4" s="67" customFormat="1" ht="32.25" customHeight="1">
      <c r="A1376" s="77">
        <f t="shared" si="21"/>
        <v>1368</v>
      </c>
      <c r="B1376" s="515" t="s">
        <v>459</v>
      </c>
      <c r="C1376" s="219" t="s">
        <v>1218</v>
      </c>
      <c r="D1376" s="220">
        <v>3427.6095</v>
      </c>
    </row>
    <row r="1377" spans="1:4" s="67" customFormat="1">
      <c r="A1377" s="77">
        <f t="shared" si="21"/>
        <v>1369</v>
      </c>
      <c r="B1377" s="515" t="s">
        <v>459</v>
      </c>
      <c r="C1377" s="219" t="s">
        <v>1219</v>
      </c>
      <c r="D1377" s="220">
        <v>0</v>
      </c>
    </row>
    <row r="1378" spans="1:4" s="67" customFormat="1" ht="32.25" customHeight="1">
      <c r="A1378" s="77">
        <f t="shared" si="21"/>
        <v>1370</v>
      </c>
      <c r="B1378" s="515" t="s">
        <v>459</v>
      </c>
      <c r="C1378" s="219" t="s">
        <v>1218</v>
      </c>
      <c r="D1378" s="220">
        <v>3427.6095</v>
      </c>
    </row>
    <row r="1379" spans="1:4" s="67" customFormat="1">
      <c r="A1379" s="77">
        <f t="shared" si="21"/>
        <v>1371</v>
      </c>
      <c r="B1379" s="515" t="s">
        <v>459</v>
      </c>
      <c r="C1379" s="219" t="s">
        <v>1219</v>
      </c>
      <c r="D1379" s="220">
        <v>0</v>
      </c>
    </row>
    <row r="1380" spans="1:4" s="67" customFormat="1" ht="32.25" customHeight="1">
      <c r="A1380" s="77">
        <f t="shared" si="21"/>
        <v>1372</v>
      </c>
      <c r="B1380" s="515" t="s">
        <v>459</v>
      </c>
      <c r="C1380" s="219" t="s">
        <v>1218</v>
      </c>
      <c r="D1380" s="220">
        <v>3427.6095</v>
      </c>
    </row>
    <row r="1381" spans="1:4" s="67" customFormat="1">
      <c r="A1381" s="77">
        <f t="shared" si="21"/>
        <v>1373</v>
      </c>
      <c r="B1381" s="515" t="s">
        <v>459</v>
      </c>
      <c r="C1381" s="219" t="s">
        <v>1219</v>
      </c>
      <c r="D1381" s="220">
        <v>0</v>
      </c>
    </row>
    <row r="1382" spans="1:4" s="67" customFormat="1" ht="32.25" customHeight="1">
      <c r="A1382" s="77">
        <f t="shared" si="21"/>
        <v>1374</v>
      </c>
      <c r="B1382" s="515" t="s">
        <v>459</v>
      </c>
      <c r="C1382" s="219" t="s">
        <v>1218</v>
      </c>
      <c r="D1382" s="220">
        <v>3427.61</v>
      </c>
    </row>
    <row r="1383" spans="1:4" s="67" customFormat="1" ht="32.25" customHeight="1">
      <c r="A1383" s="77">
        <f t="shared" si="21"/>
        <v>1375</v>
      </c>
      <c r="B1383" s="515" t="s">
        <v>459</v>
      </c>
      <c r="C1383" s="219" t="s">
        <v>1219</v>
      </c>
      <c r="D1383" s="220">
        <v>0</v>
      </c>
    </row>
    <row r="1384" spans="1:4" s="67" customFormat="1" ht="32.25" customHeight="1">
      <c r="A1384" s="77">
        <f t="shared" si="21"/>
        <v>1376</v>
      </c>
      <c r="B1384" s="515" t="s">
        <v>459</v>
      </c>
      <c r="C1384" s="219" t="s">
        <v>1218</v>
      </c>
      <c r="D1384" s="220">
        <v>3427.61</v>
      </c>
    </row>
    <row r="1385" spans="1:4" s="67" customFormat="1">
      <c r="A1385" s="77">
        <f t="shared" si="21"/>
        <v>1377</v>
      </c>
      <c r="B1385" s="515" t="s">
        <v>459</v>
      </c>
      <c r="C1385" s="219" t="s">
        <v>1219</v>
      </c>
      <c r="D1385" s="220">
        <v>0</v>
      </c>
    </row>
    <row r="1386" spans="1:4" s="67" customFormat="1" ht="32.25" customHeight="1">
      <c r="A1386" s="77">
        <f t="shared" si="21"/>
        <v>1378</v>
      </c>
      <c r="B1386" s="515" t="s">
        <v>459</v>
      </c>
      <c r="C1386" s="219" t="s">
        <v>1218</v>
      </c>
      <c r="D1386" s="220">
        <v>7403.0445</v>
      </c>
    </row>
    <row r="1387" spans="1:4" s="67" customFormat="1">
      <c r="A1387" s="77">
        <f t="shared" si="21"/>
        <v>1379</v>
      </c>
      <c r="B1387" s="515" t="s">
        <v>459</v>
      </c>
      <c r="C1387" s="219" t="s">
        <v>1219</v>
      </c>
      <c r="D1387" s="220">
        <v>0</v>
      </c>
    </row>
    <row r="1388" spans="1:4" s="67" customFormat="1" ht="32.25" customHeight="1">
      <c r="A1388" s="77">
        <f t="shared" si="21"/>
        <v>1380</v>
      </c>
      <c r="B1388" s="515" t="s">
        <v>459</v>
      </c>
      <c r="C1388" s="219" t="s">
        <v>1220</v>
      </c>
      <c r="D1388" s="220">
        <v>7403.0445</v>
      </c>
    </row>
    <row r="1389" spans="1:4" s="67" customFormat="1">
      <c r="A1389" s="77">
        <f t="shared" si="21"/>
        <v>1381</v>
      </c>
      <c r="B1389" s="515" t="s">
        <v>459</v>
      </c>
      <c r="C1389" s="219" t="s">
        <v>1221</v>
      </c>
      <c r="D1389" s="220">
        <v>0</v>
      </c>
    </row>
    <row r="1390" spans="1:4" s="67" customFormat="1" ht="32.25" customHeight="1">
      <c r="A1390" s="77">
        <f t="shared" si="21"/>
        <v>1382</v>
      </c>
      <c r="B1390" s="515" t="s">
        <v>459</v>
      </c>
      <c r="C1390" s="219" t="s">
        <v>1222</v>
      </c>
      <c r="D1390" s="220">
        <v>0</v>
      </c>
    </row>
    <row r="1391" spans="1:4" s="67" customFormat="1">
      <c r="A1391" s="77">
        <f t="shared" si="21"/>
        <v>1383</v>
      </c>
      <c r="B1391" s="515" t="s">
        <v>459</v>
      </c>
      <c r="C1391" s="219" t="s">
        <v>1223</v>
      </c>
      <c r="D1391" s="220">
        <v>0</v>
      </c>
    </row>
    <row r="1392" spans="1:4" s="67" customFormat="1" ht="32.25" customHeight="1">
      <c r="A1392" s="77">
        <f t="shared" si="21"/>
        <v>1384</v>
      </c>
      <c r="B1392" s="515" t="s">
        <v>459</v>
      </c>
      <c r="C1392" s="219" t="s">
        <v>1220</v>
      </c>
      <c r="D1392" s="220">
        <v>7403.0445</v>
      </c>
    </row>
    <row r="1393" spans="1:4" s="67" customFormat="1">
      <c r="A1393" s="77">
        <f t="shared" si="21"/>
        <v>1385</v>
      </c>
      <c r="B1393" s="515" t="s">
        <v>459</v>
      </c>
      <c r="C1393" s="219" t="s">
        <v>1221</v>
      </c>
      <c r="D1393" s="220">
        <v>0</v>
      </c>
    </row>
    <row r="1394" spans="1:4" s="67" customFormat="1" ht="32.25" customHeight="1">
      <c r="A1394" s="77">
        <f t="shared" si="21"/>
        <v>1386</v>
      </c>
      <c r="B1394" s="515" t="s">
        <v>459</v>
      </c>
      <c r="C1394" s="219" t="s">
        <v>1222</v>
      </c>
      <c r="D1394" s="220">
        <v>0</v>
      </c>
    </row>
    <row r="1395" spans="1:4" s="67" customFormat="1">
      <c r="A1395" s="77">
        <f t="shared" si="21"/>
        <v>1387</v>
      </c>
      <c r="B1395" s="515" t="s">
        <v>459</v>
      </c>
      <c r="C1395" s="219" t="s">
        <v>1223</v>
      </c>
      <c r="D1395" s="220">
        <v>0</v>
      </c>
    </row>
    <row r="1396" spans="1:4" s="67" customFormat="1" ht="32.25" customHeight="1">
      <c r="A1396" s="77">
        <f t="shared" si="21"/>
        <v>1388</v>
      </c>
      <c r="B1396" s="515" t="s">
        <v>459</v>
      </c>
      <c r="C1396" s="219" t="s">
        <v>1220</v>
      </c>
      <c r="D1396" s="220">
        <v>7403.0445</v>
      </c>
    </row>
    <row r="1397" spans="1:4" s="67" customFormat="1">
      <c r="A1397" s="77">
        <f t="shared" si="21"/>
        <v>1389</v>
      </c>
      <c r="B1397" s="515" t="s">
        <v>459</v>
      </c>
      <c r="C1397" s="219" t="s">
        <v>1221</v>
      </c>
      <c r="D1397" s="220">
        <v>0</v>
      </c>
    </row>
    <row r="1398" spans="1:4" s="67" customFormat="1" ht="32.25" customHeight="1">
      <c r="A1398" s="77">
        <f t="shared" si="21"/>
        <v>1390</v>
      </c>
      <c r="B1398" s="515" t="s">
        <v>459</v>
      </c>
      <c r="C1398" s="219" t="s">
        <v>1222</v>
      </c>
      <c r="D1398" s="220">
        <v>0</v>
      </c>
    </row>
    <row r="1399" spans="1:4" s="67" customFormat="1">
      <c r="A1399" s="77">
        <f t="shared" si="21"/>
        <v>1391</v>
      </c>
      <c r="B1399" s="515" t="s">
        <v>459</v>
      </c>
      <c r="C1399" s="219" t="s">
        <v>1223</v>
      </c>
      <c r="D1399" s="220">
        <v>0</v>
      </c>
    </row>
    <row r="1400" spans="1:4" s="67" customFormat="1" ht="32.25" customHeight="1">
      <c r="A1400" s="77">
        <f t="shared" si="21"/>
        <v>1392</v>
      </c>
      <c r="B1400" s="515" t="s">
        <v>459</v>
      </c>
      <c r="C1400" s="219" t="s">
        <v>1220</v>
      </c>
      <c r="D1400" s="220">
        <v>7403.0445</v>
      </c>
    </row>
    <row r="1401" spans="1:4" s="67" customFormat="1">
      <c r="A1401" s="77">
        <f t="shared" si="21"/>
        <v>1393</v>
      </c>
      <c r="B1401" s="515" t="s">
        <v>459</v>
      </c>
      <c r="C1401" s="219" t="s">
        <v>1221</v>
      </c>
      <c r="D1401" s="220">
        <v>0</v>
      </c>
    </row>
    <row r="1402" spans="1:4" s="67" customFormat="1" ht="32.25" customHeight="1">
      <c r="A1402" s="77">
        <f t="shared" si="21"/>
        <v>1394</v>
      </c>
      <c r="B1402" s="515" t="s">
        <v>459</v>
      </c>
      <c r="C1402" s="219" t="s">
        <v>1222</v>
      </c>
      <c r="D1402" s="220">
        <v>0</v>
      </c>
    </row>
    <row r="1403" spans="1:4" s="67" customFormat="1">
      <c r="A1403" s="77">
        <f t="shared" si="21"/>
        <v>1395</v>
      </c>
      <c r="B1403" s="515" t="s">
        <v>459</v>
      </c>
      <c r="C1403" s="219" t="s">
        <v>1223</v>
      </c>
      <c r="D1403" s="220">
        <v>0</v>
      </c>
    </row>
    <row r="1404" spans="1:4" s="67" customFormat="1" ht="32.25" customHeight="1">
      <c r="A1404" s="77">
        <f t="shared" si="21"/>
        <v>1396</v>
      </c>
      <c r="B1404" s="515" t="s">
        <v>459</v>
      </c>
      <c r="C1404" s="219" t="s">
        <v>1220</v>
      </c>
      <c r="D1404" s="220">
        <v>7403.0445</v>
      </c>
    </row>
    <row r="1405" spans="1:4" s="67" customFormat="1">
      <c r="A1405" s="77">
        <f t="shared" si="21"/>
        <v>1397</v>
      </c>
      <c r="B1405" s="515" t="s">
        <v>459</v>
      </c>
      <c r="C1405" s="219" t="s">
        <v>1221</v>
      </c>
      <c r="D1405" s="220">
        <v>0</v>
      </c>
    </row>
    <row r="1406" spans="1:4" s="67" customFormat="1" ht="32.25" customHeight="1">
      <c r="A1406" s="77">
        <f t="shared" si="21"/>
        <v>1398</v>
      </c>
      <c r="B1406" s="515" t="s">
        <v>459</v>
      </c>
      <c r="C1406" s="219" t="s">
        <v>1222</v>
      </c>
      <c r="D1406" s="220">
        <v>0</v>
      </c>
    </row>
    <row r="1407" spans="1:4" s="67" customFormat="1">
      <c r="A1407" s="77">
        <f t="shared" si="21"/>
        <v>1399</v>
      </c>
      <c r="B1407" s="515" t="s">
        <v>459</v>
      </c>
      <c r="C1407" s="219" t="s">
        <v>1223</v>
      </c>
      <c r="D1407" s="220">
        <v>0</v>
      </c>
    </row>
    <row r="1408" spans="1:4" s="67" customFormat="1" ht="32.25" customHeight="1">
      <c r="A1408" s="77">
        <f t="shared" si="21"/>
        <v>1400</v>
      </c>
      <c r="B1408" s="515" t="s">
        <v>459</v>
      </c>
      <c r="C1408" s="219" t="s">
        <v>1220</v>
      </c>
      <c r="D1408" s="220">
        <v>7403.0445</v>
      </c>
    </row>
    <row r="1409" spans="1:4" s="67" customFormat="1">
      <c r="A1409" s="77">
        <f t="shared" si="21"/>
        <v>1401</v>
      </c>
      <c r="B1409" s="515" t="s">
        <v>459</v>
      </c>
      <c r="C1409" s="219" t="s">
        <v>1221</v>
      </c>
      <c r="D1409" s="220">
        <v>0</v>
      </c>
    </row>
    <row r="1410" spans="1:4" s="67" customFormat="1" ht="32.25" customHeight="1">
      <c r="A1410" s="77">
        <f t="shared" si="21"/>
        <v>1402</v>
      </c>
      <c r="B1410" s="515" t="s">
        <v>459</v>
      </c>
      <c r="C1410" s="219" t="s">
        <v>1222</v>
      </c>
      <c r="D1410" s="220">
        <v>0</v>
      </c>
    </row>
    <row r="1411" spans="1:4" s="67" customFormat="1">
      <c r="A1411" s="77">
        <f t="shared" si="21"/>
        <v>1403</v>
      </c>
      <c r="B1411" s="515" t="s">
        <v>459</v>
      </c>
      <c r="C1411" s="219" t="s">
        <v>1223</v>
      </c>
      <c r="D1411" s="220">
        <v>0</v>
      </c>
    </row>
    <row r="1412" spans="1:4" s="67" customFormat="1" ht="32.25" customHeight="1">
      <c r="A1412" s="77">
        <f t="shared" si="21"/>
        <v>1404</v>
      </c>
      <c r="B1412" s="515" t="s">
        <v>459</v>
      </c>
      <c r="C1412" s="219" t="s">
        <v>1220</v>
      </c>
      <c r="D1412" s="220">
        <v>7403.0445</v>
      </c>
    </row>
    <row r="1413" spans="1:4" s="67" customFormat="1">
      <c r="A1413" s="77">
        <f t="shared" si="21"/>
        <v>1405</v>
      </c>
      <c r="B1413" s="515" t="s">
        <v>459</v>
      </c>
      <c r="C1413" s="219" t="s">
        <v>1221</v>
      </c>
      <c r="D1413" s="220">
        <v>0</v>
      </c>
    </row>
    <row r="1414" spans="1:4" s="67" customFormat="1" ht="32.25" customHeight="1">
      <c r="A1414" s="77">
        <f t="shared" si="21"/>
        <v>1406</v>
      </c>
      <c r="B1414" s="515" t="s">
        <v>459</v>
      </c>
      <c r="C1414" s="219" t="s">
        <v>1222</v>
      </c>
      <c r="D1414" s="220">
        <v>0</v>
      </c>
    </row>
    <row r="1415" spans="1:4" s="67" customFormat="1">
      <c r="A1415" s="77">
        <f t="shared" si="21"/>
        <v>1407</v>
      </c>
      <c r="B1415" s="515" t="s">
        <v>459</v>
      </c>
      <c r="C1415" s="219" t="s">
        <v>1223</v>
      </c>
      <c r="D1415" s="220">
        <v>0</v>
      </c>
    </row>
    <row r="1416" spans="1:4" s="67" customFormat="1" ht="32.25" customHeight="1">
      <c r="A1416" s="77">
        <f t="shared" si="21"/>
        <v>1408</v>
      </c>
      <c r="B1416" s="515" t="s">
        <v>459</v>
      </c>
      <c r="C1416" s="219" t="s">
        <v>1220</v>
      </c>
      <c r="D1416" s="220">
        <v>7403.0445</v>
      </c>
    </row>
    <row r="1417" spans="1:4" s="67" customFormat="1">
      <c r="A1417" s="77">
        <f t="shared" si="21"/>
        <v>1409</v>
      </c>
      <c r="B1417" s="515" t="s">
        <v>459</v>
      </c>
      <c r="C1417" s="219" t="s">
        <v>1221</v>
      </c>
      <c r="D1417" s="220">
        <v>0</v>
      </c>
    </row>
    <row r="1418" spans="1:4" s="67" customFormat="1" ht="32.25" customHeight="1">
      <c r="A1418" s="77">
        <f t="shared" si="21"/>
        <v>1410</v>
      </c>
      <c r="B1418" s="515" t="s">
        <v>459</v>
      </c>
      <c r="C1418" s="219" t="s">
        <v>1222</v>
      </c>
      <c r="D1418" s="220">
        <v>0</v>
      </c>
    </row>
    <row r="1419" spans="1:4" s="67" customFormat="1">
      <c r="A1419" s="77">
        <f t="shared" ref="A1419:A1482" si="22">A1418+1</f>
        <v>1411</v>
      </c>
      <c r="B1419" s="515" t="s">
        <v>459</v>
      </c>
      <c r="C1419" s="219" t="s">
        <v>1223</v>
      </c>
      <c r="D1419" s="220">
        <v>0</v>
      </c>
    </row>
    <row r="1420" spans="1:4" s="67" customFormat="1" ht="32.25" customHeight="1">
      <c r="A1420" s="77">
        <f t="shared" si="22"/>
        <v>1412</v>
      </c>
      <c r="B1420" s="515" t="s">
        <v>459</v>
      </c>
      <c r="C1420" s="219" t="s">
        <v>1220</v>
      </c>
      <c r="D1420" s="220">
        <v>7403.0445</v>
      </c>
    </row>
    <row r="1421" spans="1:4" s="67" customFormat="1">
      <c r="A1421" s="77">
        <f t="shared" si="22"/>
        <v>1413</v>
      </c>
      <c r="B1421" s="515" t="s">
        <v>459</v>
      </c>
      <c r="C1421" s="219" t="s">
        <v>1221</v>
      </c>
      <c r="D1421" s="220">
        <v>0</v>
      </c>
    </row>
    <row r="1422" spans="1:4" s="67" customFormat="1" ht="32.25" customHeight="1">
      <c r="A1422" s="77">
        <f t="shared" si="22"/>
        <v>1414</v>
      </c>
      <c r="B1422" s="515" t="s">
        <v>459</v>
      </c>
      <c r="C1422" s="219" t="s">
        <v>1222</v>
      </c>
      <c r="D1422" s="220">
        <v>0</v>
      </c>
    </row>
    <row r="1423" spans="1:4" s="67" customFormat="1">
      <c r="A1423" s="77">
        <f t="shared" si="22"/>
        <v>1415</v>
      </c>
      <c r="B1423" s="515" t="s">
        <v>459</v>
      </c>
      <c r="C1423" s="219" t="s">
        <v>1223</v>
      </c>
      <c r="D1423" s="220">
        <v>0</v>
      </c>
    </row>
    <row r="1424" spans="1:4" s="67" customFormat="1" ht="32.25" customHeight="1">
      <c r="A1424" s="77">
        <f t="shared" si="22"/>
        <v>1416</v>
      </c>
      <c r="B1424" s="515" t="s">
        <v>459</v>
      </c>
      <c r="C1424" s="219" t="s">
        <v>1220</v>
      </c>
      <c r="D1424" s="220">
        <v>7403.0445</v>
      </c>
    </row>
    <row r="1425" spans="1:4" s="67" customFormat="1">
      <c r="A1425" s="77">
        <f t="shared" si="22"/>
        <v>1417</v>
      </c>
      <c r="B1425" s="515" t="s">
        <v>459</v>
      </c>
      <c r="C1425" s="219" t="s">
        <v>1221</v>
      </c>
      <c r="D1425" s="220">
        <v>0</v>
      </c>
    </row>
    <row r="1426" spans="1:4" s="67" customFormat="1" ht="32.25" customHeight="1">
      <c r="A1426" s="77">
        <f t="shared" si="22"/>
        <v>1418</v>
      </c>
      <c r="B1426" s="515" t="s">
        <v>459</v>
      </c>
      <c r="C1426" s="219" t="s">
        <v>1222</v>
      </c>
      <c r="D1426" s="220">
        <v>0</v>
      </c>
    </row>
    <row r="1427" spans="1:4" s="67" customFormat="1">
      <c r="A1427" s="77">
        <f t="shared" si="22"/>
        <v>1419</v>
      </c>
      <c r="B1427" s="515" t="s">
        <v>459</v>
      </c>
      <c r="C1427" s="219" t="s">
        <v>1223</v>
      </c>
      <c r="D1427" s="220">
        <v>0</v>
      </c>
    </row>
    <row r="1428" spans="1:4" s="67" customFormat="1" ht="32.25" customHeight="1">
      <c r="A1428" s="77">
        <f t="shared" si="22"/>
        <v>1420</v>
      </c>
      <c r="B1428" s="515" t="s">
        <v>459</v>
      </c>
      <c r="C1428" s="219" t="s">
        <v>1220</v>
      </c>
      <c r="D1428" s="220">
        <v>7403.0445</v>
      </c>
    </row>
    <row r="1429" spans="1:4" s="67" customFormat="1">
      <c r="A1429" s="77">
        <f t="shared" si="22"/>
        <v>1421</v>
      </c>
      <c r="B1429" s="515" t="s">
        <v>459</v>
      </c>
      <c r="C1429" s="219" t="s">
        <v>1221</v>
      </c>
      <c r="D1429" s="220">
        <v>0</v>
      </c>
    </row>
    <row r="1430" spans="1:4" s="67" customFormat="1" ht="32.25" customHeight="1">
      <c r="A1430" s="77">
        <f t="shared" si="22"/>
        <v>1422</v>
      </c>
      <c r="B1430" s="515" t="s">
        <v>459</v>
      </c>
      <c r="C1430" s="219" t="s">
        <v>1222</v>
      </c>
      <c r="D1430" s="220">
        <v>0</v>
      </c>
    </row>
    <row r="1431" spans="1:4" s="67" customFormat="1">
      <c r="A1431" s="77">
        <f t="shared" si="22"/>
        <v>1423</v>
      </c>
      <c r="B1431" s="515" t="s">
        <v>459</v>
      </c>
      <c r="C1431" s="219" t="s">
        <v>1223</v>
      </c>
      <c r="D1431" s="220">
        <v>0</v>
      </c>
    </row>
    <row r="1432" spans="1:4" s="67" customFormat="1" ht="32.25" customHeight="1">
      <c r="A1432" s="77">
        <f t="shared" si="22"/>
        <v>1424</v>
      </c>
      <c r="B1432" s="515" t="s">
        <v>459</v>
      </c>
      <c r="C1432" s="219" t="s">
        <v>1220</v>
      </c>
      <c r="D1432" s="220">
        <v>7403.0445</v>
      </c>
    </row>
    <row r="1433" spans="1:4" s="67" customFormat="1">
      <c r="A1433" s="77">
        <f t="shared" si="22"/>
        <v>1425</v>
      </c>
      <c r="B1433" s="515" t="s">
        <v>459</v>
      </c>
      <c r="C1433" s="219" t="s">
        <v>1221</v>
      </c>
      <c r="D1433" s="220">
        <v>0</v>
      </c>
    </row>
    <row r="1434" spans="1:4" s="67" customFormat="1" ht="32.25" customHeight="1">
      <c r="A1434" s="77">
        <f t="shared" si="22"/>
        <v>1426</v>
      </c>
      <c r="B1434" s="515" t="s">
        <v>459</v>
      </c>
      <c r="C1434" s="219" t="s">
        <v>1222</v>
      </c>
      <c r="D1434" s="220">
        <v>0</v>
      </c>
    </row>
    <row r="1435" spans="1:4" s="67" customFormat="1">
      <c r="A1435" s="77">
        <f t="shared" si="22"/>
        <v>1427</v>
      </c>
      <c r="B1435" s="515" t="s">
        <v>459</v>
      </c>
      <c r="C1435" s="219" t="s">
        <v>1223</v>
      </c>
      <c r="D1435" s="220">
        <v>0</v>
      </c>
    </row>
    <row r="1436" spans="1:4" s="67" customFormat="1" ht="32.25" customHeight="1">
      <c r="A1436" s="77">
        <f t="shared" si="22"/>
        <v>1428</v>
      </c>
      <c r="B1436" s="515" t="s">
        <v>459</v>
      </c>
      <c r="C1436" s="219" t="s">
        <v>1220</v>
      </c>
      <c r="D1436" s="220">
        <v>7403.0445</v>
      </c>
    </row>
    <row r="1437" spans="1:4" s="67" customFormat="1">
      <c r="A1437" s="77">
        <f t="shared" si="22"/>
        <v>1429</v>
      </c>
      <c r="B1437" s="515" t="s">
        <v>459</v>
      </c>
      <c r="C1437" s="219" t="s">
        <v>1221</v>
      </c>
      <c r="D1437" s="220">
        <v>0</v>
      </c>
    </row>
    <row r="1438" spans="1:4" s="67" customFormat="1" ht="32.25" customHeight="1">
      <c r="A1438" s="77">
        <f t="shared" si="22"/>
        <v>1430</v>
      </c>
      <c r="B1438" s="515" t="s">
        <v>459</v>
      </c>
      <c r="C1438" s="219" t="s">
        <v>1222</v>
      </c>
      <c r="D1438" s="220">
        <v>0</v>
      </c>
    </row>
    <row r="1439" spans="1:4" s="67" customFormat="1">
      <c r="A1439" s="77">
        <f t="shared" si="22"/>
        <v>1431</v>
      </c>
      <c r="B1439" s="515" t="s">
        <v>459</v>
      </c>
      <c r="C1439" s="219" t="s">
        <v>1223</v>
      </c>
      <c r="D1439" s="220">
        <v>0</v>
      </c>
    </row>
    <row r="1440" spans="1:4" s="67" customFormat="1" ht="32.25" customHeight="1">
      <c r="A1440" s="77">
        <f t="shared" si="22"/>
        <v>1432</v>
      </c>
      <c r="B1440" s="515" t="s">
        <v>459</v>
      </c>
      <c r="C1440" s="219" t="s">
        <v>1220</v>
      </c>
      <c r="D1440" s="220">
        <v>7403.0445</v>
      </c>
    </row>
    <row r="1441" spans="1:4" s="67" customFormat="1" ht="16.5" customHeight="1">
      <c r="A1441" s="77">
        <f t="shared" si="22"/>
        <v>1433</v>
      </c>
      <c r="B1441" s="515" t="s">
        <v>459</v>
      </c>
      <c r="C1441" s="219" t="s">
        <v>1221</v>
      </c>
      <c r="D1441" s="220">
        <v>0</v>
      </c>
    </row>
    <row r="1442" spans="1:4" s="67" customFormat="1" ht="32.25" customHeight="1">
      <c r="A1442" s="77">
        <f t="shared" si="22"/>
        <v>1434</v>
      </c>
      <c r="B1442" s="515" t="s">
        <v>459</v>
      </c>
      <c r="C1442" s="219" t="s">
        <v>1222</v>
      </c>
      <c r="D1442" s="220">
        <v>0</v>
      </c>
    </row>
    <row r="1443" spans="1:4" s="67" customFormat="1">
      <c r="A1443" s="77">
        <f t="shared" si="22"/>
        <v>1435</v>
      </c>
      <c r="B1443" s="515" t="s">
        <v>459</v>
      </c>
      <c r="C1443" s="219" t="s">
        <v>1223</v>
      </c>
      <c r="D1443" s="220">
        <v>0</v>
      </c>
    </row>
    <row r="1444" spans="1:4" s="67" customFormat="1" ht="32.25" customHeight="1">
      <c r="A1444" s="77">
        <f t="shared" si="22"/>
        <v>1436</v>
      </c>
      <c r="B1444" s="515" t="s">
        <v>459</v>
      </c>
      <c r="C1444" s="219" t="s">
        <v>1220</v>
      </c>
      <c r="D1444" s="220">
        <v>7403.0445</v>
      </c>
    </row>
    <row r="1445" spans="1:4" s="67" customFormat="1">
      <c r="A1445" s="77">
        <f t="shared" si="22"/>
        <v>1437</v>
      </c>
      <c r="B1445" s="515" t="s">
        <v>459</v>
      </c>
      <c r="C1445" s="219" t="s">
        <v>1221</v>
      </c>
      <c r="D1445" s="220">
        <v>0</v>
      </c>
    </row>
    <row r="1446" spans="1:4" s="67" customFormat="1" ht="32.25" customHeight="1">
      <c r="A1446" s="77">
        <f t="shared" si="22"/>
        <v>1438</v>
      </c>
      <c r="B1446" s="515" t="s">
        <v>459</v>
      </c>
      <c r="C1446" s="219" t="s">
        <v>1222</v>
      </c>
      <c r="D1446" s="220">
        <v>0</v>
      </c>
    </row>
    <row r="1447" spans="1:4" s="67" customFormat="1">
      <c r="A1447" s="77">
        <f t="shared" si="22"/>
        <v>1439</v>
      </c>
      <c r="B1447" s="515" t="s">
        <v>459</v>
      </c>
      <c r="C1447" s="219" t="s">
        <v>1223</v>
      </c>
      <c r="D1447" s="220">
        <v>0</v>
      </c>
    </row>
    <row r="1448" spans="1:4" s="67" customFormat="1" ht="32.25" customHeight="1">
      <c r="A1448" s="77">
        <f t="shared" si="22"/>
        <v>1440</v>
      </c>
      <c r="B1448" s="515" t="s">
        <v>459</v>
      </c>
      <c r="C1448" s="219" t="s">
        <v>1220</v>
      </c>
      <c r="D1448" s="220">
        <v>7403.0445</v>
      </c>
    </row>
    <row r="1449" spans="1:4" s="67" customFormat="1">
      <c r="A1449" s="77">
        <f t="shared" si="22"/>
        <v>1441</v>
      </c>
      <c r="B1449" s="515" t="s">
        <v>459</v>
      </c>
      <c r="C1449" s="219" t="s">
        <v>1221</v>
      </c>
      <c r="D1449" s="220">
        <v>0</v>
      </c>
    </row>
    <row r="1450" spans="1:4" s="67" customFormat="1" ht="32.25" customHeight="1">
      <c r="A1450" s="77">
        <f t="shared" si="22"/>
        <v>1442</v>
      </c>
      <c r="B1450" s="515" t="s">
        <v>459</v>
      </c>
      <c r="C1450" s="219" t="s">
        <v>1222</v>
      </c>
      <c r="D1450" s="220">
        <v>0</v>
      </c>
    </row>
    <row r="1451" spans="1:4" s="67" customFormat="1">
      <c r="A1451" s="77">
        <f t="shared" si="22"/>
        <v>1443</v>
      </c>
      <c r="B1451" s="515" t="s">
        <v>459</v>
      </c>
      <c r="C1451" s="219" t="s">
        <v>1223</v>
      </c>
      <c r="D1451" s="220">
        <v>0</v>
      </c>
    </row>
    <row r="1452" spans="1:4" s="67" customFormat="1" ht="32.25" customHeight="1">
      <c r="A1452" s="77">
        <f t="shared" si="22"/>
        <v>1444</v>
      </c>
      <c r="B1452" s="515" t="s">
        <v>459</v>
      </c>
      <c r="C1452" s="219" t="s">
        <v>1220</v>
      </c>
      <c r="D1452" s="220">
        <v>7403.0445</v>
      </c>
    </row>
    <row r="1453" spans="1:4" s="67" customFormat="1">
      <c r="A1453" s="77">
        <f t="shared" si="22"/>
        <v>1445</v>
      </c>
      <c r="B1453" s="515" t="s">
        <v>459</v>
      </c>
      <c r="C1453" s="219" t="s">
        <v>1221</v>
      </c>
      <c r="D1453" s="220">
        <v>0</v>
      </c>
    </row>
    <row r="1454" spans="1:4" s="67" customFormat="1" ht="32.25" customHeight="1">
      <c r="A1454" s="77">
        <f t="shared" si="22"/>
        <v>1446</v>
      </c>
      <c r="B1454" s="515" t="s">
        <v>459</v>
      </c>
      <c r="C1454" s="219" t="s">
        <v>1222</v>
      </c>
      <c r="D1454" s="220">
        <v>0</v>
      </c>
    </row>
    <row r="1455" spans="1:4" s="67" customFormat="1">
      <c r="A1455" s="77">
        <f t="shared" si="22"/>
        <v>1447</v>
      </c>
      <c r="B1455" s="515" t="s">
        <v>459</v>
      </c>
      <c r="C1455" s="219" t="s">
        <v>1223</v>
      </c>
      <c r="D1455" s="220">
        <v>0</v>
      </c>
    </row>
    <row r="1456" spans="1:4" s="67" customFormat="1" ht="32.25" customHeight="1">
      <c r="A1456" s="77">
        <f t="shared" si="22"/>
        <v>1448</v>
      </c>
      <c r="B1456" s="515" t="s">
        <v>459</v>
      </c>
      <c r="C1456" s="219" t="s">
        <v>1220</v>
      </c>
      <c r="D1456" s="220">
        <v>7403.0445</v>
      </c>
    </row>
    <row r="1457" spans="1:4" s="67" customFormat="1">
      <c r="A1457" s="77">
        <f t="shared" si="22"/>
        <v>1449</v>
      </c>
      <c r="B1457" s="515" t="s">
        <v>459</v>
      </c>
      <c r="C1457" s="219" t="s">
        <v>1221</v>
      </c>
      <c r="D1457" s="220">
        <v>0</v>
      </c>
    </row>
    <row r="1458" spans="1:4" s="67" customFormat="1" ht="32.25" customHeight="1">
      <c r="A1458" s="77">
        <f t="shared" si="22"/>
        <v>1450</v>
      </c>
      <c r="B1458" s="515" t="s">
        <v>459</v>
      </c>
      <c r="C1458" s="219" t="s">
        <v>1222</v>
      </c>
      <c r="D1458" s="220">
        <v>0</v>
      </c>
    </row>
    <row r="1459" spans="1:4" s="67" customFormat="1">
      <c r="A1459" s="77">
        <f t="shared" si="22"/>
        <v>1451</v>
      </c>
      <c r="B1459" s="515" t="s">
        <v>459</v>
      </c>
      <c r="C1459" s="219" t="s">
        <v>1223</v>
      </c>
      <c r="D1459" s="220">
        <v>0</v>
      </c>
    </row>
    <row r="1460" spans="1:4" s="67" customFormat="1" ht="32.25" customHeight="1">
      <c r="A1460" s="77">
        <f t="shared" si="22"/>
        <v>1452</v>
      </c>
      <c r="B1460" s="515" t="s">
        <v>459</v>
      </c>
      <c r="C1460" s="219" t="s">
        <v>1220</v>
      </c>
      <c r="D1460" s="220">
        <v>7403.0445</v>
      </c>
    </row>
    <row r="1461" spans="1:4" s="67" customFormat="1">
      <c r="A1461" s="77">
        <f t="shared" si="22"/>
        <v>1453</v>
      </c>
      <c r="B1461" s="515" t="s">
        <v>459</v>
      </c>
      <c r="C1461" s="219" t="s">
        <v>1221</v>
      </c>
      <c r="D1461" s="220">
        <v>0</v>
      </c>
    </row>
    <row r="1462" spans="1:4" s="67" customFormat="1" ht="32.25" customHeight="1">
      <c r="A1462" s="77">
        <f t="shared" si="22"/>
        <v>1454</v>
      </c>
      <c r="B1462" s="515" t="s">
        <v>459</v>
      </c>
      <c r="C1462" s="219" t="s">
        <v>1222</v>
      </c>
      <c r="D1462" s="220">
        <v>0</v>
      </c>
    </row>
    <row r="1463" spans="1:4" s="67" customFormat="1">
      <c r="A1463" s="77">
        <f t="shared" si="22"/>
        <v>1455</v>
      </c>
      <c r="B1463" s="515" t="s">
        <v>459</v>
      </c>
      <c r="C1463" s="219" t="s">
        <v>1223</v>
      </c>
      <c r="D1463" s="220">
        <v>0</v>
      </c>
    </row>
    <row r="1464" spans="1:4" s="67" customFormat="1" ht="32.25" customHeight="1">
      <c r="A1464" s="77">
        <f t="shared" si="22"/>
        <v>1456</v>
      </c>
      <c r="B1464" s="515" t="s">
        <v>459</v>
      </c>
      <c r="C1464" s="219" t="s">
        <v>1220</v>
      </c>
      <c r="D1464" s="220">
        <v>7403.0445</v>
      </c>
    </row>
    <row r="1465" spans="1:4" s="67" customFormat="1">
      <c r="A1465" s="77">
        <f t="shared" si="22"/>
        <v>1457</v>
      </c>
      <c r="B1465" s="515" t="s">
        <v>459</v>
      </c>
      <c r="C1465" s="219" t="s">
        <v>1221</v>
      </c>
      <c r="D1465" s="220">
        <v>0</v>
      </c>
    </row>
    <row r="1466" spans="1:4" s="67" customFormat="1" ht="32.25" customHeight="1">
      <c r="A1466" s="77">
        <f t="shared" si="22"/>
        <v>1458</v>
      </c>
      <c r="B1466" s="515" t="s">
        <v>459</v>
      </c>
      <c r="C1466" s="219" t="s">
        <v>1222</v>
      </c>
      <c r="D1466" s="220">
        <v>0</v>
      </c>
    </row>
    <row r="1467" spans="1:4" s="67" customFormat="1">
      <c r="A1467" s="77">
        <f t="shared" si="22"/>
        <v>1459</v>
      </c>
      <c r="B1467" s="515" t="s">
        <v>459</v>
      </c>
      <c r="C1467" s="219" t="s">
        <v>1223</v>
      </c>
      <c r="D1467" s="220">
        <v>0</v>
      </c>
    </row>
    <row r="1468" spans="1:4" s="67" customFormat="1" ht="32.25" customHeight="1">
      <c r="A1468" s="77">
        <f t="shared" si="22"/>
        <v>1460</v>
      </c>
      <c r="B1468" s="515" t="s">
        <v>459</v>
      </c>
      <c r="C1468" s="219" t="s">
        <v>1220</v>
      </c>
      <c r="D1468" s="220">
        <v>7403.0445</v>
      </c>
    </row>
    <row r="1469" spans="1:4" s="67" customFormat="1">
      <c r="A1469" s="77">
        <f t="shared" si="22"/>
        <v>1461</v>
      </c>
      <c r="B1469" s="515" t="s">
        <v>459</v>
      </c>
      <c r="C1469" s="219" t="s">
        <v>1221</v>
      </c>
      <c r="D1469" s="220">
        <v>0</v>
      </c>
    </row>
    <row r="1470" spans="1:4" s="67" customFormat="1" ht="32.25" customHeight="1">
      <c r="A1470" s="77">
        <f t="shared" si="22"/>
        <v>1462</v>
      </c>
      <c r="B1470" s="515" t="s">
        <v>459</v>
      </c>
      <c r="C1470" s="219" t="s">
        <v>1222</v>
      </c>
      <c r="D1470" s="220">
        <v>0</v>
      </c>
    </row>
    <row r="1471" spans="1:4" s="67" customFormat="1">
      <c r="A1471" s="77">
        <f t="shared" si="22"/>
        <v>1463</v>
      </c>
      <c r="B1471" s="515" t="s">
        <v>459</v>
      </c>
      <c r="C1471" s="219" t="s">
        <v>1223</v>
      </c>
      <c r="D1471" s="220">
        <v>0</v>
      </c>
    </row>
    <row r="1472" spans="1:4" s="67" customFormat="1" ht="32.25" customHeight="1">
      <c r="A1472" s="77">
        <f t="shared" si="22"/>
        <v>1464</v>
      </c>
      <c r="B1472" s="515" t="s">
        <v>459</v>
      </c>
      <c r="C1472" s="219" t="s">
        <v>1220</v>
      </c>
      <c r="D1472" s="220">
        <v>7403.0445</v>
      </c>
    </row>
    <row r="1473" spans="1:4" s="67" customFormat="1">
      <c r="A1473" s="77">
        <f t="shared" si="22"/>
        <v>1465</v>
      </c>
      <c r="B1473" s="515" t="s">
        <v>459</v>
      </c>
      <c r="C1473" s="219" t="s">
        <v>1221</v>
      </c>
      <c r="D1473" s="220">
        <v>0</v>
      </c>
    </row>
    <row r="1474" spans="1:4" s="67" customFormat="1" ht="32.25" customHeight="1">
      <c r="A1474" s="77">
        <f t="shared" si="22"/>
        <v>1466</v>
      </c>
      <c r="B1474" s="515" t="s">
        <v>459</v>
      </c>
      <c r="C1474" s="219" t="s">
        <v>1222</v>
      </c>
      <c r="D1474" s="220">
        <v>0</v>
      </c>
    </row>
    <row r="1475" spans="1:4" s="67" customFormat="1">
      <c r="A1475" s="77">
        <f t="shared" si="22"/>
        <v>1467</v>
      </c>
      <c r="B1475" s="515" t="s">
        <v>459</v>
      </c>
      <c r="C1475" s="219" t="s">
        <v>1223</v>
      </c>
      <c r="D1475" s="220">
        <v>0</v>
      </c>
    </row>
    <row r="1476" spans="1:4" s="67" customFormat="1" ht="32.25" customHeight="1">
      <c r="A1476" s="77">
        <f t="shared" si="22"/>
        <v>1468</v>
      </c>
      <c r="B1476" s="515" t="s">
        <v>459</v>
      </c>
      <c r="C1476" s="219" t="s">
        <v>1220</v>
      </c>
      <c r="D1476" s="220">
        <v>7403.0445</v>
      </c>
    </row>
    <row r="1477" spans="1:4" s="67" customFormat="1">
      <c r="A1477" s="77">
        <f t="shared" si="22"/>
        <v>1469</v>
      </c>
      <c r="B1477" s="515" t="s">
        <v>459</v>
      </c>
      <c r="C1477" s="219" t="s">
        <v>1221</v>
      </c>
      <c r="D1477" s="220">
        <v>0</v>
      </c>
    </row>
    <row r="1478" spans="1:4" s="67" customFormat="1" ht="32.25" customHeight="1">
      <c r="A1478" s="77">
        <f t="shared" si="22"/>
        <v>1470</v>
      </c>
      <c r="B1478" s="515" t="s">
        <v>459</v>
      </c>
      <c r="C1478" s="219" t="s">
        <v>1222</v>
      </c>
      <c r="D1478" s="220">
        <v>0</v>
      </c>
    </row>
    <row r="1479" spans="1:4" s="67" customFormat="1">
      <c r="A1479" s="77">
        <f t="shared" si="22"/>
        <v>1471</v>
      </c>
      <c r="B1479" s="515" t="s">
        <v>459</v>
      </c>
      <c r="C1479" s="219" t="s">
        <v>1223</v>
      </c>
      <c r="D1479" s="220">
        <v>0</v>
      </c>
    </row>
    <row r="1480" spans="1:4" s="67" customFormat="1" ht="32.25" customHeight="1">
      <c r="A1480" s="77">
        <f t="shared" si="22"/>
        <v>1472</v>
      </c>
      <c r="B1480" s="515" t="s">
        <v>459</v>
      </c>
      <c r="C1480" s="219" t="s">
        <v>1220</v>
      </c>
      <c r="D1480" s="220">
        <v>7403.0445</v>
      </c>
    </row>
    <row r="1481" spans="1:4" s="67" customFormat="1" ht="32.25" customHeight="1">
      <c r="A1481" s="77">
        <f t="shared" si="22"/>
        <v>1473</v>
      </c>
      <c r="B1481" s="515" t="s">
        <v>459</v>
      </c>
      <c r="C1481" s="219" t="s">
        <v>1221</v>
      </c>
      <c r="D1481" s="220">
        <v>0</v>
      </c>
    </row>
    <row r="1482" spans="1:4" s="67" customFormat="1" ht="25.5">
      <c r="A1482" s="77">
        <f t="shared" si="22"/>
        <v>1474</v>
      </c>
      <c r="B1482" s="515" t="s">
        <v>459</v>
      </c>
      <c r="C1482" s="219" t="s">
        <v>1222</v>
      </c>
      <c r="D1482" s="220">
        <v>0</v>
      </c>
    </row>
    <row r="1483" spans="1:4" s="67" customFormat="1">
      <c r="A1483" s="77">
        <f t="shared" ref="A1483:A1546" si="23">A1482+1</f>
        <v>1475</v>
      </c>
      <c r="B1483" s="515" t="s">
        <v>459</v>
      </c>
      <c r="C1483" s="219" t="s">
        <v>1223</v>
      </c>
      <c r="D1483" s="220">
        <v>0</v>
      </c>
    </row>
    <row r="1484" spans="1:4" s="67" customFormat="1" ht="32.25" customHeight="1">
      <c r="A1484" s="77">
        <f t="shared" si="23"/>
        <v>1476</v>
      </c>
      <c r="B1484" s="515" t="s">
        <v>459</v>
      </c>
      <c r="C1484" s="219" t="s">
        <v>1220</v>
      </c>
      <c r="D1484" s="220">
        <v>7403.0445</v>
      </c>
    </row>
    <row r="1485" spans="1:4" s="67" customFormat="1">
      <c r="A1485" s="77">
        <f t="shared" si="23"/>
        <v>1477</v>
      </c>
      <c r="B1485" s="515" t="s">
        <v>459</v>
      </c>
      <c r="C1485" s="219" t="s">
        <v>1221</v>
      </c>
      <c r="D1485" s="220">
        <v>0</v>
      </c>
    </row>
    <row r="1486" spans="1:4" s="67" customFormat="1" ht="25.5">
      <c r="A1486" s="77">
        <f t="shared" si="23"/>
        <v>1478</v>
      </c>
      <c r="B1486" s="515" t="s">
        <v>459</v>
      </c>
      <c r="C1486" s="219" t="s">
        <v>1222</v>
      </c>
      <c r="D1486" s="220">
        <v>0</v>
      </c>
    </row>
    <row r="1487" spans="1:4" s="67" customFormat="1">
      <c r="A1487" s="77">
        <f t="shared" si="23"/>
        <v>1479</v>
      </c>
      <c r="B1487" s="515" t="s">
        <v>459</v>
      </c>
      <c r="C1487" s="219" t="s">
        <v>1223</v>
      </c>
      <c r="D1487" s="220">
        <v>0</v>
      </c>
    </row>
    <row r="1488" spans="1:4" s="67" customFormat="1" ht="32.25" customHeight="1">
      <c r="A1488" s="77">
        <f t="shared" si="23"/>
        <v>1480</v>
      </c>
      <c r="B1488" s="515" t="s">
        <v>459</v>
      </c>
      <c r="C1488" s="219" t="s">
        <v>1220</v>
      </c>
      <c r="D1488" s="220">
        <v>7403.0445</v>
      </c>
    </row>
    <row r="1489" spans="1:4" s="67" customFormat="1">
      <c r="A1489" s="77">
        <f t="shared" si="23"/>
        <v>1481</v>
      </c>
      <c r="B1489" s="515" t="s">
        <v>459</v>
      </c>
      <c r="C1489" s="219" t="s">
        <v>1221</v>
      </c>
      <c r="D1489" s="220">
        <v>0</v>
      </c>
    </row>
    <row r="1490" spans="1:4" s="67" customFormat="1" ht="25.5">
      <c r="A1490" s="77">
        <f t="shared" si="23"/>
        <v>1482</v>
      </c>
      <c r="B1490" s="515" t="s">
        <v>459</v>
      </c>
      <c r="C1490" s="219" t="s">
        <v>1222</v>
      </c>
      <c r="D1490" s="220">
        <v>0</v>
      </c>
    </row>
    <row r="1491" spans="1:4" s="67" customFormat="1">
      <c r="A1491" s="77">
        <f t="shared" si="23"/>
        <v>1483</v>
      </c>
      <c r="B1491" s="515" t="s">
        <v>459</v>
      </c>
      <c r="C1491" s="219" t="s">
        <v>1223</v>
      </c>
      <c r="D1491" s="220">
        <v>0</v>
      </c>
    </row>
    <row r="1492" spans="1:4" s="67" customFormat="1" ht="32.25" customHeight="1">
      <c r="A1492" s="77">
        <f t="shared" si="23"/>
        <v>1484</v>
      </c>
      <c r="B1492" s="515" t="s">
        <v>459</v>
      </c>
      <c r="C1492" s="219" t="s">
        <v>1220</v>
      </c>
      <c r="D1492" s="220">
        <v>7403.0445</v>
      </c>
    </row>
    <row r="1493" spans="1:4" s="67" customFormat="1">
      <c r="A1493" s="77">
        <f t="shared" si="23"/>
        <v>1485</v>
      </c>
      <c r="B1493" s="515" t="s">
        <v>459</v>
      </c>
      <c r="C1493" s="219" t="s">
        <v>1221</v>
      </c>
      <c r="D1493" s="220">
        <v>0</v>
      </c>
    </row>
    <row r="1494" spans="1:4" s="67" customFormat="1" ht="25.5">
      <c r="A1494" s="77">
        <f t="shared" si="23"/>
        <v>1486</v>
      </c>
      <c r="B1494" s="515" t="s">
        <v>459</v>
      </c>
      <c r="C1494" s="219" t="s">
        <v>1222</v>
      </c>
      <c r="D1494" s="220">
        <v>0</v>
      </c>
    </row>
    <row r="1495" spans="1:4" s="67" customFormat="1">
      <c r="A1495" s="77">
        <f t="shared" si="23"/>
        <v>1487</v>
      </c>
      <c r="B1495" s="515" t="s">
        <v>459</v>
      </c>
      <c r="C1495" s="219" t="s">
        <v>1223</v>
      </c>
      <c r="D1495" s="220">
        <v>0</v>
      </c>
    </row>
    <row r="1496" spans="1:4" s="67" customFormat="1" ht="25.5">
      <c r="A1496" s="77">
        <f t="shared" si="23"/>
        <v>1488</v>
      </c>
      <c r="B1496" s="515" t="s">
        <v>459</v>
      </c>
      <c r="C1496" s="219" t="s">
        <v>1220</v>
      </c>
      <c r="D1496" s="220">
        <v>7403.0445</v>
      </c>
    </row>
    <row r="1497" spans="1:4" s="67" customFormat="1">
      <c r="A1497" s="77">
        <f t="shared" si="23"/>
        <v>1489</v>
      </c>
      <c r="B1497" s="515" t="s">
        <v>459</v>
      </c>
      <c r="C1497" s="219" t="s">
        <v>1221</v>
      </c>
      <c r="D1497" s="220">
        <v>0</v>
      </c>
    </row>
    <row r="1498" spans="1:4" s="67" customFormat="1" ht="25.5">
      <c r="A1498" s="77">
        <f t="shared" si="23"/>
        <v>1490</v>
      </c>
      <c r="B1498" s="515" t="s">
        <v>459</v>
      </c>
      <c r="C1498" s="219" t="s">
        <v>1222</v>
      </c>
      <c r="D1498" s="220">
        <v>0</v>
      </c>
    </row>
    <row r="1499" spans="1:4" s="67" customFormat="1">
      <c r="A1499" s="77">
        <f t="shared" si="23"/>
        <v>1491</v>
      </c>
      <c r="B1499" s="515" t="s">
        <v>459</v>
      </c>
      <c r="C1499" s="219" t="s">
        <v>1223</v>
      </c>
      <c r="D1499" s="220">
        <v>0</v>
      </c>
    </row>
    <row r="1500" spans="1:4" s="67" customFormat="1" ht="25.5">
      <c r="A1500" s="77">
        <f t="shared" si="23"/>
        <v>1492</v>
      </c>
      <c r="B1500" s="515" t="s">
        <v>459</v>
      </c>
      <c r="C1500" s="219" t="s">
        <v>1220</v>
      </c>
      <c r="D1500" s="220">
        <v>7403.0445</v>
      </c>
    </row>
    <row r="1501" spans="1:4" s="67" customFormat="1">
      <c r="A1501" s="77">
        <f t="shared" si="23"/>
        <v>1493</v>
      </c>
      <c r="B1501" s="515" t="s">
        <v>459</v>
      </c>
      <c r="C1501" s="219" t="s">
        <v>1221</v>
      </c>
      <c r="D1501" s="220">
        <v>0</v>
      </c>
    </row>
    <row r="1502" spans="1:4" s="67" customFormat="1" ht="25.5">
      <c r="A1502" s="77">
        <f t="shared" si="23"/>
        <v>1494</v>
      </c>
      <c r="B1502" s="515" t="s">
        <v>459</v>
      </c>
      <c r="C1502" s="219" t="s">
        <v>1222</v>
      </c>
      <c r="D1502" s="220">
        <v>0</v>
      </c>
    </row>
    <row r="1503" spans="1:4" s="67" customFormat="1">
      <c r="A1503" s="77">
        <f t="shared" si="23"/>
        <v>1495</v>
      </c>
      <c r="B1503" s="515" t="s">
        <v>459</v>
      </c>
      <c r="C1503" s="219" t="s">
        <v>1223</v>
      </c>
      <c r="D1503" s="220">
        <v>0</v>
      </c>
    </row>
    <row r="1504" spans="1:4" s="67" customFormat="1" ht="25.5">
      <c r="A1504" s="77">
        <f t="shared" si="23"/>
        <v>1496</v>
      </c>
      <c r="B1504" s="515" t="s">
        <v>459</v>
      </c>
      <c r="C1504" s="219" t="s">
        <v>1220</v>
      </c>
      <c r="D1504" s="220">
        <v>7403.0445</v>
      </c>
    </row>
    <row r="1505" spans="1:4" s="67" customFormat="1">
      <c r="A1505" s="77">
        <f t="shared" si="23"/>
        <v>1497</v>
      </c>
      <c r="B1505" s="515" t="s">
        <v>459</v>
      </c>
      <c r="C1505" s="219" t="s">
        <v>1221</v>
      </c>
      <c r="D1505" s="220">
        <v>0</v>
      </c>
    </row>
    <row r="1506" spans="1:4" s="67" customFormat="1" ht="25.5">
      <c r="A1506" s="77">
        <f t="shared" si="23"/>
        <v>1498</v>
      </c>
      <c r="B1506" s="515" t="s">
        <v>459</v>
      </c>
      <c r="C1506" s="219" t="s">
        <v>1222</v>
      </c>
      <c r="D1506" s="220">
        <v>0</v>
      </c>
    </row>
    <row r="1507" spans="1:4" s="67" customFormat="1">
      <c r="A1507" s="77">
        <f t="shared" si="23"/>
        <v>1499</v>
      </c>
      <c r="B1507" s="515" t="s">
        <v>459</v>
      </c>
      <c r="C1507" s="219" t="s">
        <v>1223</v>
      </c>
      <c r="D1507" s="220">
        <v>0</v>
      </c>
    </row>
    <row r="1508" spans="1:4" s="67" customFormat="1" ht="25.5">
      <c r="A1508" s="77">
        <f t="shared" si="23"/>
        <v>1500</v>
      </c>
      <c r="B1508" s="515" t="s">
        <v>459</v>
      </c>
      <c r="C1508" s="219" t="s">
        <v>1220</v>
      </c>
      <c r="D1508" s="220">
        <v>7403.0445</v>
      </c>
    </row>
    <row r="1509" spans="1:4" s="67" customFormat="1">
      <c r="A1509" s="77">
        <f t="shared" si="23"/>
        <v>1501</v>
      </c>
      <c r="B1509" s="515" t="s">
        <v>459</v>
      </c>
      <c r="C1509" s="219" t="s">
        <v>1221</v>
      </c>
      <c r="D1509" s="220">
        <v>0</v>
      </c>
    </row>
    <row r="1510" spans="1:4" s="67" customFormat="1" ht="25.5">
      <c r="A1510" s="77">
        <f t="shared" si="23"/>
        <v>1502</v>
      </c>
      <c r="B1510" s="515" t="s">
        <v>459</v>
      </c>
      <c r="C1510" s="219" t="s">
        <v>1222</v>
      </c>
      <c r="D1510" s="220">
        <v>0</v>
      </c>
    </row>
    <row r="1511" spans="1:4" s="67" customFormat="1">
      <c r="A1511" s="77">
        <f t="shared" si="23"/>
        <v>1503</v>
      </c>
      <c r="B1511" s="515" t="s">
        <v>459</v>
      </c>
      <c r="C1511" s="219" t="s">
        <v>1223</v>
      </c>
      <c r="D1511" s="220">
        <v>0</v>
      </c>
    </row>
    <row r="1512" spans="1:4" s="67" customFormat="1" ht="25.5">
      <c r="A1512" s="77">
        <f t="shared" si="23"/>
        <v>1504</v>
      </c>
      <c r="B1512" s="515" t="s">
        <v>459</v>
      </c>
      <c r="C1512" s="219" t="s">
        <v>1220</v>
      </c>
      <c r="D1512" s="220">
        <v>7403.0445</v>
      </c>
    </row>
    <row r="1513" spans="1:4" s="67" customFormat="1">
      <c r="A1513" s="77">
        <f t="shared" si="23"/>
        <v>1505</v>
      </c>
      <c r="B1513" s="515" t="s">
        <v>459</v>
      </c>
      <c r="C1513" s="219" t="s">
        <v>1221</v>
      </c>
      <c r="D1513" s="220">
        <v>0</v>
      </c>
    </row>
    <row r="1514" spans="1:4" s="67" customFormat="1" ht="25.5">
      <c r="A1514" s="77">
        <f t="shared" si="23"/>
        <v>1506</v>
      </c>
      <c r="B1514" s="515" t="s">
        <v>459</v>
      </c>
      <c r="C1514" s="219" t="s">
        <v>1222</v>
      </c>
      <c r="D1514" s="220">
        <v>0</v>
      </c>
    </row>
    <row r="1515" spans="1:4" s="67" customFormat="1">
      <c r="A1515" s="77">
        <f t="shared" si="23"/>
        <v>1507</v>
      </c>
      <c r="B1515" s="515" t="s">
        <v>459</v>
      </c>
      <c r="C1515" s="219" t="s">
        <v>1223</v>
      </c>
      <c r="D1515" s="220">
        <v>0</v>
      </c>
    </row>
    <row r="1516" spans="1:4" s="67" customFormat="1" ht="25.5">
      <c r="A1516" s="77">
        <f t="shared" si="23"/>
        <v>1508</v>
      </c>
      <c r="B1516" s="515" t="s">
        <v>459</v>
      </c>
      <c r="C1516" s="219" t="s">
        <v>1220</v>
      </c>
      <c r="D1516" s="220">
        <v>7403.0445</v>
      </c>
    </row>
    <row r="1517" spans="1:4" s="67" customFormat="1">
      <c r="A1517" s="77">
        <f t="shared" si="23"/>
        <v>1509</v>
      </c>
      <c r="B1517" s="515" t="s">
        <v>459</v>
      </c>
      <c r="C1517" s="219" t="s">
        <v>1221</v>
      </c>
      <c r="D1517" s="220">
        <v>0</v>
      </c>
    </row>
    <row r="1518" spans="1:4" s="67" customFormat="1" ht="25.5">
      <c r="A1518" s="77">
        <f t="shared" si="23"/>
        <v>1510</v>
      </c>
      <c r="B1518" s="515" t="s">
        <v>459</v>
      </c>
      <c r="C1518" s="219" t="s">
        <v>1222</v>
      </c>
      <c r="D1518" s="220">
        <v>0</v>
      </c>
    </row>
    <row r="1519" spans="1:4" s="67" customFormat="1">
      <c r="A1519" s="77">
        <f t="shared" si="23"/>
        <v>1511</v>
      </c>
      <c r="B1519" s="515" t="s">
        <v>459</v>
      </c>
      <c r="C1519" s="219" t="s">
        <v>1223</v>
      </c>
      <c r="D1519" s="220">
        <v>0</v>
      </c>
    </row>
    <row r="1520" spans="1:4" s="67" customFormat="1">
      <c r="A1520" s="77">
        <f t="shared" si="23"/>
        <v>1512</v>
      </c>
      <c r="B1520" s="515" t="s">
        <v>459</v>
      </c>
      <c r="C1520" s="219" t="s">
        <v>1224</v>
      </c>
      <c r="D1520" s="220">
        <v>8850.9290000000001</v>
      </c>
    </row>
    <row r="1521" spans="1:4" s="67" customFormat="1">
      <c r="A1521" s="77">
        <f t="shared" si="23"/>
        <v>1513</v>
      </c>
      <c r="B1521" s="515" t="s">
        <v>459</v>
      </c>
      <c r="C1521" s="219" t="s">
        <v>1224</v>
      </c>
      <c r="D1521" s="220">
        <v>8850.9290000000001</v>
      </c>
    </row>
    <row r="1522" spans="1:4" s="67" customFormat="1">
      <c r="A1522" s="77">
        <f t="shared" si="23"/>
        <v>1514</v>
      </c>
      <c r="B1522" s="515" t="s">
        <v>459</v>
      </c>
      <c r="C1522" s="219" t="s">
        <v>1224</v>
      </c>
      <c r="D1522" s="220">
        <v>8850.9290000000001</v>
      </c>
    </row>
    <row r="1523" spans="1:4" s="67" customFormat="1">
      <c r="A1523" s="77">
        <f t="shared" si="23"/>
        <v>1515</v>
      </c>
      <c r="B1523" s="515" t="s">
        <v>459</v>
      </c>
      <c r="C1523" s="219" t="s">
        <v>1224</v>
      </c>
      <c r="D1523" s="220">
        <v>8850.9290000000001</v>
      </c>
    </row>
    <row r="1524" spans="1:4" s="67" customFormat="1">
      <c r="A1524" s="77">
        <f t="shared" si="23"/>
        <v>1516</v>
      </c>
      <c r="B1524" s="515" t="s">
        <v>459</v>
      </c>
      <c r="C1524" s="219" t="s">
        <v>1224</v>
      </c>
      <c r="D1524" s="220">
        <v>8850.9290000000001</v>
      </c>
    </row>
    <row r="1525" spans="1:4" s="67" customFormat="1">
      <c r="A1525" s="77">
        <f t="shared" si="23"/>
        <v>1517</v>
      </c>
      <c r="B1525" s="515" t="s">
        <v>459</v>
      </c>
      <c r="C1525" s="219" t="s">
        <v>1224</v>
      </c>
      <c r="D1525" s="220">
        <v>8850.9290000000001</v>
      </c>
    </row>
    <row r="1526" spans="1:4" s="67" customFormat="1">
      <c r="A1526" s="77">
        <f t="shared" si="23"/>
        <v>1518</v>
      </c>
      <c r="B1526" s="515" t="s">
        <v>459</v>
      </c>
      <c r="C1526" s="219" t="s">
        <v>1225</v>
      </c>
      <c r="D1526" s="220">
        <v>2415.8885</v>
      </c>
    </row>
    <row r="1527" spans="1:4" s="67" customFormat="1">
      <c r="A1527" s="77">
        <f t="shared" si="23"/>
        <v>1519</v>
      </c>
      <c r="B1527" s="515" t="s">
        <v>459</v>
      </c>
      <c r="C1527" s="219" t="s">
        <v>1225</v>
      </c>
      <c r="D1527" s="220">
        <v>2415.8885</v>
      </c>
    </row>
    <row r="1528" spans="1:4" s="67" customFormat="1">
      <c r="A1528" s="77">
        <f t="shared" si="23"/>
        <v>1520</v>
      </c>
      <c r="B1528" s="515" t="s">
        <v>459</v>
      </c>
      <c r="C1528" s="219" t="s">
        <v>1225</v>
      </c>
      <c r="D1528" s="220">
        <v>2415.8885</v>
      </c>
    </row>
    <row r="1529" spans="1:4" s="67" customFormat="1">
      <c r="A1529" s="77">
        <f t="shared" si="23"/>
        <v>1521</v>
      </c>
      <c r="B1529" s="515" t="s">
        <v>459</v>
      </c>
      <c r="C1529" s="219" t="s">
        <v>1225</v>
      </c>
      <c r="D1529" s="220">
        <v>2415.8885</v>
      </c>
    </row>
    <row r="1530" spans="1:4" s="67" customFormat="1">
      <c r="A1530" s="77">
        <f t="shared" si="23"/>
        <v>1522</v>
      </c>
      <c r="B1530" s="515" t="s">
        <v>459</v>
      </c>
      <c r="C1530" s="219" t="s">
        <v>1225</v>
      </c>
      <c r="D1530" s="220">
        <v>2415.8885</v>
      </c>
    </row>
    <row r="1531" spans="1:4" s="67" customFormat="1">
      <c r="A1531" s="77">
        <f t="shared" si="23"/>
        <v>1523</v>
      </c>
      <c r="B1531" s="515" t="s">
        <v>459</v>
      </c>
      <c r="C1531" s="219" t="s">
        <v>1225</v>
      </c>
      <c r="D1531" s="220">
        <v>2415.875</v>
      </c>
    </row>
    <row r="1532" spans="1:4" s="67" customFormat="1">
      <c r="A1532" s="77">
        <f t="shared" si="23"/>
        <v>1524</v>
      </c>
      <c r="B1532" s="515" t="s">
        <v>459</v>
      </c>
      <c r="C1532" s="219" t="s">
        <v>1225</v>
      </c>
      <c r="D1532" s="220">
        <v>2415.8854999999999</v>
      </c>
    </row>
    <row r="1533" spans="1:4" s="67" customFormat="1">
      <c r="A1533" s="77">
        <f t="shared" si="23"/>
        <v>1525</v>
      </c>
      <c r="B1533" s="515" t="s">
        <v>459</v>
      </c>
      <c r="C1533" s="219" t="s">
        <v>1225</v>
      </c>
      <c r="D1533" s="220">
        <v>2415.8854999999999</v>
      </c>
    </row>
    <row r="1534" spans="1:4" s="67" customFormat="1">
      <c r="A1534" s="77">
        <f t="shared" si="23"/>
        <v>1526</v>
      </c>
      <c r="B1534" s="515" t="s">
        <v>459</v>
      </c>
      <c r="C1534" s="219" t="s">
        <v>1225</v>
      </c>
      <c r="D1534" s="220">
        <v>2415.8854999999999</v>
      </c>
    </row>
    <row r="1535" spans="1:4" s="67" customFormat="1">
      <c r="A1535" s="77">
        <f t="shared" si="23"/>
        <v>1527</v>
      </c>
      <c r="B1535" s="515" t="s">
        <v>459</v>
      </c>
      <c r="C1535" s="219" t="s">
        <v>1225</v>
      </c>
      <c r="D1535" s="220">
        <v>2415.8854999999999</v>
      </c>
    </row>
    <row r="1536" spans="1:4" s="67" customFormat="1">
      <c r="A1536" s="77">
        <f t="shared" si="23"/>
        <v>1528</v>
      </c>
      <c r="B1536" s="515" t="s">
        <v>459</v>
      </c>
      <c r="C1536" s="219" t="s">
        <v>1225</v>
      </c>
      <c r="D1536" s="220">
        <v>2415.8854999999999</v>
      </c>
    </row>
    <row r="1537" spans="1:4" s="67" customFormat="1">
      <c r="A1537" s="77">
        <f t="shared" si="23"/>
        <v>1529</v>
      </c>
      <c r="B1537" s="515" t="s">
        <v>459</v>
      </c>
      <c r="C1537" s="219" t="s">
        <v>1225</v>
      </c>
      <c r="D1537" s="220">
        <v>2415.8854999999999</v>
      </c>
    </row>
    <row r="1538" spans="1:4" s="67" customFormat="1">
      <c r="A1538" s="77">
        <f t="shared" si="23"/>
        <v>1530</v>
      </c>
      <c r="B1538" s="515" t="s">
        <v>459</v>
      </c>
      <c r="C1538" s="219" t="s">
        <v>1225</v>
      </c>
      <c r="D1538" s="220">
        <v>2415.8854999999999</v>
      </c>
    </row>
    <row r="1539" spans="1:4" s="67" customFormat="1">
      <c r="A1539" s="77">
        <f t="shared" si="23"/>
        <v>1531</v>
      </c>
      <c r="B1539" s="515" t="s">
        <v>459</v>
      </c>
      <c r="C1539" s="219" t="s">
        <v>1225</v>
      </c>
      <c r="D1539" s="220">
        <v>2415.8854999999999</v>
      </c>
    </row>
    <row r="1540" spans="1:4" s="67" customFormat="1">
      <c r="A1540" s="77">
        <f t="shared" si="23"/>
        <v>1532</v>
      </c>
      <c r="B1540" s="515" t="s">
        <v>459</v>
      </c>
      <c r="C1540" s="219" t="s">
        <v>1225</v>
      </c>
      <c r="D1540" s="220">
        <v>2415.8854999999999</v>
      </c>
    </row>
    <row r="1541" spans="1:4" s="67" customFormat="1">
      <c r="A1541" s="77">
        <f t="shared" si="23"/>
        <v>1533</v>
      </c>
      <c r="B1541" s="515" t="s">
        <v>459</v>
      </c>
      <c r="C1541" s="219" t="s">
        <v>1225</v>
      </c>
      <c r="D1541" s="220">
        <v>2415.8854999999999</v>
      </c>
    </row>
    <row r="1542" spans="1:4" s="67" customFormat="1">
      <c r="A1542" s="77">
        <f t="shared" si="23"/>
        <v>1534</v>
      </c>
      <c r="B1542" s="515" t="s">
        <v>459</v>
      </c>
      <c r="C1542" s="219" t="s">
        <v>1225</v>
      </c>
      <c r="D1542" s="220">
        <v>2415.8854999999999</v>
      </c>
    </row>
    <row r="1543" spans="1:4" s="67" customFormat="1">
      <c r="A1543" s="77">
        <f t="shared" si="23"/>
        <v>1535</v>
      </c>
      <c r="B1543" s="515" t="s">
        <v>459</v>
      </c>
      <c r="C1543" s="219" t="s">
        <v>1225</v>
      </c>
      <c r="D1543" s="220">
        <v>2415.8854999999999</v>
      </c>
    </row>
    <row r="1544" spans="1:4" s="67" customFormat="1">
      <c r="A1544" s="77">
        <f t="shared" si="23"/>
        <v>1536</v>
      </c>
      <c r="B1544" s="515" t="s">
        <v>459</v>
      </c>
      <c r="C1544" s="219" t="s">
        <v>1225</v>
      </c>
      <c r="D1544" s="220">
        <v>2415.8854999999999</v>
      </c>
    </row>
    <row r="1545" spans="1:4" s="67" customFormat="1">
      <c r="A1545" s="77">
        <f t="shared" si="23"/>
        <v>1537</v>
      </c>
      <c r="B1545" s="515" t="s">
        <v>459</v>
      </c>
      <c r="C1545" s="219" t="s">
        <v>1225</v>
      </c>
      <c r="D1545" s="220">
        <v>2415.8854999999999</v>
      </c>
    </row>
    <row r="1546" spans="1:4" s="67" customFormat="1">
      <c r="A1546" s="77">
        <f t="shared" si="23"/>
        <v>1538</v>
      </c>
      <c r="B1546" s="515" t="s">
        <v>459</v>
      </c>
      <c r="C1546" s="219" t="s">
        <v>1225</v>
      </c>
      <c r="D1546" s="220">
        <v>2415.8854999999999</v>
      </c>
    </row>
    <row r="1547" spans="1:4" s="67" customFormat="1">
      <c r="A1547" s="77">
        <f t="shared" ref="A1547:A1610" si="24">A1546+1</f>
        <v>1539</v>
      </c>
      <c r="B1547" s="515" t="s">
        <v>459</v>
      </c>
      <c r="C1547" s="219" t="s">
        <v>1225</v>
      </c>
      <c r="D1547" s="220">
        <v>2415.8854999999999</v>
      </c>
    </row>
    <row r="1548" spans="1:4" s="67" customFormat="1">
      <c r="A1548" s="77">
        <f t="shared" si="24"/>
        <v>1540</v>
      </c>
      <c r="B1548" s="515" t="s">
        <v>459</v>
      </c>
      <c r="C1548" s="219" t="s">
        <v>1225</v>
      </c>
      <c r="D1548" s="220">
        <v>2415.8854999999999</v>
      </c>
    </row>
    <row r="1549" spans="1:4" s="67" customFormat="1">
      <c r="A1549" s="77">
        <f t="shared" si="24"/>
        <v>1541</v>
      </c>
      <c r="B1549" s="515" t="s">
        <v>459</v>
      </c>
      <c r="C1549" s="219" t="s">
        <v>1225</v>
      </c>
      <c r="D1549" s="220">
        <v>2415.8854999999999</v>
      </c>
    </row>
    <row r="1550" spans="1:4" s="67" customFormat="1">
      <c r="A1550" s="77">
        <f t="shared" si="24"/>
        <v>1542</v>
      </c>
      <c r="B1550" s="515" t="s">
        <v>459</v>
      </c>
      <c r="C1550" s="219" t="s">
        <v>1225</v>
      </c>
      <c r="D1550" s="220">
        <v>2415.8854999999999</v>
      </c>
    </row>
    <row r="1551" spans="1:4" s="67" customFormat="1">
      <c r="A1551" s="77">
        <f t="shared" si="24"/>
        <v>1543</v>
      </c>
      <c r="B1551" s="515" t="s">
        <v>459</v>
      </c>
      <c r="C1551" s="219" t="s">
        <v>1225</v>
      </c>
      <c r="D1551" s="220">
        <v>2415.8854999999999</v>
      </c>
    </row>
    <row r="1552" spans="1:4" s="67" customFormat="1">
      <c r="A1552" s="77">
        <f t="shared" si="24"/>
        <v>1544</v>
      </c>
      <c r="B1552" s="515" t="s">
        <v>459</v>
      </c>
      <c r="C1552" s="219" t="s">
        <v>1225</v>
      </c>
      <c r="D1552" s="220">
        <v>2415.8854999999999</v>
      </c>
    </row>
    <row r="1553" spans="1:4" s="67" customFormat="1">
      <c r="A1553" s="77">
        <f t="shared" si="24"/>
        <v>1545</v>
      </c>
      <c r="B1553" s="515" t="s">
        <v>459</v>
      </c>
      <c r="C1553" s="219" t="s">
        <v>1225</v>
      </c>
      <c r="D1553" s="220">
        <v>2415.8854999999999</v>
      </c>
    </row>
    <row r="1554" spans="1:4" s="67" customFormat="1">
      <c r="A1554" s="77">
        <f t="shared" si="24"/>
        <v>1546</v>
      </c>
      <c r="B1554" s="515" t="s">
        <v>459</v>
      </c>
      <c r="C1554" s="219" t="s">
        <v>1225</v>
      </c>
      <c r="D1554" s="220">
        <v>2415.8854999999999</v>
      </c>
    </row>
    <row r="1555" spans="1:4" s="67" customFormat="1">
      <c r="A1555" s="77">
        <f t="shared" si="24"/>
        <v>1547</v>
      </c>
      <c r="B1555" s="515" t="s">
        <v>459</v>
      </c>
      <c r="C1555" s="219" t="s">
        <v>1225</v>
      </c>
      <c r="D1555" s="220">
        <v>2415.8854999999999</v>
      </c>
    </row>
    <row r="1556" spans="1:4" s="67" customFormat="1">
      <c r="A1556" s="77">
        <f t="shared" si="24"/>
        <v>1548</v>
      </c>
      <c r="B1556" s="515" t="s">
        <v>459</v>
      </c>
      <c r="C1556" s="219" t="s">
        <v>1225</v>
      </c>
      <c r="D1556" s="220">
        <v>2415.8854999999999</v>
      </c>
    </row>
    <row r="1557" spans="1:4" s="67" customFormat="1">
      <c r="A1557" s="77">
        <f t="shared" si="24"/>
        <v>1549</v>
      </c>
      <c r="B1557" s="515" t="s">
        <v>459</v>
      </c>
      <c r="C1557" s="219" t="s">
        <v>1225</v>
      </c>
      <c r="D1557" s="220">
        <v>2415.8854999999999</v>
      </c>
    </row>
    <row r="1558" spans="1:4" s="67" customFormat="1">
      <c r="A1558" s="77">
        <f t="shared" si="24"/>
        <v>1550</v>
      </c>
      <c r="B1558" s="515" t="s">
        <v>459</v>
      </c>
      <c r="C1558" s="219" t="s">
        <v>1225</v>
      </c>
      <c r="D1558" s="220">
        <v>2415.8854999999999</v>
      </c>
    </row>
    <row r="1559" spans="1:4" s="67" customFormat="1">
      <c r="A1559" s="77">
        <f t="shared" si="24"/>
        <v>1551</v>
      </c>
      <c r="B1559" s="515" t="s">
        <v>459</v>
      </c>
      <c r="C1559" s="219" t="s">
        <v>1225</v>
      </c>
      <c r="D1559" s="220">
        <v>2415.8854999999999</v>
      </c>
    </row>
    <row r="1560" spans="1:4" s="67" customFormat="1">
      <c r="A1560" s="77">
        <f t="shared" si="24"/>
        <v>1552</v>
      </c>
      <c r="B1560" s="515" t="s">
        <v>459</v>
      </c>
      <c r="C1560" s="219" t="s">
        <v>1225</v>
      </c>
      <c r="D1560" s="220">
        <v>2415.8854999999999</v>
      </c>
    </row>
    <row r="1561" spans="1:4" s="67" customFormat="1">
      <c r="A1561" s="77">
        <f t="shared" si="24"/>
        <v>1553</v>
      </c>
      <c r="B1561" s="515" t="s">
        <v>459</v>
      </c>
      <c r="C1561" s="219" t="s">
        <v>1225</v>
      </c>
      <c r="D1561" s="220">
        <v>2415.8854999999999</v>
      </c>
    </row>
    <row r="1562" spans="1:4" s="67" customFormat="1">
      <c r="A1562" s="77">
        <f t="shared" si="24"/>
        <v>1554</v>
      </c>
      <c r="B1562" s="515" t="s">
        <v>459</v>
      </c>
      <c r="C1562" s="219" t="s">
        <v>1225</v>
      </c>
      <c r="D1562" s="220">
        <v>2415.8854999999999</v>
      </c>
    </row>
    <row r="1563" spans="1:4" s="67" customFormat="1">
      <c r="A1563" s="77">
        <f t="shared" si="24"/>
        <v>1555</v>
      </c>
      <c r="B1563" s="515" t="s">
        <v>459</v>
      </c>
      <c r="C1563" s="219" t="s">
        <v>1225</v>
      </c>
      <c r="D1563" s="220">
        <v>2415.8854999999999</v>
      </c>
    </row>
    <row r="1564" spans="1:4" s="67" customFormat="1">
      <c r="A1564" s="77">
        <f t="shared" si="24"/>
        <v>1556</v>
      </c>
      <c r="B1564" s="515" t="s">
        <v>459</v>
      </c>
      <c r="C1564" s="219" t="s">
        <v>1225</v>
      </c>
      <c r="D1564" s="220">
        <v>2415.8854999999999</v>
      </c>
    </row>
    <row r="1565" spans="1:4" s="67" customFormat="1">
      <c r="A1565" s="77">
        <f t="shared" si="24"/>
        <v>1557</v>
      </c>
      <c r="B1565" s="515" t="s">
        <v>459</v>
      </c>
      <c r="C1565" s="219" t="s">
        <v>1225</v>
      </c>
      <c r="D1565" s="220">
        <v>2415.8854999999999</v>
      </c>
    </row>
    <row r="1566" spans="1:4" s="67" customFormat="1">
      <c r="A1566" s="77">
        <f t="shared" si="24"/>
        <v>1558</v>
      </c>
      <c r="B1566" s="515" t="s">
        <v>459</v>
      </c>
      <c r="C1566" s="219" t="s">
        <v>1225</v>
      </c>
      <c r="D1566" s="220">
        <v>2415.8850000000002</v>
      </c>
    </row>
    <row r="1567" spans="1:4" s="67" customFormat="1">
      <c r="A1567" s="77">
        <f t="shared" si="24"/>
        <v>1559</v>
      </c>
      <c r="B1567" s="515" t="s">
        <v>459</v>
      </c>
      <c r="C1567" s="219" t="s">
        <v>1225</v>
      </c>
      <c r="D1567" s="220">
        <v>2415.8850000000002</v>
      </c>
    </row>
    <row r="1568" spans="1:4" s="67" customFormat="1">
      <c r="A1568" s="77">
        <f t="shared" si="24"/>
        <v>1560</v>
      </c>
      <c r="B1568" s="515" t="s">
        <v>459</v>
      </c>
      <c r="C1568" s="219" t="s">
        <v>1225</v>
      </c>
      <c r="D1568" s="220">
        <v>2415.8850000000002</v>
      </c>
    </row>
    <row r="1569" spans="1:4" s="67" customFormat="1">
      <c r="A1569" s="77">
        <f t="shared" si="24"/>
        <v>1561</v>
      </c>
      <c r="B1569" s="515" t="s">
        <v>459</v>
      </c>
      <c r="C1569" s="219" t="s">
        <v>1225</v>
      </c>
      <c r="D1569" s="220">
        <v>2415.8850000000002</v>
      </c>
    </row>
    <row r="1570" spans="1:4" s="67" customFormat="1">
      <c r="A1570" s="77">
        <f t="shared" si="24"/>
        <v>1562</v>
      </c>
      <c r="B1570" s="515" t="s">
        <v>459</v>
      </c>
      <c r="C1570" s="219" t="s">
        <v>1225</v>
      </c>
      <c r="D1570" s="220">
        <v>2415.8850000000002</v>
      </c>
    </row>
    <row r="1571" spans="1:4" s="67" customFormat="1">
      <c r="A1571" s="77">
        <f t="shared" si="24"/>
        <v>1563</v>
      </c>
      <c r="B1571" s="515" t="s">
        <v>459</v>
      </c>
      <c r="C1571" s="219" t="s">
        <v>1225</v>
      </c>
      <c r="D1571" s="220">
        <v>2415.8850000000002</v>
      </c>
    </row>
    <row r="1572" spans="1:4" s="67" customFormat="1">
      <c r="A1572" s="77">
        <f t="shared" si="24"/>
        <v>1564</v>
      </c>
      <c r="B1572" s="515" t="s">
        <v>459</v>
      </c>
      <c r="C1572" s="219" t="s">
        <v>1225</v>
      </c>
      <c r="D1572" s="220">
        <v>2415.8850000000002</v>
      </c>
    </row>
    <row r="1573" spans="1:4" s="67" customFormat="1">
      <c r="A1573" s="77">
        <f t="shared" si="24"/>
        <v>1565</v>
      </c>
      <c r="B1573" s="515" t="s">
        <v>459</v>
      </c>
      <c r="C1573" s="219" t="s">
        <v>1225</v>
      </c>
      <c r="D1573" s="220">
        <v>2415.8850000000002</v>
      </c>
    </row>
    <row r="1574" spans="1:4" s="67" customFormat="1">
      <c r="A1574" s="77">
        <f t="shared" si="24"/>
        <v>1566</v>
      </c>
      <c r="B1574" s="515" t="s">
        <v>459</v>
      </c>
      <c r="C1574" s="219" t="s">
        <v>1225</v>
      </c>
      <c r="D1574" s="220">
        <v>2415.8850000000002</v>
      </c>
    </row>
    <row r="1575" spans="1:4" s="67" customFormat="1">
      <c r="A1575" s="77">
        <f t="shared" si="24"/>
        <v>1567</v>
      </c>
      <c r="B1575" s="515" t="s">
        <v>459</v>
      </c>
      <c r="C1575" s="219" t="s">
        <v>1226</v>
      </c>
      <c r="D1575" s="220">
        <v>3672.03</v>
      </c>
    </row>
    <row r="1576" spans="1:4" s="67" customFormat="1">
      <c r="A1576" s="77">
        <f t="shared" si="24"/>
        <v>1568</v>
      </c>
      <c r="B1576" s="515" t="s">
        <v>459</v>
      </c>
      <c r="C1576" s="219" t="s">
        <v>1226</v>
      </c>
      <c r="D1576" s="220">
        <v>3672.03</v>
      </c>
    </row>
    <row r="1577" spans="1:4" s="67" customFormat="1">
      <c r="A1577" s="77">
        <f t="shared" si="24"/>
        <v>1569</v>
      </c>
      <c r="B1577" s="515" t="s">
        <v>459</v>
      </c>
      <c r="C1577" s="219" t="s">
        <v>1226</v>
      </c>
      <c r="D1577" s="220">
        <v>3672.03</v>
      </c>
    </row>
    <row r="1578" spans="1:4" s="67" customFormat="1">
      <c r="A1578" s="77">
        <f t="shared" si="24"/>
        <v>1570</v>
      </c>
      <c r="B1578" s="515" t="s">
        <v>459</v>
      </c>
      <c r="C1578" s="219" t="s">
        <v>1226</v>
      </c>
      <c r="D1578" s="220">
        <v>3672.03</v>
      </c>
    </row>
    <row r="1579" spans="1:4" s="67" customFormat="1">
      <c r="A1579" s="77">
        <f t="shared" si="24"/>
        <v>1571</v>
      </c>
      <c r="B1579" s="515" t="s">
        <v>459</v>
      </c>
      <c r="C1579" s="219" t="s">
        <v>1226</v>
      </c>
      <c r="D1579" s="220">
        <v>3672.03</v>
      </c>
    </row>
    <row r="1580" spans="1:4" s="67" customFormat="1">
      <c r="A1580" s="77">
        <f t="shared" si="24"/>
        <v>1572</v>
      </c>
      <c r="B1580" s="515" t="s">
        <v>459</v>
      </c>
      <c r="C1580" s="219" t="s">
        <v>1226</v>
      </c>
      <c r="D1580" s="220">
        <v>3672.03</v>
      </c>
    </row>
    <row r="1581" spans="1:4" s="67" customFormat="1">
      <c r="A1581" s="77">
        <f t="shared" si="24"/>
        <v>1573</v>
      </c>
      <c r="B1581" s="515" t="s">
        <v>459</v>
      </c>
      <c r="C1581" s="219" t="s">
        <v>1226</v>
      </c>
      <c r="D1581" s="220">
        <v>3672.03</v>
      </c>
    </row>
    <row r="1582" spans="1:4" s="67" customFormat="1">
      <c r="A1582" s="77">
        <f t="shared" si="24"/>
        <v>1574</v>
      </c>
      <c r="B1582" s="515" t="s">
        <v>459</v>
      </c>
      <c r="C1582" s="219" t="s">
        <v>1226</v>
      </c>
      <c r="D1582" s="220">
        <v>3672.03</v>
      </c>
    </row>
    <row r="1583" spans="1:4" s="67" customFormat="1">
      <c r="A1583" s="77">
        <f t="shared" si="24"/>
        <v>1575</v>
      </c>
      <c r="B1583" s="515" t="s">
        <v>459</v>
      </c>
      <c r="C1583" s="219" t="s">
        <v>1226</v>
      </c>
      <c r="D1583" s="220">
        <v>3672.03</v>
      </c>
    </row>
    <row r="1584" spans="1:4" s="67" customFormat="1">
      <c r="A1584" s="77">
        <f t="shared" si="24"/>
        <v>1576</v>
      </c>
      <c r="B1584" s="515" t="s">
        <v>459</v>
      </c>
      <c r="C1584" s="219" t="s">
        <v>1226</v>
      </c>
      <c r="D1584" s="220">
        <v>3672.03</v>
      </c>
    </row>
    <row r="1585" spans="1:4" s="67" customFormat="1">
      <c r="A1585" s="77">
        <f t="shared" si="24"/>
        <v>1577</v>
      </c>
      <c r="B1585" s="515" t="s">
        <v>459</v>
      </c>
      <c r="C1585" s="219" t="s">
        <v>1226</v>
      </c>
      <c r="D1585" s="220">
        <v>3672.03</v>
      </c>
    </row>
    <row r="1586" spans="1:4" s="67" customFormat="1">
      <c r="A1586" s="77">
        <f t="shared" si="24"/>
        <v>1578</v>
      </c>
      <c r="B1586" s="515" t="s">
        <v>459</v>
      </c>
      <c r="C1586" s="219" t="s">
        <v>1226</v>
      </c>
      <c r="D1586" s="220">
        <v>3672.03</v>
      </c>
    </row>
    <row r="1587" spans="1:4" s="67" customFormat="1">
      <c r="A1587" s="77">
        <f t="shared" si="24"/>
        <v>1579</v>
      </c>
      <c r="B1587" s="515" t="s">
        <v>459</v>
      </c>
      <c r="C1587" s="219" t="s">
        <v>1226</v>
      </c>
      <c r="D1587" s="220">
        <v>3672.03</v>
      </c>
    </row>
    <row r="1588" spans="1:4" s="67" customFormat="1">
      <c r="A1588" s="77">
        <f t="shared" si="24"/>
        <v>1580</v>
      </c>
      <c r="B1588" s="515" t="s">
        <v>459</v>
      </c>
      <c r="C1588" s="219" t="s">
        <v>1226</v>
      </c>
      <c r="D1588" s="220">
        <v>3672.03</v>
      </c>
    </row>
    <row r="1589" spans="1:4" s="67" customFormat="1">
      <c r="A1589" s="77">
        <f t="shared" si="24"/>
        <v>1581</v>
      </c>
      <c r="B1589" s="515" t="s">
        <v>459</v>
      </c>
      <c r="C1589" s="219" t="s">
        <v>1226</v>
      </c>
      <c r="D1589" s="220">
        <v>3672.03</v>
      </c>
    </row>
    <row r="1590" spans="1:4" s="67" customFormat="1">
      <c r="A1590" s="77">
        <f t="shared" si="24"/>
        <v>1582</v>
      </c>
      <c r="B1590" s="515" t="s">
        <v>459</v>
      </c>
      <c r="C1590" s="219" t="s">
        <v>1226</v>
      </c>
      <c r="D1590" s="220">
        <v>3672.03</v>
      </c>
    </row>
    <row r="1591" spans="1:4" s="67" customFormat="1">
      <c r="A1591" s="77">
        <f t="shared" si="24"/>
        <v>1583</v>
      </c>
      <c r="B1591" s="515" t="s">
        <v>459</v>
      </c>
      <c r="C1591" s="219" t="s">
        <v>1226</v>
      </c>
      <c r="D1591" s="220">
        <v>3672.03</v>
      </c>
    </row>
    <row r="1592" spans="1:4" s="67" customFormat="1">
      <c r="A1592" s="77">
        <f t="shared" si="24"/>
        <v>1584</v>
      </c>
      <c r="B1592" s="515" t="s">
        <v>459</v>
      </c>
      <c r="C1592" s="219" t="s">
        <v>1226</v>
      </c>
      <c r="D1592" s="220">
        <v>3672.03</v>
      </c>
    </row>
    <row r="1593" spans="1:4" s="67" customFormat="1">
      <c r="A1593" s="77">
        <f t="shared" si="24"/>
        <v>1585</v>
      </c>
      <c r="B1593" s="515" t="s">
        <v>459</v>
      </c>
      <c r="C1593" s="219" t="s">
        <v>1226</v>
      </c>
      <c r="D1593" s="220">
        <v>3672.03</v>
      </c>
    </row>
    <row r="1594" spans="1:4" s="67" customFormat="1">
      <c r="A1594" s="77">
        <f t="shared" si="24"/>
        <v>1586</v>
      </c>
      <c r="B1594" s="515" t="s">
        <v>459</v>
      </c>
      <c r="C1594" s="219" t="s">
        <v>1226</v>
      </c>
      <c r="D1594" s="220">
        <v>3672.03</v>
      </c>
    </row>
    <row r="1595" spans="1:4" s="67" customFormat="1">
      <c r="A1595" s="77">
        <f t="shared" si="24"/>
        <v>1587</v>
      </c>
      <c r="B1595" s="515" t="s">
        <v>459</v>
      </c>
      <c r="C1595" s="219" t="s">
        <v>1226</v>
      </c>
      <c r="D1595" s="220">
        <v>3672.03</v>
      </c>
    </row>
    <row r="1596" spans="1:4" s="67" customFormat="1">
      <c r="A1596" s="77">
        <f t="shared" si="24"/>
        <v>1588</v>
      </c>
      <c r="B1596" s="515" t="s">
        <v>459</v>
      </c>
      <c r="C1596" s="219" t="s">
        <v>1226</v>
      </c>
      <c r="D1596" s="220">
        <v>3672.0340000000001</v>
      </c>
    </row>
    <row r="1597" spans="1:4" s="67" customFormat="1">
      <c r="A1597" s="77">
        <f t="shared" si="24"/>
        <v>1589</v>
      </c>
      <c r="B1597" s="515" t="s">
        <v>459</v>
      </c>
      <c r="C1597" s="219" t="s">
        <v>1226</v>
      </c>
      <c r="D1597" s="220">
        <v>3672.03</v>
      </c>
    </row>
    <row r="1598" spans="1:4" s="67" customFormat="1">
      <c r="A1598" s="77">
        <f t="shared" si="24"/>
        <v>1590</v>
      </c>
      <c r="B1598" s="515" t="s">
        <v>459</v>
      </c>
      <c r="C1598" s="219" t="s">
        <v>1226</v>
      </c>
      <c r="D1598" s="220">
        <v>3672.0340000000001</v>
      </c>
    </row>
    <row r="1599" spans="1:4" s="67" customFormat="1">
      <c r="A1599" s="77">
        <f t="shared" si="24"/>
        <v>1591</v>
      </c>
      <c r="B1599" s="515" t="s">
        <v>459</v>
      </c>
      <c r="C1599" s="219" t="s">
        <v>1226</v>
      </c>
      <c r="D1599" s="220">
        <v>3672.0340000000001</v>
      </c>
    </row>
    <row r="1600" spans="1:4" s="67" customFormat="1">
      <c r="A1600" s="77">
        <f t="shared" si="24"/>
        <v>1592</v>
      </c>
      <c r="B1600" s="515" t="s">
        <v>459</v>
      </c>
      <c r="C1600" s="219" t="s">
        <v>1226</v>
      </c>
      <c r="D1600" s="220">
        <v>3672.03</v>
      </c>
    </row>
    <row r="1601" spans="1:4" s="67" customFormat="1">
      <c r="A1601" s="77">
        <f t="shared" si="24"/>
        <v>1593</v>
      </c>
      <c r="B1601" s="515" t="s">
        <v>459</v>
      </c>
      <c r="C1601" s="219" t="s">
        <v>1226</v>
      </c>
      <c r="D1601" s="220">
        <v>3672.03</v>
      </c>
    </row>
    <row r="1602" spans="1:4" s="67" customFormat="1">
      <c r="A1602" s="77">
        <f t="shared" si="24"/>
        <v>1594</v>
      </c>
      <c r="B1602" s="515" t="s">
        <v>459</v>
      </c>
      <c r="C1602" s="219" t="s">
        <v>1226</v>
      </c>
      <c r="D1602" s="220">
        <v>3672.03</v>
      </c>
    </row>
    <row r="1603" spans="1:4" s="67" customFormat="1">
      <c r="A1603" s="77">
        <f t="shared" si="24"/>
        <v>1595</v>
      </c>
      <c r="B1603" s="515" t="s">
        <v>459</v>
      </c>
      <c r="C1603" s="219" t="s">
        <v>1226</v>
      </c>
      <c r="D1603" s="220">
        <v>3672.03</v>
      </c>
    </row>
    <row r="1604" spans="1:4" s="67" customFormat="1">
      <c r="A1604" s="77">
        <f t="shared" si="24"/>
        <v>1596</v>
      </c>
      <c r="B1604" s="515" t="s">
        <v>459</v>
      </c>
      <c r="C1604" s="219" t="s">
        <v>1226</v>
      </c>
      <c r="D1604" s="220">
        <v>3672.03</v>
      </c>
    </row>
    <row r="1605" spans="1:4" s="67" customFormat="1">
      <c r="A1605" s="77">
        <f t="shared" si="24"/>
        <v>1597</v>
      </c>
      <c r="B1605" s="515" t="s">
        <v>459</v>
      </c>
      <c r="C1605" s="219" t="s">
        <v>1226</v>
      </c>
      <c r="D1605" s="220">
        <v>3672.03</v>
      </c>
    </row>
    <row r="1606" spans="1:4" s="67" customFormat="1">
      <c r="A1606" s="77">
        <f t="shared" si="24"/>
        <v>1598</v>
      </c>
      <c r="B1606" s="515" t="s">
        <v>459</v>
      </c>
      <c r="C1606" s="219" t="s">
        <v>1226</v>
      </c>
      <c r="D1606" s="220">
        <v>3672.03</v>
      </c>
    </row>
    <row r="1607" spans="1:4" s="67" customFormat="1">
      <c r="A1607" s="77">
        <f t="shared" si="24"/>
        <v>1599</v>
      </c>
      <c r="B1607" s="515" t="s">
        <v>459</v>
      </c>
      <c r="C1607" s="219" t="s">
        <v>1226</v>
      </c>
      <c r="D1607" s="220">
        <v>3672.03</v>
      </c>
    </row>
    <row r="1608" spans="1:4" s="67" customFormat="1">
      <c r="A1608" s="77">
        <f t="shared" si="24"/>
        <v>1600</v>
      </c>
      <c r="B1608" s="515" t="s">
        <v>459</v>
      </c>
      <c r="C1608" s="219" t="s">
        <v>1226</v>
      </c>
      <c r="D1608" s="220">
        <v>3672.03</v>
      </c>
    </row>
    <row r="1609" spans="1:4" s="67" customFormat="1">
      <c r="A1609" s="77">
        <f t="shared" si="24"/>
        <v>1601</v>
      </c>
      <c r="B1609" s="515" t="s">
        <v>459</v>
      </c>
      <c r="C1609" s="219" t="s">
        <v>1226</v>
      </c>
      <c r="D1609" s="220">
        <v>3672.03</v>
      </c>
    </row>
    <row r="1610" spans="1:4" s="67" customFormat="1">
      <c r="A1610" s="77">
        <f t="shared" si="24"/>
        <v>1602</v>
      </c>
      <c r="B1610" s="515" t="s">
        <v>459</v>
      </c>
      <c r="C1610" s="219" t="s">
        <v>1226</v>
      </c>
      <c r="D1610" s="220">
        <v>3672.03</v>
      </c>
    </row>
    <row r="1611" spans="1:4" s="67" customFormat="1">
      <c r="A1611" s="77">
        <f t="shared" ref="A1611:A1674" si="25">A1610+1</f>
        <v>1603</v>
      </c>
      <c r="B1611" s="515" t="s">
        <v>459</v>
      </c>
      <c r="C1611" s="219" t="s">
        <v>1226</v>
      </c>
      <c r="D1611" s="220">
        <v>3672.03</v>
      </c>
    </row>
    <row r="1612" spans="1:4" s="67" customFormat="1">
      <c r="A1612" s="77">
        <f t="shared" si="25"/>
        <v>1604</v>
      </c>
      <c r="B1612" s="515" t="s">
        <v>459</v>
      </c>
      <c r="C1612" s="219" t="s">
        <v>1226</v>
      </c>
      <c r="D1612" s="220">
        <v>3672.03</v>
      </c>
    </row>
    <row r="1613" spans="1:4" s="67" customFormat="1">
      <c r="A1613" s="77">
        <f t="shared" si="25"/>
        <v>1605</v>
      </c>
      <c r="B1613" s="515" t="s">
        <v>459</v>
      </c>
      <c r="C1613" s="219" t="s">
        <v>1226</v>
      </c>
      <c r="D1613" s="220">
        <v>3672.03</v>
      </c>
    </row>
    <row r="1614" spans="1:4" s="67" customFormat="1">
      <c r="A1614" s="77">
        <f t="shared" si="25"/>
        <v>1606</v>
      </c>
      <c r="B1614" s="515" t="s">
        <v>459</v>
      </c>
      <c r="C1614" s="219" t="s">
        <v>1226</v>
      </c>
      <c r="D1614" s="220">
        <v>3672.03</v>
      </c>
    </row>
    <row r="1615" spans="1:4" s="67" customFormat="1">
      <c r="A1615" s="77">
        <f t="shared" si="25"/>
        <v>1607</v>
      </c>
      <c r="B1615" s="515" t="s">
        <v>459</v>
      </c>
      <c r="C1615" s="219" t="s">
        <v>1226</v>
      </c>
      <c r="D1615" s="220">
        <v>3672.03</v>
      </c>
    </row>
    <row r="1616" spans="1:4" s="67" customFormat="1">
      <c r="A1616" s="77">
        <f t="shared" si="25"/>
        <v>1608</v>
      </c>
      <c r="B1616" s="515" t="s">
        <v>459</v>
      </c>
      <c r="C1616" s="219" t="s">
        <v>1226</v>
      </c>
      <c r="D1616" s="220">
        <v>3672.03</v>
      </c>
    </row>
    <row r="1617" spans="1:4" s="67" customFormat="1">
      <c r="A1617" s="77">
        <f t="shared" si="25"/>
        <v>1609</v>
      </c>
      <c r="B1617" s="515" t="s">
        <v>459</v>
      </c>
      <c r="C1617" s="219" t="s">
        <v>1227</v>
      </c>
      <c r="D1617" s="220">
        <v>873.56</v>
      </c>
    </row>
    <row r="1618" spans="1:4" s="67" customFormat="1">
      <c r="A1618" s="77">
        <f t="shared" si="25"/>
        <v>1610</v>
      </c>
      <c r="B1618" s="515" t="s">
        <v>459</v>
      </c>
      <c r="C1618" s="219" t="s">
        <v>1227</v>
      </c>
      <c r="D1618" s="220">
        <v>873.56</v>
      </c>
    </row>
    <row r="1619" spans="1:4" s="67" customFormat="1">
      <c r="A1619" s="77">
        <f t="shared" si="25"/>
        <v>1611</v>
      </c>
      <c r="B1619" s="515" t="s">
        <v>459</v>
      </c>
      <c r="C1619" s="219" t="s">
        <v>1227</v>
      </c>
      <c r="D1619" s="220">
        <v>873.56</v>
      </c>
    </row>
    <row r="1620" spans="1:4" s="67" customFormat="1">
      <c r="A1620" s="77">
        <f t="shared" si="25"/>
        <v>1612</v>
      </c>
      <c r="B1620" s="515" t="s">
        <v>459</v>
      </c>
      <c r="C1620" s="219" t="s">
        <v>1227</v>
      </c>
      <c r="D1620" s="220">
        <v>873.56399999999996</v>
      </c>
    </row>
    <row r="1621" spans="1:4" s="67" customFormat="1">
      <c r="A1621" s="77">
        <f t="shared" si="25"/>
        <v>1613</v>
      </c>
      <c r="B1621" s="515" t="s">
        <v>459</v>
      </c>
      <c r="C1621" s="219" t="s">
        <v>1227</v>
      </c>
      <c r="D1621" s="220">
        <v>873.56399999999996</v>
      </c>
    </row>
    <row r="1622" spans="1:4" s="67" customFormat="1">
      <c r="A1622" s="77">
        <f t="shared" si="25"/>
        <v>1614</v>
      </c>
      <c r="B1622" s="515" t="s">
        <v>459</v>
      </c>
      <c r="C1622" s="219" t="s">
        <v>1227</v>
      </c>
      <c r="D1622" s="220">
        <v>873.56399999999996</v>
      </c>
    </row>
    <row r="1623" spans="1:4" s="67" customFormat="1">
      <c r="A1623" s="77">
        <f t="shared" si="25"/>
        <v>1615</v>
      </c>
      <c r="B1623" s="515" t="s">
        <v>459</v>
      </c>
      <c r="C1623" s="219" t="s">
        <v>1227</v>
      </c>
      <c r="D1623" s="220">
        <v>873.56399999999996</v>
      </c>
    </row>
    <row r="1624" spans="1:4" s="67" customFormat="1">
      <c r="A1624" s="77">
        <f t="shared" si="25"/>
        <v>1616</v>
      </c>
      <c r="B1624" s="515" t="s">
        <v>459</v>
      </c>
      <c r="C1624" s="219" t="s">
        <v>1227</v>
      </c>
      <c r="D1624" s="220">
        <v>873.56399999999996</v>
      </c>
    </row>
    <row r="1625" spans="1:4" s="67" customFormat="1">
      <c r="A1625" s="77">
        <f t="shared" si="25"/>
        <v>1617</v>
      </c>
      <c r="B1625" s="515" t="s">
        <v>459</v>
      </c>
      <c r="C1625" s="219" t="s">
        <v>1228</v>
      </c>
      <c r="D1625" s="220">
        <v>873.56399999999996</v>
      </c>
    </row>
    <row r="1626" spans="1:4" s="67" customFormat="1">
      <c r="A1626" s="77">
        <f t="shared" si="25"/>
        <v>1618</v>
      </c>
      <c r="B1626" s="515" t="s">
        <v>459</v>
      </c>
      <c r="C1626" s="219" t="s">
        <v>1227</v>
      </c>
      <c r="D1626" s="220">
        <v>873.56399999999996</v>
      </c>
    </row>
    <row r="1627" spans="1:4" s="67" customFormat="1">
      <c r="A1627" s="77">
        <f t="shared" si="25"/>
        <v>1619</v>
      </c>
      <c r="B1627" s="515" t="s">
        <v>459</v>
      </c>
      <c r="C1627" s="219" t="s">
        <v>1227</v>
      </c>
      <c r="D1627" s="220">
        <v>873.56399999999996</v>
      </c>
    </row>
    <row r="1628" spans="1:4" s="67" customFormat="1">
      <c r="A1628" s="77">
        <f t="shared" si="25"/>
        <v>1620</v>
      </c>
      <c r="B1628" s="515" t="s">
        <v>459</v>
      </c>
      <c r="C1628" s="219" t="s">
        <v>1227</v>
      </c>
      <c r="D1628" s="220">
        <v>873.56399999999996</v>
      </c>
    </row>
    <row r="1629" spans="1:4" s="67" customFormat="1">
      <c r="A1629" s="77">
        <f t="shared" si="25"/>
        <v>1621</v>
      </c>
      <c r="B1629" s="515" t="s">
        <v>459</v>
      </c>
      <c r="C1629" s="219" t="s">
        <v>1228</v>
      </c>
      <c r="D1629" s="220">
        <v>873.56399999999996</v>
      </c>
    </row>
    <row r="1630" spans="1:4" s="67" customFormat="1">
      <c r="A1630" s="77">
        <f t="shared" si="25"/>
        <v>1622</v>
      </c>
      <c r="B1630" s="515" t="s">
        <v>459</v>
      </c>
      <c r="C1630" s="219" t="s">
        <v>1228</v>
      </c>
      <c r="D1630" s="220">
        <v>873.56399999999996</v>
      </c>
    </row>
    <row r="1631" spans="1:4" s="67" customFormat="1">
      <c r="A1631" s="77">
        <f t="shared" si="25"/>
        <v>1623</v>
      </c>
      <c r="B1631" s="515" t="s">
        <v>459</v>
      </c>
      <c r="C1631" s="219" t="s">
        <v>1227</v>
      </c>
      <c r="D1631" s="220">
        <v>873.56399999999996</v>
      </c>
    </row>
    <row r="1632" spans="1:4" s="67" customFormat="1">
      <c r="A1632" s="77">
        <f t="shared" si="25"/>
        <v>1624</v>
      </c>
      <c r="B1632" s="515" t="s">
        <v>459</v>
      </c>
      <c r="C1632" s="219" t="s">
        <v>1227</v>
      </c>
      <c r="D1632" s="220">
        <v>873.56399999999996</v>
      </c>
    </row>
    <row r="1633" spans="1:4" s="67" customFormat="1">
      <c r="A1633" s="77">
        <f t="shared" si="25"/>
        <v>1625</v>
      </c>
      <c r="B1633" s="515" t="s">
        <v>459</v>
      </c>
      <c r="C1633" s="219" t="s">
        <v>1227</v>
      </c>
      <c r="D1633" s="220">
        <v>873.56399999999996</v>
      </c>
    </row>
    <row r="1634" spans="1:4" s="67" customFormat="1">
      <c r="A1634" s="77">
        <f t="shared" si="25"/>
        <v>1626</v>
      </c>
      <c r="B1634" s="515" t="s">
        <v>459</v>
      </c>
      <c r="C1634" s="219" t="s">
        <v>1227</v>
      </c>
      <c r="D1634" s="220">
        <v>873.56299999999999</v>
      </c>
    </row>
    <row r="1635" spans="1:4" s="67" customFormat="1">
      <c r="A1635" s="77">
        <f t="shared" si="25"/>
        <v>1627</v>
      </c>
      <c r="B1635" s="515" t="s">
        <v>459</v>
      </c>
      <c r="C1635" s="219" t="s">
        <v>1228</v>
      </c>
      <c r="D1635" s="220">
        <v>873.56399999999996</v>
      </c>
    </row>
    <row r="1636" spans="1:4" s="67" customFormat="1">
      <c r="A1636" s="77">
        <f t="shared" si="25"/>
        <v>1628</v>
      </c>
      <c r="B1636" s="515" t="s">
        <v>459</v>
      </c>
      <c r="C1636" s="219" t="s">
        <v>1227</v>
      </c>
      <c r="D1636" s="220">
        <v>873.56399999999996</v>
      </c>
    </row>
    <row r="1637" spans="1:4" s="67" customFormat="1">
      <c r="A1637" s="77">
        <f t="shared" si="25"/>
        <v>1629</v>
      </c>
      <c r="B1637" s="515" t="s">
        <v>459</v>
      </c>
      <c r="C1637" s="219" t="s">
        <v>1227</v>
      </c>
      <c r="D1637" s="220">
        <v>873.56399999999996</v>
      </c>
    </row>
    <row r="1638" spans="1:4" s="67" customFormat="1">
      <c r="A1638" s="77">
        <f t="shared" si="25"/>
        <v>1630</v>
      </c>
      <c r="B1638" s="515" t="s">
        <v>459</v>
      </c>
      <c r="C1638" s="219" t="s">
        <v>1227</v>
      </c>
      <c r="D1638" s="220">
        <v>873.56399999999996</v>
      </c>
    </row>
    <row r="1639" spans="1:4" s="67" customFormat="1">
      <c r="A1639" s="77">
        <f t="shared" si="25"/>
        <v>1631</v>
      </c>
      <c r="B1639" s="515" t="s">
        <v>459</v>
      </c>
      <c r="C1639" s="219" t="s">
        <v>1227</v>
      </c>
      <c r="D1639" s="220">
        <v>873.56399999999996</v>
      </c>
    </row>
    <row r="1640" spans="1:4" s="67" customFormat="1">
      <c r="A1640" s="77">
        <f t="shared" si="25"/>
        <v>1632</v>
      </c>
      <c r="B1640" s="515" t="s">
        <v>459</v>
      </c>
      <c r="C1640" s="219" t="s">
        <v>1227</v>
      </c>
      <c r="D1640" s="220">
        <v>873.56299999999999</v>
      </c>
    </row>
    <row r="1641" spans="1:4" s="67" customFormat="1">
      <c r="A1641" s="77">
        <f t="shared" si="25"/>
        <v>1633</v>
      </c>
      <c r="B1641" s="515" t="s">
        <v>459</v>
      </c>
      <c r="C1641" s="219" t="s">
        <v>1227</v>
      </c>
      <c r="D1641" s="220">
        <v>873.56299999999999</v>
      </c>
    </row>
    <row r="1642" spans="1:4" s="67" customFormat="1">
      <c r="A1642" s="77">
        <f t="shared" si="25"/>
        <v>1634</v>
      </c>
      <c r="B1642" s="515" t="s">
        <v>459</v>
      </c>
      <c r="C1642" s="219" t="s">
        <v>1227</v>
      </c>
      <c r="D1642" s="220">
        <v>873.56299999999999</v>
      </c>
    </row>
    <row r="1643" spans="1:4" s="67" customFormat="1">
      <c r="A1643" s="77">
        <f t="shared" si="25"/>
        <v>1635</v>
      </c>
      <c r="B1643" s="515" t="s">
        <v>459</v>
      </c>
      <c r="C1643" s="219" t="s">
        <v>1227</v>
      </c>
      <c r="D1643" s="220">
        <v>873.56299999999999</v>
      </c>
    </row>
    <row r="1644" spans="1:4" s="67" customFormat="1">
      <c r="A1644" s="77">
        <f t="shared" si="25"/>
        <v>1636</v>
      </c>
      <c r="B1644" s="515" t="s">
        <v>459</v>
      </c>
      <c r="C1644" s="219" t="s">
        <v>1227</v>
      </c>
      <c r="D1644" s="220">
        <v>873.56299999999999</v>
      </c>
    </row>
    <row r="1645" spans="1:4" s="67" customFormat="1">
      <c r="A1645" s="77">
        <f t="shared" si="25"/>
        <v>1637</v>
      </c>
      <c r="B1645" s="515" t="s">
        <v>459</v>
      </c>
      <c r="C1645" s="219" t="s">
        <v>1227</v>
      </c>
      <c r="D1645" s="220">
        <v>873.56399999999996</v>
      </c>
    </row>
    <row r="1646" spans="1:4" s="67" customFormat="1">
      <c r="A1646" s="77">
        <f t="shared" si="25"/>
        <v>1638</v>
      </c>
      <c r="B1646" s="515" t="s">
        <v>459</v>
      </c>
      <c r="C1646" s="219" t="s">
        <v>1227</v>
      </c>
      <c r="D1646" s="220">
        <v>873.56399999999996</v>
      </c>
    </row>
    <row r="1647" spans="1:4" s="67" customFormat="1">
      <c r="A1647" s="77">
        <f t="shared" si="25"/>
        <v>1639</v>
      </c>
      <c r="B1647" s="515" t="s">
        <v>459</v>
      </c>
      <c r="C1647" s="219" t="s">
        <v>1227</v>
      </c>
      <c r="D1647" s="220">
        <v>873.56399999999996</v>
      </c>
    </row>
    <row r="1648" spans="1:4" s="67" customFormat="1">
      <c r="A1648" s="77">
        <f t="shared" si="25"/>
        <v>1640</v>
      </c>
      <c r="B1648" s="515" t="s">
        <v>459</v>
      </c>
      <c r="C1648" s="219" t="s">
        <v>1227</v>
      </c>
      <c r="D1648" s="220">
        <v>873.56399999999996</v>
      </c>
    </row>
    <row r="1649" spans="1:4" s="67" customFormat="1">
      <c r="A1649" s="77">
        <f t="shared" si="25"/>
        <v>1641</v>
      </c>
      <c r="B1649" s="515" t="s">
        <v>459</v>
      </c>
      <c r="C1649" s="219" t="s">
        <v>1227</v>
      </c>
      <c r="D1649" s="220">
        <v>873.56399999999996</v>
      </c>
    </row>
    <row r="1650" spans="1:4" s="67" customFormat="1">
      <c r="A1650" s="77">
        <f t="shared" si="25"/>
        <v>1642</v>
      </c>
      <c r="B1650" s="515" t="s">
        <v>459</v>
      </c>
      <c r="C1650" s="219" t="s">
        <v>1228</v>
      </c>
      <c r="D1650" s="220">
        <v>873.56399999999996</v>
      </c>
    </row>
    <row r="1651" spans="1:4" s="67" customFormat="1">
      <c r="A1651" s="77">
        <f t="shared" si="25"/>
        <v>1643</v>
      </c>
      <c r="B1651" s="515" t="s">
        <v>459</v>
      </c>
      <c r="C1651" s="219" t="s">
        <v>1227</v>
      </c>
      <c r="D1651" s="220">
        <v>873.56399999999996</v>
      </c>
    </row>
    <row r="1652" spans="1:4" s="67" customFormat="1">
      <c r="A1652" s="77">
        <f t="shared" si="25"/>
        <v>1644</v>
      </c>
      <c r="B1652" s="515" t="s">
        <v>459</v>
      </c>
      <c r="C1652" s="219" t="s">
        <v>1227</v>
      </c>
      <c r="D1652" s="220">
        <v>873.56399999999996</v>
      </c>
    </row>
    <row r="1653" spans="1:4" s="67" customFormat="1">
      <c r="A1653" s="77">
        <f t="shared" si="25"/>
        <v>1645</v>
      </c>
      <c r="B1653" s="515" t="s">
        <v>459</v>
      </c>
      <c r="C1653" s="219" t="s">
        <v>1227</v>
      </c>
      <c r="D1653" s="220">
        <v>873.56399999999996</v>
      </c>
    </row>
    <row r="1654" spans="1:4" s="67" customFormat="1">
      <c r="A1654" s="77">
        <f t="shared" si="25"/>
        <v>1646</v>
      </c>
      <c r="B1654" s="515" t="s">
        <v>459</v>
      </c>
      <c r="C1654" s="219" t="s">
        <v>1227</v>
      </c>
      <c r="D1654" s="220">
        <v>873.56200000000001</v>
      </c>
    </row>
    <row r="1655" spans="1:4" s="67" customFormat="1">
      <c r="A1655" s="77">
        <f t="shared" si="25"/>
        <v>1647</v>
      </c>
      <c r="B1655" s="515" t="s">
        <v>459</v>
      </c>
      <c r="C1655" s="219" t="s">
        <v>1227</v>
      </c>
      <c r="D1655" s="220">
        <v>873.56200000000001</v>
      </c>
    </row>
    <row r="1656" spans="1:4" s="67" customFormat="1">
      <c r="A1656" s="77">
        <f t="shared" si="25"/>
        <v>1648</v>
      </c>
      <c r="B1656" s="515" t="s">
        <v>459</v>
      </c>
      <c r="C1656" s="219" t="s">
        <v>1227</v>
      </c>
      <c r="D1656" s="220">
        <v>873.56200000000001</v>
      </c>
    </row>
    <row r="1657" spans="1:4" s="67" customFormat="1">
      <c r="A1657" s="77">
        <f t="shared" si="25"/>
        <v>1649</v>
      </c>
      <c r="B1657" s="515" t="s">
        <v>459</v>
      </c>
      <c r="C1657" s="219" t="s">
        <v>1228</v>
      </c>
      <c r="D1657" s="220">
        <v>873.56200000000001</v>
      </c>
    </row>
    <row r="1658" spans="1:4" s="67" customFormat="1">
      <c r="A1658" s="77">
        <f t="shared" si="25"/>
        <v>1650</v>
      </c>
      <c r="B1658" s="515" t="s">
        <v>459</v>
      </c>
      <c r="C1658" s="219" t="s">
        <v>1227</v>
      </c>
      <c r="D1658" s="220">
        <v>873.56200000000001</v>
      </c>
    </row>
    <row r="1659" spans="1:4" s="67" customFormat="1">
      <c r="A1659" s="77">
        <f t="shared" si="25"/>
        <v>1651</v>
      </c>
      <c r="B1659" s="515" t="s">
        <v>459</v>
      </c>
      <c r="C1659" s="219" t="s">
        <v>1227</v>
      </c>
      <c r="D1659" s="220">
        <v>873.56200000000001</v>
      </c>
    </row>
    <row r="1660" spans="1:4" s="67" customFormat="1">
      <c r="A1660" s="77">
        <f t="shared" si="25"/>
        <v>1652</v>
      </c>
      <c r="B1660" s="515" t="s">
        <v>459</v>
      </c>
      <c r="C1660" s="219" t="s">
        <v>1227</v>
      </c>
      <c r="D1660" s="220">
        <v>873.56200000000001</v>
      </c>
    </row>
    <row r="1661" spans="1:4" s="67" customFormat="1">
      <c r="A1661" s="77">
        <f t="shared" si="25"/>
        <v>1653</v>
      </c>
      <c r="B1661" s="515" t="s">
        <v>459</v>
      </c>
      <c r="C1661" s="219" t="s">
        <v>1227</v>
      </c>
      <c r="D1661" s="220">
        <v>873.56200000000001</v>
      </c>
    </row>
    <row r="1662" spans="1:4" s="67" customFormat="1">
      <c r="A1662" s="77">
        <f t="shared" si="25"/>
        <v>1654</v>
      </c>
      <c r="B1662" s="515" t="s">
        <v>459</v>
      </c>
      <c r="C1662" s="219" t="s">
        <v>1227</v>
      </c>
      <c r="D1662" s="220">
        <v>873.56200000000001</v>
      </c>
    </row>
    <row r="1663" spans="1:4" s="67" customFormat="1">
      <c r="A1663" s="77">
        <f t="shared" si="25"/>
        <v>1655</v>
      </c>
      <c r="B1663" s="515" t="s">
        <v>459</v>
      </c>
      <c r="C1663" s="219" t="s">
        <v>1227</v>
      </c>
      <c r="D1663" s="220">
        <v>873.56200000000001</v>
      </c>
    </row>
    <row r="1664" spans="1:4" s="67" customFormat="1">
      <c r="A1664" s="77">
        <f t="shared" si="25"/>
        <v>1656</v>
      </c>
      <c r="B1664" s="515" t="s">
        <v>459</v>
      </c>
      <c r="C1664" s="219" t="s">
        <v>1227</v>
      </c>
      <c r="D1664" s="220">
        <v>873.56200000000001</v>
      </c>
    </row>
    <row r="1665" spans="1:4" s="67" customFormat="1" ht="25.5">
      <c r="A1665" s="77">
        <f t="shared" si="25"/>
        <v>1657</v>
      </c>
      <c r="B1665" s="515" t="s">
        <v>459</v>
      </c>
      <c r="C1665" s="219" t="s">
        <v>1229</v>
      </c>
      <c r="D1665" s="220">
        <v>2932.5</v>
      </c>
    </row>
    <row r="1666" spans="1:4" s="67" customFormat="1">
      <c r="A1666" s="77">
        <f t="shared" si="25"/>
        <v>1658</v>
      </c>
      <c r="B1666" s="515" t="s">
        <v>459</v>
      </c>
      <c r="C1666" s="219" t="s">
        <v>1230</v>
      </c>
      <c r="D1666" s="220">
        <v>6693</v>
      </c>
    </row>
    <row r="1667" spans="1:4" s="67" customFormat="1" ht="25.5">
      <c r="A1667" s="77">
        <f t="shared" si="25"/>
        <v>1659</v>
      </c>
      <c r="B1667" s="515" t="s">
        <v>459</v>
      </c>
      <c r="C1667" s="219" t="s">
        <v>1229</v>
      </c>
      <c r="D1667" s="220">
        <v>2932.5</v>
      </c>
    </row>
    <row r="1668" spans="1:4" s="67" customFormat="1">
      <c r="A1668" s="77">
        <f t="shared" si="25"/>
        <v>1660</v>
      </c>
      <c r="B1668" s="515" t="s">
        <v>459</v>
      </c>
      <c r="C1668" s="219" t="s">
        <v>1230</v>
      </c>
      <c r="D1668" s="220">
        <v>6693</v>
      </c>
    </row>
    <row r="1669" spans="1:4" s="67" customFormat="1">
      <c r="A1669" s="77">
        <f t="shared" si="25"/>
        <v>1661</v>
      </c>
      <c r="B1669" s="515" t="s">
        <v>334</v>
      </c>
      <c r="C1669" s="219" t="s">
        <v>1231</v>
      </c>
      <c r="D1669" s="220">
        <v>5750</v>
      </c>
    </row>
    <row r="1670" spans="1:4" s="67" customFormat="1">
      <c r="A1670" s="77">
        <f t="shared" si="25"/>
        <v>1662</v>
      </c>
      <c r="B1670" s="515" t="s">
        <v>334</v>
      </c>
      <c r="C1670" s="219" t="s">
        <v>1231</v>
      </c>
      <c r="D1670" s="220">
        <v>5750</v>
      </c>
    </row>
    <row r="1671" spans="1:4" s="67" customFormat="1">
      <c r="A1671" s="77">
        <f t="shared" si="25"/>
        <v>1663</v>
      </c>
      <c r="B1671" s="515" t="s">
        <v>334</v>
      </c>
      <c r="C1671" s="219" t="s">
        <v>1231</v>
      </c>
      <c r="D1671" s="220">
        <v>5750</v>
      </c>
    </row>
    <row r="1672" spans="1:4" s="67" customFormat="1">
      <c r="A1672" s="77">
        <f t="shared" si="25"/>
        <v>1664</v>
      </c>
      <c r="B1672" s="515" t="s">
        <v>334</v>
      </c>
      <c r="C1672" s="219" t="s">
        <v>1231</v>
      </c>
      <c r="D1672" s="220">
        <v>5750</v>
      </c>
    </row>
    <row r="1673" spans="1:4" s="67" customFormat="1">
      <c r="A1673" s="77">
        <f t="shared" si="25"/>
        <v>1665</v>
      </c>
      <c r="B1673" s="515" t="s">
        <v>334</v>
      </c>
      <c r="C1673" s="219" t="s">
        <v>1231</v>
      </c>
      <c r="D1673" s="220">
        <v>5750</v>
      </c>
    </row>
    <row r="1674" spans="1:4" s="67" customFormat="1">
      <c r="A1674" s="77">
        <f t="shared" si="25"/>
        <v>1666</v>
      </c>
      <c r="B1674" s="515" t="s">
        <v>334</v>
      </c>
      <c r="C1674" s="219" t="s">
        <v>1231</v>
      </c>
      <c r="D1674" s="220">
        <v>5750</v>
      </c>
    </row>
    <row r="1675" spans="1:4" s="67" customFormat="1">
      <c r="A1675" s="77">
        <f t="shared" ref="A1675:A1738" si="26">A1674+1</f>
        <v>1667</v>
      </c>
      <c r="B1675" s="515" t="s">
        <v>334</v>
      </c>
      <c r="C1675" s="219" t="s">
        <v>1231</v>
      </c>
      <c r="D1675" s="220">
        <v>5750</v>
      </c>
    </row>
    <row r="1676" spans="1:4" s="67" customFormat="1">
      <c r="A1676" s="77">
        <f t="shared" si="26"/>
        <v>1668</v>
      </c>
      <c r="B1676" s="515" t="s">
        <v>334</v>
      </c>
      <c r="C1676" s="219" t="s">
        <v>1231</v>
      </c>
      <c r="D1676" s="220">
        <v>5750</v>
      </c>
    </row>
    <row r="1677" spans="1:4" s="67" customFormat="1">
      <c r="A1677" s="77">
        <f t="shared" si="26"/>
        <v>1669</v>
      </c>
      <c r="B1677" s="515" t="s">
        <v>334</v>
      </c>
      <c r="C1677" s="219" t="s">
        <v>1231</v>
      </c>
      <c r="D1677" s="220">
        <v>5750</v>
      </c>
    </row>
    <row r="1678" spans="1:4" s="67" customFormat="1">
      <c r="A1678" s="77">
        <f t="shared" si="26"/>
        <v>1670</v>
      </c>
      <c r="B1678" s="515" t="s">
        <v>334</v>
      </c>
      <c r="C1678" s="219" t="s">
        <v>1231</v>
      </c>
      <c r="D1678" s="220">
        <v>5750</v>
      </c>
    </row>
    <row r="1679" spans="1:4" s="67" customFormat="1">
      <c r="A1679" s="77">
        <f t="shared" si="26"/>
        <v>1671</v>
      </c>
      <c r="B1679" s="515" t="s">
        <v>334</v>
      </c>
      <c r="C1679" s="219" t="s">
        <v>1231</v>
      </c>
      <c r="D1679" s="220">
        <v>5750</v>
      </c>
    </row>
    <row r="1680" spans="1:4" s="67" customFormat="1">
      <c r="A1680" s="77">
        <f t="shared" si="26"/>
        <v>1672</v>
      </c>
      <c r="B1680" s="515" t="s">
        <v>334</v>
      </c>
      <c r="C1680" s="219" t="s">
        <v>1231</v>
      </c>
      <c r="D1680" s="220">
        <v>5750</v>
      </c>
    </row>
    <row r="1681" spans="1:4" s="67" customFormat="1">
      <c r="A1681" s="77">
        <f t="shared" si="26"/>
        <v>1673</v>
      </c>
      <c r="B1681" s="515" t="s">
        <v>334</v>
      </c>
      <c r="C1681" s="219" t="s">
        <v>1231</v>
      </c>
      <c r="D1681" s="220">
        <v>5750</v>
      </c>
    </row>
    <row r="1682" spans="1:4" s="67" customFormat="1">
      <c r="A1682" s="77">
        <f t="shared" si="26"/>
        <v>1674</v>
      </c>
      <c r="B1682" s="515" t="s">
        <v>334</v>
      </c>
      <c r="C1682" s="219" t="s">
        <v>1231</v>
      </c>
      <c r="D1682" s="220">
        <v>5750</v>
      </c>
    </row>
    <row r="1683" spans="1:4" s="67" customFormat="1">
      <c r="A1683" s="77">
        <f t="shared" si="26"/>
        <v>1675</v>
      </c>
      <c r="B1683" s="515" t="s">
        <v>334</v>
      </c>
      <c r="C1683" s="219" t="s">
        <v>1231</v>
      </c>
      <c r="D1683" s="220">
        <v>5750</v>
      </c>
    </row>
    <row r="1684" spans="1:4" s="67" customFormat="1">
      <c r="A1684" s="77">
        <f t="shared" si="26"/>
        <v>1676</v>
      </c>
      <c r="B1684" s="515" t="s">
        <v>334</v>
      </c>
      <c r="C1684" s="219" t="s">
        <v>1231</v>
      </c>
      <c r="D1684" s="220">
        <v>5750</v>
      </c>
    </row>
    <row r="1685" spans="1:4" s="67" customFormat="1">
      <c r="A1685" s="77">
        <f t="shared" si="26"/>
        <v>1677</v>
      </c>
      <c r="B1685" s="515" t="s">
        <v>334</v>
      </c>
      <c r="C1685" s="219" t="s">
        <v>1231</v>
      </c>
      <c r="D1685" s="220">
        <v>5750</v>
      </c>
    </row>
    <row r="1686" spans="1:4" s="67" customFormat="1">
      <c r="A1686" s="77">
        <f t="shared" si="26"/>
        <v>1678</v>
      </c>
      <c r="B1686" s="515" t="s">
        <v>334</v>
      </c>
      <c r="C1686" s="219" t="s">
        <v>1231</v>
      </c>
      <c r="D1686" s="220">
        <v>5750</v>
      </c>
    </row>
    <row r="1687" spans="1:4" s="67" customFormat="1">
      <c r="A1687" s="77">
        <f t="shared" si="26"/>
        <v>1679</v>
      </c>
      <c r="B1687" s="515" t="s">
        <v>334</v>
      </c>
      <c r="C1687" s="219" t="s">
        <v>1231</v>
      </c>
      <c r="D1687" s="220">
        <v>5750</v>
      </c>
    </row>
    <row r="1688" spans="1:4" s="67" customFormat="1">
      <c r="A1688" s="77">
        <f t="shared" si="26"/>
        <v>1680</v>
      </c>
      <c r="B1688" s="515" t="s">
        <v>334</v>
      </c>
      <c r="C1688" s="219" t="s">
        <v>1231</v>
      </c>
      <c r="D1688" s="220">
        <v>5750</v>
      </c>
    </row>
    <row r="1689" spans="1:4" s="67" customFormat="1">
      <c r="A1689" s="77">
        <f t="shared" si="26"/>
        <v>1681</v>
      </c>
      <c r="B1689" s="515" t="s">
        <v>334</v>
      </c>
      <c r="C1689" s="219" t="s">
        <v>1231</v>
      </c>
      <c r="D1689" s="220">
        <v>5750</v>
      </c>
    </row>
    <row r="1690" spans="1:4" s="67" customFormat="1">
      <c r="A1690" s="77">
        <f t="shared" si="26"/>
        <v>1682</v>
      </c>
      <c r="B1690" s="515" t="s">
        <v>334</v>
      </c>
      <c r="C1690" s="219" t="s">
        <v>1231</v>
      </c>
      <c r="D1690" s="220">
        <v>5750</v>
      </c>
    </row>
    <row r="1691" spans="1:4" s="67" customFormat="1">
      <c r="A1691" s="77">
        <f t="shared" si="26"/>
        <v>1683</v>
      </c>
      <c r="B1691" s="515" t="s">
        <v>334</v>
      </c>
      <c r="C1691" s="219" t="s">
        <v>1231</v>
      </c>
      <c r="D1691" s="220">
        <v>5750</v>
      </c>
    </row>
    <row r="1692" spans="1:4" s="67" customFormat="1">
      <c r="A1692" s="77">
        <f t="shared" si="26"/>
        <v>1684</v>
      </c>
      <c r="B1692" s="515" t="s">
        <v>334</v>
      </c>
      <c r="C1692" s="219" t="s">
        <v>1231</v>
      </c>
      <c r="D1692" s="220">
        <v>5750</v>
      </c>
    </row>
    <row r="1693" spans="1:4" s="67" customFormat="1">
      <c r="A1693" s="77">
        <f t="shared" si="26"/>
        <v>1685</v>
      </c>
      <c r="B1693" s="515" t="s">
        <v>334</v>
      </c>
      <c r="C1693" s="219" t="s">
        <v>1231</v>
      </c>
      <c r="D1693" s="220">
        <v>5750</v>
      </c>
    </row>
    <row r="1694" spans="1:4" s="67" customFormat="1">
      <c r="A1694" s="77">
        <f t="shared" si="26"/>
        <v>1686</v>
      </c>
      <c r="B1694" s="515" t="s">
        <v>334</v>
      </c>
      <c r="C1694" s="219" t="s">
        <v>1231</v>
      </c>
      <c r="D1694" s="220">
        <v>5750</v>
      </c>
    </row>
    <row r="1695" spans="1:4" s="67" customFormat="1">
      <c r="A1695" s="77">
        <f t="shared" si="26"/>
        <v>1687</v>
      </c>
      <c r="B1695" s="515" t="s">
        <v>334</v>
      </c>
      <c r="C1695" s="219" t="s">
        <v>1232</v>
      </c>
      <c r="D1695" s="220">
        <v>3787.0650000000001</v>
      </c>
    </row>
    <row r="1696" spans="1:4" s="67" customFormat="1" ht="25.5">
      <c r="A1696" s="77">
        <f t="shared" si="26"/>
        <v>1688</v>
      </c>
      <c r="B1696" s="515" t="s">
        <v>459</v>
      </c>
      <c r="C1696" s="219" t="s">
        <v>1233</v>
      </c>
      <c r="D1696" s="220">
        <v>5675.25</v>
      </c>
    </row>
    <row r="1697" spans="1:4" s="67" customFormat="1" ht="25.5">
      <c r="A1697" s="77">
        <f t="shared" si="26"/>
        <v>1689</v>
      </c>
      <c r="B1697" s="515" t="s">
        <v>459</v>
      </c>
      <c r="C1697" s="219" t="s">
        <v>1233</v>
      </c>
      <c r="D1697" s="220">
        <v>5675.25</v>
      </c>
    </row>
    <row r="1698" spans="1:4" s="67" customFormat="1" ht="25.5">
      <c r="A1698" s="77">
        <f t="shared" si="26"/>
        <v>1690</v>
      </c>
      <c r="B1698" s="515" t="s">
        <v>459</v>
      </c>
      <c r="C1698" s="219" t="s">
        <v>1233</v>
      </c>
      <c r="D1698" s="220">
        <v>5675.25</v>
      </c>
    </row>
    <row r="1699" spans="1:4" s="67" customFormat="1" ht="25.5">
      <c r="A1699" s="77">
        <f t="shared" si="26"/>
        <v>1691</v>
      </c>
      <c r="B1699" s="515" t="s">
        <v>459</v>
      </c>
      <c r="C1699" s="219" t="s">
        <v>1233</v>
      </c>
      <c r="D1699" s="220">
        <v>5675.25</v>
      </c>
    </row>
    <row r="1700" spans="1:4" s="67" customFormat="1" ht="25.5">
      <c r="A1700" s="77">
        <f t="shared" si="26"/>
        <v>1692</v>
      </c>
      <c r="B1700" s="515" t="s">
        <v>459</v>
      </c>
      <c r="C1700" s="219" t="s">
        <v>1233</v>
      </c>
      <c r="D1700" s="220">
        <v>5675.25</v>
      </c>
    </row>
    <row r="1701" spans="1:4" s="67" customFormat="1" ht="25.5">
      <c r="A1701" s="77">
        <f t="shared" si="26"/>
        <v>1693</v>
      </c>
      <c r="B1701" s="515" t="s">
        <v>459</v>
      </c>
      <c r="C1701" s="219" t="s">
        <v>1233</v>
      </c>
      <c r="D1701" s="220">
        <v>5675.25</v>
      </c>
    </row>
    <row r="1702" spans="1:4" s="67" customFormat="1" ht="25.5">
      <c r="A1702" s="77">
        <f t="shared" si="26"/>
        <v>1694</v>
      </c>
      <c r="B1702" s="515" t="s">
        <v>459</v>
      </c>
      <c r="C1702" s="219" t="s">
        <v>1233</v>
      </c>
      <c r="D1702" s="220">
        <v>5675.25</v>
      </c>
    </row>
    <row r="1703" spans="1:4" s="67" customFormat="1" ht="25.5">
      <c r="A1703" s="77">
        <f t="shared" si="26"/>
        <v>1695</v>
      </c>
      <c r="B1703" s="515" t="s">
        <v>459</v>
      </c>
      <c r="C1703" s="219" t="s">
        <v>1233</v>
      </c>
      <c r="D1703" s="220">
        <v>5675.25</v>
      </c>
    </row>
    <row r="1704" spans="1:4" s="67" customFormat="1" ht="25.5">
      <c r="A1704" s="77">
        <f t="shared" si="26"/>
        <v>1696</v>
      </c>
      <c r="B1704" s="515" t="s">
        <v>459</v>
      </c>
      <c r="C1704" s="219" t="s">
        <v>1233</v>
      </c>
      <c r="D1704" s="220">
        <v>5675.25</v>
      </c>
    </row>
    <row r="1705" spans="1:4" s="67" customFormat="1" ht="25.5">
      <c r="A1705" s="77">
        <f t="shared" si="26"/>
        <v>1697</v>
      </c>
      <c r="B1705" s="515" t="s">
        <v>459</v>
      </c>
      <c r="C1705" s="219" t="s">
        <v>1233</v>
      </c>
      <c r="D1705" s="220">
        <v>5675.25</v>
      </c>
    </row>
    <row r="1706" spans="1:4" s="67" customFormat="1" ht="25.5">
      <c r="A1706" s="77">
        <f t="shared" si="26"/>
        <v>1698</v>
      </c>
      <c r="B1706" s="515" t="s">
        <v>459</v>
      </c>
      <c r="C1706" s="219" t="s">
        <v>1233</v>
      </c>
      <c r="D1706" s="220">
        <v>5675.25</v>
      </c>
    </row>
    <row r="1707" spans="1:4" s="67" customFormat="1" ht="25.5">
      <c r="A1707" s="77">
        <f t="shared" si="26"/>
        <v>1699</v>
      </c>
      <c r="B1707" s="515" t="s">
        <v>459</v>
      </c>
      <c r="C1707" s="219" t="s">
        <v>1233</v>
      </c>
      <c r="D1707" s="220">
        <v>5675.25</v>
      </c>
    </row>
    <row r="1708" spans="1:4" s="67" customFormat="1" ht="25.5">
      <c r="A1708" s="77">
        <f t="shared" si="26"/>
        <v>1700</v>
      </c>
      <c r="B1708" s="515" t="s">
        <v>459</v>
      </c>
      <c r="C1708" s="219" t="s">
        <v>1233</v>
      </c>
      <c r="D1708" s="220">
        <v>5675.25</v>
      </c>
    </row>
    <row r="1709" spans="1:4" s="67" customFormat="1" ht="25.5">
      <c r="A1709" s="77">
        <f t="shared" si="26"/>
        <v>1701</v>
      </c>
      <c r="B1709" s="515" t="s">
        <v>459</v>
      </c>
      <c r="C1709" s="219" t="s">
        <v>1233</v>
      </c>
      <c r="D1709" s="220">
        <v>5675.25</v>
      </c>
    </row>
    <row r="1710" spans="1:4" s="67" customFormat="1" ht="25.5">
      <c r="A1710" s="77">
        <f t="shared" si="26"/>
        <v>1702</v>
      </c>
      <c r="B1710" s="515" t="s">
        <v>459</v>
      </c>
      <c r="C1710" s="219" t="s">
        <v>1233</v>
      </c>
      <c r="D1710" s="220">
        <v>5675.25</v>
      </c>
    </row>
    <row r="1711" spans="1:4" s="67" customFormat="1" ht="25.5">
      <c r="A1711" s="77">
        <f t="shared" si="26"/>
        <v>1703</v>
      </c>
      <c r="B1711" s="515" t="s">
        <v>459</v>
      </c>
      <c r="C1711" s="219" t="s">
        <v>1233</v>
      </c>
      <c r="D1711" s="220">
        <v>5675.25</v>
      </c>
    </row>
    <row r="1712" spans="1:4" s="67" customFormat="1" ht="25.5">
      <c r="A1712" s="77">
        <f t="shared" si="26"/>
        <v>1704</v>
      </c>
      <c r="B1712" s="515" t="s">
        <v>459</v>
      </c>
      <c r="C1712" s="219" t="s">
        <v>1233</v>
      </c>
      <c r="D1712" s="220">
        <v>5675.25</v>
      </c>
    </row>
    <row r="1713" spans="1:4" s="67" customFormat="1" ht="25.5">
      <c r="A1713" s="77">
        <f t="shared" si="26"/>
        <v>1705</v>
      </c>
      <c r="B1713" s="515" t="s">
        <v>459</v>
      </c>
      <c r="C1713" s="219" t="s">
        <v>1233</v>
      </c>
      <c r="D1713" s="220">
        <v>5675.25</v>
      </c>
    </row>
    <row r="1714" spans="1:4" s="67" customFormat="1" ht="25.5">
      <c r="A1714" s="77">
        <f t="shared" si="26"/>
        <v>1706</v>
      </c>
      <c r="B1714" s="515" t="s">
        <v>459</v>
      </c>
      <c r="C1714" s="219" t="s">
        <v>1233</v>
      </c>
      <c r="D1714" s="220">
        <v>5675.25</v>
      </c>
    </row>
    <row r="1715" spans="1:4" s="67" customFormat="1" ht="25.5">
      <c r="A1715" s="77">
        <f t="shared" si="26"/>
        <v>1707</v>
      </c>
      <c r="B1715" s="515" t="s">
        <v>459</v>
      </c>
      <c r="C1715" s="219" t="s">
        <v>1233</v>
      </c>
      <c r="D1715" s="220">
        <v>5675.25</v>
      </c>
    </row>
    <row r="1716" spans="1:4" s="67" customFormat="1" ht="25.5">
      <c r="A1716" s="77">
        <f t="shared" si="26"/>
        <v>1708</v>
      </c>
      <c r="B1716" s="515" t="s">
        <v>459</v>
      </c>
      <c r="C1716" s="219" t="s">
        <v>1234</v>
      </c>
      <c r="D1716" s="220">
        <v>3030.8249999999998</v>
      </c>
    </row>
    <row r="1717" spans="1:4" s="67" customFormat="1">
      <c r="A1717" s="77">
        <f t="shared" si="26"/>
        <v>1709</v>
      </c>
      <c r="B1717" s="515" t="s">
        <v>459</v>
      </c>
      <c r="C1717" s="219" t="s">
        <v>1235</v>
      </c>
      <c r="D1717" s="220">
        <v>0</v>
      </c>
    </row>
    <row r="1718" spans="1:4" s="67" customFormat="1" ht="25.5">
      <c r="A1718" s="77">
        <f t="shared" si="26"/>
        <v>1710</v>
      </c>
      <c r="B1718" s="515" t="s">
        <v>459</v>
      </c>
      <c r="C1718" s="219" t="s">
        <v>1234</v>
      </c>
      <c r="D1718" s="220">
        <v>3030.8249999999998</v>
      </c>
    </row>
    <row r="1719" spans="1:4" s="67" customFormat="1">
      <c r="A1719" s="77">
        <f t="shared" si="26"/>
        <v>1711</v>
      </c>
      <c r="B1719" s="515" t="s">
        <v>459</v>
      </c>
      <c r="C1719" s="219" t="s">
        <v>1235</v>
      </c>
      <c r="D1719" s="220">
        <v>0</v>
      </c>
    </row>
    <row r="1720" spans="1:4" s="67" customFormat="1" ht="25.5">
      <c r="A1720" s="77">
        <f t="shared" si="26"/>
        <v>1712</v>
      </c>
      <c r="B1720" s="515" t="s">
        <v>459</v>
      </c>
      <c r="C1720" s="219" t="s">
        <v>1234</v>
      </c>
      <c r="D1720" s="220">
        <v>3030.8249999999998</v>
      </c>
    </row>
    <row r="1721" spans="1:4" s="67" customFormat="1">
      <c r="A1721" s="77">
        <f t="shared" si="26"/>
        <v>1713</v>
      </c>
      <c r="B1721" s="515" t="s">
        <v>459</v>
      </c>
      <c r="C1721" s="219" t="s">
        <v>1235</v>
      </c>
      <c r="D1721" s="220">
        <v>0</v>
      </c>
    </row>
    <row r="1722" spans="1:4" s="67" customFormat="1" ht="25.5">
      <c r="A1722" s="77">
        <f t="shared" si="26"/>
        <v>1714</v>
      </c>
      <c r="B1722" s="515" t="s">
        <v>459</v>
      </c>
      <c r="C1722" s="219" t="s">
        <v>1234</v>
      </c>
      <c r="D1722" s="220">
        <v>3030.8249999999998</v>
      </c>
    </row>
    <row r="1723" spans="1:4" s="67" customFormat="1">
      <c r="A1723" s="77">
        <f t="shared" si="26"/>
        <v>1715</v>
      </c>
      <c r="B1723" s="515" t="s">
        <v>459</v>
      </c>
      <c r="C1723" s="219" t="s">
        <v>1235</v>
      </c>
      <c r="D1723" s="220">
        <v>0</v>
      </c>
    </row>
    <row r="1724" spans="1:4" s="67" customFormat="1" ht="25.5">
      <c r="A1724" s="77">
        <f t="shared" si="26"/>
        <v>1716</v>
      </c>
      <c r="B1724" s="515" t="s">
        <v>459</v>
      </c>
      <c r="C1724" s="219" t="s">
        <v>1234</v>
      </c>
      <c r="D1724" s="220">
        <v>3030.8249999999998</v>
      </c>
    </row>
    <row r="1725" spans="1:4" s="67" customFormat="1">
      <c r="A1725" s="77">
        <f t="shared" si="26"/>
        <v>1717</v>
      </c>
      <c r="B1725" s="515" t="s">
        <v>459</v>
      </c>
      <c r="C1725" s="219" t="s">
        <v>1235</v>
      </c>
      <c r="D1725" s="220">
        <v>0</v>
      </c>
    </row>
    <row r="1726" spans="1:4" s="67" customFormat="1" ht="25.5">
      <c r="A1726" s="77">
        <f t="shared" si="26"/>
        <v>1718</v>
      </c>
      <c r="B1726" s="515" t="s">
        <v>459</v>
      </c>
      <c r="C1726" s="219" t="s">
        <v>1234</v>
      </c>
      <c r="D1726" s="220">
        <v>3030.8249999999998</v>
      </c>
    </row>
    <row r="1727" spans="1:4" s="67" customFormat="1">
      <c r="A1727" s="77">
        <f t="shared" si="26"/>
        <v>1719</v>
      </c>
      <c r="B1727" s="515" t="s">
        <v>459</v>
      </c>
      <c r="C1727" s="219" t="s">
        <v>1235</v>
      </c>
      <c r="D1727" s="220">
        <v>0</v>
      </c>
    </row>
    <row r="1728" spans="1:4" s="67" customFormat="1" ht="25.5">
      <c r="A1728" s="77">
        <f t="shared" si="26"/>
        <v>1720</v>
      </c>
      <c r="B1728" s="515" t="s">
        <v>459</v>
      </c>
      <c r="C1728" s="219" t="s">
        <v>1234</v>
      </c>
      <c r="D1728" s="220">
        <v>3030.8249999999998</v>
      </c>
    </row>
    <row r="1729" spans="1:4" s="67" customFormat="1">
      <c r="A1729" s="77">
        <f t="shared" si="26"/>
        <v>1721</v>
      </c>
      <c r="B1729" s="515" t="s">
        <v>459</v>
      </c>
      <c r="C1729" s="219" t="s">
        <v>1235</v>
      </c>
      <c r="D1729" s="220">
        <v>0</v>
      </c>
    </row>
    <row r="1730" spans="1:4" s="67" customFormat="1" ht="25.5">
      <c r="A1730" s="77">
        <f t="shared" si="26"/>
        <v>1722</v>
      </c>
      <c r="B1730" s="515" t="s">
        <v>459</v>
      </c>
      <c r="C1730" s="219" t="s">
        <v>1234</v>
      </c>
      <c r="D1730" s="220">
        <v>3030.8249999999998</v>
      </c>
    </row>
    <row r="1731" spans="1:4" s="67" customFormat="1">
      <c r="A1731" s="77">
        <f t="shared" si="26"/>
        <v>1723</v>
      </c>
      <c r="B1731" s="515" t="s">
        <v>459</v>
      </c>
      <c r="C1731" s="219" t="s">
        <v>1235</v>
      </c>
      <c r="D1731" s="220">
        <v>0</v>
      </c>
    </row>
    <row r="1732" spans="1:4" s="67" customFormat="1" ht="25.5">
      <c r="A1732" s="77">
        <f t="shared" si="26"/>
        <v>1724</v>
      </c>
      <c r="B1732" s="515" t="s">
        <v>459</v>
      </c>
      <c r="C1732" s="219" t="s">
        <v>1234</v>
      </c>
      <c r="D1732" s="220">
        <v>3030.8249999999998</v>
      </c>
    </row>
    <row r="1733" spans="1:4" s="67" customFormat="1">
      <c r="A1733" s="77">
        <f t="shared" si="26"/>
        <v>1725</v>
      </c>
      <c r="B1733" s="515" t="s">
        <v>459</v>
      </c>
      <c r="C1733" s="219" t="s">
        <v>1235</v>
      </c>
      <c r="D1733" s="220">
        <v>0</v>
      </c>
    </row>
    <row r="1734" spans="1:4" s="67" customFormat="1" ht="25.5">
      <c r="A1734" s="77">
        <f t="shared" si="26"/>
        <v>1726</v>
      </c>
      <c r="B1734" s="515" t="s">
        <v>459</v>
      </c>
      <c r="C1734" s="219" t="s">
        <v>1234</v>
      </c>
      <c r="D1734" s="220">
        <v>3030.8249999999998</v>
      </c>
    </row>
    <row r="1735" spans="1:4" s="67" customFormat="1">
      <c r="A1735" s="77">
        <f t="shared" si="26"/>
        <v>1727</v>
      </c>
      <c r="B1735" s="515" t="s">
        <v>459</v>
      </c>
      <c r="C1735" s="219" t="s">
        <v>1235</v>
      </c>
      <c r="D1735" s="220">
        <v>0</v>
      </c>
    </row>
    <row r="1736" spans="1:4" s="67" customFormat="1" ht="25.5">
      <c r="A1736" s="77">
        <f t="shared" si="26"/>
        <v>1728</v>
      </c>
      <c r="B1736" s="515" t="s">
        <v>459</v>
      </c>
      <c r="C1736" s="219" t="s">
        <v>1234</v>
      </c>
      <c r="D1736" s="220">
        <v>3030.8249999999998</v>
      </c>
    </row>
    <row r="1737" spans="1:4" s="67" customFormat="1">
      <c r="A1737" s="77">
        <f t="shared" si="26"/>
        <v>1729</v>
      </c>
      <c r="B1737" s="515" t="s">
        <v>459</v>
      </c>
      <c r="C1737" s="219" t="s">
        <v>1235</v>
      </c>
      <c r="D1737" s="220">
        <v>0</v>
      </c>
    </row>
    <row r="1738" spans="1:4" s="67" customFormat="1" ht="25.5">
      <c r="A1738" s="77">
        <f t="shared" si="26"/>
        <v>1730</v>
      </c>
      <c r="B1738" s="515" t="s">
        <v>459</v>
      </c>
      <c r="C1738" s="219" t="s">
        <v>1236</v>
      </c>
      <c r="D1738" s="220">
        <v>7571.0249999999996</v>
      </c>
    </row>
    <row r="1739" spans="1:4" s="67" customFormat="1">
      <c r="A1739" s="77">
        <f t="shared" ref="A1739:A1802" si="27">A1738+1</f>
        <v>1731</v>
      </c>
      <c r="B1739" s="515" t="s">
        <v>459</v>
      </c>
      <c r="C1739" s="219" t="s">
        <v>1237</v>
      </c>
      <c r="D1739" s="220">
        <v>0</v>
      </c>
    </row>
    <row r="1740" spans="1:4" s="67" customFormat="1">
      <c r="A1740" s="77">
        <f t="shared" si="27"/>
        <v>1732</v>
      </c>
      <c r="B1740" s="515" t="s">
        <v>459</v>
      </c>
      <c r="C1740" s="219" t="s">
        <v>1238</v>
      </c>
      <c r="D1740" s="220">
        <v>0</v>
      </c>
    </row>
    <row r="1741" spans="1:4" s="67" customFormat="1">
      <c r="A1741" s="77">
        <f t="shared" si="27"/>
        <v>1733</v>
      </c>
      <c r="B1741" s="515" t="s">
        <v>459</v>
      </c>
      <c r="C1741" s="219" t="s">
        <v>1239</v>
      </c>
      <c r="D1741" s="220">
        <v>0</v>
      </c>
    </row>
    <row r="1742" spans="1:4" s="67" customFormat="1" ht="25.5">
      <c r="A1742" s="77">
        <f t="shared" si="27"/>
        <v>1734</v>
      </c>
      <c r="B1742" s="515" t="s">
        <v>459</v>
      </c>
      <c r="C1742" s="219" t="s">
        <v>1236</v>
      </c>
      <c r="D1742" s="220">
        <v>7571.0249999999996</v>
      </c>
    </row>
    <row r="1743" spans="1:4" s="67" customFormat="1">
      <c r="A1743" s="77">
        <f t="shared" si="27"/>
        <v>1735</v>
      </c>
      <c r="B1743" s="515" t="s">
        <v>459</v>
      </c>
      <c r="C1743" s="219" t="s">
        <v>1237</v>
      </c>
      <c r="D1743" s="220">
        <v>0</v>
      </c>
    </row>
    <row r="1744" spans="1:4" s="67" customFormat="1">
      <c r="A1744" s="77">
        <f t="shared" si="27"/>
        <v>1736</v>
      </c>
      <c r="B1744" s="515" t="s">
        <v>459</v>
      </c>
      <c r="C1744" s="219" t="s">
        <v>1238</v>
      </c>
      <c r="D1744" s="220">
        <v>0</v>
      </c>
    </row>
    <row r="1745" spans="1:4" s="67" customFormat="1">
      <c r="A1745" s="77">
        <f t="shared" si="27"/>
        <v>1737</v>
      </c>
      <c r="B1745" s="515" t="s">
        <v>459</v>
      </c>
      <c r="C1745" s="219" t="s">
        <v>1239</v>
      </c>
      <c r="D1745" s="220">
        <v>0</v>
      </c>
    </row>
    <row r="1746" spans="1:4" s="67" customFormat="1" ht="25.5">
      <c r="A1746" s="77">
        <f t="shared" si="27"/>
        <v>1738</v>
      </c>
      <c r="B1746" s="515" t="s">
        <v>459</v>
      </c>
      <c r="C1746" s="219" t="s">
        <v>1236</v>
      </c>
      <c r="D1746" s="220">
        <v>7571.0249999999996</v>
      </c>
    </row>
    <row r="1747" spans="1:4" s="67" customFormat="1">
      <c r="A1747" s="77">
        <f t="shared" si="27"/>
        <v>1739</v>
      </c>
      <c r="B1747" s="515" t="s">
        <v>459</v>
      </c>
      <c r="C1747" s="219" t="s">
        <v>1237</v>
      </c>
      <c r="D1747" s="220">
        <v>0</v>
      </c>
    </row>
    <row r="1748" spans="1:4" s="67" customFormat="1">
      <c r="A1748" s="77">
        <f t="shared" si="27"/>
        <v>1740</v>
      </c>
      <c r="B1748" s="515" t="s">
        <v>459</v>
      </c>
      <c r="C1748" s="219" t="s">
        <v>1238</v>
      </c>
      <c r="D1748" s="220">
        <v>0</v>
      </c>
    </row>
    <row r="1749" spans="1:4" s="67" customFormat="1">
      <c r="A1749" s="77">
        <f t="shared" si="27"/>
        <v>1741</v>
      </c>
      <c r="B1749" s="515" t="s">
        <v>459</v>
      </c>
      <c r="C1749" s="219" t="s">
        <v>1239</v>
      </c>
      <c r="D1749" s="220">
        <v>0</v>
      </c>
    </row>
    <row r="1750" spans="1:4" s="67" customFormat="1" ht="25.5">
      <c r="A1750" s="77">
        <f t="shared" si="27"/>
        <v>1742</v>
      </c>
      <c r="B1750" s="515" t="s">
        <v>459</v>
      </c>
      <c r="C1750" s="219" t="s">
        <v>1236</v>
      </c>
      <c r="D1750" s="220">
        <v>7571.0249999999996</v>
      </c>
    </row>
    <row r="1751" spans="1:4" s="67" customFormat="1">
      <c r="A1751" s="77">
        <f t="shared" si="27"/>
        <v>1743</v>
      </c>
      <c r="B1751" s="515" t="s">
        <v>459</v>
      </c>
      <c r="C1751" s="219" t="s">
        <v>1237</v>
      </c>
      <c r="D1751" s="220">
        <v>0</v>
      </c>
    </row>
    <row r="1752" spans="1:4" s="67" customFormat="1">
      <c r="A1752" s="77">
        <f t="shared" si="27"/>
        <v>1744</v>
      </c>
      <c r="B1752" s="515" t="s">
        <v>459</v>
      </c>
      <c r="C1752" s="219" t="s">
        <v>1238</v>
      </c>
      <c r="D1752" s="220">
        <v>0</v>
      </c>
    </row>
    <row r="1753" spans="1:4" s="67" customFormat="1">
      <c r="A1753" s="77">
        <f t="shared" si="27"/>
        <v>1745</v>
      </c>
      <c r="B1753" s="515" t="s">
        <v>459</v>
      </c>
      <c r="C1753" s="219" t="s">
        <v>1239</v>
      </c>
      <c r="D1753" s="220">
        <v>0</v>
      </c>
    </row>
    <row r="1754" spans="1:4" s="67" customFormat="1" ht="25.5">
      <c r="A1754" s="77">
        <f t="shared" si="27"/>
        <v>1746</v>
      </c>
      <c r="B1754" s="515" t="s">
        <v>459</v>
      </c>
      <c r="C1754" s="219" t="s">
        <v>1236</v>
      </c>
      <c r="D1754" s="220">
        <v>7571.0249999999996</v>
      </c>
    </row>
    <row r="1755" spans="1:4" s="67" customFormat="1">
      <c r="A1755" s="77">
        <f t="shared" si="27"/>
        <v>1747</v>
      </c>
      <c r="B1755" s="515" t="s">
        <v>459</v>
      </c>
      <c r="C1755" s="219" t="s">
        <v>1237</v>
      </c>
      <c r="D1755" s="220">
        <v>0</v>
      </c>
    </row>
    <row r="1756" spans="1:4" s="67" customFormat="1">
      <c r="A1756" s="77">
        <f t="shared" si="27"/>
        <v>1748</v>
      </c>
      <c r="B1756" s="515" t="s">
        <v>459</v>
      </c>
      <c r="C1756" s="219" t="s">
        <v>1238</v>
      </c>
      <c r="D1756" s="220">
        <v>0</v>
      </c>
    </row>
    <row r="1757" spans="1:4" s="67" customFormat="1">
      <c r="A1757" s="77">
        <f t="shared" si="27"/>
        <v>1749</v>
      </c>
      <c r="B1757" s="515" t="s">
        <v>459</v>
      </c>
      <c r="C1757" s="219" t="s">
        <v>1239</v>
      </c>
      <c r="D1757" s="220">
        <v>0</v>
      </c>
    </row>
    <row r="1758" spans="1:4" s="67" customFormat="1" ht="25.5">
      <c r="A1758" s="77">
        <f t="shared" si="27"/>
        <v>1750</v>
      </c>
      <c r="B1758" s="515" t="s">
        <v>459</v>
      </c>
      <c r="C1758" s="219" t="s">
        <v>1236</v>
      </c>
      <c r="D1758" s="220">
        <v>7571.03</v>
      </c>
    </row>
    <row r="1759" spans="1:4" s="67" customFormat="1">
      <c r="A1759" s="77">
        <f t="shared" si="27"/>
        <v>1751</v>
      </c>
      <c r="B1759" s="515" t="s">
        <v>459</v>
      </c>
      <c r="C1759" s="219" t="s">
        <v>1237</v>
      </c>
      <c r="D1759" s="220">
        <v>0</v>
      </c>
    </row>
    <row r="1760" spans="1:4" s="67" customFormat="1">
      <c r="A1760" s="77">
        <f t="shared" si="27"/>
        <v>1752</v>
      </c>
      <c r="B1760" s="515" t="s">
        <v>459</v>
      </c>
      <c r="C1760" s="219" t="s">
        <v>1238</v>
      </c>
      <c r="D1760" s="220">
        <v>0</v>
      </c>
    </row>
    <row r="1761" spans="1:4" s="67" customFormat="1">
      <c r="A1761" s="77">
        <f t="shared" si="27"/>
        <v>1753</v>
      </c>
      <c r="B1761" s="515" t="s">
        <v>459</v>
      </c>
      <c r="C1761" s="219" t="s">
        <v>1239</v>
      </c>
      <c r="D1761" s="220">
        <v>0</v>
      </c>
    </row>
    <row r="1762" spans="1:4" s="67" customFormat="1" ht="25.5">
      <c r="A1762" s="77">
        <f t="shared" si="27"/>
        <v>1754</v>
      </c>
      <c r="B1762" s="515" t="s">
        <v>459</v>
      </c>
      <c r="C1762" s="219" t="s">
        <v>1236</v>
      </c>
      <c r="D1762" s="220">
        <v>7571.0249999999996</v>
      </c>
    </row>
    <row r="1763" spans="1:4" s="67" customFormat="1">
      <c r="A1763" s="77">
        <f t="shared" si="27"/>
        <v>1755</v>
      </c>
      <c r="B1763" s="515" t="s">
        <v>459</v>
      </c>
      <c r="C1763" s="219" t="s">
        <v>1237</v>
      </c>
      <c r="D1763" s="220">
        <v>0</v>
      </c>
    </row>
    <row r="1764" spans="1:4" s="67" customFormat="1">
      <c r="A1764" s="77">
        <f t="shared" si="27"/>
        <v>1756</v>
      </c>
      <c r="B1764" s="515" t="s">
        <v>459</v>
      </c>
      <c r="C1764" s="219" t="s">
        <v>1238</v>
      </c>
      <c r="D1764" s="220">
        <v>0</v>
      </c>
    </row>
    <row r="1765" spans="1:4" s="67" customFormat="1">
      <c r="A1765" s="77">
        <f t="shared" si="27"/>
        <v>1757</v>
      </c>
      <c r="B1765" s="515" t="s">
        <v>459</v>
      </c>
      <c r="C1765" s="219" t="s">
        <v>1239</v>
      </c>
      <c r="D1765" s="220">
        <v>0</v>
      </c>
    </row>
    <row r="1766" spans="1:4" s="67" customFormat="1" ht="25.5">
      <c r="A1766" s="77">
        <f t="shared" si="27"/>
        <v>1758</v>
      </c>
      <c r="B1766" s="515" t="s">
        <v>459</v>
      </c>
      <c r="C1766" s="219" t="s">
        <v>1236</v>
      </c>
      <c r="D1766" s="220">
        <v>7571.0249999999996</v>
      </c>
    </row>
    <row r="1767" spans="1:4" s="67" customFormat="1">
      <c r="A1767" s="77">
        <f t="shared" si="27"/>
        <v>1759</v>
      </c>
      <c r="B1767" s="515" t="s">
        <v>459</v>
      </c>
      <c r="C1767" s="219" t="s">
        <v>1237</v>
      </c>
      <c r="D1767" s="220">
        <v>0</v>
      </c>
    </row>
    <row r="1768" spans="1:4" s="67" customFormat="1">
      <c r="A1768" s="77">
        <f t="shared" si="27"/>
        <v>1760</v>
      </c>
      <c r="B1768" s="515" t="s">
        <v>459</v>
      </c>
      <c r="C1768" s="219" t="s">
        <v>1238</v>
      </c>
      <c r="D1768" s="220">
        <v>0</v>
      </c>
    </row>
    <row r="1769" spans="1:4" s="67" customFormat="1">
      <c r="A1769" s="77">
        <f t="shared" si="27"/>
        <v>1761</v>
      </c>
      <c r="B1769" s="515" t="s">
        <v>459</v>
      </c>
      <c r="C1769" s="219" t="s">
        <v>1239</v>
      </c>
      <c r="D1769" s="220">
        <v>0</v>
      </c>
    </row>
    <row r="1770" spans="1:4" s="67" customFormat="1" ht="25.5">
      <c r="A1770" s="77">
        <f t="shared" si="27"/>
        <v>1762</v>
      </c>
      <c r="B1770" s="515" t="s">
        <v>459</v>
      </c>
      <c r="C1770" s="219" t="s">
        <v>1236</v>
      </c>
      <c r="D1770" s="220">
        <v>7571.0249999999996</v>
      </c>
    </row>
    <row r="1771" spans="1:4" s="67" customFormat="1">
      <c r="A1771" s="77">
        <f t="shared" si="27"/>
        <v>1763</v>
      </c>
      <c r="B1771" s="515" t="s">
        <v>459</v>
      </c>
      <c r="C1771" s="219" t="s">
        <v>1237</v>
      </c>
      <c r="D1771" s="220">
        <v>0</v>
      </c>
    </row>
    <row r="1772" spans="1:4" s="67" customFormat="1">
      <c r="A1772" s="77">
        <f t="shared" si="27"/>
        <v>1764</v>
      </c>
      <c r="B1772" s="515" t="s">
        <v>459</v>
      </c>
      <c r="C1772" s="219" t="s">
        <v>1238</v>
      </c>
      <c r="D1772" s="220">
        <v>0</v>
      </c>
    </row>
    <row r="1773" spans="1:4" s="67" customFormat="1">
      <c r="A1773" s="77">
        <f t="shared" si="27"/>
        <v>1765</v>
      </c>
      <c r="B1773" s="515" t="s">
        <v>459</v>
      </c>
      <c r="C1773" s="219" t="s">
        <v>1239</v>
      </c>
      <c r="D1773" s="220">
        <v>0</v>
      </c>
    </row>
    <row r="1774" spans="1:4" s="67" customFormat="1">
      <c r="A1774" s="77">
        <f t="shared" si="27"/>
        <v>1766</v>
      </c>
      <c r="B1774" s="515" t="s">
        <v>459</v>
      </c>
      <c r="C1774" s="219" t="s">
        <v>1240</v>
      </c>
      <c r="D1774" s="220">
        <v>2656.5</v>
      </c>
    </row>
    <row r="1775" spans="1:4" s="67" customFormat="1">
      <c r="A1775" s="77">
        <f t="shared" si="27"/>
        <v>1767</v>
      </c>
      <c r="B1775" s="515" t="s">
        <v>459</v>
      </c>
      <c r="C1775" s="219" t="s">
        <v>1240</v>
      </c>
      <c r="D1775" s="220">
        <v>2656.5</v>
      </c>
    </row>
    <row r="1776" spans="1:4" s="67" customFormat="1">
      <c r="A1776" s="77">
        <f t="shared" si="27"/>
        <v>1768</v>
      </c>
      <c r="B1776" s="515" t="s">
        <v>459</v>
      </c>
      <c r="C1776" s="219" t="s">
        <v>1240</v>
      </c>
      <c r="D1776" s="220">
        <v>2656.5</v>
      </c>
    </row>
    <row r="1777" spans="1:4" s="67" customFormat="1">
      <c r="A1777" s="77">
        <f t="shared" si="27"/>
        <v>1769</v>
      </c>
      <c r="B1777" s="515" t="s">
        <v>459</v>
      </c>
      <c r="C1777" s="219" t="s">
        <v>1240</v>
      </c>
      <c r="D1777" s="220">
        <v>2656.5</v>
      </c>
    </row>
    <row r="1778" spans="1:4" s="67" customFormat="1">
      <c r="A1778" s="77">
        <f t="shared" si="27"/>
        <v>1770</v>
      </c>
      <c r="B1778" s="515" t="s">
        <v>459</v>
      </c>
      <c r="C1778" s="219" t="s">
        <v>1240</v>
      </c>
      <c r="D1778" s="220">
        <v>2656.5</v>
      </c>
    </row>
    <row r="1779" spans="1:4" s="67" customFormat="1">
      <c r="A1779" s="77">
        <f t="shared" si="27"/>
        <v>1771</v>
      </c>
      <c r="B1779" s="515" t="s">
        <v>459</v>
      </c>
      <c r="C1779" s="219" t="s">
        <v>1240</v>
      </c>
      <c r="D1779" s="220">
        <v>2656.5</v>
      </c>
    </row>
    <row r="1780" spans="1:4" s="67" customFormat="1">
      <c r="A1780" s="77">
        <f t="shared" si="27"/>
        <v>1772</v>
      </c>
      <c r="B1780" s="515" t="s">
        <v>459</v>
      </c>
      <c r="C1780" s="219" t="s">
        <v>1240</v>
      </c>
      <c r="D1780" s="220">
        <v>2656.5</v>
      </c>
    </row>
    <row r="1781" spans="1:4" s="67" customFormat="1">
      <c r="A1781" s="77">
        <f t="shared" si="27"/>
        <v>1773</v>
      </c>
      <c r="B1781" s="515" t="s">
        <v>459</v>
      </c>
      <c r="C1781" s="219" t="s">
        <v>1240</v>
      </c>
      <c r="D1781" s="220">
        <v>2656.5</v>
      </c>
    </row>
    <row r="1782" spans="1:4" s="67" customFormat="1">
      <c r="A1782" s="77">
        <f t="shared" si="27"/>
        <v>1774</v>
      </c>
      <c r="B1782" s="515" t="s">
        <v>459</v>
      </c>
      <c r="C1782" s="219" t="s">
        <v>1240</v>
      </c>
      <c r="D1782" s="220">
        <v>2656.5</v>
      </c>
    </row>
    <row r="1783" spans="1:4" s="67" customFormat="1">
      <c r="A1783" s="77">
        <f t="shared" si="27"/>
        <v>1775</v>
      </c>
      <c r="B1783" s="515" t="s">
        <v>459</v>
      </c>
      <c r="C1783" s="219" t="s">
        <v>1240</v>
      </c>
      <c r="D1783" s="220">
        <v>2656.5</v>
      </c>
    </row>
    <row r="1784" spans="1:4" s="67" customFormat="1">
      <c r="A1784" s="77">
        <f t="shared" si="27"/>
        <v>1776</v>
      </c>
      <c r="B1784" s="515" t="s">
        <v>459</v>
      </c>
      <c r="C1784" s="219" t="s">
        <v>1240</v>
      </c>
      <c r="D1784" s="220">
        <v>2656.5</v>
      </c>
    </row>
    <row r="1785" spans="1:4" s="67" customFormat="1">
      <c r="A1785" s="77">
        <f t="shared" si="27"/>
        <v>1777</v>
      </c>
      <c r="B1785" s="515" t="s">
        <v>459</v>
      </c>
      <c r="C1785" s="219" t="s">
        <v>1240</v>
      </c>
      <c r="D1785" s="220">
        <v>2656.5</v>
      </c>
    </row>
    <row r="1786" spans="1:4" s="67" customFormat="1">
      <c r="A1786" s="77">
        <f t="shared" si="27"/>
        <v>1778</v>
      </c>
      <c r="B1786" s="515" t="s">
        <v>459</v>
      </c>
      <c r="C1786" s="219" t="s">
        <v>1240</v>
      </c>
      <c r="D1786" s="220">
        <v>2656.5</v>
      </c>
    </row>
    <row r="1787" spans="1:4" s="67" customFormat="1">
      <c r="A1787" s="77">
        <f t="shared" si="27"/>
        <v>1779</v>
      </c>
      <c r="B1787" s="515" t="s">
        <v>459</v>
      </c>
      <c r="C1787" s="219" t="s">
        <v>1240</v>
      </c>
      <c r="D1787" s="220">
        <v>2656.5</v>
      </c>
    </row>
    <row r="1788" spans="1:4" s="67" customFormat="1">
      <c r="A1788" s="77">
        <f t="shared" si="27"/>
        <v>1780</v>
      </c>
      <c r="B1788" s="515" t="s">
        <v>459</v>
      </c>
      <c r="C1788" s="219" t="s">
        <v>1240</v>
      </c>
      <c r="D1788" s="220">
        <v>2656.5</v>
      </c>
    </row>
    <row r="1789" spans="1:4" s="67" customFormat="1">
      <c r="A1789" s="77">
        <f t="shared" si="27"/>
        <v>1781</v>
      </c>
      <c r="B1789" s="515" t="s">
        <v>459</v>
      </c>
      <c r="C1789" s="219" t="s">
        <v>1240</v>
      </c>
      <c r="D1789" s="220">
        <v>2656.5</v>
      </c>
    </row>
    <row r="1790" spans="1:4" s="67" customFormat="1">
      <c r="A1790" s="77">
        <f t="shared" si="27"/>
        <v>1782</v>
      </c>
      <c r="B1790" s="515" t="s">
        <v>459</v>
      </c>
      <c r="C1790" s="219" t="s">
        <v>1241</v>
      </c>
      <c r="D1790" s="220">
        <v>9562.19</v>
      </c>
    </row>
    <row r="1791" spans="1:4" s="67" customFormat="1">
      <c r="A1791" s="77">
        <f t="shared" si="27"/>
        <v>1783</v>
      </c>
      <c r="B1791" s="515" t="s">
        <v>459</v>
      </c>
      <c r="C1791" s="219" t="s">
        <v>1241</v>
      </c>
      <c r="D1791" s="220">
        <v>9562.19</v>
      </c>
    </row>
    <row r="1792" spans="1:4" s="67" customFormat="1">
      <c r="A1792" s="77">
        <f t="shared" si="27"/>
        <v>1784</v>
      </c>
      <c r="B1792" s="515" t="s">
        <v>459</v>
      </c>
      <c r="C1792" s="219" t="s">
        <v>1241</v>
      </c>
      <c r="D1792" s="220">
        <v>9562.19</v>
      </c>
    </row>
    <row r="1793" spans="1:4" s="67" customFormat="1">
      <c r="A1793" s="77">
        <f t="shared" si="27"/>
        <v>1785</v>
      </c>
      <c r="B1793" s="515" t="s">
        <v>459</v>
      </c>
      <c r="C1793" s="219" t="s">
        <v>1241</v>
      </c>
      <c r="D1793" s="220">
        <v>9562.19</v>
      </c>
    </row>
    <row r="1794" spans="1:4" s="67" customFormat="1" ht="25.5">
      <c r="A1794" s="77">
        <f t="shared" si="27"/>
        <v>1786</v>
      </c>
      <c r="B1794" s="515" t="s">
        <v>459</v>
      </c>
      <c r="C1794" s="219" t="s">
        <v>1242</v>
      </c>
      <c r="D1794" s="220">
        <v>2412.59</v>
      </c>
    </row>
    <row r="1795" spans="1:4" s="67" customFormat="1" ht="25.5">
      <c r="A1795" s="77">
        <f t="shared" si="27"/>
        <v>1787</v>
      </c>
      <c r="B1795" s="515" t="s">
        <v>459</v>
      </c>
      <c r="C1795" s="219" t="s">
        <v>1242</v>
      </c>
      <c r="D1795" s="220">
        <v>2412.59</v>
      </c>
    </row>
    <row r="1796" spans="1:4" s="67" customFormat="1" ht="25.5">
      <c r="A1796" s="77">
        <f t="shared" si="27"/>
        <v>1788</v>
      </c>
      <c r="B1796" s="515" t="s">
        <v>459</v>
      </c>
      <c r="C1796" s="219" t="s">
        <v>1242</v>
      </c>
      <c r="D1796" s="220">
        <v>2412.585</v>
      </c>
    </row>
    <row r="1797" spans="1:4" s="67" customFormat="1" ht="25.5">
      <c r="A1797" s="77">
        <f t="shared" si="27"/>
        <v>1789</v>
      </c>
      <c r="B1797" s="515" t="s">
        <v>459</v>
      </c>
      <c r="C1797" s="219" t="s">
        <v>1242</v>
      </c>
      <c r="D1797" s="220">
        <v>2412.585</v>
      </c>
    </row>
    <row r="1798" spans="1:4" s="67" customFormat="1" ht="25.5">
      <c r="A1798" s="77">
        <f t="shared" si="27"/>
        <v>1790</v>
      </c>
      <c r="B1798" s="515" t="s">
        <v>459</v>
      </c>
      <c r="C1798" s="219" t="s">
        <v>1242</v>
      </c>
      <c r="D1798" s="220">
        <v>2412.585</v>
      </c>
    </row>
    <row r="1799" spans="1:4" s="67" customFormat="1" ht="25.5">
      <c r="A1799" s="77">
        <f t="shared" si="27"/>
        <v>1791</v>
      </c>
      <c r="B1799" s="515" t="s">
        <v>459</v>
      </c>
      <c r="C1799" s="219" t="s">
        <v>1242</v>
      </c>
      <c r="D1799" s="220">
        <v>2412.585</v>
      </c>
    </row>
    <row r="1800" spans="1:4" s="67" customFormat="1" ht="25.5">
      <c r="A1800" s="77">
        <f t="shared" si="27"/>
        <v>1792</v>
      </c>
      <c r="B1800" s="515" t="s">
        <v>459</v>
      </c>
      <c r="C1800" s="219" t="s">
        <v>1242</v>
      </c>
      <c r="D1800" s="220">
        <v>2412.585</v>
      </c>
    </row>
    <row r="1801" spans="1:4" s="67" customFormat="1" ht="25.5">
      <c r="A1801" s="77">
        <f t="shared" si="27"/>
        <v>1793</v>
      </c>
      <c r="B1801" s="515" t="s">
        <v>459</v>
      </c>
      <c r="C1801" s="219" t="s">
        <v>1242</v>
      </c>
      <c r="D1801" s="220">
        <v>2412.585</v>
      </c>
    </row>
    <row r="1802" spans="1:4" s="67" customFormat="1" ht="25.5">
      <c r="A1802" s="77">
        <f t="shared" si="27"/>
        <v>1794</v>
      </c>
      <c r="B1802" s="515" t="s">
        <v>459</v>
      </c>
      <c r="C1802" s="219" t="s">
        <v>1242</v>
      </c>
      <c r="D1802" s="220">
        <v>2412.585</v>
      </c>
    </row>
    <row r="1803" spans="1:4" s="67" customFormat="1" ht="25.5">
      <c r="A1803" s="77">
        <f t="shared" ref="A1803:A1866" si="28">A1802+1</f>
        <v>1795</v>
      </c>
      <c r="B1803" s="515" t="s">
        <v>459</v>
      </c>
      <c r="C1803" s="219" t="s">
        <v>1242</v>
      </c>
      <c r="D1803" s="220">
        <v>2412.585</v>
      </c>
    </row>
    <row r="1804" spans="1:4" s="67" customFormat="1" ht="25.5">
      <c r="A1804" s="77">
        <f t="shared" si="28"/>
        <v>1796</v>
      </c>
      <c r="B1804" s="515" t="s">
        <v>459</v>
      </c>
      <c r="C1804" s="219" t="s">
        <v>1242</v>
      </c>
      <c r="D1804" s="220">
        <v>2412.585</v>
      </c>
    </row>
    <row r="1805" spans="1:4" s="67" customFormat="1" ht="25.5">
      <c r="A1805" s="77">
        <f t="shared" si="28"/>
        <v>1797</v>
      </c>
      <c r="B1805" s="515" t="s">
        <v>459</v>
      </c>
      <c r="C1805" s="219" t="s">
        <v>1242</v>
      </c>
      <c r="D1805" s="220">
        <v>2412.585</v>
      </c>
    </row>
    <row r="1806" spans="1:4" s="67" customFormat="1" ht="25.5">
      <c r="A1806" s="77">
        <f t="shared" si="28"/>
        <v>1798</v>
      </c>
      <c r="B1806" s="515" t="s">
        <v>459</v>
      </c>
      <c r="C1806" s="219" t="s">
        <v>1242</v>
      </c>
      <c r="D1806" s="220">
        <v>2412.585</v>
      </c>
    </row>
    <row r="1807" spans="1:4" s="67" customFormat="1" ht="25.5">
      <c r="A1807" s="77">
        <f t="shared" si="28"/>
        <v>1799</v>
      </c>
      <c r="B1807" s="515" t="s">
        <v>459</v>
      </c>
      <c r="C1807" s="219" t="s">
        <v>1242</v>
      </c>
      <c r="D1807" s="220">
        <v>2412.585</v>
      </c>
    </row>
    <row r="1808" spans="1:4" s="67" customFormat="1" ht="25.5">
      <c r="A1808" s="77">
        <f t="shared" si="28"/>
        <v>1800</v>
      </c>
      <c r="B1808" s="515" t="s">
        <v>459</v>
      </c>
      <c r="C1808" s="219" t="s">
        <v>1242</v>
      </c>
      <c r="D1808" s="220">
        <v>2412.585</v>
      </c>
    </row>
    <row r="1809" spans="1:4" s="67" customFormat="1" ht="25.5">
      <c r="A1809" s="77">
        <f t="shared" si="28"/>
        <v>1801</v>
      </c>
      <c r="B1809" s="515" t="s">
        <v>459</v>
      </c>
      <c r="C1809" s="219" t="s">
        <v>1242</v>
      </c>
      <c r="D1809" s="220">
        <v>2412.585</v>
      </c>
    </row>
    <row r="1810" spans="1:4" s="67" customFormat="1" ht="25.5">
      <c r="A1810" s="77">
        <f t="shared" si="28"/>
        <v>1802</v>
      </c>
      <c r="B1810" s="515" t="s">
        <v>459</v>
      </c>
      <c r="C1810" s="219" t="s">
        <v>1242</v>
      </c>
      <c r="D1810" s="220">
        <v>2412.585</v>
      </c>
    </row>
    <row r="1811" spans="1:4" s="67" customFormat="1" ht="25.5">
      <c r="A1811" s="77">
        <f t="shared" si="28"/>
        <v>1803</v>
      </c>
      <c r="B1811" s="515" t="s">
        <v>459</v>
      </c>
      <c r="C1811" s="219" t="s">
        <v>1242</v>
      </c>
      <c r="D1811" s="220">
        <v>2412.585</v>
      </c>
    </row>
    <row r="1812" spans="1:4" s="67" customFormat="1" ht="25.5">
      <c r="A1812" s="77">
        <f t="shared" si="28"/>
        <v>1804</v>
      </c>
      <c r="B1812" s="515" t="s">
        <v>459</v>
      </c>
      <c r="C1812" s="219" t="s">
        <v>1243</v>
      </c>
      <c r="D1812" s="220">
        <v>2412.585</v>
      </c>
    </row>
    <row r="1813" spans="1:4" s="67" customFormat="1" ht="25.5">
      <c r="A1813" s="77">
        <f t="shared" si="28"/>
        <v>1805</v>
      </c>
      <c r="B1813" s="515" t="s">
        <v>459</v>
      </c>
      <c r="C1813" s="219" t="s">
        <v>1243</v>
      </c>
      <c r="D1813" s="220">
        <v>2412.585</v>
      </c>
    </row>
    <row r="1814" spans="1:4" s="67" customFormat="1" ht="25.5">
      <c r="A1814" s="77">
        <f t="shared" si="28"/>
        <v>1806</v>
      </c>
      <c r="B1814" s="515" t="s">
        <v>459</v>
      </c>
      <c r="C1814" s="219" t="s">
        <v>1244</v>
      </c>
      <c r="D1814" s="220">
        <v>2173.5</v>
      </c>
    </row>
    <row r="1815" spans="1:4" s="67" customFormat="1" ht="25.5">
      <c r="A1815" s="77">
        <f t="shared" si="28"/>
        <v>1807</v>
      </c>
      <c r="B1815" s="515" t="s">
        <v>459</v>
      </c>
      <c r="C1815" s="219" t="s">
        <v>1244</v>
      </c>
      <c r="D1815" s="220">
        <v>2173.5</v>
      </c>
    </row>
    <row r="1816" spans="1:4" s="67" customFormat="1" ht="25.5">
      <c r="A1816" s="77">
        <f t="shared" si="28"/>
        <v>1808</v>
      </c>
      <c r="B1816" s="515" t="s">
        <v>459</v>
      </c>
      <c r="C1816" s="219" t="s">
        <v>1244</v>
      </c>
      <c r="D1816" s="220">
        <v>2173.5</v>
      </c>
    </row>
    <row r="1817" spans="1:4" s="67" customFormat="1" ht="25.5">
      <c r="A1817" s="77">
        <f t="shared" si="28"/>
        <v>1809</v>
      </c>
      <c r="B1817" s="515" t="s">
        <v>459</v>
      </c>
      <c r="C1817" s="219" t="s">
        <v>1244</v>
      </c>
      <c r="D1817" s="220">
        <v>2173.5</v>
      </c>
    </row>
    <row r="1818" spans="1:4" s="67" customFormat="1" ht="25.5">
      <c r="A1818" s="77">
        <f t="shared" si="28"/>
        <v>1810</v>
      </c>
      <c r="B1818" s="515" t="s">
        <v>459</v>
      </c>
      <c r="C1818" s="219" t="s">
        <v>1244</v>
      </c>
      <c r="D1818" s="220">
        <v>2173.5</v>
      </c>
    </row>
    <row r="1819" spans="1:4" s="67" customFormat="1" ht="25.5">
      <c r="A1819" s="77">
        <f t="shared" si="28"/>
        <v>1811</v>
      </c>
      <c r="B1819" s="515" t="s">
        <v>459</v>
      </c>
      <c r="C1819" s="219" t="s">
        <v>1244</v>
      </c>
      <c r="D1819" s="220">
        <v>2173.5</v>
      </c>
    </row>
    <row r="1820" spans="1:4" s="67" customFormat="1" ht="25.5">
      <c r="A1820" s="77">
        <f t="shared" si="28"/>
        <v>1812</v>
      </c>
      <c r="B1820" s="515" t="s">
        <v>459</v>
      </c>
      <c r="C1820" s="219" t="s">
        <v>1244</v>
      </c>
      <c r="D1820" s="220">
        <v>2173.5</v>
      </c>
    </row>
    <row r="1821" spans="1:4" s="67" customFormat="1" ht="25.5">
      <c r="A1821" s="77">
        <f t="shared" si="28"/>
        <v>1813</v>
      </c>
      <c r="B1821" s="515" t="s">
        <v>459</v>
      </c>
      <c r="C1821" s="219" t="s">
        <v>1244</v>
      </c>
      <c r="D1821" s="220">
        <v>2173.5</v>
      </c>
    </row>
    <row r="1822" spans="1:4" s="67" customFormat="1" ht="25.5">
      <c r="A1822" s="77">
        <f t="shared" si="28"/>
        <v>1814</v>
      </c>
      <c r="B1822" s="515" t="s">
        <v>459</v>
      </c>
      <c r="C1822" s="219" t="s">
        <v>1244</v>
      </c>
      <c r="D1822" s="220">
        <v>2173.5</v>
      </c>
    </row>
    <row r="1823" spans="1:4" s="67" customFormat="1" ht="25.5">
      <c r="A1823" s="77">
        <f t="shared" si="28"/>
        <v>1815</v>
      </c>
      <c r="B1823" s="515" t="s">
        <v>459</v>
      </c>
      <c r="C1823" s="219" t="s">
        <v>1244</v>
      </c>
      <c r="D1823" s="220">
        <v>2173.5</v>
      </c>
    </row>
    <row r="1824" spans="1:4" s="67" customFormat="1" ht="25.5">
      <c r="A1824" s="77">
        <f t="shared" si="28"/>
        <v>1816</v>
      </c>
      <c r="B1824" s="515" t="s">
        <v>459</v>
      </c>
      <c r="C1824" s="219" t="s">
        <v>1244</v>
      </c>
      <c r="D1824" s="220">
        <v>2173.5</v>
      </c>
    </row>
    <row r="1825" spans="1:4" s="67" customFormat="1" ht="25.5">
      <c r="A1825" s="77">
        <f t="shared" si="28"/>
        <v>1817</v>
      </c>
      <c r="B1825" s="515" t="s">
        <v>459</v>
      </c>
      <c r="C1825" s="219" t="s">
        <v>1244</v>
      </c>
      <c r="D1825" s="220">
        <v>2173.5</v>
      </c>
    </row>
    <row r="1826" spans="1:4" s="67" customFormat="1" ht="25.5">
      <c r="A1826" s="77">
        <f t="shared" si="28"/>
        <v>1818</v>
      </c>
      <c r="B1826" s="515" t="s">
        <v>459</v>
      </c>
      <c r="C1826" s="219" t="s">
        <v>1244</v>
      </c>
      <c r="D1826" s="220">
        <v>2173.5</v>
      </c>
    </row>
    <row r="1827" spans="1:4" s="67" customFormat="1" ht="25.5">
      <c r="A1827" s="77">
        <f t="shared" si="28"/>
        <v>1819</v>
      </c>
      <c r="B1827" s="515" t="s">
        <v>459</v>
      </c>
      <c r="C1827" s="219" t="s">
        <v>1244</v>
      </c>
      <c r="D1827" s="220">
        <v>2173.5</v>
      </c>
    </row>
    <row r="1828" spans="1:4" s="67" customFormat="1" ht="25.5">
      <c r="A1828" s="77">
        <f t="shared" si="28"/>
        <v>1820</v>
      </c>
      <c r="B1828" s="515" t="s">
        <v>459</v>
      </c>
      <c r="C1828" s="219" t="s">
        <v>1244</v>
      </c>
      <c r="D1828" s="220">
        <v>2173.5</v>
      </c>
    </row>
    <row r="1829" spans="1:4" s="67" customFormat="1" ht="25.5">
      <c r="A1829" s="77">
        <f t="shared" si="28"/>
        <v>1821</v>
      </c>
      <c r="B1829" s="515" t="s">
        <v>459</v>
      </c>
      <c r="C1829" s="219" t="s">
        <v>1244</v>
      </c>
      <c r="D1829" s="220">
        <v>2173.5</v>
      </c>
    </row>
    <row r="1830" spans="1:4" s="67" customFormat="1" ht="25.5">
      <c r="A1830" s="77">
        <f t="shared" si="28"/>
        <v>1822</v>
      </c>
      <c r="B1830" s="515" t="s">
        <v>459</v>
      </c>
      <c r="C1830" s="219" t="s">
        <v>1244</v>
      </c>
      <c r="D1830" s="220">
        <v>2173.5</v>
      </c>
    </row>
    <row r="1831" spans="1:4" s="67" customFormat="1" ht="25.5">
      <c r="A1831" s="77">
        <f t="shared" si="28"/>
        <v>1823</v>
      </c>
      <c r="B1831" s="515" t="s">
        <v>459</v>
      </c>
      <c r="C1831" s="219" t="s">
        <v>1244</v>
      </c>
      <c r="D1831" s="220">
        <v>2173.5</v>
      </c>
    </row>
    <row r="1832" spans="1:4" s="67" customFormat="1" ht="25.5">
      <c r="A1832" s="77">
        <f t="shared" si="28"/>
        <v>1824</v>
      </c>
      <c r="B1832" s="515" t="s">
        <v>459</v>
      </c>
      <c r="C1832" s="219" t="s">
        <v>1244</v>
      </c>
      <c r="D1832" s="220">
        <v>2173.5</v>
      </c>
    </row>
    <row r="1833" spans="1:4" s="67" customFormat="1" ht="25.5">
      <c r="A1833" s="77">
        <f t="shared" si="28"/>
        <v>1825</v>
      </c>
      <c r="B1833" s="515" t="s">
        <v>459</v>
      </c>
      <c r="C1833" s="219" t="s">
        <v>1244</v>
      </c>
      <c r="D1833" s="220">
        <v>2173.5</v>
      </c>
    </row>
    <row r="1834" spans="1:4" s="67" customFormat="1">
      <c r="A1834" s="77">
        <f t="shared" si="28"/>
        <v>1826</v>
      </c>
      <c r="B1834" s="515" t="s">
        <v>459</v>
      </c>
      <c r="C1834" s="219" t="s">
        <v>1245</v>
      </c>
      <c r="D1834" s="220">
        <v>277.72500000000002</v>
      </c>
    </row>
    <row r="1835" spans="1:4" s="67" customFormat="1">
      <c r="A1835" s="77">
        <f t="shared" si="28"/>
        <v>1827</v>
      </c>
      <c r="B1835" s="515" t="s">
        <v>459</v>
      </c>
      <c r="C1835" s="219" t="s">
        <v>1245</v>
      </c>
      <c r="D1835" s="220">
        <v>277.72500000000002</v>
      </c>
    </row>
    <row r="1836" spans="1:4" s="67" customFormat="1">
      <c r="A1836" s="77">
        <f t="shared" si="28"/>
        <v>1828</v>
      </c>
      <c r="B1836" s="515" t="s">
        <v>459</v>
      </c>
      <c r="C1836" s="219" t="s">
        <v>1245</v>
      </c>
      <c r="D1836" s="220">
        <v>277.72500000000002</v>
      </c>
    </row>
    <row r="1837" spans="1:4" s="67" customFormat="1">
      <c r="A1837" s="77">
        <f t="shared" si="28"/>
        <v>1829</v>
      </c>
      <c r="B1837" s="515" t="s">
        <v>459</v>
      </c>
      <c r="C1837" s="219" t="s">
        <v>1245</v>
      </c>
      <c r="D1837" s="220">
        <v>277.72500000000002</v>
      </c>
    </row>
    <row r="1838" spans="1:4" s="67" customFormat="1">
      <c r="A1838" s="77">
        <f t="shared" si="28"/>
        <v>1830</v>
      </c>
      <c r="B1838" s="515" t="s">
        <v>459</v>
      </c>
      <c r="C1838" s="219" t="s">
        <v>1245</v>
      </c>
      <c r="D1838" s="220">
        <v>277.72500000000002</v>
      </c>
    </row>
    <row r="1839" spans="1:4" s="67" customFormat="1">
      <c r="A1839" s="77">
        <f t="shared" si="28"/>
        <v>1831</v>
      </c>
      <c r="B1839" s="515" t="s">
        <v>459</v>
      </c>
      <c r="C1839" s="219" t="s">
        <v>1245</v>
      </c>
      <c r="D1839" s="220">
        <v>277.72500000000002</v>
      </c>
    </row>
    <row r="1840" spans="1:4" s="67" customFormat="1">
      <c r="A1840" s="77">
        <f t="shared" si="28"/>
        <v>1832</v>
      </c>
      <c r="B1840" s="515" t="s">
        <v>459</v>
      </c>
      <c r="C1840" s="219" t="s">
        <v>1245</v>
      </c>
      <c r="D1840" s="220">
        <v>277.72500000000002</v>
      </c>
    </row>
    <row r="1841" spans="1:4" s="67" customFormat="1">
      <c r="A1841" s="77">
        <f t="shared" si="28"/>
        <v>1833</v>
      </c>
      <c r="B1841" s="515" t="s">
        <v>459</v>
      </c>
      <c r="C1841" s="219" t="s">
        <v>1245</v>
      </c>
      <c r="D1841" s="220">
        <v>277.72500000000002</v>
      </c>
    </row>
    <row r="1842" spans="1:4" s="67" customFormat="1">
      <c r="A1842" s="77">
        <f t="shared" si="28"/>
        <v>1834</v>
      </c>
      <c r="B1842" s="515" t="s">
        <v>459</v>
      </c>
      <c r="C1842" s="219" t="s">
        <v>1245</v>
      </c>
      <c r="D1842" s="220">
        <v>277.72500000000002</v>
      </c>
    </row>
    <row r="1843" spans="1:4" s="67" customFormat="1">
      <c r="A1843" s="77">
        <f t="shared" si="28"/>
        <v>1835</v>
      </c>
      <c r="B1843" s="515" t="s">
        <v>459</v>
      </c>
      <c r="C1843" s="219" t="s">
        <v>1245</v>
      </c>
      <c r="D1843" s="220">
        <v>277.72500000000002</v>
      </c>
    </row>
    <row r="1844" spans="1:4" s="67" customFormat="1">
      <c r="A1844" s="77">
        <f t="shared" si="28"/>
        <v>1836</v>
      </c>
      <c r="B1844" s="515" t="s">
        <v>459</v>
      </c>
      <c r="C1844" s="219" t="s">
        <v>1245</v>
      </c>
      <c r="D1844" s="220">
        <v>277.72500000000002</v>
      </c>
    </row>
    <row r="1845" spans="1:4" s="67" customFormat="1">
      <c r="A1845" s="77">
        <f t="shared" si="28"/>
        <v>1837</v>
      </c>
      <c r="B1845" s="515" t="s">
        <v>459</v>
      </c>
      <c r="C1845" s="219" t="s">
        <v>1245</v>
      </c>
      <c r="D1845" s="220">
        <v>277.72500000000002</v>
      </c>
    </row>
    <row r="1846" spans="1:4" s="67" customFormat="1">
      <c r="A1846" s="77">
        <f t="shared" si="28"/>
        <v>1838</v>
      </c>
      <c r="B1846" s="515" t="s">
        <v>459</v>
      </c>
      <c r="C1846" s="219" t="s">
        <v>1245</v>
      </c>
      <c r="D1846" s="220">
        <v>277.72500000000002</v>
      </c>
    </row>
    <row r="1847" spans="1:4" s="67" customFormat="1">
      <c r="A1847" s="77">
        <f t="shared" si="28"/>
        <v>1839</v>
      </c>
      <c r="B1847" s="515" t="s">
        <v>459</v>
      </c>
      <c r="C1847" s="219" t="s">
        <v>1245</v>
      </c>
      <c r="D1847" s="220">
        <v>277.72500000000002</v>
      </c>
    </row>
    <row r="1848" spans="1:4" s="67" customFormat="1">
      <c r="A1848" s="77">
        <f t="shared" si="28"/>
        <v>1840</v>
      </c>
      <c r="B1848" s="515" t="s">
        <v>459</v>
      </c>
      <c r="C1848" s="219" t="s">
        <v>1245</v>
      </c>
      <c r="D1848" s="220">
        <v>277.72500000000002</v>
      </c>
    </row>
    <row r="1849" spans="1:4" s="67" customFormat="1">
      <c r="A1849" s="77">
        <f t="shared" si="28"/>
        <v>1841</v>
      </c>
      <c r="B1849" s="515" t="s">
        <v>459</v>
      </c>
      <c r="C1849" s="219" t="s">
        <v>1245</v>
      </c>
      <c r="D1849" s="220">
        <v>277.72500000000002</v>
      </c>
    </row>
    <row r="1850" spans="1:4" s="67" customFormat="1">
      <c r="A1850" s="77">
        <f t="shared" si="28"/>
        <v>1842</v>
      </c>
      <c r="B1850" s="515" t="s">
        <v>459</v>
      </c>
      <c r="C1850" s="219" t="s">
        <v>1245</v>
      </c>
      <c r="D1850" s="220">
        <v>277.72500000000002</v>
      </c>
    </row>
    <row r="1851" spans="1:4" s="67" customFormat="1">
      <c r="A1851" s="77">
        <f t="shared" si="28"/>
        <v>1843</v>
      </c>
      <c r="B1851" s="515" t="s">
        <v>459</v>
      </c>
      <c r="C1851" s="219" t="s">
        <v>1245</v>
      </c>
      <c r="D1851" s="220">
        <v>277.72500000000002</v>
      </c>
    </row>
    <row r="1852" spans="1:4" s="67" customFormat="1">
      <c r="A1852" s="77">
        <f t="shared" si="28"/>
        <v>1844</v>
      </c>
      <c r="B1852" s="515" t="s">
        <v>459</v>
      </c>
      <c r="C1852" s="219" t="s">
        <v>1245</v>
      </c>
      <c r="D1852" s="220">
        <v>277.72500000000002</v>
      </c>
    </row>
    <row r="1853" spans="1:4" s="67" customFormat="1">
      <c r="A1853" s="77">
        <f t="shared" si="28"/>
        <v>1845</v>
      </c>
      <c r="B1853" s="515" t="s">
        <v>459</v>
      </c>
      <c r="C1853" s="219" t="s">
        <v>1245</v>
      </c>
      <c r="D1853" s="220">
        <v>277.72500000000002</v>
      </c>
    </row>
    <row r="1854" spans="1:4" s="67" customFormat="1" ht="25.5">
      <c r="A1854" s="77">
        <f t="shared" si="28"/>
        <v>1846</v>
      </c>
      <c r="B1854" s="515" t="s">
        <v>459</v>
      </c>
      <c r="C1854" s="219" t="s">
        <v>1246</v>
      </c>
      <c r="D1854" s="220">
        <v>13041</v>
      </c>
    </row>
    <row r="1855" spans="1:4" s="67" customFormat="1">
      <c r="A1855" s="77">
        <f t="shared" si="28"/>
        <v>1847</v>
      </c>
      <c r="B1855" s="515" t="s">
        <v>459</v>
      </c>
      <c r="C1855" s="219" t="s">
        <v>1247</v>
      </c>
      <c r="D1855" s="220">
        <v>0</v>
      </c>
    </row>
    <row r="1856" spans="1:4" s="67" customFormat="1">
      <c r="A1856" s="77">
        <f t="shared" si="28"/>
        <v>1848</v>
      </c>
      <c r="B1856" s="515" t="s">
        <v>459</v>
      </c>
      <c r="C1856" s="219" t="s">
        <v>1248</v>
      </c>
      <c r="D1856" s="220">
        <v>7414.05</v>
      </c>
    </row>
    <row r="1857" spans="1:4" s="67" customFormat="1" ht="25.5">
      <c r="A1857" s="77">
        <f t="shared" si="28"/>
        <v>1849</v>
      </c>
      <c r="B1857" s="515" t="s">
        <v>459</v>
      </c>
      <c r="C1857" s="219" t="s">
        <v>1249</v>
      </c>
      <c r="D1857" s="220">
        <v>3824.15</v>
      </c>
    </row>
    <row r="1858" spans="1:4" s="67" customFormat="1">
      <c r="A1858" s="77">
        <f t="shared" si="28"/>
        <v>1850</v>
      </c>
      <c r="B1858" s="515" t="s">
        <v>459</v>
      </c>
      <c r="C1858" s="219" t="s">
        <v>1250</v>
      </c>
      <c r="D1858" s="220">
        <v>0</v>
      </c>
    </row>
    <row r="1859" spans="1:4" s="67" customFormat="1" ht="25.5">
      <c r="A1859" s="77">
        <f t="shared" si="28"/>
        <v>1851</v>
      </c>
      <c r="B1859" s="515" t="s">
        <v>459</v>
      </c>
      <c r="C1859" s="219" t="s">
        <v>1246</v>
      </c>
      <c r="D1859" s="220">
        <v>13041</v>
      </c>
    </row>
    <row r="1860" spans="1:4" s="67" customFormat="1">
      <c r="A1860" s="77">
        <f t="shared" si="28"/>
        <v>1852</v>
      </c>
      <c r="B1860" s="515" t="s">
        <v>459</v>
      </c>
      <c r="C1860" s="219" t="s">
        <v>1247</v>
      </c>
      <c r="D1860" s="220">
        <v>0</v>
      </c>
    </row>
    <row r="1861" spans="1:4" s="67" customFormat="1">
      <c r="A1861" s="77">
        <f t="shared" si="28"/>
        <v>1853</v>
      </c>
      <c r="B1861" s="515" t="s">
        <v>459</v>
      </c>
      <c r="C1861" s="219" t="s">
        <v>1248</v>
      </c>
      <c r="D1861" s="220">
        <v>7414.05</v>
      </c>
    </row>
    <row r="1862" spans="1:4" s="67" customFormat="1" ht="25.5">
      <c r="A1862" s="77">
        <f t="shared" si="28"/>
        <v>1854</v>
      </c>
      <c r="B1862" s="515" t="s">
        <v>459</v>
      </c>
      <c r="C1862" s="219" t="s">
        <v>1249</v>
      </c>
      <c r="D1862" s="220">
        <v>3824.15</v>
      </c>
    </row>
    <row r="1863" spans="1:4" s="67" customFormat="1">
      <c r="A1863" s="77">
        <f t="shared" si="28"/>
        <v>1855</v>
      </c>
      <c r="B1863" s="515" t="s">
        <v>459</v>
      </c>
      <c r="C1863" s="219" t="s">
        <v>1250</v>
      </c>
      <c r="D1863" s="220">
        <v>0</v>
      </c>
    </row>
    <row r="1864" spans="1:4" s="67" customFormat="1" ht="25.5">
      <c r="A1864" s="77">
        <f t="shared" si="28"/>
        <v>1856</v>
      </c>
      <c r="B1864" s="515" t="s">
        <v>459</v>
      </c>
      <c r="C1864" s="219" t="s">
        <v>1246</v>
      </c>
      <c r="D1864" s="220">
        <v>13041</v>
      </c>
    </row>
    <row r="1865" spans="1:4" s="67" customFormat="1">
      <c r="A1865" s="77">
        <f t="shared" si="28"/>
        <v>1857</v>
      </c>
      <c r="B1865" s="515" t="s">
        <v>459</v>
      </c>
      <c r="C1865" s="219" t="s">
        <v>1247</v>
      </c>
      <c r="D1865" s="220">
        <v>0</v>
      </c>
    </row>
    <row r="1866" spans="1:4" s="67" customFormat="1">
      <c r="A1866" s="77">
        <f t="shared" si="28"/>
        <v>1858</v>
      </c>
      <c r="B1866" s="515" t="s">
        <v>459</v>
      </c>
      <c r="C1866" s="219" t="s">
        <v>1248</v>
      </c>
      <c r="D1866" s="220">
        <v>7414.05</v>
      </c>
    </row>
    <row r="1867" spans="1:4" s="67" customFormat="1" ht="25.5">
      <c r="A1867" s="77">
        <f t="shared" ref="A1867:A1930" si="29">A1866+1</f>
        <v>1859</v>
      </c>
      <c r="B1867" s="515" t="s">
        <v>459</v>
      </c>
      <c r="C1867" s="219" t="s">
        <v>1249</v>
      </c>
      <c r="D1867" s="220">
        <v>3824.15</v>
      </c>
    </row>
    <row r="1868" spans="1:4" s="67" customFormat="1">
      <c r="A1868" s="77">
        <f t="shared" si="29"/>
        <v>1860</v>
      </c>
      <c r="B1868" s="515" t="s">
        <v>459</v>
      </c>
      <c r="C1868" s="219" t="s">
        <v>1250</v>
      </c>
      <c r="D1868" s="220">
        <v>0</v>
      </c>
    </row>
    <row r="1869" spans="1:4" s="67" customFormat="1" ht="25.5">
      <c r="A1869" s="77">
        <f t="shared" si="29"/>
        <v>1861</v>
      </c>
      <c r="B1869" s="515" t="s">
        <v>459</v>
      </c>
      <c r="C1869" s="219" t="s">
        <v>1246</v>
      </c>
      <c r="D1869" s="220">
        <v>13041</v>
      </c>
    </row>
    <row r="1870" spans="1:4" s="67" customFormat="1">
      <c r="A1870" s="77">
        <f t="shared" si="29"/>
        <v>1862</v>
      </c>
      <c r="B1870" s="515" t="s">
        <v>459</v>
      </c>
      <c r="C1870" s="219" t="s">
        <v>1247</v>
      </c>
      <c r="D1870" s="220">
        <v>0</v>
      </c>
    </row>
    <row r="1871" spans="1:4" s="67" customFormat="1">
      <c r="A1871" s="77">
        <f t="shared" si="29"/>
        <v>1863</v>
      </c>
      <c r="B1871" s="515" t="s">
        <v>459</v>
      </c>
      <c r="C1871" s="219" t="s">
        <v>1248</v>
      </c>
      <c r="D1871" s="220">
        <v>7414.05</v>
      </c>
    </row>
    <row r="1872" spans="1:4" s="67" customFormat="1" ht="25.5">
      <c r="A1872" s="77">
        <f t="shared" si="29"/>
        <v>1864</v>
      </c>
      <c r="B1872" s="515" t="s">
        <v>459</v>
      </c>
      <c r="C1872" s="219" t="s">
        <v>1249</v>
      </c>
      <c r="D1872" s="220">
        <v>3824.15</v>
      </c>
    </row>
    <row r="1873" spans="1:4" s="67" customFormat="1">
      <c r="A1873" s="77">
        <f t="shared" si="29"/>
        <v>1865</v>
      </c>
      <c r="B1873" s="515" t="s">
        <v>459</v>
      </c>
      <c r="C1873" s="219" t="s">
        <v>1250</v>
      </c>
      <c r="D1873" s="220">
        <v>0</v>
      </c>
    </row>
    <row r="1874" spans="1:4" s="67" customFormat="1" ht="25.5">
      <c r="A1874" s="77">
        <f t="shared" si="29"/>
        <v>1866</v>
      </c>
      <c r="B1874" s="515" t="s">
        <v>459</v>
      </c>
      <c r="C1874" s="219" t="s">
        <v>1251</v>
      </c>
      <c r="D1874" s="220">
        <v>29088.68</v>
      </c>
    </row>
    <row r="1875" spans="1:4" s="67" customFormat="1">
      <c r="A1875" s="77">
        <f t="shared" si="29"/>
        <v>1867</v>
      </c>
      <c r="B1875" s="515" t="s">
        <v>459</v>
      </c>
      <c r="C1875" s="219" t="s">
        <v>1252</v>
      </c>
      <c r="D1875" s="220">
        <v>0</v>
      </c>
    </row>
    <row r="1876" spans="1:4" s="67" customFormat="1">
      <c r="A1876" s="77">
        <f t="shared" si="29"/>
        <v>1868</v>
      </c>
      <c r="B1876" s="515" t="s">
        <v>459</v>
      </c>
      <c r="C1876" s="219" t="s">
        <v>1253</v>
      </c>
      <c r="D1876" s="220">
        <v>0</v>
      </c>
    </row>
    <row r="1877" spans="1:4" s="67" customFormat="1">
      <c r="A1877" s="77">
        <f t="shared" si="29"/>
        <v>1869</v>
      </c>
      <c r="B1877" s="515" t="s">
        <v>459</v>
      </c>
      <c r="C1877" s="219" t="s">
        <v>1254</v>
      </c>
      <c r="D1877" s="220">
        <v>0</v>
      </c>
    </row>
    <row r="1878" spans="1:4" s="67" customFormat="1">
      <c r="A1878" s="77">
        <f t="shared" si="29"/>
        <v>1870</v>
      </c>
      <c r="B1878" s="515" t="s">
        <v>459</v>
      </c>
      <c r="C1878" s="219" t="s">
        <v>1255</v>
      </c>
      <c r="D1878" s="220">
        <v>0</v>
      </c>
    </row>
    <row r="1879" spans="1:4" s="67" customFormat="1" ht="25.5">
      <c r="A1879" s="77">
        <f t="shared" si="29"/>
        <v>1871</v>
      </c>
      <c r="B1879" s="515" t="s">
        <v>459</v>
      </c>
      <c r="C1879" s="219" t="s">
        <v>1256</v>
      </c>
      <c r="D1879" s="220">
        <v>42315.63</v>
      </c>
    </row>
    <row r="1880" spans="1:4" s="67" customFormat="1" ht="25.5">
      <c r="A1880" s="77">
        <f t="shared" si="29"/>
        <v>1872</v>
      </c>
      <c r="B1880" s="515" t="s">
        <v>459</v>
      </c>
      <c r="C1880" s="219" t="s">
        <v>1257</v>
      </c>
      <c r="D1880" s="220">
        <v>0</v>
      </c>
    </row>
    <row r="1881" spans="1:4" s="67" customFormat="1" ht="25.5">
      <c r="A1881" s="77">
        <f t="shared" si="29"/>
        <v>1873</v>
      </c>
      <c r="B1881" s="515" t="s">
        <v>459</v>
      </c>
      <c r="C1881" s="219" t="s">
        <v>1258</v>
      </c>
      <c r="D1881" s="220">
        <v>1932</v>
      </c>
    </row>
    <row r="1882" spans="1:4" s="67" customFormat="1" ht="25.5">
      <c r="A1882" s="77">
        <f t="shared" si="29"/>
        <v>1874</v>
      </c>
      <c r="B1882" s="515" t="s">
        <v>459</v>
      </c>
      <c r="C1882" s="219" t="s">
        <v>1259</v>
      </c>
      <c r="D1882" s="220">
        <v>1630.125</v>
      </c>
    </row>
    <row r="1883" spans="1:4" s="67" customFormat="1" ht="25.5">
      <c r="A1883" s="77">
        <f t="shared" si="29"/>
        <v>1875</v>
      </c>
      <c r="B1883" s="515" t="s">
        <v>459</v>
      </c>
      <c r="C1883" s="219" t="s">
        <v>1259</v>
      </c>
      <c r="D1883" s="220">
        <v>1630.125</v>
      </c>
    </row>
    <row r="1884" spans="1:4" s="67" customFormat="1" ht="25.5">
      <c r="A1884" s="77">
        <f t="shared" si="29"/>
        <v>1876</v>
      </c>
      <c r="B1884" s="515" t="s">
        <v>459</v>
      </c>
      <c r="C1884" s="219" t="s">
        <v>1260</v>
      </c>
      <c r="D1884" s="220">
        <v>14695.28</v>
      </c>
    </row>
    <row r="1885" spans="1:4" s="67" customFormat="1">
      <c r="A1885" s="77">
        <f t="shared" si="29"/>
        <v>1877</v>
      </c>
      <c r="B1885" s="515" t="s">
        <v>459</v>
      </c>
      <c r="C1885" s="219" t="s">
        <v>1261</v>
      </c>
      <c r="D1885" s="220">
        <v>0</v>
      </c>
    </row>
    <row r="1886" spans="1:4" s="67" customFormat="1">
      <c r="A1886" s="77">
        <f t="shared" si="29"/>
        <v>1878</v>
      </c>
      <c r="B1886" s="515" t="s">
        <v>459</v>
      </c>
      <c r="C1886" s="219" t="s">
        <v>1262</v>
      </c>
      <c r="D1886" s="220">
        <v>0</v>
      </c>
    </row>
    <row r="1887" spans="1:4" s="67" customFormat="1">
      <c r="A1887" s="77">
        <f t="shared" si="29"/>
        <v>1879</v>
      </c>
      <c r="B1887" s="515" t="s">
        <v>459</v>
      </c>
      <c r="C1887" s="219" t="s">
        <v>1263</v>
      </c>
      <c r="D1887" s="220">
        <v>0</v>
      </c>
    </row>
    <row r="1888" spans="1:4" s="67" customFormat="1">
      <c r="A1888" s="77">
        <f t="shared" si="29"/>
        <v>1880</v>
      </c>
      <c r="B1888" s="515" t="s">
        <v>459</v>
      </c>
      <c r="C1888" s="219" t="s">
        <v>1255</v>
      </c>
      <c r="D1888" s="220">
        <v>0</v>
      </c>
    </row>
    <row r="1889" spans="1:4" s="67" customFormat="1" ht="25.5">
      <c r="A1889" s="77">
        <f t="shared" si="29"/>
        <v>1881</v>
      </c>
      <c r="B1889" s="515" t="s">
        <v>459</v>
      </c>
      <c r="C1889" s="219" t="s">
        <v>1264</v>
      </c>
      <c r="D1889" s="220">
        <v>42557.13</v>
      </c>
    </row>
    <row r="1890" spans="1:4" s="67" customFormat="1" ht="25.5">
      <c r="A1890" s="77">
        <f t="shared" si="29"/>
        <v>1882</v>
      </c>
      <c r="B1890" s="515" t="s">
        <v>459</v>
      </c>
      <c r="C1890" s="219" t="s">
        <v>1265</v>
      </c>
      <c r="D1890" s="220">
        <v>0</v>
      </c>
    </row>
    <row r="1891" spans="1:4" s="67" customFormat="1" ht="25.5">
      <c r="A1891" s="77">
        <f t="shared" si="29"/>
        <v>1883</v>
      </c>
      <c r="B1891" s="515" t="s">
        <v>459</v>
      </c>
      <c r="C1891" s="219" t="s">
        <v>1266</v>
      </c>
      <c r="D1891" s="220">
        <v>12859.87</v>
      </c>
    </row>
    <row r="1892" spans="1:4" s="67" customFormat="1" ht="25.5">
      <c r="A1892" s="77">
        <f t="shared" si="29"/>
        <v>1884</v>
      </c>
      <c r="B1892" s="515" t="s">
        <v>459</v>
      </c>
      <c r="C1892" s="219" t="s">
        <v>1267</v>
      </c>
      <c r="D1892" s="220">
        <v>0</v>
      </c>
    </row>
    <row r="1893" spans="1:4" s="67" customFormat="1" ht="25.5">
      <c r="A1893" s="77">
        <f t="shared" si="29"/>
        <v>1885</v>
      </c>
      <c r="B1893" s="515" t="s">
        <v>459</v>
      </c>
      <c r="C1893" s="219" t="s">
        <v>1268</v>
      </c>
      <c r="D1893" s="220">
        <v>15987.3</v>
      </c>
    </row>
    <row r="1894" spans="1:4" s="67" customFormat="1" ht="25.5">
      <c r="A1894" s="77">
        <f t="shared" si="29"/>
        <v>1886</v>
      </c>
      <c r="B1894" s="515" t="s">
        <v>459</v>
      </c>
      <c r="C1894" s="219" t="s">
        <v>1269</v>
      </c>
      <c r="D1894" s="220">
        <v>1932</v>
      </c>
    </row>
    <row r="1895" spans="1:4" s="67" customFormat="1" ht="25.5">
      <c r="A1895" s="77">
        <f t="shared" si="29"/>
        <v>1887</v>
      </c>
      <c r="B1895" s="515" t="s">
        <v>459</v>
      </c>
      <c r="C1895" s="219" t="s">
        <v>1270</v>
      </c>
      <c r="D1895" s="220">
        <v>2523.6799999999998</v>
      </c>
    </row>
    <row r="1896" spans="1:4" s="67" customFormat="1" ht="25.5">
      <c r="A1896" s="77">
        <f t="shared" si="29"/>
        <v>1888</v>
      </c>
      <c r="B1896" s="515" t="s">
        <v>459</v>
      </c>
      <c r="C1896" s="219" t="s">
        <v>1271</v>
      </c>
      <c r="D1896" s="220">
        <v>18716.25</v>
      </c>
    </row>
    <row r="1897" spans="1:4" s="67" customFormat="1" ht="25.5">
      <c r="A1897" s="77">
        <f t="shared" si="29"/>
        <v>1889</v>
      </c>
      <c r="B1897" s="515" t="s">
        <v>459</v>
      </c>
      <c r="C1897" s="219" t="s">
        <v>1260</v>
      </c>
      <c r="D1897" s="220">
        <v>15178.28</v>
      </c>
    </row>
    <row r="1898" spans="1:4" s="67" customFormat="1">
      <c r="A1898" s="77">
        <f t="shared" si="29"/>
        <v>1890</v>
      </c>
      <c r="B1898" s="515" t="s">
        <v>459</v>
      </c>
      <c r="C1898" s="219" t="s">
        <v>1261</v>
      </c>
      <c r="D1898" s="220">
        <v>0</v>
      </c>
    </row>
    <row r="1899" spans="1:4" s="67" customFormat="1">
      <c r="A1899" s="77">
        <f t="shared" si="29"/>
        <v>1891</v>
      </c>
      <c r="B1899" s="515" t="s">
        <v>459</v>
      </c>
      <c r="C1899" s="219" t="s">
        <v>1262</v>
      </c>
      <c r="D1899" s="220">
        <v>0</v>
      </c>
    </row>
    <row r="1900" spans="1:4" s="67" customFormat="1">
      <c r="A1900" s="77">
        <f t="shared" si="29"/>
        <v>1892</v>
      </c>
      <c r="B1900" s="515" t="s">
        <v>459</v>
      </c>
      <c r="C1900" s="219" t="s">
        <v>1263</v>
      </c>
      <c r="D1900" s="220">
        <v>0</v>
      </c>
    </row>
    <row r="1901" spans="1:4" s="67" customFormat="1">
      <c r="A1901" s="77">
        <f t="shared" si="29"/>
        <v>1893</v>
      </c>
      <c r="B1901" s="515" t="s">
        <v>459</v>
      </c>
      <c r="C1901" s="219" t="s">
        <v>1272</v>
      </c>
      <c r="D1901" s="220">
        <v>0</v>
      </c>
    </row>
    <row r="1902" spans="1:4" s="67" customFormat="1">
      <c r="A1902" s="77">
        <f t="shared" si="29"/>
        <v>1894</v>
      </c>
      <c r="B1902" s="515" t="s">
        <v>459</v>
      </c>
      <c r="C1902" s="219" t="s">
        <v>1183</v>
      </c>
      <c r="D1902" s="220">
        <v>0</v>
      </c>
    </row>
    <row r="1903" spans="1:4" s="67" customFormat="1" ht="25.5">
      <c r="A1903" s="77">
        <f t="shared" si="29"/>
        <v>1895</v>
      </c>
      <c r="B1903" s="515" t="s">
        <v>459</v>
      </c>
      <c r="C1903" s="219" t="s">
        <v>1264</v>
      </c>
      <c r="D1903" s="220">
        <v>43040.13</v>
      </c>
    </row>
    <row r="1904" spans="1:4" s="67" customFormat="1" ht="25.5">
      <c r="A1904" s="77">
        <f t="shared" si="29"/>
        <v>1896</v>
      </c>
      <c r="B1904" s="515" t="s">
        <v>459</v>
      </c>
      <c r="C1904" s="219" t="s">
        <v>1265</v>
      </c>
      <c r="D1904" s="220">
        <v>0</v>
      </c>
    </row>
    <row r="1905" spans="1:4" s="67" customFormat="1" ht="25.5">
      <c r="A1905" s="77">
        <f t="shared" si="29"/>
        <v>1897</v>
      </c>
      <c r="B1905" s="515" t="s">
        <v>459</v>
      </c>
      <c r="C1905" s="219" t="s">
        <v>1266</v>
      </c>
      <c r="D1905" s="220">
        <v>12859.88</v>
      </c>
    </row>
    <row r="1906" spans="1:4" s="67" customFormat="1" ht="25.5">
      <c r="A1906" s="77">
        <f t="shared" si="29"/>
        <v>1898</v>
      </c>
      <c r="B1906" s="515" t="s">
        <v>459</v>
      </c>
      <c r="C1906" s="219" t="s">
        <v>1267</v>
      </c>
      <c r="D1906" s="220">
        <v>0</v>
      </c>
    </row>
    <row r="1907" spans="1:4" s="67" customFormat="1" ht="25.5">
      <c r="A1907" s="77">
        <f t="shared" si="29"/>
        <v>1899</v>
      </c>
      <c r="B1907" s="515" t="s">
        <v>459</v>
      </c>
      <c r="C1907" s="219" t="s">
        <v>1268</v>
      </c>
      <c r="D1907" s="220">
        <v>15987.3</v>
      </c>
    </row>
    <row r="1908" spans="1:4" s="67" customFormat="1" ht="25.5">
      <c r="A1908" s="77">
        <f t="shared" si="29"/>
        <v>1900</v>
      </c>
      <c r="B1908" s="515" t="s">
        <v>459</v>
      </c>
      <c r="C1908" s="219" t="s">
        <v>1269</v>
      </c>
      <c r="D1908" s="220">
        <v>1932</v>
      </c>
    </row>
    <row r="1909" spans="1:4" s="67" customFormat="1" ht="25.5">
      <c r="A1909" s="77">
        <f t="shared" si="29"/>
        <v>1901</v>
      </c>
      <c r="B1909" s="515" t="s">
        <v>459</v>
      </c>
      <c r="C1909" s="219" t="s">
        <v>1273</v>
      </c>
      <c r="D1909" s="220">
        <v>1630.13</v>
      </c>
    </row>
    <row r="1910" spans="1:4" s="67" customFormat="1" ht="25.5">
      <c r="A1910" s="77">
        <f t="shared" si="29"/>
        <v>1902</v>
      </c>
      <c r="B1910" s="515" t="s">
        <v>459</v>
      </c>
      <c r="C1910" s="219" t="s">
        <v>1274</v>
      </c>
      <c r="D1910" s="220">
        <v>18716.25</v>
      </c>
    </row>
    <row r="1911" spans="1:4" s="67" customFormat="1" ht="25.5">
      <c r="A1911" s="77">
        <f t="shared" si="29"/>
        <v>1903</v>
      </c>
      <c r="B1911" s="515" t="s">
        <v>459</v>
      </c>
      <c r="C1911" s="219" t="s">
        <v>1275</v>
      </c>
      <c r="D1911" s="220">
        <v>5675.25</v>
      </c>
    </row>
    <row r="1912" spans="1:4" s="67" customFormat="1" ht="25.5">
      <c r="A1912" s="77">
        <f t="shared" si="29"/>
        <v>1904</v>
      </c>
      <c r="B1912" s="515" t="s">
        <v>459</v>
      </c>
      <c r="C1912" s="219" t="s">
        <v>1275</v>
      </c>
      <c r="D1912" s="220">
        <v>5675.25</v>
      </c>
    </row>
    <row r="1913" spans="1:4" s="67" customFormat="1" ht="25.5">
      <c r="A1913" s="77">
        <f t="shared" si="29"/>
        <v>1905</v>
      </c>
      <c r="B1913" s="515" t="s">
        <v>459</v>
      </c>
      <c r="C1913" s="219" t="s">
        <v>1276</v>
      </c>
      <c r="D1913" s="220">
        <v>5240.55</v>
      </c>
    </row>
    <row r="1914" spans="1:4" s="67" customFormat="1" ht="25.5">
      <c r="A1914" s="77">
        <f t="shared" si="29"/>
        <v>1906</v>
      </c>
      <c r="B1914" s="515" t="s">
        <v>459</v>
      </c>
      <c r="C1914" s="219" t="s">
        <v>1276</v>
      </c>
      <c r="D1914" s="220">
        <v>5240.55</v>
      </c>
    </row>
    <row r="1915" spans="1:4" s="67" customFormat="1" ht="25.5">
      <c r="A1915" s="77">
        <f t="shared" si="29"/>
        <v>1907</v>
      </c>
      <c r="B1915" s="515" t="s">
        <v>459</v>
      </c>
      <c r="C1915" s="219" t="s">
        <v>1276</v>
      </c>
      <c r="D1915" s="220">
        <v>5240.55</v>
      </c>
    </row>
    <row r="1916" spans="1:4" s="67" customFormat="1">
      <c r="A1916" s="77">
        <f t="shared" si="29"/>
        <v>1908</v>
      </c>
      <c r="B1916" s="515" t="s">
        <v>459</v>
      </c>
      <c r="C1916" s="219" t="s">
        <v>1277</v>
      </c>
      <c r="D1916" s="220">
        <v>9660</v>
      </c>
    </row>
    <row r="1917" spans="1:4" s="67" customFormat="1">
      <c r="A1917" s="77">
        <f t="shared" si="29"/>
        <v>1909</v>
      </c>
      <c r="B1917" s="515" t="s">
        <v>459</v>
      </c>
      <c r="C1917" s="219" t="s">
        <v>1277</v>
      </c>
      <c r="D1917" s="220">
        <v>9660</v>
      </c>
    </row>
    <row r="1918" spans="1:4" s="67" customFormat="1" ht="25.5">
      <c r="A1918" s="77">
        <f t="shared" si="29"/>
        <v>1910</v>
      </c>
      <c r="B1918" s="515" t="s">
        <v>459</v>
      </c>
      <c r="C1918" s="219" t="s">
        <v>1278</v>
      </c>
      <c r="D1918" s="220">
        <v>3381</v>
      </c>
    </row>
    <row r="1919" spans="1:4" s="67" customFormat="1">
      <c r="A1919" s="77">
        <f t="shared" si="29"/>
        <v>1911</v>
      </c>
      <c r="B1919" s="515" t="s">
        <v>459</v>
      </c>
      <c r="C1919" s="219" t="s">
        <v>1279</v>
      </c>
      <c r="D1919" s="220">
        <v>7969.5</v>
      </c>
    </row>
    <row r="1920" spans="1:4" s="67" customFormat="1">
      <c r="A1920" s="77">
        <f t="shared" si="29"/>
        <v>1912</v>
      </c>
      <c r="B1920" s="515" t="s">
        <v>459</v>
      </c>
      <c r="C1920" s="219" t="s">
        <v>1280</v>
      </c>
      <c r="D1920" s="220">
        <v>1702.57</v>
      </c>
    </row>
    <row r="1921" spans="1:4" s="67" customFormat="1">
      <c r="A1921" s="77">
        <f t="shared" si="29"/>
        <v>1913</v>
      </c>
      <c r="B1921" s="515" t="s">
        <v>459</v>
      </c>
      <c r="C1921" s="219" t="s">
        <v>1281</v>
      </c>
      <c r="D1921" s="220">
        <v>3381</v>
      </c>
    </row>
    <row r="1922" spans="1:4" s="67" customFormat="1" ht="25.5">
      <c r="A1922" s="77">
        <f t="shared" si="29"/>
        <v>1914</v>
      </c>
      <c r="B1922" s="515" t="s">
        <v>459</v>
      </c>
      <c r="C1922" s="219" t="s">
        <v>1282</v>
      </c>
      <c r="D1922" s="220">
        <v>9620.16</v>
      </c>
    </row>
    <row r="1923" spans="1:4" s="67" customFormat="1" ht="25.5">
      <c r="A1923" s="77">
        <f t="shared" si="29"/>
        <v>1915</v>
      </c>
      <c r="B1923" s="515" t="s">
        <v>459</v>
      </c>
      <c r="C1923" s="219" t="s">
        <v>1282</v>
      </c>
      <c r="D1923" s="220">
        <v>9076.77</v>
      </c>
    </row>
    <row r="1924" spans="1:4" s="67" customFormat="1" ht="25.5">
      <c r="A1924" s="77">
        <f t="shared" si="29"/>
        <v>1916</v>
      </c>
      <c r="B1924" s="515" t="s">
        <v>459</v>
      </c>
      <c r="C1924" s="219" t="s">
        <v>1283</v>
      </c>
      <c r="D1924" s="220">
        <v>7969.5</v>
      </c>
    </row>
    <row r="1925" spans="1:4" s="67" customFormat="1">
      <c r="A1925" s="77">
        <f t="shared" si="29"/>
        <v>1917</v>
      </c>
      <c r="B1925" s="515" t="s">
        <v>459</v>
      </c>
      <c r="C1925" s="219" t="s">
        <v>1284</v>
      </c>
      <c r="D1925" s="220">
        <v>0</v>
      </c>
    </row>
    <row r="1926" spans="1:4" s="67" customFormat="1">
      <c r="A1926" s="77">
        <f t="shared" si="29"/>
        <v>1918</v>
      </c>
      <c r="B1926" s="515" t="s">
        <v>459</v>
      </c>
      <c r="C1926" s="219" t="s">
        <v>1285</v>
      </c>
      <c r="D1926" s="220">
        <v>0</v>
      </c>
    </row>
    <row r="1927" spans="1:4" s="67" customFormat="1" ht="25.5">
      <c r="A1927" s="77">
        <f t="shared" si="29"/>
        <v>1919</v>
      </c>
      <c r="B1927" s="515" t="s">
        <v>459</v>
      </c>
      <c r="C1927" s="219" t="s">
        <v>1283</v>
      </c>
      <c r="D1927" s="220">
        <v>8090.25</v>
      </c>
    </row>
    <row r="1928" spans="1:4" s="67" customFormat="1">
      <c r="A1928" s="77">
        <f t="shared" si="29"/>
        <v>1920</v>
      </c>
      <c r="B1928" s="515" t="s">
        <v>459</v>
      </c>
      <c r="C1928" s="219" t="s">
        <v>1284</v>
      </c>
      <c r="D1928" s="220">
        <v>0</v>
      </c>
    </row>
    <row r="1929" spans="1:4" s="67" customFormat="1">
      <c r="A1929" s="77">
        <f t="shared" si="29"/>
        <v>1921</v>
      </c>
      <c r="B1929" s="515" t="s">
        <v>459</v>
      </c>
      <c r="C1929" s="219" t="s">
        <v>1285</v>
      </c>
      <c r="D1929" s="220">
        <v>0</v>
      </c>
    </row>
    <row r="1930" spans="1:4" s="67" customFormat="1" ht="25.5">
      <c r="A1930" s="77">
        <f t="shared" si="29"/>
        <v>1922</v>
      </c>
      <c r="B1930" s="515" t="s">
        <v>459</v>
      </c>
      <c r="C1930" s="219" t="s">
        <v>1283</v>
      </c>
      <c r="D1930" s="220">
        <v>7172.55</v>
      </c>
    </row>
    <row r="1931" spans="1:4" s="67" customFormat="1">
      <c r="A1931" s="77">
        <f t="shared" ref="A1931:A1994" si="30">A1930+1</f>
        <v>1923</v>
      </c>
      <c r="B1931" s="515" t="s">
        <v>459</v>
      </c>
      <c r="C1931" s="219" t="s">
        <v>1284</v>
      </c>
      <c r="D1931" s="220">
        <v>0</v>
      </c>
    </row>
    <row r="1932" spans="1:4" s="67" customFormat="1">
      <c r="A1932" s="77">
        <f t="shared" si="30"/>
        <v>1924</v>
      </c>
      <c r="B1932" s="515" t="s">
        <v>459</v>
      </c>
      <c r="C1932" s="219" t="s">
        <v>1285</v>
      </c>
      <c r="D1932" s="220">
        <v>0</v>
      </c>
    </row>
    <row r="1933" spans="1:4" s="67" customFormat="1" ht="25.5">
      <c r="A1933" s="77">
        <f t="shared" si="30"/>
        <v>1925</v>
      </c>
      <c r="B1933" s="515" t="s">
        <v>459</v>
      </c>
      <c r="C1933" s="219" t="s">
        <v>1286</v>
      </c>
      <c r="D1933" s="220">
        <v>3646.65</v>
      </c>
    </row>
    <row r="1934" spans="1:4" s="67" customFormat="1">
      <c r="A1934" s="77">
        <f t="shared" si="30"/>
        <v>1926</v>
      </c>
      <c r="B1934" s="515" t="s">
        <v>459</v>
      </c>
      <c r="C1934" s="219" t="s">
        <v>1287</v>
      </c>
      <c r="D1934" s="220">
        <v>0</v>
      </c>
    </row>
    <row r="1935" spans="1:4" s="67" customFormat="1">
      <c r="A1935" s="77">
        <f t="shared" si="30"/>
        <v>1927</v>
      </c>
      <c r="B1935" s="515" t="s">
        <v>459</v>
      </c>
      <c r="C1935" s="219" t="s">
        <v>1288</v>
      </c>
      <c r="D1935" s="220">
        <v>0</v>
      </c>
    </row>
    <row r="1936" spans="1:4" s="67" customFormat="1" ht="25.5">
      <c r="A1936" s="77">
        <f t="shared" si="30"/>
        <v>1928</v>
      </c>
      <c r="B1936" s="515" t="s">
        <v>459</v>
      </c>
      <c r="C1936" s="219" t="s">
        <v>1289</v>
      </c>
      <c r="D1936" s="220">
        <v>9551.33</v>
      </c>
    </row>
    <row r="1937" spans="1:4" s="67" customFormat="1">
      <c r="A1937" s="77">
        <f t="shared" si="30"/>
        <v>1929</v>
      </c>
      <c r="B1937" s="515" t="s">
        <v>459</v>
      </c>
      <c r="C1937" s="219" t="s">
        <v>1290</v>
      </c>
      <c r="D1937" s="220">
        <v>0</v>
      </c>
    </row>
    <row r="1938" spans="1:4" s="67" customFormat="1">
      <c r="A1938" s="77">
        <f t="shared" si="30"/>
        <v>1930</v>
      </c>
      <c r="B1938" s="515" t="s">
        <v>459</v>
      </c>
      <c r="C1938" s="219" t="s">
        <v>1291</v>
      </c>
      <c r="D1938" s="220">
        <v>0</v>
      </c>
    </row>
    <row r="1939" spans="1:4" s="67" customFormat="1" ht="25.5">
      <c r="A1939" s="77">
        <f t="shared" si="30"/>
        <v>1931</v>
      </c>
      <c r="B1939" s="515" t="s">
        <v>459</v>
      </c>
      <c r="C1939" s="219" t="s">
        <v>1292</v>
      </c>
      <c r="D1939" s="220">
        <v>4830</v>
      </c>
    </row>
    <row r="1940" spans="1:4" s="67" customFormat="1" ht="25.5">
      <c r="A1940" s="77">
        <f t="shared" si="30"/>
        <v>1932</v>
      </c>
      <c r="B1940" s="515" t="s">
        <v>459</v>
      </c>
      <c r="C1940" s="219" t="s">
        <v>1292</v>
      </c>
      <c r="D1940" s="220">
        <v>4830</v>
      </c>
    </row>
    <row r="1941" spans="1:4" s="67" customFormat="1" ht="25.5">
      <c r="A1941" s="77">
        <f t="shared" si="30"/>
        <v>1933</v>
      </c>
      <c r="B1941" s="515" t="s">
        <v>459</v>
      </c>
      <c r="C1941" s="219" t="s">
        <v>1292</v>
      </c>
      <c r="D1941" s="220">
        <v>4830</v>
      </c>
    </row>
    <row r="1942" spans="1:4" s="67" customFormat="1" ht="25.5">
      <c r="A1942" s="77">
        <f t="shared" si="30"/>
        <v>1934</v>
      </c>
      <c r="B1942" s="515" t="s">
        <v>459</v>
      </c>
      <c r="C1942" s="219" t="s">
        <v>1292</v>
      </c>
      <c r="D1942" s="220">
        <v>4830</v>
      </c>
    </row>
    <row r="1943" spans="1:4" s="67" customFormat="1" ht="25.5">
      <c r="A1943" s="77">
        <f t="shared" si="30"/>
        <v>1935</v>
      </c>
      <c r="B1943" s="515" t="s">
        <v>459</v>
      </c>
      <c r="C1943" s="219" t="s">
        <v>1292</v>
      </c>
      <c r="D1943" s="220">
        <v>4830</v>
      </c>
    </row>
    <row r="1944" spans="1:4" s="67" customFormat="1" ht="25.5">
      <c r="A1944" s="77">
        <f t="shared" si="30"/>
        <v>1936</v>
      </c>
      <c r="B1944" s="515" t="s">
        <v>459</v>
      </c>
      <c r="C1944" s="219" t="s">
        <v>1292</v>
      </c>
      <c r="D1944" s="220">
        <v>4830</v>
      </c>
    </row>
    <row r="1945" spans="1:4" s="67" customFormat="1" ht="25.5">
      <c r="A1945" s="77">
        <f t="shared" si="30"/>
        <v>1937</v>
      </c>
      <c r="B1945" s="515" t="s">
        <v>459</v>
      </c>
      <c r="C1945" s="219" t="s">
        <v>1292</v>
      </c>
      <c r="D1945" s="220">
        <v>4830</v>
      </c>
    </row>
    <row r="1946" spans="1:4" s="67" customFormat="1" ht="25.5">
      <c r="A1946" s="77">
        <f t="shared" si="30"/>
        <v>1938</v>
      </c>
      <c r="B1946" s="515" t="s">
        <v>459</v>
      </c>
      <c r="C1946" s="219" t="s">
        <v>1292</v>
      </c>
      <c r="D1946" s="220">
        <v>4830</v>
      </c>
    </row>
    <row r="1947" spans="1:4" s="67" customFormat="1" ht="25.5">
      <c r="A1947" s="77">
        <f t="shared" si="30"/>
        <v>1939</v>
      </c>
      <c r="B1947" s="515" t="s">
        <v>459</v>
      </c>
      <c r="C1947" s="219" t="s">
        <v>1292</v>
      </c>
      <c r="D1947" s="220">
        <v>4830</v>
      </c>
    </row>
    <row r="1948" spans="1:4" s="67" customFormat="1" ht="25.5">
      <c r="A1948" s="77">
        <f t="shared" si="30"/>
        <v>1940</v>
      </c>
      <c r="B1948" s="515" t="s">
        <v>459</v>
      </c>
      <c r="C1948" s="219" t="s">
        <v>1292</v>
      </c>
      <c r="D1948" s="220">
        <v>4830</v>
      </c>
    </row>
    <row r="1949" spans="1:4" s="67" customFormat="1" ht="25.5">
      <c r="A1949" s="77">
        <f t="shared" si="30"/>
        <v>1941</v>
      </c>
      <c r="B1949" s="515" t="s">
        <v>459</v>
      </c>
      <c r="C1949" s="219" t="s">
        <v>1292</v>
      </c>
      <c r="D1949" s="220">
        <v>4830</v>
      </c>
    </row>
    <row r="1950" spans="1:4" s="67" customFormat="1" ht="25.5">
      <c r="A1950" s="77">
        <f t="shared" si="30"/>
        <v>1942</v>
      </c>
      <c r="B1950" s="515" t="s">
        <v>459</v>
      </c>
      <c r="C1950" s="219" t="s">
        <v>1292</v>
      </c>
      <c r="D1950" s="220">
        <v>4830</v>
      </c>
    </row>
    <row r="1951" spans="1:4" s="67" customFormat="1" ht="25.5">
      <c r="A1951" s="77">
        <f t="shared" si="30"/>
        <v>1943</v>
      </c>
      <c r="B1951" s="515" t="s">
        <v>459</v>
      </c>
      <c r="C1951" s="219" t="s">
        <v>1292</v>
      </c>
      <c r="D1951" s="220">
        <v>4830</v>
      </c>
    </row>
    <row r="1952" spans="1:4" s="67" customFormat="1" ht="25.5">
      <c r="A1952" s="77">
        <f t="shared" si="30"/>
        <v>1944</v>
      </c>
      <c r="B1952" s="515" t="s">
        <v>459</v>
      </c>
      <c r="C1952" s="219" t="s">
        <v>1292</v>
      </c>
      <c r="D1952" s="220">
        <v>4830</v>
      </c>
    </row>
    <row r="1953" spans="1:4" s="67" customFormat="1" ht="25.5">
      <c r="A1953" s="77">
        <f t="shared" si="30"/>
        <v>1945</v>
      </c>
      <c r="B1953" s="515" t="s">
        <v>459</v>
      </c>
      <c r="C1953" s="219" t="s">
        <v>1292</v>
      </c>
      <c r="D1953" s="220">
        <v>4830</v>
      </c>
    </row>
    <row r="1954" spans="1:4" s="67" customFormat="1" ht="25.5">
      <c r="A1954" s="77">
        <f t="shared" si="30"/>
        <v>1946</v>
      </c>
      <c r="B1954" s="515" t="s">
        <v>459</v>
      </c>
      <c r="C1954" s="219" t="s">
        <v>1292</v>
      </c>
      <c r="D1954" s="220">
        <v>4830</v>
      </c>
    </row>
    <row r="1955" spans="1:4" s="67" customFormat="1" ht="25.5">
      <c r="A1955" s="77">
        <f t="shared" si="30"/>
        <v>1947</v>
      </c>
      <c r="B1955" s="515" t="s">
        <v>459</v>
      </c>
      <c r="C1955" s="219" t="s">
        <v>1292</v>
      </c>
      <c r="D1955" s="220">
        <v>4830</v>
      </c>
    </row>
    <row r="1956" spans="1:4" s="67" customFormat="1" ht="25.5">
      <c r="A1956" s="77">
        <f t="shared" si="30"/>
        <v>1948</v>
      </c>
      <c r="B1956" s="515" t="s">
        <v>459</v>
      </c>
      <c r="C1956" s="219" t="s">
        <v>1292</v>
      </c>
      <c r="D1956" s="220">
        <v>4830</v>
      </c>
    </row>
    <row r="1957" spans="1:4" s="67" customFormat="1" ht="25.5">
      <c r="A1957" s="77">
        <f t="shared" si="30"/>
        <v>1949</v>
      </c>
      <c r="B1957" s="515" t="s">
        <v>459</v>
      </c>
      <c r="C1957" s="219" t="s">
        <v>1292</v>
      </c>
      <c r="D1957" s="220">
        <v>4830</v>
      </c>
    </row>
    <row r="1958" spans="1:4" s="67" customFormat="1" ht="25.5">
      <c r="A1958" s="77">
        <f t="shared" si="30"/>
        <v>1950</v>
      </c>
      <c r="B1958" s="515" t="s">
        <v>459</v>
      </c>
      <c r="C1958" s="219" t="s">
        <v>1293</v>
      </c>
      <c r="D1958" s="220">
        <v>6882.75</v>
      </c>
    </row>
    <row r="1959" spans="1:4" s="67" customFormat="1" ht="25.5">
      <c r="A1959" s="77">
        <f t="shared" si="30"/>
        <v>1951</v>
      </c>
      <c r="B1959" s="515" t="s">
        <v>459</v>
      </c>
      <c r="C1959" s="219" t="s">
        <v>1294</v>
      </c>
      <c r="D1959" s="220">
        <v>3781.89</v>
      </c>
    </row>
    <row r="1960" spans="1:4" s="67" customFormat="1" ht="25.5">
      <c r="A1960" s="77">
        <f t="shared" si="30"/>
        <v>1952</v>
      </c>
      <c r="B1960" s="515" t="s">
        <v>459</v>
      </c>
      <c r="C1960" s="219" t="s">
        <v>1293</v>
      </c>
      <c r="D1960" s="220">
        <v>6882.75</v>
      </c>
    </row>
    <row r="1961" spans="1:4" s="67" customFormat="1" ht="25.5">
      <c r="A1961" s="77">
        <f t="shared" si="30"/>
        <v>1953</v>
      </c>
      <c r="B1961" s="515" t="s">
        <v>459</v>
      </c>
      <c r="C1961" s="219" t="s">
        <v>1294</v>
      </c>
      <c r="D1961" s="220">
        <v>3781.89</v>
      </c>
    </row>
    <row r="1962" spans="1:4" s="67" customFormat="1" ht="25.5">
      <c r="A1962" s="77">
        <f t="shared" si="30"/>
        <v>1954</v>
      </c>
      <c r="B1962" s="515" t="s">
        <v>459</v>
      </c>
      <c r="C1962" s="219" t="s">
        <v>1293</v>
      </c>
      <c r="D1962" s="220">
        <v>6882.75</v>
      </c>
    </row>
    <row r="1963" spans="1:4" s="67" customFormat="1" ht="25.5">
      <c r="A1963" s="77">
        <f t="shared" si="30"/>
        <v>1955</v>
      </c>
      <c r="B1963" s="515" t="s">
        <v>459</v>
      </c>
      <c r="C1963" s="219" t="s">
        <v>1294</v>
      </c>
      <c r="D1963" s="220">
        <v>3781.89</v>
      </c>
    </row>
    <row r="1964" spans="1:4" s="67" customFormat="1" ht="25.5">
      <c r="A1964" s="77">
        <f t="shared" si="30"/>
        <v>1956</v>
      </c>
      <c r="B1964" s="515" t="s">
        <v>459</v>
      </c>
      <c r="C1964" s="219" t="s">
        <v>1293</v>
      </c>
      <c r="D1964" s="220">
        <v>6882.75</v>
      </c>
    </row>
    <row r="1965" spans="1:4" s="67" customFormat="1" ht="25.5">
      <c r="A1965" s="77">
        <f t="shared" si="30"/>
        <v>1957</v>
      </c>
      <c r="B1965" s="515" t="s">
        <v>459</v>
      </c>
      <c r="C1965" s="219" t="s">
        <v>1295</v>
      </c>
      <c r="D1965" s="220">
        <v>3781.89</v>
      </c>
    </row>
    <row r="1966" spans="1:4" s="67" customFormat="1" ht="25.5">
      <c r="A1966" s="77">
        <f t="shared" si="30"/>
        <v>1958</v>
      </c>
      <c r="B1966" s="515" t="s">
        <v>459</v>
      </c>
      <c r="C1966" s="219" t="s">
        <v>1293</v>
      </c>
      <c r="D1966" s="220">
        <v>6882.75</v>
      </c>
    </row>
    <row r="1967" spans="1:4" s="67" customFormat="1" ht="25.5">
      <c r="A1967" s="77">
        <f t="shared" si="30"/>
        <v>1959</v>
      </c>
      <c r="B1967" s="515" t="s">
        <v>459</v>
      </c>
      <c r="C1967" s="219" t="s">
        <v>1295</v>
      </c>
      <c r="D1967" s="220">
        <v>3781.89</v>
      </c>
    </row>
    <row r="1968" spans="1:4" s="67" customFormat="1">
      <c r="A1968" s="77">
        <f t="shared" si="30"/>
        <v>1960</v>
      </c>
      <c r="B1968" s="515" t="s">
        <v>459</v>
      </c>
      <c r="C1968" s="219" t="s">
        <v>1296</v>
      </c>
      <c r="D1968" s="220">
        <v>2873.85</v>
      </c>
    </row>
    <row r="1969" spans="1:4" s="67" customFormat="1">
      <c r="A1969" s="77">
        <f t="shared" si="30"/>
        <v>1961</v>
      </c>
      <c r="B1969" s="515" t="s">
        <v>334</v>
      </c>
      <c r="C1969" s="219" t="s">
        <v>1297</v>
      </c>
      <c r="D1969" s="220">
        <v>4995</v>
      </c>
    </row>
    <row r="1970" spans="1:4" s="67" customFormat="1">
      <c r="A1970" s="77">
        <f t="shared" si="30"/>
        <v>1962</v>
      </c>
      <c r="B1970" s="515" t="s">
        <v>334</v>
      </c>
      <c r="C1970" s="219" t="s">
        <v>1298</v>
      </c>
      <c r="D1970" s="220">
        <v>17050</v>
      </c>
    </row>
    <row r="1971" spans="1:4" s="67" customFormat="1" ht="25.5">
      <c r="A1971" s="77">
        <f t="shared" si="30"/>
        <v>1963</v>
      </c>
      <c r="B1971" s="515" t="s">
        <v>334</v>
      </c>
      <c r="C1971" s="219" t="s">
        <v>1299</v>
      </c>
      <c r="D1971" s="220">
        <v>5214</v>
      </c>
    </row>
    <row r="1972" spans="1:4" s="67" customFormat="1">
      <c r="A1972" s="77">
        <f t="shared" si="30"/>
        <v>1964</v>
      </c>
      <c r="B1972" s="515" t="s">
        <v>334</v>
      </c>
      <c r="C1972" s="219" t="s">
        <v>1300</v>
      </c>
      <c r="D1972" s="220">
        <v>1500</v>
      </c>
    </row>
    <row r="1973" spans="1:4" s="67" customFormat="1">
      <c r="A1973" s="77">
        <f t="shared" si="30"/>
        <v>1965</v>
      </c>
      <c r="B1973" s="515" t="s">
        <v>334</v>
      </c>
      <c r="C1973" s="219" t="s">
        <v>1300</v>
      </c>
      <c r="D1973" s="220">
        <v>1500</v>
      </c>
    </row>
    <row r="1974" spans="1:4" s="67" customFormat="1">
      <c r="A1974" s="77">
        <f t="shared" si="30"/>
        <v>1966</v>
      </c>
      <c r="B1974" s="515" t="s">
        <v>334</v>
      </c>
      <c r="C1974" s="219" t="s">
        <v>1300</v>
      </c>
      <c r="D1974" s="220">
        <v>1500</v>
      </c>
    </row>
    <row r="1975" spans="1:4" s="67" customFormat="1">
      <c r="A1975" s="77">
        <f t="shared" si="30"/>
        <v>1967</v>
      </c>
      <c r="B1975" s="515" t="s">
        <v>334</v>
      </c>
      <c r="C1975" s="219" t="s">
        <v>1300</v>
      </c>
      <c r="D1975" s="220">
        <v>1500</v>
      </c>
    </row>
    <row r="1976" spans="1:4" s="67" customFormat="1">
      <c r="A1976" s="77">
        <f t="shared" si="30"/>
        <v>1968</v>
      </c>
      <c r="B1976" s="515" t="s">
        <v>334</v>
      </c>
      <c r="C1976" s="219" t="s">
        <v>1300</v>
      </c>
      <c r="D1976" s="220">
        <v>1500</v>
      </c>
    </row>
    <row r="1977" spans="1:4" s="67" customFormat="1">
      <c r="A1977" s="77">
        <f t="shared" si="30"/>
        <v>1969</v>
      </c>
      <c r="B1977" s="515" t="s">
        <v>334</v>
      </c>
      <c r="C1977" s="219" t="s">
        <v>1300</v>
      </c>
      <c r="D1977" s="220">
        <v>1500</v>
      </c>
    </row>
    <row r="1978" spans="1:4" s="67" customFormat="1" ht="25.5">
      <c r="A1978" s="77">
        <f t="shared" si="30"/>
        <v>1970</v>
      </c>
      <c r="B1978" s="515" t="s">
        <v>334</v>
      </c>
      <c r="C1978" s="219" t="s">
        <v>1301</v>
      </c>
      <c r="D1978" s="220">
        <v>55170</v>
      </c>
    </row>
    <row r="1979" spans="1:4" s="67" customFormat="1" ht="25.5">
      <c r="A1979" s="77">
        <f t="shared" si="30"/>
        <v>1971</v>
      </c>
      <c r="B1979" s="515" t="s">
        <v>334</v>
      </c>
      <c r="C1979" s="219" t="s">
        <v>1302</v>
      </c>
      <c r="D1979" s="220">
        <v>21500</v>
      </c>
    </row>
    <row r="1980" spans="1:4" s="67" customFormat="1">
      <c r="A1980" s="77">
        <f t="shared" si="30"/>
        <v>1972</v>
      </c>
      <c r="B1980" s="515" t="s">
        <v>334</v>
      </c>
      <c r="C1980" s="219" t="s">
        <v>1303</v>
      </c>
      <c r="D1980" s="220">
        <v>25000</v>
      </c>
    </row>
    <row r="1981" spans="1:4" s="67" customFormat="1">
      <c r="A1981" s="77">
        <f t="shared" si="30"/>
        <v>1973</v>
      </c>
      <c r="B1981" s="515" t="s">
        <v>334</v>
      </c>
      <c r="C1981" s="219" t="s">
        <v>1304</v>
      </c>
      <c r="D1981" s="220">
        <v>4650</v>
      </c>
    </row>
    <row r="1982" spans="1:4" s="67" customFormat="1" ht="25.5">
      <c r="A1982" s="77">
        <f t="shared" si="30"/>
        <v>1974</v>
      </c>
      <c r="B1982" s="515" t="s">
        <v>334</v>
      </c>
      <c r="C1982" s="219" t="s">
        <v>1305</v>
      </c>
      <c r="D1982" s="220">
        <v>16629</v>
      </c>
    </row>
    <row r="1983" spans="1:4" s="67" customFormat="1">
      <c r="A1983" s="77">
        <f t="shared" si="30"/>
        <v>1975</v>
      </c>
      <c r="B1983" s="515" t="s">
        <v>334</v>
      </c>
      <c r="C1983" s="219" t="s">
        <v>1306</v>
      </c>
      <c r="D1983" s="220">
        <v>6440</v>
      </c>
    </row>
    <row r="1984" spans="1:4" s="67" customFormat="1">
      <c r="A1984" s="77">
        <f t="shared" si="30"/>
        <v>1976</v>
      </c>
      <c r="B1984" s="515" t="s">
        <v>334</v>
      </c>
      <c r="C1984" s="219" t="s">
        <v>1306</v>
      </c>
      <c r="D1984" s="220">
        <v>6440</v>
      </c>
    </row>
    <row r="1985" spans="1:4" s="67" customFormat="1">
      <c r="A1985" s="77">
        <f t="shared" si="30"/>
        <v>1977</v>
      </c>
      <c r="B1985" s="515" t="s">
        <v>334</v>
      </c>
      <c r="C1985" s="219" t="s">
        <v>1307</v>
      </c>
      <c r="D1985" s="220">
        <v>8562</v>
      </c>
    </row>
    <row r="1986" spans="1:4" s="67" customFormat="1">
      <c r="A1986" s="77">
        <f t="shared" si="30"/>
        <v>1978</v>
      </c>
      <c r="B1986" s="515" t="s">
        <v>334</v>
      </c>
      <c r="C1986" s="219" t="s">
        <v>1308</v>
      </c>
      <c r="D1986" s="220">
        <v>1862.6</v>
      </c>
    </row>
    <row r="1987" spans="1:4" s="67" customFormat="1">
      <c r="A1987" s="77">
        <f t="shared" si="30"/>
        <v>1979</v>
      </c>
      <c r="B1987" s="515" t="s">
        <v>334</v>
      </c>
      <c r="C1987" s="219" t="s">
        <v>1309</v>
      </c>
      <c r="D1987" s="220">
        <v>1380</v>
      </c>
    </row>
    <row r="1988" spans="1:4" s="67" customFormat="1">
      <c r="A1988" s="77">
        <f t="shared" si="30"/>
        <v>1980</v>
      </c>
      <c r="B1988" s="515" t="s">
        <v>334</v>
      </c>
      <c r="C1988" s="219" t="s">
        <v>1310</v>
      </c>
      <c r="D1988" s="220">
        <v>4485</v>
      </c>
    </row>
    <row r="1989" spans="1:4" s="67" customFormat="1">
      <c r="A1989" s="77">
        <f t="shared" si="30"/>
        <v>1981</v>
      </c>
      <c r="B1989" s="515" t="s">
        <v>334</v>
      </c>
      <c r="C1989" s="219" t="s">
        <v>1311</v>
      </c>
      <c r="D1989" s="220">
        <v>1840</v>
      </c>
    </row>
    <row r="1990" spans="1:4" s="67" customFormat="1">
      <c r="A1990" s="77">
        <f t="shared" si="30"/>
        <v>1982</v>
      </c>
      <c r="B1990" s="515" t="s">
        <v>334</v>
      </c>
      <c r="C1990" s="219" t="s">
        <v>1312</v>
      </c>
      <c r="D1990" s="220">
        <v>21275</v>
      </c>
    </row>
    <row r="1991" spans="1:4" s="67" customFormat="1">
      <c r="A1991" s="77">
        <f t="shared" si="30"/>
        <v>1983</v>
      </c>
      <c r="B1991" s="515" t="s">
        <v>334</v>
      </c>
      <c r="C1991" s="219" t="s">
        <v>1313</v>
      </c>
      <c r="D1991" s="220">
        <v>5984.1</v>
      </c>
    </row>
    <row r="1992" spans="1:4" s="67" customFormat="1">
      <c r="A1992" s="77">
        <f t="shared" si="30"/>
        <v>1984</v>
      </c>
      <c r="B1992" s="515" t="s">
        <v>334</v>
      </c>
      <c r="C1992" s="219" t="s">
        <v>1314</v>
      </c>
      <c r="D1992" s="220">
        <v>2550</v>
      </c>
    </row>
    <row r="1993" spans="1:4" s="67" customFormat="1">
      <c r="A1993" s="77">
        <f t="shared" si="30"/>
        <v>1985</v>
      </c>
      <c r="B1993" s="515" t="s">
        <v>334</v>
      </c>
      <c r="C1993" s="219" t="s">
        <v>1315</v>
      </c>
      <c r="D1993" s="220">
        <v>1148.8499999999999</v>
      </c>
    </row>
    <row r="1994" spans="1:4" s="67" customFormat="1">
      <c r="A1994" s="77">
        <f t="shared" si="30"/>
        <v>1986</v>
      </c>
      <c r="B1994" s="515" t="s">
        <v>334</v>
      </c>
      <c r="C1994" s="219" t="s">
        <v>1315</v>
      </c>
      <c r="D1994" s="220">
        <v>1148.8499999999999</v>
      </c>
    </row>
    <row r="1995" spans="1:4" s="67" customFormat="1">
      <c r="A1995" s="77">
        <f t="shared" ref="A1995:A2058" si="31">A1994+1</f>
        <v>1987</v>
      </c>
      <c r="B1995" s="515" t="s">
        <v>334</v>
      </c>
      <c r="C1995" s="219" t="s">
        <v>1315</v>
      </c>
      <c r="D1995" s="220">
        <v>1148.8499999999999</v>
      </c>
    </row>
    <row r="1996" spans="1:4" s="67" customFormat="1">
      <c r="A1996" s="77">
        <f t="shared" si="31"/>
        <v>1988</v>
      </c>
      <c r="B1996" s="515" t="s">
        <v>334</v>
      </c>
      <c r="C1996" s="219" t="s">
        <v>1315</v>
      </c>
      <c r="D1996" s="220">
        <v>1148.8499999999999</v>
      </c>
    </row>
    <row r="1997" spans="1:4" s="67" customFormat="1">
      <c r="A1997" s="77">
        <f t="shared" si="31"/>
        <v>1989</v>
      </c>
      <c r="B1997" s="515" t="s">
        <v>334</v>
      </c>
      <c r="C1997" s="219" t="s">
        <v>1315</v>
      </c>
      <c r="D1997" s="220">
        <v>1148.8499999999999</v>
      </c>
    </row>
    <row r="1998" spans="1:4" s="67" customFormat="1">
      <c r="A1998" s="77">
        <f t="shared" si="31"/>
        <v>1990</v>
      </c>
      <c r="B1998" s="515" t="s">
        <v>334</v>
      </c>
      <c r="C1998" s="219" t="s">
        <v>1315</v>
      </c>
      <c r="D1998" s="220">
        <v>1148.8499999999999</v>
      </c>
    </row>
    <row r="1999" spans="1:4" s="67" customFormat="1">
      <c r="A1999" s="77">
        <f t="shared" si="31"/>
        <v>1991</v>
      </c>
      <c r="B1999" s="515" t="s">
        <v>334</v>
      </c>
      <c r="C1999" s="219" t="s">
        <v>1316</v>
      </c>
      <c r="D1999" s="220">
        <v>4690</v>
      </c>
    </row>
    <row r="2000" spans="1:4" s="67" customFormat="1">
      <c r="A2000" s="77">
        <f t="shared" si="31"/>
        <v>1992</v>
      </c>
      <c r="B2000" s="515" t="s">
        <v>334</v>
      </c>
      <c r="C2000" s="219" t="s">
        <v>1317</v>
      </c>
      <c r="D2000" s="220">
        <v>615.65</v>
      </c>
    </row>
    <row r="2001" spans="1:4" s="67" customFormat="1">
      <c r="A2001" s="77">
        <f t="shared" si="31"/>
        <v>1993</v>
      </c>
      <c r="B2001" s="515" t="s">
        <v>334</v>
      </c>
      <c r="C2001" s="219" t="s">
        <v>1318</v>
      </c>
      <c r="D2001" s="220">
        <v>1594.93</v>
      </c>
    </row>
    <row r="2002" spans="1:4" s="67" customFormat="1">
      <c r="A2002" s="77">
        <f t="shared" si="31"/>
        <v>1994</v>
      </c>
      <c r="B2002" s="515" t="s">
        <v>334</v>
      </c>
      <c r="C2002" s="219" t="s">
        <v>1319</v>
      </c>
      <c r="D2002" s="220">
        <v>3150</v>
      </c>
    </row>
    <row r="2003" spans="1:4" s="67" customFormat="1">
      <c r="A2003" s="77">
        <f t="shared" si="31"/>
        <v>1995</v>
      </c>
      <c r="B2003" s="515" t="s">
        <v>334</v>
      </c>
      <c r="C2003" s="219" t="s">
        <v>1320</v>
      </c>
      <c r="D2003" s="220">
        <v>1391.3119999999999</v>
      </c>
    </row>
    <row r="2004" spans="1:4" s="67" customFormat="1">
      <c r="A2004" s="77">
        <f t="shared" si="31"/>
        <v>1996</v>
      </c>
      <c r="B2004" s="515" t="s">
        <v>334</v>
      </c>
      <c r="C2004" s="219" t="s">
        <v>1321</v>
      </c>
      <c r="D2004" s="220">
        <v>1500</v>
      </c>
    </row>
    <row r="2005" spans="1:4" s="67" customFormat="1">
      <c r="A2005" s="77">
        <f t="shared" si="31"/>
        <v>1997</v>
      </c>
      <c r="B2005" s="515" t="s">
        <v>334</v>
      </c>
      <c r="C2005" s="219" t="s">
        <v>1322</v>
      </c>
      <c r="D2005" s="220">
        <v>6670</v>
      </c>
    </row>
    <row r="2006" spans="1:4" s="67" customFormat="1">
      <c r="A2006" s="77">
        <f t="shared" si="31"/>
        <v>1998</v>
      </c>
      <c r="B2006" s="515" t="s">
        <v>334</v>
      </c>
      <c r="C2006" s="219" t="s">
        <v>1323</v>
      </c>
      <c r="D2006" s="220">
        <v>3335</v>
      </c>
    </row>
    <row r="2007" spans="1:4" s="67" customFormat="1">
      <c r="A2007" s="77">
        <f t="shared" si="31"/>
        <v>1999</v>
      </c>
      <c r="B2007" s="515" t="s">
        <v>334</v>
      </c>
      <c r="C2007" s="219" t="s">
        <v>1324</v>
      </c>
      <c r="D2007" s="220">
        <v>6727.5</v>
      </c>
    </row>
    <row r="2008" spans="1:4" s="67" customFormat="1">
      <c r="A2008" s="77">
        <f t="shared" si="31"/>
        <v>2000</v>
      </c>
      <c r="B2008" s="515" t="s">
        <v>334</v>
      </c>
      <c r="C2008" s="219" t="s">
        <v>1325</v>
      </c>
      <c r="D2008" s="220">
        <v>9085</v>
      </c>
    </row>
    <row r="2009" spans="1:4" s="67" customFormat="1">
      <c r="A2009" s="77">
        <f t="shared" si="31"/>
        <v>2001</v>
      </c>
      <c r="B2009" s="515" t="s">
        <v>334</v>
      </c>
      <c r="C2009" s="219" t="s">
        <v>1326</v>
      </c>
      <c r="D2009" s="220">
        <v>437</v>
      </c>
    </row>
    <row r="2010" spans="1:4" s="67" customFormat="1">
      <c r="A2010" s="77">
        <f t="shared" si="31"/>
        <v>2002</v>
      </c>
      <c r="B2010" s="515" t="s">
        <v>334</v>
      </c>
      <c r="C2010" s="219" t="s">
        <v>1327</v>
      </c>
      <c r="D2010" s="220">
        <v>563.5</v>
      </c>
    </row>
    <row r="2011" spans="1:4" s="67" customFormat="1">
      <c r="A2011" s="77">
        <f t="shared" si="31"/>
        <v>2003</v>
      </c>
      <c r="B2011" s="515" t="s">
        <v>334</v>
      </c>
      <c r="C2011" s="219" t="s">
        <v>1328</v>
      </c>
      <c r="D2011" s="220">
        <v>1437.5</v>
      </c>
    </row>
    <row r="2012" spans="1:4" s="67" customFormat="1">
      <c r="A2012" s="77">
        <f t="shared" si="31"/>
        <v>2004</v>
      </c>
      <c r="B2012" s="515" t="s">
        <v>334</v>
      </c>
      <c r="C2012" s="219" t="s">
        <v>1329</v>
      </c>
      <c r="D2012" s="220">
        <v>2242.5</v>
      </c>
    </row>
    <row r="2013" spans="1:4" s="67" customFormat="1">
      <c r="A2013" s="77">
        <f t="shared" si="31"/>
        <v>2005</v>
      </c>
      <c r="B2013" s="515" t="s">
        <v>334</v>
      </c>
      <c r="C2013" s="219" t="s">
        <v>1330</v>
      </c>
      <c r="D2013" s="220">
        <v>2990</v>
      </c>
    </row>
    <row r="2014" spans="1:4" s="67" customFormat="1">
      <c r="A2014" s="77">
        <f t="shared" si="31"/>
        <v>2006</v>
      </c>
      <c r="B2014" s="515" t="s">
        <v>334</v>
      </c>
      <c r="C2014" s="219" t="s">
        <v>1322</v>
      </c>
      <c r="D2014" s="220">
        <v>6670</v>
      </c>
    </row>
    <row r="2015" spans="1:4" s="67" customFormat="1" ht="25.5">
      <c r="A2015" s="77">
        <f t="shared" si="31"/>
        <v>2007</v>
      </c>
      <c r="B2015" s="515" t="s">
        <v>334</v>
      </c>
      <c r="C2015" s="219" t="s">
        <v>1331</v>
      </c>
      <c r="D2015" s="220">
        <v>3335</v>
      </c>
    </row>
    <row r="2016" spans="1:4" s="67" customFormat="1">
      <c r="A2016" s="77">
        <f t="shared" si="31"/>
        <v>2008</v>
      </c>
      <c r="B2016" s="515" t="s">
        <v>334</v>
      </c>
      <c r="C2016" s="219" t="s">
        <v>1332</v>
      </c>
      <c r="D2016" s="220">
        <v>6727.5</v>
      </c>
    </row>
    <row r="2017" spans="1:4" s="67" customFormat="1">
      <c r="A2017" s="77">
        <f t="shared" si="31"/>
        <v>2009</v>
      </c>
      <c r="B2017" s="515" t="s">
        <v>334</v>
      </c>
      <c r="C2017" s="219" t="s">
        <v>1333</v>
      </c>
      <c r="D2017" s="220">
        <v>9085</v>
      </c>
    </row>
    <row r="2018" spans="1:4" s="67" customFormat="1">
      <c r="A2018" s="77">
        <f t="shared" si="31"/>
        <v>2010</v>
      </c>
      <c r="B2018" s="515" t="s">
        <v>1162</v>
      </c>
      <c r="C2018" s="219" t="s">
        <v>1334</v>
      </c>
      <c r="D2018" s="220">
        <v>920</v>
      </c>
    </row>
    <row r="2019" spans="1:4" s="67" customFormat="1">
      <c r="A2019" s="77">
        <f t="shared" si="31"/>
        <v>2011</v>
      </c>
      <c r="B2019" s="515" t="s">
        <v>334</v>
      </c>
      <c r="C2019" s="219" t="s">
        <v>1327</v>
      </c>
      <c r="D2019" s="220">
        <v>563.5</v>
      </c>
    </row>
    <row r="2020" spans="1:4" s="67" customFormat="1">
      <c r="A2020" s="77">
        <f t="shared" si="31"/>
        <v>2012</v>
      </c>
      <c r="B2020" s="515" t="s">
        <v>334</v>
      </c>
      <c r="C2020" s="219" t="s">
        <v>1335</v>
      </c>
      <c r="D2020" s="220">
        <v>437</v>
      </c>
    </row>
    <row r="2021" spans="1:4" s="67" customFormat="1">
      <c r="A2021" s="77">
        <f t="shared" si="31"/>
        <v>2013</v>
      </c>
      <c r="B2021" s="515" t="s">
        <v>334</v>
      </c>
      <c r="C2021" s="219" t="s">
        <v>1328</v>
      </c>
      <c r="D2021" s="220">
        <v>1437.5</v>
      </c>
    </row>
    <row r="2022" spans="1:4" s="67" customFormat="1">
      <c r="A2022" s="77">
        <f t="shared" si="31"/>
        <v>2014</v>
      </c>
      <c r="B2022" s="515" t="s">
        <v>334</v>
      </c>
      <c r="C2022" s="219" t="s">
        <v>1336</v>
      </c>
      <c r="D2022" s="220">
        <v>2242.5</v>
      </c>
    </row>
    <row r="2023" spans="1:4" s="67" customFormat="1">
      <c r="A2023" s="77">
        <f t="shared" si="31"/>
        <v>2015</v>
      </c>
      <c r="B2023" s="515" t="s">
        <v>334</v>
      </c>
      <c r="C2023" s="219" t="s">
        <v>1330</v>
      </c>
      <c r="D2023" s="220">
        <v>2990</v>
      </c>
    </row>
    <row r="2024" spans="1:4" s="67" customFormat="1">
      <c r="A2024" s="77">
        <f t="shared" si="31"/>
        <v>2016</v>
      </c>
      <c r="B2024" s="515" t="s">
        <v>334</v>
      </c>
      <c r="C2024" s="219" t="s">
        <v>1337</v>
      </c>
      <c r="D2024" s="220">
        <v>1495</v>
      </c>
    </row>
    <row r="2025" spans="1:4" s="67" customFormat="1">
      <c r="A2025" s="77">
        <f t="shared" si="31"/>
        <v>2017</v>
      </c>
      <c r="B2025" s="515" t="s">
        <v>334</v>
      </c>
      <c r="C2025" s="219" t="s">
        <v>1338</v>
      </c>
      <c r="D2025" s="220">
        <v>2932.5</v>
      </c>
    </row>
    <row r="2026" spans="1:4" s="67" customFormat="1">
      <c r="A2026" s="77">
        <f t="shared" si="31"/>
        <v>2018</v>
      </c>
      <c r="B2026" s="515" t="s">
        <v>334</v>
      </c>
      <c r="C2026" s="219" t="s">
        <v>1339</v>
      </c>
      <c r="D2026" s="220">
        <v>10235</v>
      </c>
    </row>
    <row r="2027" spans="1:4" s="67" customFormat="1">
      <c r="A2027" s="77">
        <f t="shared" si="31"/>
        <v>2019</v>
      </c>
      <c r="B2027" s="515" t="s">
        <v>334</v>
      </c>
      <c r="C2027" s="219" t="s">
        <v>1340</v>
      </c>
      <c r="D2027" s="220">
        <v>448.5</v>
      </c>
    </row>
    <row r="2028" spans="1:4" s="67" customFormat="1">
      <c r="A2028" s="77">
        <f t="shared" si="31"/>
        <v>2020</v>
      </c>
      <c r="B2028" s="515" t="s">
        <v>334</v>
      </c>
      <c r="C2028" s="219" t="s">
        <v>1341</v>
      </c>
      <c r="D2028" s="220">
        <v>149.5</v>
      </c>
    </row>
    <row r="2029" spans="1:4" s="67" customFormat="1">
      <c r="A2029" s="77">
        <f t="shared" si="31"/>
        <v>2021</v>
      </c>
      <c r="B2029" s="515" t="s">
        <v>334</v>
      </c>
      <c r="C2029" s="219" t="s">
        <v>1342</v>
      </c>
      <c r="D2029" s="220">
        <v>448.5</v>
      </c>
    </row>
    <row r="2030" spans="1:4" s="67" customFormat="1">
      <c r="A2030" s="77">
        <f t="shared" si="31"/>
        <v>2022</v>
      </c>
      <c r="B2030" s="515" t="s">
        <v>334</v>
      </c>
      <c r="C2030" s="219" t="s">
        <v>1343</v>
      </c>
      <c r="D2030" s="220">
        <v>483</v>
      </c>
    </row>
    <row r="2031" spans="1:4" s="67" customFormat="1">
      <c r="A2031" s="77">
        <f t="shared" si="31"/>
        <v>2023</v>
      </c>
      <c r="B2031" s="515" t="s">
        <v>334</v>
      </c>
      <c r="C2031" s="219" t="s">
        <v>1344</v>
      </c>
      <c r="D2031" s="220">
        <v>4708.1000000000004</v>
      </c>
    </row>
    <row r="2032" spans="1:4" s="67" customFormat="1">
      <c r="A2032" s="77">
        <f t="shared" si="31"/>
        <v>2024</v>
      </c>
      <c r="B2032" s="515" t="s">
        <v>334</v>
      </c>
      <c r="C2032" s="219" t="s">
        <v>1345</v>
      </c>
      <c r="D2032" s="220">
        <v>1207.5</v>
      </c>
    </row>
    <row r="2033" spans="1:4" s="67" customFormat="1">
      <c r="A2033" s="77">
        <f t="shared" si="31"/>
        <v>2025</v>
      </c>
      <c r="B2033" s="515" t="s">
        <v>334</v>
      </c>
      <c r="C2033" s="219" t="s">
        <v>1346</v>
      </c>
      <c r="D2033" s="220">
        <v>1127</v>
      </c>
    </row>
    <row r="2034" spans="1:4" s="67" customFormat="1">
      <c r="A2034" s="77">
        <f t="shared" si="31"/>
        <v>2026</v>
      </c>
      <c r="B2034" s="515" t="s">
        <v>334</v>
      </c>
      <c r="C2034" s="219" t="s">
        <v>1347</v>
      </c>
      <c r="D2034" s="220">
        <v>313.95</v>
      </c>
    </row>
    <row r="2035" spans="1:4" s="67" customFormat="1">
      <c r="A2035" s="77">
        <f t="shared" si="31"/>
        <v>2027</v>
      </c>
      <c r="B2035" s="515" t="s">
        <v>334</v>
      </c>
      <c r="C2035" s="219" t="s">
        <v>1348</v>
      </c>
      <c r="D2035" s="220">
        <v>627.9</v>
      </c>
    </row>
    <row r="2036" spans="1:4" s="67" customFormat="1">
      <c r="A2036" s="77">
        <f t="shared" si="31"/>
        <v>2028</v>
      </c>
      <c r="B2036" s="515" t="s">
        <v>334</v>
      </c>
      <c r="C2036" s="219" t="s">
        <v>1349</v>
      </c>
      <c r="D2036" s="220">
        <v>1322.5</v>
      </c>
    </row>
    <row r="2037" spans="1:4" s="67" customFormat="1" ht="25.5">
      <c r="A2037" s="77">
        <f t="shared" si="31"/>
        <v>2029</v>
      </c>
      <c r="B2037" s="515" t="s">
        <v>334</v>
      </c>
      <c r="C2037" s="219" t="s">
        <v>1350</v>
      </c>
      <c r="D2037" s="220">
        <v>483</v>
      </c>
    </row>
    <row r="2038" spans="1:4" s="67" customFormat="1">
      <c r="A2038" s="77">
        <f t="shared" si="31"/>
        <v>2030</v>
      </c>
      <c r="B2038" s="515" t="s">
        <v>334</v>
      </c>
      <c r="C2038" s="219" t="s">
        <v>1351</v>
      </c>
      <c r="D2038" s="220">
        <v>12650</v>
      </c>
    </row>
    <row r="2039" spans="1:4" s="67" customFormat="1">
      <c r="A2039" s="77">
        <f t="shared" si="31"/>
        <v>2031</v>
      </c>
      <c r="B2039" s="515" t="s">
        <v>334</v>
      </c>
      <c r="C2039" s="219" t="s">
        <v>1352</v>
      </c>
      <c r="D2039" s="220">
        <v>6641.25</v>
      </c>
    </row>
    <row r="2040" spans="1:4" s="67" customFormat="1">
      <c r="A2040" s="77">
        <f t="shared" si="31"/>
        <v>2032</v>
      </c>
      <c r="B2040" s="515" t="s">
        <v>334</v>
      </c>
      <c r="C2040" s="219" t="s">
        <v>1353</v>
      </c>
      <c r="D2040" s="220">
        <v>16000</v>
      </c>
    </row>
    <row r="2041" spans="1:4" s="67" customFormat="1">
      <c r="A2041" s="77">
        <f t="shared" si="31"/>
        <v>2033</v>
      </c>
      <c r="B2041" s="515" t="s">
        <v>334</v>
      </c>
      <c r="C2041" s="219" t="s">
        <v>1354</v>
      </c>
      <c r="D2041" s="220">
        <v>800</v>
      </c>
    </row>
    <row r="2042" spans="1:4" s="67" customFormat="1">
      <c r="A2042" s="77">
        <f t="shared" si="31"/>
        <v>2034</v>
      </c>
      <c r="B2042" s="515" t="s">
        <v>334</v>
      </c>
      <c r="C2042" s="219" t="s">
        <v>1355</v>
      </c>
      <c r="D2042" s="220">
        <v>900</v>
      </c>
    </row>
    <row r="2043" spans="1:4" s="67" customFormat="1">
      <c r="A2043" s="77">
        <f t="shared" si="31"/>
        <v>2035</v>
      </c>
      <c r="B2043" s="515" t="s">
        <v>334</v>
      </c>
      <c r="C2043" s="219" t="s">
        <v>1356</v>
      </c>
      <c r="D2043" s="220">
        <v>1200</v>
      </c>
    </row>
    <row r="2044" spans="1:4" s="67" customFormat="1">
      <c r="A2044" s="77">
        <f t="shared" si="31"/>
        <v>2036</v>
      </c>
      <c r="B2044" s="515" t="s">
        <v>334</v>
      </c>
      <c r="C2044" s="219" t="s">
        <v>1357</v>
      </c>
      <c r="D2044" s="220">
        <v>7450</v>
      </c>
    </row>
    <row r="2045" spans="1:4" s="67" customFormat="1">
      <c r="A2045" s="77">
        <f t="shared" si="31"/>
        <v>2037</v>
      </c>
      <c r="B2045" s="515" t="s">
        <v>334</v>
      </c>
      <c r="C2045" s="219" t="s">
        <v>1358</v>
      </c>
      <c r="D2045" s="220">
        <v>2700</v>
      </c>
    </row>
    <row r="2046" spans="1:4" s="67" customFormat="1">
      <c r="A2046" s="77">
        <f t="shared" si="31"/>
        <v>2038</v>
      </c>
      <c r="B2046" s="515" t="s">
        <v>334</v>
      </c>
      <c r="C2046" s="219" t="s">
        <v>1359</v>
      </c>
      <c r="D2046" s="220">
        <v>3000</v>
      </c>
    </row>
    <row r="2047" spans="1:4" s="67" customFormat="1">
      <c r="A2047" s="77">
        <f t="shared" si="31"/>
        <v>2039</v>
      </c>
      <c r="B2047" s="515" t="s">
        <v>334</v>
      </c>
      <c r="C2047" s="219" t="s">
        <v>1360</v>
      </c>
      <c r="D2047" s="220">
        <v>500</v>
      </c>
    </row>
    <row r="2048" spans="1:4" s="67" customFormat="1">
      <c r="A2048" s="77">
        <f t="shared" si="31"/>
        <v>2040</v>
      </c>
      <c r="B2048" s="515" t="s">
        <v>334</v>
      </c>
      <c r="C2048" s="219" t="s">
        <v>1361</v>
      </c>
      <c r="D2048" s="220">
        <v>1000</v>
      </c>
    </row>
    <row r="2049" spans="1:4" s="67" customFormat="1" ht="25.5">
      <c r="A2049" s="77">
        <f t="shared" si="31"/>
        <v>2041</v>
      </c>
      <c r="B2049" s="515" t="s">
        <v>334</v>
      </c>
      <c r="C2049" s="219" t="s">
        <v>1362</v>
      </c>
      <c r="D2049" s="220">
        <v>4200</v>
      </c>
    </row>
    <row r="2050" spans="1:4" s="67" customFormat="1" ht="25.5">
      <c r="A2050" s="77">
        <f t="shared" si="31"/>
        <v>2042</v>
      </c>
      <c r="B2050" s="515" t="s">
        <v>334</v>
      </c>
      <c r="C2050" s="219" t="s">
        <v>1363</v>
      </c>
      <c r="D2050" s="220">
        <v>10700</v>
      </c>
    </row>
    <row r="2051" spans="1:4" s="67" customFormat="1">
      <c r="A2051" s="77">
        <f t="shared" si="31"/>
        <v>2043</v>
      </c>
      <c r="B2051" s="515" t="s">
        <v>334</v>
      </c>
      <c r="C2051" s="219" t="s">
        <v>1364</v>
      </c>
      <c r="D2051" s="220">
        <v>1260.1500000000001</v>
      </c>
    </row>
    <row r="2052" spans="1:4" s="67" customFormat="1">
      <c r="A2052" s="77">
        <f t="shared" si="31"/>
        <v>2044</v>
      </c>
      <c r="B2052" s="515" t="s">
        <v>334</v>
      </c>
      <c r="C2052" s="219" t="s">
        <v>1365</v>
      </c>
      <c r="D2052" s="220">
        <v>21381.64</v>
      </c>
    </row>
    <row r="2053" spans="1:4" s="67" customFormat="1">
      <c r="A2053" s="77">
        <f t="shared" si="31"/>
        <v>2045</v>
      </c>
      <c r="B2053" s="515" t="s">
        <v>334</v>
      </c>
      <c r="C2053" s="219" t="s">
        <v>1366</v>
      </c>
      <c r="D2053" s="220">
        <v>9873.1200000000008</v>
      </c>
    </row>
    <row r="2054" spans="1:4" s="67" customFormat="1">
      <c r="A2054" s="77">
        <f t="shared" si="31"/>
        <v>2046</v>
      </c>
      <c r="B2054" s="515" t="s">
        <v>334</v>
      </c>
      <c r="C2054" s="219" t="s">
        <v>1367</v>
      </c>
      <c r="D2054" s="220">
        <v>1242.6199999999999</v>
      </c>
    </row>
    <row r="2055" spans="1:4" s="67" customFormat="1">
      <c r="A2055" s="77">
        <f t="shared" si="31"/>
        <v>2047</v>
      </c>
      <c r="B2055" s="515" t="s">
        <v>334</v>
      </c>
      <c r="C2055" s="219" t="s">
        <v>1368</v>
      </c>
      <c r="D2055" s="220">
        <v>3803.56</v>
      </c>
    </row>
    <row r="2056" spans="1:4" s="67" customFormat="1">
      <c r="A2056" s="77">
        <f t="shared" si="31"/>
        <v>2048</v>
      </c>
      <c r="B2056" s="515" t="s">
        <v>334</v>
      </c>
      <c r="C2056" s="219" t="s">
        <v>1369</v>
      </c>
      <c r="D2056" s="220">
        <v>9855.26</v>
      </c>
    </row>
    <row r="2057" spans="1:4" s="67" customFormat="1">
      <c r="A2057" s="77">
        <f t="shared" si="31"/>
        <v>2049</v>
      </c>
      <c r="B2057" s="515" t="s">
        <v>334</v>
      </c>
      <c r="C2057" s="219" t="s">
        <v>1370</v>
      </c>
      <c r="D2057" s="220">
        <v>6129.4</v>
      </c>
    </row>
    <row r="2058" spans="1:4" s="67" customFormat="1">
      <c r="A2058" s="77">
        <f t="shared" si="31"/>
        <v>2050</v>
      </c>
      <c r="B2058" s="515" t="s">
        <v>334</v>
      </c>
      <c r="C2058" s="219" t="s">
        <v>1371</v>
      </c>
      <c r="D2058" s="220">
        <v>567.80999999999995</v>
      </c>
    </row>
    <row r="2059" spans="1:4" s="67" customFormat="1">
      <c r="A2059" s="77">
        <f t="shared" ref="A2059:A2122" si="32">A2058+1</f>
        <v>2051</v>
      </c>
      <c r="B2059" s="515" t="s">
        <v>334</v>
      </c>
      <c r="C2059" s="219" t="s">
        <v>1372</v>
      </c>
      <c r="D2059" s="220">
        <v>1793</v>
      </c>
    </row>
    <row r="2060" spans="1:4" s="67" customFormat="1">
      <c r="A2060" s="77">
        <f t="shared" si="32"/>
        <v>2052</v>
      </c>
      <c r="B2060" s="515" t="s">
        <v>334</v>
      </c>
      <c r="C2060" s="219" t="s">
        <v>1373</v>
      </c>
      <c r="D2060" s="220">
        <v>440.63</v>
      </c>
    </row>
    <row r="2061" spans="1:4" s="67" customFormat="1">
      <c r="A2061" s="77">
        <f t="shared" si="32"/>
        <v>2053</v>
      </c>
      <c r="B2061" s="515" t="s">
        <v>334</v>
      </c>
      <c r="C2061" s="219" t="s">
        <v>1373</v>
      </c>
      <c r="D2061" s="220">
        <v>539.24</v>
      </c>
    </row>
    <row r="2062" spans="1:4" s="67" customFormat="1">
      <c r="A2062" s="77">
        <f t="shared" si="32"/>
        <v>2054</v>
      </c>
      <c r="B2062" s="515" t="s">
        <v>334</v>
      </c>
      <c r="C2062" s="219" t="s">
        <v>1374</v>
      </c>
      <c r="D2062" s="220">
        <v>3157.67</v>
      </c>
    </row>
    <row r="2063" spans="1:4" s="67" customFormat="1">
      <c r="A2063" s="77">
        <f t="shared" si="32"/>
        <v>2055</v>
      </c>
      <c r="B2063" s="515" t="s">
        <v>334</v>
      </c>
      <c r="C2063" s="219" t="s">
        <v>1375</v>
      </c>
      <c r="D2063" s="220">
        <v>1225.57</v>
      </c>
    </row>
    <row r="2064" spans="1:4" s="67" customFormat="1">
      <c r="A2064" s="77">
        <f t="shared" si="32"/>
        <v>2056</v>
      </c>
      <c r="B2064" s="515" t="s">
        <v>334</v>
      </c>
      <c r="C2064" s="219" t="s">
        <v>1376</v>
      </c>
      <c r="D2064" s="220">
        <v>979.46</v>
      </c>
    </row>
    <row r="2065" spans="1:4" s="67" customFormat="1">
      <c r="A2065" s="77">
        <f t="shared" si="32"/>
        <v>2057</v>
      </c>
      <c r="B2065" s="515" t="s">
        <v>334</v>
      </c>
      <c r="C2065" s="219" t="s">
        <v>1376</v>
      </c>
      <c r="D2065" s="220">
        <v>979.46</v>
      </c>
    </row>
    <row r="2066" spans="1:4" s="67" customFormat="1">
      <c r="A2066" s="77">
        <f t="shared" si="32"/>
        <v>2058</v>
      </c>
      <c r="B2066" s="515" t="s">
        <v>334</v>
      </c>
      <c r="C2066" s="219" t="s">
        <v>1377</v>
      </c>
      <c r="D2066" s="220">
        <v>4600</v>
      </c>
    </row>
    <row r="2067" spans="1:4" s="67" customFormat="1">
      <c r="A2067" s="77">
        <f t="shared" si="32"/>
        <v>2059</v>
      </c>
      <c r="B2067" s="515" t="s">
        <v>334</v>
      </c>
      <c r="C2067" s="219" t="s">
        <v>1378</v>
      </c>
      <c r="D2067" s="220">
        <v>2105.5</v>
      </c>
    </row>
    <row r="2068" spans="1:4" s="67" customFormat="1">
      <c r="A2068" s="77">
        <f t="shared" si="32"/>
        <v>2060</v>
      </c>
      <c r="B2068" s="515" t="s">
        <v>334</v>
      </c>
      <c r="C2068" s="219" t="s">
        <v>1379</v>
      </c>
      <c r="D2068" s="220">
        <v>3500</v>
      </c>
    </row>
    <row r="2069" spans="1:4" s="67" customFormat="1" ht="25.5">
      <c r="A2069" s="77">
        <f t="shared" si="32"/>
        <v>2061</v>
      </c>
      <c r="B2069" s="515" t="s">
        <v>334</v>
      </c>
      <c r="C2069" s="219" t="s">
        <v>1380</v>
      </c>
      <c r="D2069" s="220">
        <v>5428.75</v>
      </c>
    </row>
    <row r="2070" spans="1:4" s="67" customFormat="1">
      <c r="A2070" s="77">
        <f t="shared" si="32"/>
        <v>2062</v>
      </c>
      <c r="B2070" s="515" t="s">
        <v>334</v>
      </c>
      <c r="C2070" s="219" t="s">
        <v>1381</v>
      </c>
      <c r="D2070" s="220">
        <v>1696.25</v>
      </c>
    </row>
    <row r="2071" spans="1:4" s="67" customFormat="1">
      <c r="A2071" s="77">
        <f t="shared" si="32"/>
        <v>2063</v>
      </c>
      <c r="B2071" s="515" t="s">
        <v>334</v>
      </c>
      <c r="C2071" s="219" t="s">
        <v>1382</v>
      </c>
      <c r="D2071" s="220">
        <v>4300</v>
      </c>
    </row>
    <row r="2072" spans="1:4" s="67" customFormat="1">
      <c r="A2072" s="77">
        <f t="shared" si="32"/>
        <v>2064</v>
      </c>
      <c r="B2072" s="515" t="s">
        <v>334</v>
      </c>
      <c r="C2072" s="219" t="s">
        <v>1383</v>
      </c>
      <c r="D2072" s="220">
        <v>2800</v>
      </c>
    </row>
    <row r="2073" spans="1:4" s="67" customFormat="1">
      <c r="A2073" s="77">
        <f t="shared" si="32"/>
        <v>2065</v>
      </c>
      <c r="B2073" s="515" t="s">
        <v>334</v>
      </c>
      <c r="C2073" s="219" t="s">
        <v>1384</v>
      </c>
      <c r="D2073" s="220">
        <v>700</v>
      </c>
    </row>
    <row r="2074" spans="1:4" s="67" customFormat="1" ht="25.5">
      <c r="A2074" s="77">
        <f t="shared" si="32"/>
        <v>2066</v>
      </c>
      <c r="B2074" s="515" t="s">
        <v>334</v>
      </c>
      <c r="C2074" s="219" t="s">
        <v>1380</v>
      </c>
      <c r="D2074" s="220">
        <v>5428.75</v>
      </c>
    </row>
    <row r="2075" spans="1:4" s="67" customFormat="1">
      <c r="A2075" s="77">
        <f t="shared" si="32"/>
        <v>2067</v>
      </c>
      <c r="B2075" s="515" t="s">
        <v>334</v>
      </c>
      <c r="C2075" s="219" t="s">
        <v>1385</v>
      </c>
      <c r="D2075" s="220">
        <v>7986.75</v>
      </c>
    </row>
    <row r="2076" spans="1:4" s="67" customFormat="1">
      <c r="A2076" s="77">
        <f t="shared" si="32"/>
        <v>2068</v>
      </c>
      <c r="B2076" s="515" t="s">
        <v>334</v>
      </c>
      <c r="C2076" s="219" t="s">
        <v>1386</v>
      </c>
      <c r="D2076" s="220">
        <v>4255</v>
      </c>
    </row>
    <row r="2077" spans="1:4" s="67" customFormat="1">
      <c r="A2077" s="77">
        <f t="shared" si="32"/>
        <v>2069</v>
      </c>
      <c r="B2077" s="515" t="s">
        <v>334</v>
      </c>
      <c r="C2077" s="219" t="s">
        <v>1387</v>
      </c>
      <c r="D2077" s="220">
        <v>3105</v>
      </c>
    </row>
    <row r="2078" spans="1:4" s="67" customFormat="1">
      <c r="A2078" s="77">
        <f t="shared" si="32"/>
        <v>2070</v>
      </c>
      <c r="B2078" s="515" t="s">
        <v>334</v>
      </c>
      <c r="C2078" s="219" t="s">
        <v>1388</v>
      </c>
      <c r="D2078" s="220">
        <v>2150</v>
      </c>
    </row>
    <row r="2079" spans="1:4" s="67" customFormat="1">
      <c r="A2079" s="77">
        <f t="shared" si="32"/>
        <v>2071</v>
      </c>
      <c r="B2079" s="515" t="s">
        <v>334</v>
      </c>
      <c r="C2079" s="219" t="s">
        <v>1389</v>
      </c>
      <c r="D2079" s="220">
        <v>1650</v>
      </c>
    </row>
    <row r="2080" spans="1:4" s="67" customFormat="1">
      <c r="A2080" s="77">
        <f t="shared" si="32"/>
        <v>2072</v>
      </c>
      <c r="B2080" s="515" t="s">
        <v>334</v>
      </c>
      <c r="C2080" s="219" t="s">
        <v>1390</v>
      </c>
      <c r="D2080" s="220">
        <v>1856</v>
      </c>
    </row>
    <row r="2081" spans="1:4" s="67" customFormat="1">
      <c r="A2081" s="77">
        <f t="shared" si="32"/>
        <v>2073</v>
      </c>
      <c r="B2081" s="515" t="s">
        <v>334</v>
      </c>
      <c r="C2081" s="219" t="s">
        <v>1390</v>
      </c>
      <c r="D2081" s="220">
        <v>1856</v>
      </c>
    </row>
    <row r="2082" spans="1:4" s="67" customFormat="1">
      <c r="A2082" s="77">
        <f t="shared" si="32"/>
        <v>2074</v>
      </c>
      <c r="B2082" s="515" t="s">
        <v>334</v>
      </c>
      <c r="C2082" s="219" t="s">
        <v>1390</v>
      </c>
      <c r="D2082" s="220">
        <v>1856</v>
      </c>
    </row>
    <row r="2083" spans="1:4" s="67" customFormat="1">
      <c r="A2083" s="77">
        <f t="shared" si="32"/>
        <v>2075</v>
      </c>
      <c r="B2083" s="515" t="s">
        <v>334</v>
      </c>
      <c r="C2083" s="219" t="s">
        <v>1390</v>
      </c>
      <c r="D2083" s="220">
        <v>1856</v>
      </c>
    </row>
    <row r="2084" spans="1:4" s="67" customFormat="1">
      <c r="A2084" s="77">
        <f t="shared" si="32"/>
        <v>2076</v>
      </c>
      <c r="B2084" s="515" t="s">
        <v>334</v>
      </c>
      <c r="C2084" s="219" t="s">
        <v>1390</v>
      </c>
      <c r="D2084" s="220">
        <v>1856</v>
      </c>
    </row>
    <row r="2085" spans="1:4" s="67" customFormat="1">
      <c r="A2085" s="77">
        <f t="shared" si="32"/>
        <v>2077</v>
      </c>
      <c r="B2085" s="515" t="s">
        <v>334</v>
      </c>
      <c r="C2085" s="219" t="s">
        <v>1390</v>
      </c>
      <c r="D2085" s="220">
        <v>1856</v>
      </c>
    </row>
    <row r="2086" spans="1:4" s="67" customFormat="1">
      <c r="A2086" s="77">
        <f t="shared" si="32"/>
        <v>2078</v>
      </c>
      <c r="B2086" s="515" t="s">
        <v>334</v>
      </c>
      <c r="C2086" s="219" t="s">
        <v>1390</v>
      </c>
      <c r="D2086" s="220">
        <v>1856</v>
      </c>
    </row>
    <row r="2087" spans="1:4" s="67" customFormat="1">
      <c r="A2087" s="77">
        <f t="shared" si="32"/>
        <v>2079</v>
      </c>
      <c r="B2087" s="515" t="s">
        <v>334</v>
      </c>
      <c r="C2087" s="219" t="s">
        <v>1390</v>
      </c>
      <c r="D2087" s="220">
        <v>1856</v>
      </c>
    </row>
    <row r="2088" spans="1:4" s="67" customFormat="1">
      <c r="A2088" s="77">
        <f t="shared" si="32"/>
        <v>2080</v>
      </c>
      <c r="B2088" s="515" t="s">
        <v>334</v>
      </c>
      <c r="C2088" s="219" t="s">
        <v>1390</v>
      </c>
      <c r="D2088" s="220">
        <v>1856</v>
      </c>
    </row>
    <row r="2089" spans="1:4" s="67" customFormat="1">
      <c r="A2089" s="77">
        <f t="shared" si="32"/>
        <v>2081</v>
      </c>
      <c r="B2089" s="515" t="s">
        <v>334</v>
      </c>
      <c r="C2089" s="219" t="s">
        <v>1390</v>
      </c>
      <c r="D2089" s="220">
        <v>1856</v>
      </c>
    </row>
    <row r="2090" spans="1:4" s="67" customFormat="1">
      <c r="A2090" s="77">
        <f t="shared" si="32"/>
        <v>2082</v>
      </c>
      <c r="B2090" s="515" t="s">
        <v>334</v>
      </c>
      <c r="C2090" s="219" t="s">
        <v>1390</v>
      </c>
      <c r="D2090" s="220">
        <v>1856</v>
      </c>
    </row>
    <row r="2091" spans="1:4" s="67" customFormat="1">
      <c r="A2091" s="77">
        <f t="shared" si="32"/>
        <v>2083</v>
      </c>
      <c r="B2091" s="515" t="s">
        <v>334</v>
      </c>
      <c r="C2091" s="219" t="s">
        <v>1390</v>
      </c>
      <c r="D2091" s="220">
        <v>1856</v>
      </c>
    </row>
    <row r="2092" spans="1:4" s="67" customFormat="1">
      <c r="A2092" s="77">
        <f t="shared" si="32"/>
        <v>2084</v>
      </c>
      <c r="B2092" s="515" t="s">
        <v>334</v>
      </c>
      <c r="C2092" s="219" t="s">
        <v>1390</v>
      </c>
      <c r="D2092" s="220">
        <v>1856</v>
      </c>
    </row>
    <row r="2093" spans="1:4" s="67" customFormat="1">
      <c r="A2093" s="77">
        <f t="shared" si="32"/>
        <v>2085</v>
      </c>
      <c r="B2093" s="515" t="s">
        <v>334</v>
      </c>
      <c r="C2093" s="219" t="s">
        <v>1390</v>
      </c>
      <c r="D2093" s="220">
        <v>1856</v>
      </c>
    </row>
    <row r="2094" spans="1:4" s="67" customFormat="1">
      <c r="A2094" s="77">
        <f t="shared" si="32"/>
        <v>2086</v>
      </c>
      <c r="B2094" s="515" t="s">
        <v>334</v>
      </c>
      <c r="C2094" s="219" t="s">
        <v>1390</v>
      </c>
      <c r="D2094" s="220">
        <v>1856</v>
      </c>
    </row>
    <row r="2095" spans="1:4" s="67" customFormat="1">
      <c r="A2095" s="77">
        <f t="shared" si="32"/>
        <v>2087</v>
      </c>
      <c r="B2095" s="515" t="s">
        <v>334</v>
      </c>
      <c r="C2095" s="219" t="s">
        <v>1390</v>
      </c>
      <c r="D2095" s="220">
        <v>1856</v>
      </c>
    </row>
    <row r="2096" spans="1:4" s="67" customFormat="1">
      <c r="A2096" s="77">
        <f t="shared" si="32"/>
        <v>2088</v>
      </c>
      <c r="B2096" s="515" t="s">
        <v>334</v>
      </c>
      <c r="C2096" s="219" t="s">
        <v>1390</v>
      </c>
      <c r="D2096" s="220">
        <v>1856</v>
      </c>
    </row>
    <row r="2097" spans="1:4" s="67" customFormat="1">
      <c r="A2097" s="77">
        <f t="shared" si="32"/>
        <v>2089</v>
      </c>
      <c r="B2097" s="515" t="s">
        <v>334</v>
      </c>
      <c r="C2097" s="219" t="s">
        <v>1390</v>
      </c>
      <c r="D2097" s="220">
        <v>1856</v>
      </c>
    </row>
    <row r="2098" spans="1:4" s="67" customFormat="1">
      <c r="A2098" s="77">
        <f t="shared" si="32"/>
        <v>2090</v>
      </c>
      <c r="B2098" s="515" t="s">
        <v>334</v>
      </c>
      <c r="C2098" s="219" t="s">
        <v>1390</v>
      </c>
      <c r="D2098" s="220">
        <v>1856</v>
      </c>
    </row>
    <row r="2099" spans="1:4" s="67" customFormat="1">
      <c r="A2099" s="77">
        <f t="shared" si="32"/>
        <v>2091</v>
      </c>
      <c r="B2099" s="515" t="s">
        <v>334</v>
      </c>
      <c r="C2099" s="219" t="s">
        <v>1390</v>
      </c>
      <c r="D2099" s="220">
        <v>1856</v>
      </c>
    </row>
    <row r="2100" spans="1:4" s="67" customFormat="1">
      <c r="A2100" s="77">
        <f t="shared" si="32"/>
        <v>2092</v>
      </c>
      <c r="B2100" s="515" t="s">
        <v>334</v>
      </c>
      <c r="C2100" s="219" t="s">
        <v>1390</v>
      </c>
      <c r="D2100" s="220">
        <v>1856</v>
      </c>
    </row>
    <row r="2101" spans="1:4" s="67" customFormat="1">
      <c r="A2101" s="77">
        <f t="shared" si="32"/>
        <v>2093</v>
      </c>
      <c r="B2101" s="515" t="s">
        <v>334</v>
      </c>
      <c r="C2101" s="219" t="s">
        <v>1390</v>
      </c>
      <c r="D2101" s="220">
        <v>1856</v>
      </c>
    </row>
    <row r="2102" spans="1:4" s="67" customFormat="1">
      <c r="A2102" s="77">
        <f t="shared" si="32"/>
        <v>2094</v>
      </c>
      <c r="B2102" s="515" t="s">
        <v>334</v>
      </c>
      <c r="C2102" s="219" t="s">
        <v>1390</v>
      </c>
      <c r="D2102" s="220">
        <v>1856</v>
      </c>
    </row>
    <row r="2103" spans="1:4" s="67" customFormat="1">
      <c r="A2103" s="77">
        <f t="shared" si="32"/>
        <v>2095</v>
      </c>
      <c r="B2103" s="515" t="s">
        <v>334</v>
      </c>
      <c r="C2103" s="219" t="s">
        <v>1390</v>
      </c>
      <c r="D2103" s="220">
        <v>1856</v>
      </c>
    </row>
    <row r="2104" spans="1:4" s="67" customFormat="1">
      <c r="A2104" s="77">
        <f t="shared" si="32"/>
        <v>2096</v>
      </c>
      <c r="B2104" s="515" t="s">
        <v>334</v>
      </c>
      <c r="C2104" s="219" t="s">
        <v>1390</v>
      </c>
      <c r="D2104" s="220">
        <v>1856</v>
      </c>
    </row>
    <row r="2105" spans="1:4" s="67" customFormat="1">
      <c r="A2105" s="77">
        <f t="shared" si="32"/>
        <v>2097</v>
      </c>
      <c r="B2105" s="515" t="s">
        <v>334</v>
      </c>
      <c r="C2105" s="219" t="s">
        <v>1390</v>
      </c>
      <c r="D2105" s="220">
        <v>1856</v>
      </c>
    </row>
    <row r="2106" spans="1:4" s="67" customFormat="1">
      <c r="A2106" s="77">
        <f t="shared" si="32"/>
        <v>2098</v>
      </c>
      <c r="B2106" s="515" t="s">
        <v>334</v>
      </c>
      <c r="C2106" s="219" t="s">
        <v>1391</v>
      </c>
      <c r="D2106" s="220">
        <v>9860</v>
      </c>
    </row>
    <row r="2107" spans="1:4" s="67" customFormat="1">
      <c r="A2107" s="77">
        <f t="shared" si="32"/>
        <v>2099</v>
      </c>
      <c r="B2107" s="515" t="s">
        <v>1392</v>
      </c>
      <c r="C2107" s="219" t="s">
        <v>1391</v>
      </c>
      <c r="D2107" s="220">
        <v>9860</v>
      </c>
    </row>
    <row r="2108" spans="1:4" s="67" customFormat="1">
      <c r="A2108" s="77">
        <f t="shared" si="32"/>
        <v>2100</v>
      </c>
      <c r="B2108" s="515" t="s">
        <v>334</v>
      </c>
      <c r="C2108" s="219" t="s">
        <v>1391</v>
      </c>
      <c r="D2108" s="220">
        <v>9860</v>
      </c>
    </row>
    <row r="2109" spans="1:4" s="67" customFormat="1">
      <c r="A2109" s="77">
        <f t="shared" si="32"/>
        <v>2101</v>
      </c>
      <c r="B2109" s="515" t="s">
        <v>334</v>
      </c>
      <c r="C2109" s="219" t="s">
        <v>1391</v>
      </c>
      <c r="D2109" s="220">
        <v>9860</v>
      </c>
    </row>
    <row r="2110" spans="1:4" s="67" customFormat="1">
      <c r="A2110" s="77">
        <f t="shared" si="32"/>
        <v>2102</v>
      </c>
      <c r="B2110" s="515" t="s">
        <v>334</v>
      </c>
      <c r="C2110" s="219" t="s">
        <v>1391</v>
      </c>
      <c r="D2110" s="220">
        <v>9860</v>
      </c>
    </row>
    <row r="2111" spans="1:4" s="67" customFormat="1">
      <c r="A2111" s="77">
        <f t="shared" si="32"/>
        <v>2103</v>
      </c>
      <c r="B2111" s="515" t="s">
        <v>334</v>
      </c>
      <c r="C2111" s="219" t="s">
        <v>1391</v>
      </c>
      <c r="D2111" s="220">
        <v>9860</v>
      </c>
    </row>
    <row r="2112" spans="1:4" s="67" customFormat="1">
      <c r="A2112" s="77">
        <f t="shared" si="32"/>
        <v>2104</v>
      </c>
      <c r="B2112" s="515" t="s">
        <v>334</v>
      </c>
      <c r="C2112" s="219" t="s">
        <v>1391</v>
      </c>
      <c r="D2112" s="220">
        <v>9860</v>
      </c>
    </row>
    <row r="2113" spans="1:4" s="67" customFormat="1">
      <c r="A2113" s="77">
        <f t="shared" si="32"/>
        <v>2105</v>
      </c>
      <c r="B2113" s="515" t="s">
        <v>334</v>
      </c>
      <c r="C2113" s="219" t="s">
        <v>1391</v>
      </c>
      <c r="D2113" s="220">
        <v>9860</v>
      </c>
    </row>
    <row r="2114" spans="1:4" s="67" customFormat="1">
      <c r="A2114" s="77">
        <f t="shared" si="32"/>
        <v>2106</v>
      </c>
      <c r="B2114" s="515" t="s">
        <v>334</v>
      </c>
      <c r="C2114" s="219" t="s">
        <v>1391</v>
      </c>
      <c r="D2114" s="220">
        <v>9860</v>
      </c>
    </row>
    <row r="2115" spans="1:4" s="67" customFormat="1">
      <c r="A2115" s="77">
        <f t="shared" si="32"/>
        <v>2107</v>
      </c>
      <c r="B2115" s="515" t="s">
        <v>334</v>
      </c>
      <c r="C2115" s="219" t="s">
        <v>1391</v>
      </c>
      <c r="D2115" s="220">
        <v>9860</v>
      </c>
    </row>
    <row r="2116" spans="1:4" s="67" customFormat="1">
      <c r="A2116" s="77">
        <f t="shared" si="32"/>
        <v>2108</v>
      </c>
      <c r="B2116" s="515" t="s">
        <v>334</v>
      </c>
      <c r="C2116" s="219" t="s">
        <v>1391</v>
      </c>
      <c r="D2116" s="220">
        <v>9860</v>
      </c>
    </row>
    <row r="2117" spans="1:4" s="67" customFormat="1">
      <c r="A2117" s="77">
        <f t="shared" si="32"/>
        <v>2109</v>
      </c>
      <c r="B2117" s="515" t="s">
        <v>334</v>
      </c>
      <c r="C2117" s="219" t="s">
        <v>1391</v>
      </c>
      <c r="D2117" s="220">
        <v>9860</v>
      </c>
    </row>
    <row r="2118" spans="1:4" s="67" customFormat="1">
      <c r="A2118" s="77">
        <f t="shared" si="32"/>
        <v>2110</v>
      </c>
      <c r="B2118" s="515" t="s">
        <v>334</v>
      </c>
      <c r="C2118" s="219" t="s">
        <v>1391</v>
      </c>
      <c r="D2118" s="220">
        <v>9860</v>
      </c>
    </row>
    <row r="2119" spans="1:4" s="67" customFormat="1">
      <c r="A2119" s="77">
        <f t="shared" si="32"/>
        <v>2111</v>
      </c>
      <c r="B2119" s="515" t="s">
        <v>334</v>
      </c>
      <c r="C2119" s="219" t="s">
        <v>1391</v>
      </c>
      <c r="D2119" s="220">
        <v>9860</v>
      </c>
    </row>
    <row r="2120" spans="1:4" s="67" customFormat="1">
      <c r="A2120" s="77">
        <f t="shared" si="32"/>
        <v>2112</v>
      </c>
      <c r="B2120" s="515" t="s">
        <v>1393</v>
      </c>
      <c r="C2120" s="219" t="s">
        <v>1391</v>
      </c>
      <c r="D2120" s="220">
        <v>9860</v>
      </c>
    </row>
    <row r="2121" spans="1:4" s="67" customFormat="1">
      <c r="A2121" s="77">
        <f t="shared" si="32"/>
        <v>2113</v>
      </c>
      <c r="B2121" s="515" t="s">
        <v>334</v>
      </c>
      <c r="C2121" s="219" t="s">
        <v>1391</v>
      </c>
      <c r="D2121" s="220">
        <v>9860</v>
      </c>
    </row>
    <row r="2122" spans="1:4" s="67" customFormat="1">
      <c r="A2122" s="77">
        <f t="shared" si="32"/>
        <v>2114</v>
      </c>
      <c r="B2122" s="515" t="s">
        <v>334</v>
      </c>
      <c r="C2122" s="219" t="s">
        <v>1391</v>
      </c>
      <c r="D2122" s="220">
        <v>9860</v>
      </c>
    </row>
    <row r="2123" spans="1:4" s="67" customFormat="1">
      <c r="A2123" s="77">
        <f t="shared" ref="A2123:A2186" si="33">A2122+1</f>
        <v>2115</v>
      </c>
      <c r="B2123" s="515" t="s">
        <v>334</v>
      </c>
      <c r="C2123" s="219" t="s">
        <v>1391</v>
      </c>
      <c r="D2123" s="220">
        <v>9860</v>
      </c>
    </row>
    <row r="2124" spans="1:4" s="67" customFormat="1">
      <c r="A2124" s="77">
        <f t="shared" si="33"/>
        <v>2116</v>
      </c>
      <c r="B2124" s="515" t="s">
        <v>334</v>
      </c>
      <c r="C2124" s="219" t="s">
        <v>1391</v>
      </c>
      <c r="D2124" s="220">
        <v>9860</v>
      </c>
    </row>
    <row r="2125" spans="1:4" s="67" customFormat="1">
      <c r="A2125" s="77">
        <f t="shared" si="33"/>
        <v>2117</v>
      </c>
      <c r="B2125" s="515" t="s">
        <v>334</v>
      </c>
      <c r="C2125" s="219" t="s">
        <v>1391</v>
      </c>
      <c r="D2125" s="220">
        <v>9860</v>
      </c>
    </row>
    <row r="2126" spans="1:4" s="67" customFormat="1">
      <c r="A2126" s="77">
        <f t="shared" si="33"/>
        <v>2118</v>
      </c>
      <c r="B2126" s="515" t="s">
        <v>334</v>
      </c>
      <c r="C2126" s="219" t="s">
        <v>1391</v>
      </c>
      <c r="D2126" s="220">
        <v>9860</v>
      </c>
    </row>
    <row r="2127" spans="1:4" s="67" customFormat="1">
      <c r="A2127" s="77">
        <f t="shared" si="33"/>
        <v>2119</v>
      </c>
      <c r="B2127" s="515" t="s">
        <v>334</v>
      </c>
      <c r="C2127" s="219" t="s">
        <v>1391</v>
      </c>
      <c r="D2127" s="220">
        <v>9860</v>
      </c>
    </row>
    <row r="2128" spans="1:4" s="67" customFormat="1">
      <c r="A2128" s="77">
        <f t="shared" si="33"/>
        <v>2120</v>
      </c>
      <c r="B2128" s="515" t="s">
        <v>334</v>
      </c>
      <c r="C2128" s="219" t="s">
        <v>1391</v>
      </c>
      <c r="D2128" s="220">
        <v>9860</v>
      </c>
    </row>
    <row r="2129" spans="1:4" s="67" customFormat="1">
      <c r="A2129" s="77">
        <f t="shared" si="33"/>
        <v>2121</v>
      </c>
      <c r="B2129" s="515" t="s">
        <v>334</v>
      </c>
      <c r="C2129" s="219" t="s">
        <v>1391</v>
      </c>
      <c r="D2129" s="220">
        <v>9860</v>
      </c>
    </row>
    <row r="2130" spans="1:4" s="67" customFormat="1">
      <c r="A2130" s="77">
        <f t="shared" si="33"/>
        <v>2122</v>
      </c>
      <c r="B2130" s="515" t="s">
        <v>334</v>
      </c>
      <c r="C2130" s="219" t="s">
        <v>1391</v>
      </c>
      <c r="D2130" s="220">
        <v>9860</v>
      </c>
    </row>
    <row r="2131" spans="1:4" s="67" customFormat="1">
      <c r="A2131" s="77">
        <f t="shared" si="33"/>
        <v>2123</v>
      </c>
      <c r="B2131" s="515" t="s">
        <v>334</v>
      </c>
      <c r="C2131" s="219" t="s">
        <v>1391</v>
      </c>
      <c r="D2131" s="220">
        <v>9860</v>
      </c>
    </row>
    <row r="2132" spans="1:4" s="67" customFormat="1">
      <c r="A2132" s="77">
        <f t="shared" si="33"/>
        <v>2124</v>
      </c>
      <c r="B2132" s="515" t="s">
        <v>334</v>
      </c>
      <c r="C2132" s="219" t="s">
        <v>1394</v>
      </c>
      <c r="D2132" s="220">
        <v>1347.92</v>
      </c>
    </row>
    <row r="2133" spans="1:4" s="67" customFormat="1">
      <c r="A2133" s="77">
        <f t="shared" si="33"/>
        <v>2125</v>
      </c>
      <c r="B2133" s="515" t="s">
        <v>334</v>
      </c>
      <c r="C2133" s="219" t="s">
        <v>1394</v>
      </c>
      <c r="D2133" s="220">
        <v>1347.92</v>
      </c>
    </row>
    <row r="2134" spans="1:4" s="67" customFormat="1">
      <c r="A2134" s="77">
        <f t="shared" si="33"/>
        <v>2126</v>
      </c>
      <c r="B2134" s="515" t="s">
        <v>1395</v>
      </c>
      <c r="C2134" s="219" t="s">
        <v>1394</v>
      </c>
      <c r="D2134" s="220">
        <v>1347.92</v>
      </c>
    </row>
    <row r="2135" spans="1:4" s="67" customFormat="1">
      <c r="A2135" s="77">
        <f t="shared" si="33"/>
        <v>2127</v>
      </c>
      <c r="B2135" s="515" t="s">
        <v>334</v>
      </c>
      <c r="C2135" s="219" t="s">
        <v>1394</v>
      </c>
      <c r="D2135" s="220">
        <v>1347.92</v>
      </c>
    </row>
    <row r="2136" spans="1:4" s="67" customFormat="1">
      <c r="A2136" s="77">
        <f t="shared" si="33"/>
        <v>2128</v>
      </c>
      <c r="B2136" s="515" t="s">
        <v>334</v>
      </c>
      <c r="C2136" s="219" t="s">
        <v>1394</v>
      </c>
      <c r="D2136" s="220">
        <v>1347.92</v>
      </c>
    </row>
    <row r="2137" spans="1:4" s="67" customFormat="1">
      <c r="A2137" s="77">
        <f t="shared" si="33"/>
        <v>2129</v>
      </c>
      <c r="B2137" s="515" t="s">
        <v>334</v>
      </c>
      <c r="C2137" s="219" t="s">
        <v>1394</v>
      </c>
      <c r="D2137" s="220">
        <v>1347.92</v>
      </c>
    </row>
    <row r="2138" spans="1:4" s="67" customFormat="1">
      <c r="A2138" s="77">
        <f t="shared" si="33"/>
        <v>2130</v>
      </c>
      <c r="B2138" s="515" t="s">
        <v>334</v>
      </c>
      <c r="C2138" s="219" t="s">
        <v>1394</v>
      </c>
      <c r="D2138" s="220">
        <v>1347.92</v>
      </c>
    </row>
    <row r="2139" spans="1:4" s="67" customFormat="1">
      <c r="A2139" s="77">
        <f t="shared" si="33"/>
        <v>2131</v>
      </c>
      <c r="B2139" s="515" t="s">
        <v>334</v>
      </c>
      <c r="C2139" s="219" t="s">
        <v>1394</v>
      </c>
      <c r="D2139" s="220">
        <v>1347.92</v>
      </c>
    </row>
    <row r="2140" spans="1:4" s="67" customFormat="1">
      <c r="A2140" s="77">
        <f t="shared" si="33"/>
        <v>2132</v>
      </c>
      <c r="B2140" s="515" t="s">
        <v>334</v>
      </c>
      <c r="C2140" s="219" t="s">
        <v>1394</v>
      </c>
      <c r="D2140" s="220">
        <v>1347.92</v>
      </c>
    </row>
    <row r="2141" spans="1:4" s="67" customFormat="1">
      <c r="A2141" s="77">
        <f t="shared" si="33"/>
        <v>2133</v>
      </c>
      <c r="B2141" s="515" t="s">
        <v>334</v>
      </c>
      <c r="C2141" s="219" t="s">
        <v>1394</v>
      </c>
      <c r="D2141" s="220">
        <v>1347.92</v>
      </c>
    </row>
    <row r="2142" spans="1:4" s="67" customFormat="1">
      <c r="A2142" s="77">
        <f t="shared" si="33"/>
        <v>2134</v>
      </c>
      <c r="B2142" s="515" t="s">
        <v>334</v>
      </c>
      <c r="C2142" s="219" t="s">
        <v>1394</v>
      </c>
      <c r="D2142" s="220">
        <v>1347.92</v>
      </c>
    </row>
    <row r="2143" spans="1:4" s="67" customFormat="1">
      <c r="A2143" s="77">
        <f t="shared" si="33"/>
        <v>2135</v>
      </c>
      <c r="B2143" s="515" t="s">
        <v>334</v>
      </c>
      <c r="C2143" s="219" t="s">
        <v>1394</v>
      </c>
      <c r="D2143" s="220">
        <v>1347.92</v>
      </c>
    </row>
    <row r="2144" spans="1:4" s="67" customFormat="1">
      <c r="A2144" s="77">
        <f t="shared" si="33"/>
        <v>2136</v>
      </c>
      <c r="B2144" s="515" t="s">
        <v>334</v>
      </c>
      <c r="C2144" s="219" t="s">
        <v>1394</v>
      </c>
      <c r="D2144" s="220">
        <v>1347.92</v>
      </c>
    </row>
    <row r="2145" spans="1:4" s="67" customFormat="1">
      <c r="A2145" s="77">
        <f t="shared" si="33"/>
        <v>2137</v>
      </c>
      <c r="B2145" s="515" t="s">
        <v>334</v>
      </c>
      <c r="C2145" s="219" t="s">
        <v>1394</v>
      </c>
      <c r="D2145" s="220">
        <v>1347.92</v>
      </c>
    </row>
    <row r="2146" spans="1:4" s="67" customFormat="1">
      <c r="A2146" s="77">
        <f t="shared" si="33"/>
        <v>2138</v>
      </c>
      <c r="B2146" s="515" t="s">
        <v>1396</v>
      </c>
      <c r="C2146" s="219" t="s">
        <v>1394</v>
      </c>
      <c r="D2146" s="220">
        <v>1347.92</v>
      </c>
    </row>
    <row r="2147" spans="1:4" s="67" customFormat="1">
      <c r="A2147" s="77">
        <f t="shared" si="33"/>
        <v>2139</v>
      </c>
      <c r="B2147" s="515" t="s">
        <v>334</v>
      </c>
      <c r="C2147" s="219" t="s">
        <v>1394</v>
      </c>
      <c r="D2147" s="220">
        <v>1347.92</v>
      </c>
    </row>
    <row r="2148" spans="1:4" s="67" customFormat="1">
      <c r="A2148" s="77">
        <f t="shared" si="33"/>
        <v>2140</v>
      </c>
      <c r="B2148" s="515" t="s">
        <v>334</v>
      </c>
      <c r="C2148" s="219" t="s">
        <v>1394</v>
      </c>
      <c r="D2148" s="220">
        <v>1347.92</v>
      </c>
    </row>
    <row r="2149" spans="1:4" s="67" customFormat="1">
      <c r="A2149" s="77">
        <f t="shared" si="33"/>
        <v>2141</v>
      </c>
      <c r="B2149" s="515" t="s">
        <v>334</v>
      </c>
      <c r="C2149" s="219" t="s">
        <v>1394</v>
      </c>
      <c r="D2149" s="220">
        <v>1347.92</v>
      </c>
    </row>
    <row r="2150" spans="1:4" s="67" customFormat="1">
      <c r="A2150" s="77">
        <f t="shared" si="33"/>
        <v>2142</v>
      </c>
      <c r="B2150" s="515" t="s">
        <v>334</v>
      </c>
      <c r="C2150" s="219" t="s">
        <v>1394</v>
      </c>
      <c r="D2150" s="220">
        <v>1347.92</v>
      </c>
    </row>
    <row r="2151" spans="1:4" s="67" customFormat="1">
      <c r="A2151" s="77">
        <f t="shared" si="33"/>
        <v>2143</v>
      </c>
      <c r="B2151" s="515" t="s">
        <v>334</v>
      </c>
      <c r="C2151" s="219" t="s">
        <v>1394</v>
      </c>
      <c r="D2151" s="220">
        <v>1347.92</v>
      </c>
    </row>
    <row r="2152" spans="1:4" s="67" customFormat="1">
      <c r="A2152" s="77">
        <f t="shared" si="33"/>
        <v>2144</v>
      </c>
      <c r="B2152" s="515" t="s">
        <v>334</v>
      </c>
      <c r="C2152" s="219" t="s">
        <v>1394</v>
      </c>
      <c r="D2152" s="220">
        <v>1347.92</v>
      </c>
    </row>
    <row r="2153" spans="1:4" s="67" customFormat="1">
      <c r="A2153" s="77">
        <f t="shared" si="33"/>
        <v>2145</v>
      </c>
      <c r="B2153" s="515" t="s">
        <v>334</v>
      </c>
      <c r="C2153" s="219" t="s">
        <v>1394</v>
      </c>
      <c r="D2153" s="220">
        <v>1347.92</v>
      </c>
    </row>
    <row r="2154" spans="1:4" s="67" customFormat="1">
      <c r="A2154" s="77">
        <f t="shared" si="33"/>
        <v>2146</v>
      </c>
      <c r="B2154" s="515" t="s">
        <v>334</v>
      </c>
      <c r="C2154" s="219" t="s">
        <v>1394</v>
      </c>
      <c r="D2154" s="220">
        <v>1347.92</v>
      </c>
    </row>
    <row r="2155" spans="1:4" s="67" customFormat="1">
      <c r="A2155" s="77">
        <f t="shared" si="33"/>
        <v>2147</v>
      </c>
      <c r="B2155" s="515" t="s">
        <v>334</v>
      </c>
      <c r="C2155" s="219" t="s">
        <v>1394</v>
      </c>
      <c r="D2155" s="220">
        <v>1347.92</v>
      </c>
    </row>
    <row r="2156" spans="1:4" s="67" customFormat="1">
      <c r="A2156" s="77">
        <f t="shared" si="33"/>
        <v>2148</v>
      </c>
      <c r="B2156" s="515" t="s">
        <v>334</v>
      </c>
      <c r="C2156" s="219" t="s">
        <v>1394</v>
      </c>
      <c r="D2156" s="220">
        <v>1347.92</v>
      </c>
    </row>
    <row r="2157" spans="1:4" s="67" customFormat="1">
      <c r="A2157" s="77">
        <f t="shared" si="33"/>
        <v>2149</v>
      </c>
      <c r="B2157" s="515" t="s">
        <v>334</v>
      </c>
      <c r="C2157" s="219" t="s">
        <v>1394</v>
      </c>
      <c r="D2157" s="220">
        <v>1347.92</v>
      </c>
    </row>
    <row r="2158" spans="1:4" s="67" customFormat="1">
      <c r="A2158" s="77">
        <f t="shared" si="33"/>
        <v>2150</v>
      </c>
      <c r="B2158" s="515" t="s">
        <v>334</v>
      </c>
      <c r="C2158" s="219" t="s">
        <v>1397</v>
      </c>
      <c r="D2158" s="220">
        <v>3764.2</v>
      </c>
    </row>
    <row r="2159" spans="1:4" s="67" customFormat="1">
      <c r="A2159" s="77">
        <f t="shared" si="33"/>
        <v>2151</v>
      </c>
      <c r="B2159" s="515" t="s">
        <v>334</v>
      </c>
      <c r="C2159" s="219" t="s">
        <v>1397</v>
      </c>
      <c r="D2159" s="220">
        <v>3764.2</v>
      </c>
    </row>
    <row r="2160" spans="1:4" s="67" customFormat="1">
      <c r="A2160" s="77">
        <f t="shared" si="33"/>
        <v>2152</v>
      </c>
      <c r="B2160" s="515" t="s">
        <v>334</v>
      </c>
      <c r="C2160" s="219" t="s">
        <v>1397</v>
      </c>
      <c r="D2160" s="220">
        <v>3764.2</v>
      </c>
    </row>
    <row r="2161" spans="1:4" s="67" customFormat="1">
      <c r="A2161" s="77">
        <f t="shared" si="33"/>
        <v>2153</v>
      </c>
      <c r="B2161" s="515" t="s">
        <v>334</v>
      </c>
      <c r="C2161" s="219" t="s">
        <v>1397</v>
      </c>
      <c r="D2161" s="220">
        <v>3764.2</v>
      </c>
    </row>
    <row r="2162" spans="1:4" s="67" customFormat="1">
      <c r="A2162" s="77">
        <f t="shared" si="33"/>
        <v>2154</v>
      </c>
      <c r="B2162" s="515" t="s">
        <v>334</v>
      </c>
      <c r="C2162" s="219" t="s">
        <v>1397</v>
      </c>
      <c r="D2162" s="220">
        <v>3764.2</v>
      </c>
    </row>
    <row r="2163" spans="1:4" s="67" customFormat="1">
      <c r="A2163" s="77">
        <f t="shared" si="33"/>
        <v>2155</v>
      </c>
      <c r="B2163" s="515" t="s">
        <v>334</v>
      </c>
      <c r="C2163" s="219" t="s">
        <v>1397</v>
      </c>
      <c r="D2163" s="220">
        <v>3764.2</v>
      </c>
    </row>
    <row r="2164" spans="1:4" s="67" customFormat="1">
      <c r="A2164" s="77">
        <f t="shared" si="33"/>
        <v>2156</v>
      </c>
      <c r="B2164" s="515" t="s">
        <v>334</v>
      </c>
      <c r="C2164" s="219" t="s">
        <v>1397</v>
      </c>
      <c r="D2164" s="220">
        <v>3764.2</v>
      </c>
    </row>
    <row r="2165" spans="1:4" s="67" customFormat="1">
      <c r="A2165" s="77">
        <f t="shared" si="33"/>
        <v>2157</v>
      </c>
      <c r="B2165" s="515" t="s">
        <v>334</v>
      </c>
      <c r="C2165" s="219" t="s">
        <v>1397</v>
      </c>
      <c r="D2165" s="220">
        <v>3764.2</v>
      </c>
    </row>
    <row r="2166" spans="1:4" s="67" customFormat="1">
      <c r="A2166" s="77">
        <f t="shared" si="33"/>
        <v>2158</v>
      </c>
      <c r="B2166" s="515" t="s">
        <v>334</v>
      </c>
      <c r="C2166" s="219" t="s">
        <v>1397</v>
      </c>
      <c r="D2166" s="220">
        <v>3764.2</v>
      </c>
    </row>
    <row r="2167" spans="1:4" s="67" customFormat="1">
      <c r="A2167" s="77">
        <f t="shared" si="33"/>
        <v>2159</v>
      </c>
      <c r="B2167" s="515" t="s">
        <v>334</v>
      </c>
      <c r="C2167" s="219" t="s">
        <v>1397</v>
      </c>
      <c r="D2167" s="220">
        <v>3764.2</v>
      </c>
    </row>
    <row r="2168" spans="1:4" s="67" customFormat="1">
      <c r="A2168" s="77">
        <f t="shared" si="33"/>
        <v>2160</v>
      </c>
      <c r="B2168" s="515" t="s">
        <v>334</v>
      </c>
      <c r="C2168" s="219" t="s">
        <v>1397</v>
      </c>
      <c r="D2168" s="220">
        <v>3764.2</v>
      </c>
    </row>
    <row r="2169" spans="1:4" s="67" customFormat="1">
      <c r="A2169" s="77">
        <f t="shared" si="33"/>
        <v>2161</v>
      </c>
      <c r="B2169" s="515" t="s">
        <v>334</v>
      </c>
      <c r="C2169" s="219" t="s">
        <v>1397</v>
      </c>
      <c r="D2169" s="220">
        <v>3764.2</v>
      </c>
    </row>
    <row r="2170" spans="1:4" s="67" customFormat="1">
      <c r="A2170" s="77">
        <f t="shared" si="33"/>
        <v>2162</v>
      </c>
      <c r="B2170" s="515" t="s">
        <v>334</v>
      </c>
      <c r="C2170" s="219" t="s">
        <v>1397</v>
      </c>
      <c r="D2170" s="220">
        <v>3764.2</v>
      </c>
    </row>
    <row r="2171" spans="1:4" s="67" customFormat="1">
      <c r="A2171" s="77">
        <f t="shared" si="33"/>
        <v>2163</v>
      </c>
      <c r="B2171" s="515" t="s">
        <v>334</v>
      </c>
      <c r="C2171" s="219" t="s">
        <v>1397</v>
      </c>
      <c r="D2171" s="220">
        <v>3764.2</v>
      </c>
    </row>
    <row r="2172" spans="1:4" s="67" customFormat="1">
      <c r="A2172" s="77">
        <f t="shared" si="33"/>
        <v>2164</v>
      </c>
      <c r="B2172" s="515" t="s">
        <v>334</v>
      </c>
      <c r="C2172" s="219" t="s">
        <v>1397</v>
      </c>
      <c r="D2172" s="220">
        <v>3764.2</v>
      </c>
    </row>
    <row r="2173" spans="1:4" s="67" customFormat="1">
      <c r="A2173" s="77">
        <f t="shared" si="33"/>
        <v>2165</v>
      </c>
      <c r="B2173" s="515" t="s">
        <v>334</v>
      </c>
      <c r="C2173" s="219" t="s">
        <v>1397</v>
      </c>
      <c r="D2173" s="220">
        <v>3764.2</v>
      </c>
    </row>
    <row r="2174" spans="1:4" s="67" customFormat="1">
      <c r="A2174" s="77">
        <f t="shared" si="33"/>
        <v>2166</v>
      </c>
      <c r="B2174" s="515" t="s">
        <v>334</v>
      </c>
      <c r="C2174" s="219" t="s">
        <v>1397</v>
      </c>
      <c r="D2174" s="220">
        <v>3764.2</v>
      </c>
    </row>
    <row r="2175" spans="1:4" s="67" customFormat="1">
      <c r="A2175" s="77">
        <f t="shared" si="33"/>
        <v>2167</v>
      </c>
      <c r="B2175" s="515" t="s">
        <v>334</v>
      </c>
      <c r="C2175" s="219" t="s">
        <v>1397</v>
      </c>
      <c r="D2175" s="220">
        <v>3764.2</v>
      </c>
    </row>
    <row r="2176" spans="1:4" s="67" customFormat="1">
      <c r="A2176" s="77">
        <f t="shared" si="33"/>
        <v>2168</v>
      </c>
      <c r="B2176" s="515" t="s">
        <v>334</v>
      </c>
      <c r="C2176" s="219" t="s">
        <v>1397</v>
      </c>
      <c r="D2176" s="220">
        <v>3764.2</v>
      </c>
    </row>
    <row r="2177" spans="1:4" s="67" customFormat="1">
      <c r="A2177" s="77">
        <f t="shared" si="33"/>
        <v>2169</v>
      </c>
      <c r="B2177" s="515" t="s">
        <v>334</v>
      </c>
      <c r="C2177" s="219" t="s">
        <v>1397</v>
      </c>
      <c r="D2177" s="220">
        <v>3764.2</v>
      </c>
    </row>
    <row r="2178" spans="1:4" s="67" customFormat="1">
      <c r="A2178" s="77">
        <f t="shared" si="33"/>
        <v>2170</v>
      </c>
      <c r="B2178" s="515" t="s">
        <v>334</v>
      </c>
      <c r="C2178" s="219" t="s">
        <v>1397</v>
      </c>
      <c r="D2178" s="220">
        <v>3764.2</v>
      </c>
    </row>
    <row r="2179" spans="1:4" s="67" customFormat="1">
      <c r="A2179" s="77">
        <f t="shared" si="33"/>
        <v>2171</v>
      </c>
      <c r="B2179" s="515" t="s">
        <v>334</v>
      </c>
      <c r="C2179" s="219" t="s">
        <v>1397</v>
      </c>
      <c r="D2179" s="220">
        <v>3764.2</v>
      </c>
    </row>
    <row r="2180" spans="1:4" s="67" customFormat="1">
      <c r="A2180" s="77">
        <f t="shared" si="33"/>
        <v>2172</v>
      </c>
      <c r="B2180" s="515" t="s">
        <v>334</v>
      </c>
      <c r="C2180" s="219" t="s">
        <v>1397</v>
      </c>
      <c r="D2180" s="220">
        <v>3764.2</v>
      </c>
    </row>
    <row r="2181" spans="1:4" s="67" customFormat="1">
      <c r="A2181" s="77">
        <f t="shared" si="33"/>
        <v>2173</v>
      </c>
      <c r="B2181" s="515" t="s">
        <v>334</v>
      </c>
      <c r="C2181" s="219" t="s">
        <v>1397</v>
      </c>
      <c r="D2181" s="220">
        <v>3764.2</v>
      </c>
    </row>
    <row r="2182" spans="1:4" s="67" customFormat="1">
      <c r="A2182" s="77">
        <f t="shared" si="33"/>
        <v>2174</v>
      </c>
      <c r="B2182" s="515" t="s">
        <v>334</v>
      </c>
      <c r="C2182" s="219" t="s">
        <v>1397</v>
      </c>
      <c r="D2182" s="220">
        <v>3764.2</v>
      </c>
    </row>
    <row r="2183" spans="1:4" s="67" customFormat="1">
      <c r="A2183" s="77">
        <f t="shared" si="33"/>
        <v>2175</v>
      </c>
      <c r="B2183" s="515" t="s">
        <v>334</v>
      </c>
      <c r="C2183" s="219" t="s">
        <v>1397</v>
      </c>
      <c r="D2183" s="220">
        <v>3764.2</v>
      </c>
    </row>
    <row r="2184" spans="1:4" s="67" customFormat="1">
      <c r="A2184" s="77">
        <f t="shared" si="33"/>
        <v>2176</v>
      </c>
      <c r="B2184" s="515" t="s">
        <v>334</v>
      </c>
      <c r="C2184" s="219" t="s">
        <v>1398</v>
      </c>
      <c r="D2184" s="220">
        <v>870</v>
      </c>
    </row>
    <row r="2185" spans="1:4" s="67" customFormat="1">
      <c r="A2185" s="77">
        <f t="shared" si="33"/>
        <v>2177</v>
      </c>
      <c r="B2185" s="515" t="s">
        <v>334</v>
      </c>
      <c r="C2185" s="219" t="s">
        <v>1398</v>
      </c>
      <c r="D2185" s="220">
        <v>870</v>
      </c>
    </row>
    <row r="2186" spans="1:4" s="67" customFormat="1">
      <c r="A2186" s="77">
        <f t="shared" si="33"/>
        <v>2178</v>
      </c>
      <c r="B2186" s="515" t="s">
        <v>1399</v>
      </c>
      <c r="C2186" s="219" t="s">
        <v>1398</v>
      </c>
      <c r="D2186" s="220">
        <v>870</v>
      </c>
    </row>
    <row r="2187" spans="1:4" s="67" customFormat="1">
      <c r="A2187" s="77">
        <f t="shared" ref="A2187:A2250" si="34">A2186+1</f>
        <v>2179</v>
      </c>
      <c r="B2187" s="515" t="s">
        <v>334</v>
      </c>
      <c r="C2187" s="219" t="s">
        <v>1398</v>
      </c>
      <c r="D2187" s="220">
        <v>870</v>
      </c>
    </row>
    <row r="2188" spans="1:4" s="67" customFormat="1">
      <c r="A2188" s="77">
        <f t="shared" si="34"/>
        <v>2180</v>
      </c>
      <c r="B2188" s="515" t="s">
        <v>334</v>
      </c>
      <c r="C2188" s="219" t="s">
        <v>1398</v>
      </c>
      <c r="D2188" s="220">
        <v>870</v>
      </c>
    </row>
    <row r="2189" spans="1:4" s="67" customFormat="1">
      <c r="A2189" s="77">
        <f t="shared" si="34"/>
        <v>2181</v>
      </c>
      <c r="B2189" s="515" t="s">
        <v>334</v>
      </c>
      <c r="C2189" s="219" t="s">
        <v>1398</v>
      </c>
      <c r="D2189" s="220">
        <v>870</v>
      </c>
    </row>
    <row r="2190" spans="1:4" s="67" customFormat="1">
      <c r="A2190" s="77">
        <f t="shared" si="34"/>
        <v>2182</v>
      </c>
      <c r="B2190" s="515" t="s">
        <v>334</v>
      </c>
      <c r="C2190" s="219" t="s">
        <v>1398</v>
      </c>
      <c r="D2190" s="220">
        <v>870</v>
      </c>
    </row>
    <row r="2191" spans="1:4" s="67" customFormat="1">
      <c r="A2191" s="77">
        <f t="shared" si="34"/>
        <v>2183</v>
      </c>
      <c r="B2191" s="515" t="s">
        <v>334</v>
      </c>
      <c r="C2191" s="219" t="s">
        <v>1398</v>
      </c>
      <c r="D2191" s="220">
        <v>870</v>
      </c>
    </row>
    <row r="2192" spans="1:4" s="67" customFormat="1">
      <c r="A2192" s="77">
        <f t="shared" si="34"/>
        <v>2184</v>
      </c>
      <c r="B2192" s="515" t="s">
        <v>334</v>
      </c>
      <c r="C2192" s="219" t="s">
        <v>1398</v>
      </c>
      <c r="D2192" s="220">
        <v>870</v>
      </c>
    </row>
    <row r="2193" spans="1:4" s="67" customFormat="1">
      <c r="A2193" s="77">
        <f t="shared" si="34"/>
        <v>2185</v>
      </c>
      <c r="B2193" s="515" t="s">
        <v>334</v>
      </c>
      <c r="C2193" s="219" t="s">
        <v>1398</v>
      </c>
      <c r="D2193" s="220">
        <v>870</v>
      </c>
    </row>
    <row r="2194" spans="1:4" s="67" customFormat="1">
      <c r="A2194" s="77">
        <f t="shared" si="34"/>
        <v>2186</v>
      </c>
      <c r="B2194" s="515" t="s">
        <v>334</v>
      </c>
      <c r="C2194" s="219" t="s">
        <v>1398</v>
      </c>
      <c r="D2194" s="220">
        <v>870</v>
      </c>
    </row>
    <row r="2195" spans="1:4" s="67" customFormat="1">
      <c r="A2195" s="77">
        <f t="shared" si="34"/>
        <v>2187</v>
      </c>
      <c r="B2195" s="515" t="s">
        <v>334</v>
      </c>
      <c r="C2195" s="219" t="s">
        <v>1398</v>
      </c>
      <c r="D2195" s="220">
        <v>870</v>
      </c>
    </row>
    <row r="2196" spans="1:4" s="67" customFormat="1">
      <c r="A2196" s="77">
        <f t="shared" si="34"/>
        <v>2188</v>
      </c>
      <c r="B2196" s="515" t="s">
        <v>334</v>
      </c>
      <c r="C2196" s="219" t="s">
        <v>1398</v>
      </c>
      <c r="D2196" s="220">
        <v>870</v>
      </c>
    </row>
    <row r="2197" spans="1:4" s="67" customFormat="1">
      <c r="A2197" s="77">
        <f t="shared" si="34"/>
        <v>2189</v>
      </c>
      <c r="B2197" s="515" t="s">
        <v>334</v>
      </c>
      <c r="C2197" s="219" t="s">
        <v>1398</v>
      </c>
      <c r="D2197" s="220">
        <v>870</v>
      </c>
    </row>
    <row r="2198" spans="1:4" s="67" customFormat="1">
      <c r="A2198" s="77">
        <f t="shared" si="34"/>
        <v>2190</v>
      </c>
      <c r="B2198" s="515" t="s">
        <v>1400</v>
      </c>
      <c r="C2198" s="219" t="s">
        <v>1398</v>
      </c>
      <c r="D2198" s="220">
        <v>870</v>
      </c>
    </row>
    <row r="2199" spans="1:4" s="67" customFormat="1">
      <c r="A2199" s="77">
        <f t="shared" si="34"/>
        <v>2191</v>
      </c>
      <c r="B2199" s="515" t="s">
        <v>334</v>
      </c>
      <c r="C2199" s="219" t="s">
        <v>1398</v>
      </c>
      <c r="D2199" s="220">
        <v>870</v>
      </c>
    </row>
    <row r="2200" spans="1:4" s="67" customFormat="1">
      <c r="A2200" s="77">
        <f t="shared" si="34"/>
        <v>2192</v>
      </c>
      <c r="B2200" s="515" t="s">
        <v>334</v>
      </c>
      <c r="C2200" s="219" t="s">
        <v>1398</v>
      </c>
      <c r="D2200" s="220">
        <v>870</v>
      </c>
    </row>
    <row r="2201" spans="1:4" s="67" customFormat="1">
      <c r="A2201" s="77">
        <f t="shared" si="34"/>
        <v>2193</v>
      </c>
      <c r="B2201" s="515" t="s">
        <v>334</v>
      </c>
      <c r="C2201" s="219" t="s">
        <v>1398</v>
      </c>
      <c r="D2201" s="220">
        <v>870</v>
      </c>
    </row>
    <row r="2202" spans="1:4" s="67" customFormat="1">
      <c r="A2202" s="77">
        <f t="shared" si="34"/>
        <v>2194</v>
      </c>
      <c r="B2202" s="515" t="s">
        <v>334</v>
      </c>
      <c r="C2202" s="219" t="s">
        <v>1398</v>
      </c>
      <c r="D2202" s="220">
        <v>870</v>
      </c>
    </row>
    <row r="2203" spans="1:4" s="67" customFormat="1">
      <c r="A2203" s="77">
        <f t="shared" si="34"/>
        <v>2195</v>
      </c>
      <c r="B2203" s="515" t="s">
        <v>334</v>
      </c>
      <c r="C2203" s="219" t="s">
        <v>1398</v>
      </c>
      <c r="D2203" s="220">
        <v>870</v>
      </c>
    </row>
    <row r="2204" spans="1:4" s="67" customFormat="1">
      <c r="A2204" s="77">
        <f t="shared" si="34"/>
        <v>2196</v>
      </c>
      <c r="B2204" s="515" t="s">
        <v>334</v>
      </c>
      <c r="C2204" s="219" t="s">
        <v>1398</v>
      </c>
      <c r="D2204" s="220">
        <v>870</v>
      </c>
    </row>
    <row r="2205" spans="1:4" s="67" customFormat="1">
      <c r="A2205" s="77">
        <f t="shared" si="34"/>
        <v>2197</v>
      </c>
      <c r="B2205" s="515" t="s">
        <v>334</v>
      </c>
      <c r="C2205" s="219" t="s">
        <v>1398</v>
      </c>
      <c r="D2205" s="220">
        <v>870</v>
      </c>
    </row>
    <row r="2206" spans="1:4" s="67" customFormat="1">
      <c r="A2206" s="77">
        <f t="shared" si="34"/>
        <v>2198</v>
      </c>
      <c r="B2206" s="515" t="s">
        <v>334</v>
      </c>
      <c r="C2206" s="219" t="s">
        <v>1398</v>
      </c>
      <c r="D2206" s="220">
        <v>870</v>
      </c>
    </row>
    <row r="2207" spans="1:4" s="67" customFormat="1">
      <c r="A2207" s="77">
        <f t="shared" si="34"/>
        <v>2199</v>
      </c>
      <c r="B2207" s="515" t="s">
        <v>334</v>
      </c>
      <c r="C2207" s="219" t="s">
        <v>1398</v>
      </c>
      <c r="D2207" s="220">
        <v>870</v>
      </c>
    </row>
    <row r="2208" spans="1:4" s="67" customFormat="1">
      <c r="A2208" s="77">
        <f t="shared" si="34"/>
        <v>2200</v>
      </c>
      <c r="B2208" s="515" t="s">
        <v>334</v>
      </c>
      <c r="C2208" s="219" t="s">
        <v>1398</v>
      </c>
      <c r="D2208" s="220">
        <v>870</v>
      </c>
    </row>
    <row r="2209" spans="1:4" s="67" customFormat="1">
      <c r="A2209" s="77">
        <f t="shared" si="34"/>
        <v>2201</v>
      </c>
      <c r="B2209" s="515" t="s">
        <v>334</v>
      </c>
      <c r="C2209" s="219" t="s">
        <v>1398</v>
      </c>
      <c r="D2209" s="220">
        <v>870</v>
      </c>
    </row>
    <row r="2210" spans="1:4" s="67" customFormat="1">
      <c r="A2210" s="77">
        <f t="shared" si="34"/>
        <v>2202</v>
      </c>
      <c r="B2210" s="515" t="s">
        <v>334</v>
      </c>
      <c r="C2210" s="219" t="s">
        <v>1401</v>
      </c>
      <c r="D2210" s="220">
        <v>394.4</v>
      </c>
    </row>
    <row r="2211" spans="1:4" s="67" customFormat="1">
      <c r="A2211" s="77">
        <f t="shared" si="34"/>
        <v>2203</v>
      </c>
      <c r="B2211" s="515" t="s">
        <v>334</v>
      </c>
      <c r="C2211" s="219" t="s">
        <v>1401</v>
      </c>
      <c r="D2211" s="220">
        <v>394.4</v>
      </c>
    </row>
    <row r="2212" spans="1:4" s="67" customFormat="1">
      <c r="A2212" s="77">
        <f t="shared" si="34"/>
        <v>2204</v>
      </c>
      <c r="B2212" s="515" t="s">
        <v>1402</v>
      </c>
      <c r="C2212" s="219" t="s">
        <v>1401</v>
      </c>
      <c r="D2212" s="220">
        <v>394.4</v>
      </c>
    </row>
    <row r="2213" spans="1:4" s="67" customFormat="1">
      <c r="A2213" s="77">
        <f t="shared" si="34"/>
        <v>2205</v>
      </c>
      <c r="B2213" s="515" t="s">
        <v>334</v>
      </c>
      <c r="C2213" s="219" t="s">
        <v>1401</v>
      </c>
      <c r="D2213" s="220">
        <v>394.4</v>
      </c>
    </row>
    <row r="2214" spans="1:4" s="67" customFormat="1">
      <c r="A2214" s="77">
        <f t="shared" si="34"/>
        <v>2206</v>
      </c>
      <c r="B2214" s="515" t="s">
        <v>334</v>
      </c>
      <c r="C2214" s="219" t="s">
        <v>1401</v>
      </c>
      <c r="D2214" s="220">
        <v>394.4</v>
      </c>
    </row>
    <row r="2215" spans="1:4" s="67" customFormat="1">
      <c r="A2215" s="77">
        <f t="shared" si="34"/>
        <v>2207</v>
      </c>
      <c r="B2215" s="515" t="s">
        <v>334</v>
      </c>
      <c r="C2215" s="219" t="s">
        <v>1401</v>
      </c>
      <c r="D2215" s="220">
        <v>394.4</v>
      </c>
    </row>
    <row r="2216" spans="1:4" s="67" customFormat="1">
      <c r="A2216" s="77">
        <f t="shared" si="34"/>
        <v>2208</v>
      </c>
      <c r="B2216" s="515" t="s">
        <v>334</v>
      </c>
      <c r="C2216" s="219" t="s">
        <v>1401</v>
      </c>
      <c r="D2216" s="220">
        <v>394.4</v>
      </c>
    </row>
    <row r="2217" spans="1:4" s="67" customFormat="1">
      <c r="A2217" s="77">
        <f t="shared" si="34"/>
        <v>2209</v>
      </c>
      <c r="B2217" s="515" t="s">
        <v>334</v>
      </c>
      <c r="C2217" s="219" t="s">
        <v>1401</v>
      </c>
      <c r="D2217" s="220">
        <v>394.4</v>
      </c>
    </row>
    <row r="2218" spans="1:4" s="67" customFormat="1">
      <c r="A2218" s="77">
        <f t="shared" si="34"/>
        <v>2210</v>
      </c>
      <c r="B2218" s="515" t="s">
        <v>334</v>
      </c>
      <c r="C2218" s="219" t="s">
        <v>1401</v>
      </c>
      <c r="D2218" s="220">
        <v>394.4</v>
      </c>
    </row>
    <row r="2219" spans="1:4" s="67" customFormat="1">
      <c r="A2219" s="77">
        <f t="shared" si="34"/>
        <v>2211</v>
      </c>
      <c r="B2219" s="515" t="s">
        <v>334</v>
      </c>
      <c r="C2219" s="219" t="s">
        <v>1401</v>
      </c>
      <c r="D2219" s="220">
        <v>394.4</v>
      </c>
    </row>
    <row r="2220" spans="1:4" s="67" customFormat="1">
      <c r="A2220" s="77">
        <f t="shared" si="34"/>
        <v>2212</v>
      </c>
      <c r="B2220" s="515" t="s">
        <v>334</v>
      </c>
      <c r="C2220" s="219" t="s">
        <v>1401</v>
      </c>
      <c r="D2220" s="220">
        <v>394.4</v>
      </c>
    </row>
    <row r="2221" spans="1:4" s="67" customFormat="1">
      <c r="A2221" s="77">
        <f t="shared" si="34"/>
        <v>2213</v>
      </c>
      <c r="B2221" s="515" t="s">
        <v>334</v>
      </c>
      <c r="C2221" s="219" t="s">
        <v>1401</v>
      </c>
      <c r="D2221" s="220">
        <v>394.4</v>
      </c>
    </row>
    <row r="2222" spans="1:4" s="67" customFormat="1">
      <c r="A2222" s="77">
        <f t="shared" si="34"/>
        <v>2214</v>
      </c>
      <c r="B2222" s="515" t="s">
        <v>334</v>
      </c>
      <c r="C2222" s="219" t="s">
        <v>1401</v>
      </c>
      <c r="D2222" s="220">
        <v>394.4</v>
      </c>
    </row>
    <row r="2223" spans="1:4" s="67" customFormat="1">
      <c r="A2223" s="77">
        <f t="shared" si="34"/>
        <v>2215</v>
      </c>
      <c r="B2223" s="515" t="s">
        <v>334</v>
      </c>
      <c r="C2223" s="219" t="s">
        <v>1401</v>
      </c>
      <c r="D2223" s="220">
        <v>394.4</v>
      </c>
    </row>
    <row r="2224" spans="1:4" s="67" customFormat="1">
      <c r="A2224" s="77">
        <f t="shared" si="34"/>
        <v>2216</v>
      </c>
      <c r="B2224" s="515" t="s">
        <v>1403</v>
      </c>
      <c r="C2224" s="219" t="s">
        <v>1401</v>
      </c>
      <c r="D2224" s="220">
        <v>394.4</v>
      </c>
    </row>
    <row r="2225" spans="1:4" s="67" customFormat="1">
      <c r="A2225" s="77">
        <f t="shared" si="34"/>
        <v>2217</v>
      </c>
      <c r="B2225" s="515" t="s">
        <v>334</v>
      </c>
      <c r="C2225" s="219" t="s">
        <v>1401</v>
      </c>
      <c r="D2225" s="220">
        <v>394.4</v>
      </c>
    </row>
    <row r="2226" spans="1:4" s="67" customFormat="1">
      <c r="A2226" s="77">
        <f t="shared" si="34"/>
        <v>2218</v>
      </c>
      <c r="B2226" s="515" t="s">
        <v>334</v>
      </c>
      <c r="C2226" s="219" t="s">
        <v>1401</v>
      </c>
      <c r="D2226" s="220">
        <v>394.4</v>
      </c>
    </row>
    <row r="2227" spans="1:4" s="67" customFormat="1">
      <c r="A2227" s="77">
        <f t="shared" si="34"/>
        <v>2219</v>
      </c>
      <c r="B2227" s="515" t="s">
        <v>334</v>
      </c>
      <c r="C2227" s="219" t="s">
        <v>1401</v>
      </c>
      <c r="D2227" s="220">
        <v>394.4</v>
      </c>
    </row>
    <row r="2228" spans="1:4" s="67" customFormat="1">
      <c r="A2228" s="77">
        <f t="shared" si="34"/>
        <v>2220</v>
      </c>
      <c r="B2228" s="515" t="s">
        <v>334</v>
      </c>
      <c r="C2228" s="219" t="s">
        <v>1401</v>
      </c>
      <c r="D2228" s="220">
        <v>394.4</v>
      </c>
    </row>
    <row r="2229" spans="1:4" s="67" customFormat="1">
      <c r="A2229" s="77">
        <f t="shared" si="34"/>
        <v>2221</v>
      </c>
      <c r="B2229" s="515" t="s">
        <v>334</v>
      </c>
      <c r="C2229" s="219" t="s">
        <v>1401</v>
      </c>
      <c r="D2229" s="220">
        <v>394.4</v>
      </c>
    </row>
    <row r="2230" spans="1:4" s="67" customFormat="1">
      <c r="A2230" s="77">
        <f t="shared" si="34"/>
        <v>2222</v>
      </c>
      <c r="B2230" s="515" t="s">
        <v>334</v>
      </c>
      <c r="C2230" s="219" t="s">
        <v>1401</v>
      </c>
      <c r="D2230" s="220">
        <v>394.4</v>
      </c>
    </row>
    <row r="2231" spans="1:4" s="67" customFormat="1">
      <c r="A2231" s="77">
        <f t="shared" si="34"/>
        <v>2223</v>
      </c>
      <c r="B2231" s="515" t="s">
        <v>334</v>
      </c>
      <c r="C2231" s="219" t="s">
        <v>1401</v>
      </c>
      <c r="D2231" s="220">
        <v>394.4</v>
      </c>
    </row>
    <row r="2232" spans="1:4" s="67" customFormat="1">
      <c r="A2232" s="77">
        <f t="shared" si="34"/>
        <v>2224</v>
      </c>
      <c r="B2232" s="515" t="s">
        <v>334</v>
      </c>
      <c r="C2232" s="219" t="s">
        <v>1401</v>
      </c>
      <c r="D2232" s="220">
        <v>394.4</v>
      </c>
    </row>
    <row r="2233" spans="1:4" s="67" customFormat="1">
      <c r="A2233" s="77">
        <f t="shared" si="34"/>
        <v>2225</v>
      </c>
      <c r="B2233" s="515" t="s">
        <v>334</v>
      </c>
      <c r="C2233" s="219" t="s">
        <v>1401</v>
      </c>
      <c r="D2233" s="220">
        <v>394.4</v>
      </c>
    </row>
    <row r="2234" spans="1:4" s="67" customFormat="1">
      <c r="A2234" s="77">
        <f t="shared" si="34"/>
        <v>2226</v>
      </c>
      <c r="B2234" s="515" t="s">
        <v>334</v>
      </c>
      <c r="C2234" s="219" t="s">
        <v>1401</v>
      </c>
      <c r="D2234" s="220">
        <v>394.4</v>
      </c>
    </row>
    <row r="2235" spans="1:4" s="67" customFormat="1">
      <c r="A2235" s="77">
        <f t="shared" si="34"/>
        <v>2227</v>
      </c>
      <c r="B2235" s="515" t="s">
        <v>334</v>
      </c>
      <c r="C2235" s="219" t="s">
        <v>1401</v>
      </c>
      <c r="D2235" s="220">
        <v>394.4</v>
      </c>
    </row>
    <row r="2236" spans="1:4" s="67" customFormat="1">
      <c r="A2236" s="77">
        <f t="shared" si="34"/>
        <v>2228</v>
      </c>
      <c r="B2236" s="515" t="s">
        <v>334</v>
      </c>
      <c r="C2236" s="219" t="s">
        <v>1404</v>
      </c>
      <c r="D2236" s="220">
        <v>2279.4</v>
      </c>
    </row>
    <row r="2237" spans="1:4" s="67" customFormat="1">
      <c r="A2237" s="77">
        <f t="shared" si="34"/>
        <v>2229</v>
      </c>
      <c r="B2237" s="515" t="s">
        <v>334</v>
      </c>
      <c r="C2237" s="219" t="s">
        <v>1404</v>
      </c>
      <c r="D2237" s="220">
        <v>2279.4</v>
      </c>
    </row>
    <row r="2238" spans="1:4" s="67" customFormat="1">
      <c r="A2238" s="77">
        <f t="shared" si="34"/>
        <v>2230</v>
      </c>
      <c r="B2238" s="515" t="s">
        <v>334</v>
      </c>
      <c r="C2238" s="219" t="s">
        <v>1404</v>
      </c>
      <c r="D2238" s="220">
        <v>2279.4</v>
      </c>
    </row>
    <row r="2239" spans="1:4" s="67" customFormat="1">
      <c r="A2239" s="77">
        <f t="shared" si="34"/>
        <v>2231</v>
      </c>
      <c r="B2239" s="515" t="s">
        <v>334</v>
      </c>
      <c r="C2239" s="219" t="s">
        <v>1404</v>
      </c>
      <c r="D2239" s="220">
        <v>2279.4</v>
      </c>
    </row>
    <row r="2240" spans="1:4" s="67" customFormat="1">
      <c r="A2240" s="77">
        <f t="shared" si="34"/>
        <v>2232</v>
      </c>
      <c r="B2240" s="515" t="s">
        <v>334</v>
      </c>
      <c r="C2240" s="219" t="s">
        <v>1404</v>
      </c>
      <c r="D2240" s="220">
        <v>2279.4</v>
      </c>
    </row>
    <row r="2241" spans="1:4" s="67" customFormat="1">
      <c r="A2241" s="77">
        <f t="shared" si="34"/>
        <v>2233</v>
      </c>
      <c r="B2241" s="515" t="s">
        <v>334</v>
      </c>
      <c r="C2241" s="219" t="s">
        <v>1404</v>
      </c>
      <c r="D2241" s="220">
        <v>2279.4</v>
      </c>
    </row>
    <row r="2242" spans="1:4" s="67" customFormat="1">
      <c r="A2242" s="77">
        <f t="shared" si="34"/>
        <v>2234</v>
      </c>
      <c r="B2242" s="515" t="s">
        <v>334</v>
      </c>
      <c r="C2242" s="219" t="s">
        <v>1404</v>
      </c>
      <c r="D2242" s="220">
        <v>2279.4</v>
      </c>
    </row>
    <row r="2243" spans="1:4" s="67" customFormat="1">
      <c r="A2243" s="77">
        <f t="shared" si="34"/>
        <v>2235</v>
      </c>
      <c r="B2243" s="515" t="s">
        <v>334</v>
      </c>
      <c r="C2243" s="219" t="s">
        <v>1404</v>
      </c>
      <c r="D2243" s="220">
        <v>2279.4</v>
      </c>
    </row>
    <row r="2244" spans="1:4" s="67" customFormat="1">
      <c r="A2244" s="77">
        <f t="shared" si="34"/>
        <v>2236</v>
      </c>
      <c r="B2244" s="515" t="s">
        <v>334</v>
      </c>
      <c r="C2244" s="219" t="s">
        <v>1404</v>
      </c>
      <c r="D2244" s="220">
        <v>2279.4</v>
      </c>
    </row>
    <row r="2245" spans="1:4" s="67" customFormat="1">
      <c r="A2245" s="77">
        <f t="shared" si="34"/>
        <v>2237</v>
      </c>
      <c r="B2245" s="515" t="s">
        <v>334</v>
      </c>
      <c r="C2245" s="219" t="s">
        <v>1404</v>
      </c>
      <c r="D2245" s="220">
        <v>2279.4</v>
      </c>
    </row>
    <row r="2246" spans="1:4" s="67" customFormat="1">
      <c r="A2246" s="77">
        <f t="shared" si="34"/>
        <v>2238</v>
      </c>
      <c r="B2246" s="515" t="s">
        <v>334</v>
      </c>
      <c r="C2246" s="219" t="s">
        <v>1404</v>
      </c>
      <c r="D2246" s="220">
        <v>2279.4</v>
      </c>
    </row>
    <row r="2247" spans="1:4" s="67" customFormat="1">
      <c r="A2247" s="77">
        <f t="shared" si="34"/>
        <v>2239</v>
      </c>
      <c r="B2247" s="515" t="s">
        <v>334</v>
      </c>
      <c r="C2247" s="219" t="s">
        <v>1404</v>
      </c>
      <c r="D2247" s="220">
        <v>2279.4</v>
      </c>
    </row>
    <row r="2248" spans="1:4" s="67" customFormat="1">
      <c r="A2248" s="77">
        <f t="shared" si="34"/>
        <v>2240</v>
      </c>
      <c r="B2248" s="515" t="s">
        <v>334</v>
      </c>
      <c r="C2248" s="219" t="s">
        <v>1404</v>
      </c>
      <c r="D2248" s="220">
        <v>2279.4</v>
      </c>
    </row>
    <row r="2249" spans="1:4" s="67" customFormat="1">
      <c r="A2249" s="77">
        <f t="shared" si="34"/>
        <v>2241</v>
      </c>
      <c r="B2249" s="515" t="s">
        <v>334</v>
      </c>
      <c r="C2249" s="219" t="s">
        <v>1404</v>
      </c>
      <c r="D2249" s="220">
        <v>2279.4</v>
      </c>
    </row>
    <row r="2250" spans="1:4" s="67" customFormat="1">
      <c r="A2250" s="77">
        <f t="shared" si="34"/>
        <v>2242</v>
      </c>
      <c r="B2250" s="515" t="s">
        <v>334</v>
      </c>
      <c r="C2250" s="219" t="s">
        <v>1404</v>
      </c>
      <c r="D2250" s="220">
        <v>2279.4</v>
      </c>
    </row>
    <row r="2251" spans="1:4" s="67" customFormat="1">
      <c r="A2251" s="77">
        <f t="shared" ref="A2251:A2314" si="35">A2250+1</f>
        <v>2243</v>
      </c>
      <c r="B2251" s="515" t="s">
        <v>334</v>
      </c>
      <c r="C2251" s="219" t="s">
        <v>1404</v>
      </c>
      <c r="D2251" s="220">
        <v>2279.4</v>
      </c>
    </row>
    <row r="2252" spans="1:4" s="67" customFormat="1">
      <c r="A2252" s="77">
        <f t="shared" si="35"/>
        <v>2244</v>
      </c>
      <c r="B2252" s="515" t="s">
        <v>334</v>
      </c>
      <c r="C2252" s="219" t="s">
        <v>1404</v>
      </c>
      <c r="D2252" s="220">
        <v>2279.4</v>
      </c>
    </row>
    <row r="2253" spans="1:4" s="67" customFormat="1">
      <c r="A2253" s="77">
        <f t="shared" si="35"/>
        <v>2245</v>
      </c>
      <c r="B2253" s="515" t="s">
        <v>334</v>
      </c>
      <c r="C2253" s="219" t="s">
        <v>1404</v>
      </c>
      <c r="D2253" s="220">
        <v>2279.4</v>
      </c>
    </row>
    <row r="2254" spans="1:4" s="67" customFormat="1">
      <c r="A2254" s="77">
        <f t="shared" si="35"/>
        <v>2246</v>
      </c>
      <c r="B2254" s="515" t="s">
        <v>334</v>
      </c>
      <c r="C2254" s="219" t="s">
        <v>1404</v>
      </c>
      <c r="D2254" s="220">
        <v>2279.4</v>
      </c>
    </row>
    <row r="2255" spans="1:4" s="67" customFormat="1">
      <c r="A2255" s="77">
        <f t="shared" si="35"/>
        <v>2247</v>
      </c>
      <c r="B2255" s="515" t="s">
        <v>334</v>
      </c>
      <c r="C2255" s="219" t="s">
        <v>1404</v>
      </c>
      <c r="D2255" s="220">
        <v>2279.4</v>
      </c>
    </row>
    <row r="2256" spans="1:4" s="67" customFormat="1">
      <c r="A2256" s="77">
        <f t="shared" si="35"/>
        <v>2248</v>
      </c>
      <c r="B2256" s="515" t="s">
        <v>334</v>
      </c>
      <c r="C2256" s="219" t="s">
        <v>1404</v>
      </c>
      <c r="D2256" s="220">
        <v>2279.4</v>
      </c>
    </row>
    <row r="2257" spans="1:4" s="67" customFormat="1">
      <c r="A2257" s="77">
        <f t="shared" si="35"/>
        <v>2249</v>
      </c>
      <c r="B2257" s="515" t="s">
        <v>334</v>
      </c>
      <c r="C2257" s="219" t="s">
        <v>1404</v>
      </c>
      <c r="D2257" s="220">
        <v>2279.4</v>
      </c>
    </row>
    <row r="2258" spans="1:4" s="67" customFormat="1">
      <c r="A2258" s="77">
        <f t="shared" si="35"/>
        <v>2250</v>
      </c>
      <c r="B2258" s="515" t="s">
        <v>334</v>
      </c>
      <c r="C2258" s="219" t="s">
        <v>1404</v>
      </c>
      <c r="D2258" s="220">
        <v>2279.4</v>
      </c>
    </row>
    <row r="2259" spans="1:4" s="67" customFormat="1">
      <c r="A2259" s="77">
        <f t="shared" si="35"/>
        <v>2251</v>
      </c>
      <c r="B2259" s="515" t="s">
        <v>334</v>
      </c>
      <c r="C2259" s="219" t="s">
        <v>1404</v>
      </c>
      <c r="D2259" s="220">
        <v>2279.4</v>
      </c>
    </row>
    <row r="2260" spans="1:4" s="67" customFormat="1">
      <c r="A2260" s="77">
        <f t="shared" si="35"/>
        <v>2252</v>
      </c>
      <c r="B2260" s="515" t="s">
        <v>334</v>
      </c>
      <c r="C2260" s="219" t="s">
        <v>1404</v>
      </c>
      <c r="D2260" s="220">
        <v>2279.4</v>
      </c>
    </row>
    <row r="2261" spans="1:4" s="67" customFormat="1">
      <c r="A2261" s="77">
        <f t="shared" si="35"/>
        <v>2253</v>
      </c>
      <c r="B2261" s="515" t="s">
        <v>334</v>
      </c>
      <c r="C2261" s="219" t="s">
        <v>1404</v>
      </c>
      <c r="D2261" s="220">
        <v>2279.4</v>
      </c>
    </row>
    <row r="2262" spans="1:4" s="67" customFormat="1">
      <c r="A2262" s="77">
        <f t="shared" si="35"/>
        <v>2254</v>
      </c>
      <c r="B2262" s="515" t="s">
        <v>334</v>
      </c>
      <c r="C2262" s="219" t="s">
        <v>1405</v>
      </c>
      <c r="D2262" s="220">
        <v>2088</v>
      </c>
    </row>
    <row r="2263" spans="1:4" s="67" customFormat="1">
      <c r="A2263" s="77">
        <f t="shared" si="35"/>
        <v>2255</v>
      </c>
      <c r="B2263" s="515" t="s">
        <v>334</v>
      </c>
      <c r="C2263" s="219" t="s">
        <v>1405</v>
      </c>
      <c r="D2263" s="220">
        <v>2088</v>
      </c>
    </row>
    <row r="2264" spans="1:4" s="67" customFormat="1">
      <c r="A2264" s="77">
        <f t="shared" si="35"/>
        <v>2256</v>
      </c>
      <c r="B2264" s="515" t="s">
        <v>334</v>
      </c>
      <c r="C2264" s="219" t="s">
        <v>1405</v>
      </c>
      <c r="D2264" s="220">
        <v>2088</v>
      </c>
    </row>
    <row r="2265" spans="1:4" s="67" customFormat="1">
      <c r="A2265" s="77">
        <f t="shared" si="35"/>
        <v>2257</v>
      </c>
      <c r="B2265" s="515" t="s">
        <v>334</v>
      </c>
      <c r="C2265" s="219" t="s">
        <v>1405</v>
      </c>
      <c r="D2265" s="220">
        <v>2088</v>
      </c>
    </row>
    <row r="2266" spans="1:4" s="67" customFormat="1">
      <c r="A2266" s="77">
        <f t="shared" si="35"/>
        <v>2258</v>
      </c>
      <c r="B2266" s="515" t="s">
        <v>334</v>
      </c>
      <c r="C2266" s="219" t="s">
        <v>1405</v>
      </c>
      <c r="D2266" s="220">
        <v>2088</v>
      </c>
    </row>
    <row r="2267" spans="1:4" s="67" customFormat="1">
      <c r="A2267" s="77">
        <f t="shared" si="35"/>
        <v>2259</v>
      </c>
      <c r="B2267" s="515" t="s">
        <v>334</v>
      </c>
      <c r="C2267" s="219" t="s">
        <v>1405</v>
      </c>
      <c r="D2267" s="220">
        <v>2088</v>
      </c>
    </row>
    <row r="2268" spans="1:4" s="67" customFormat="1">
      <c r="A2268" s="77">
        <f t="shared" si="35"/>
        <v>2260</v>
      </c>
      <c r="B2268" s="515" t="s">
        <v>334</v>
      </c>
      <c r="C2268" s="219" t="s">
        <v>1405</v>
      </c>
      <c r="D2268" s="220">
        <v>2088</v>
      </c>
    </row>
    <row r="2269" spans="1:4" s="67" customFormat="1">
      <c r="A2269" s="77">
        <f t="shared" si="35"/>
        <v>2261</v>
      </c>
      <c r="B2269" s="515" t="s">
        <v>334</v>
      </c>
      <c r="C2269" s="219" t="s">
        <v>1405</v>
      </c>
      <c r="D2269" s="220">
        <v>2088</v>
      </c>
    </row>
    <row r="2270" spans="1:4" s="67" customFormat="1">
      <c r="A2270" s="77">
        <f t="shared" si="35"/>
        <v>2262</v>
      </c>
      <c r="B2270" s="515" t="s">
        <v>334</v>
      </c>
      <c r="C2270" s="219" t="s">
        <v>1405</v>
      </c>
      <c r="D2270" s="220">
        <v>2088</v>
      </c>
    </row>
    <row r="2271" spans="1:4" s="67" customFormat="1">
      <c r="A2271" s="77">
        <f t="shared" si="35"/>
        <v>2263</v>
      </c>
      <c r="B2271" s="515" t="s">
        <v>334</v>
      </c>
      <c r="C2271" s="219" t="s">
        <v>1405</v>
      </c>
      <c r="D2271" s="220">
        <v>2088</v>
      </c>
    </row>
    <row r="2272" spans="1:4" s="67" customFormat="1">
      <c r="A2272" s="77">
        <f t="shared" si="35"/>
        <v>2264</v>
      </c>
      <c r="B2272" s="515" t="s">
        <v>334</v>
      </c>
      <c r="C2272" s="219" t="s">
        <v>1405</v>
      </c>
      <c r="D2272" s="220">
        <v>2088</v>
      </c>
    </row>
    <row r="2273" spans="1:4" s="67" customFormat="1">
      <c r="A2273" s="77">
        <f t="shared" si="35"/>
        <v>2265</v>
      </c>
      <c r="B2273" s="515" t="s">
        <v>334</v>
      </c>
      <c r="C2273" s="219" t="s">
        <v>1405</v>
      </c>
      <c r="D2273" s="220">
        <v>2088</v>
      </c>
    </row>
    <row r="2274" spans="1:4" s="67" customFormat="1">
      <c r="A2274" s="77">
        <f t="shared" si="35"/>
        <v>2266</v>
      </c>
      <c r="B2274" s="515" t="s">
        <v>334</v>
      </c>
      <c r="C2274" s="219" t="s">
        <v>1405</v>
      </c>
      <c r="D2274" s="220">
        <v>2088</v>
      </c>
    </row>
    <row r="2275" spans="1:4" s="67" customFormat="1">
      <c r="A2275" s="77">
        <f t="shared" si="35"/>
        <v>2267</v>
      </c>
      <c r="B2275" s="515" t="s">
        <v>334</v>
      </c>
      <c r="C2275" s="219" t="s">
        <v>1405</v>
      </c>
      <c r="D2275" s="220">
        <v>2088</v>
      </c>
    </row>
    <row r="2276" spans="1:4" s="67" customFormat="1">
      <c r="A2276" s="77">
        <f t="shared" si="35"/>
        <v>2268</v>
      </c>
      <c r="B2276" s="515" t="s">
        <v>334</v>
      </c>
      <c r="C2276" s="219" t="s">
        <v>1405</v>
      </c>
      <c r="D2276" s="220">
        <v>2088</v>
      </c>
    </row>
    <row r="2277" spans="1:4" s="67" customFormat="1">
      <c r="A2277" s="77">
        <f t="shared" si="35"/>
        <v>2269</v>
      </c>
      <c r="B2277" s="515" t="s">
        <v>334</v>
      </c>
      <c r="C2277" s="219" t="s">
        <v>1405</v>
      </c>
      <c r="D2277" s="220">
        <v>2088</v>
      </c>
    </row>
    <row r="2278" spans="1:4" s="67" customFormat="1">
      <c r="A2278" s="77">
        <f t="shared" si="35"/>
        <v>2270</v>
      </c>
      <c r="B2278" s="515" t="s">
        <v>334</v>
      </c>
      <c r="C2278" s="219" t="s">
        <v>1405</v>
      </c>
      <c r="D2278" s="220">
        <v>2088</v>
      </c>
    </row>
    <row r="2279" spans="1:4" s="67" customFormat="1">
      <c r="A2279" s="77">
        <f t="shared" si="35"/>
        <v>2271</v>
      </c>
      <c r="B2279" s="515" t="s">
        <v>334</v>
      </c>
      <c r="C2279" s="219" t="s">
        <v>1405</v>
      </c>
      <c r="D2279" s="220">
        <v>2088</v>
      </c>
    </row>
    <row r="2280" spans="1:4" s="67" customFormat="1">
      <c r="A2280" s="77">
        <f t="shared" si="35"/>
        <v>2272</v>
      </c>
      <c r="B2280" s="515" t="s">
        <v>334</v>
      </c>
      <c r="C2280" s="219" t="s">
        <v>1405</v>
      </c>
      <c r="D2280" s="220">
        <v>2088</v>
      </c>
    </row>
    <row r="2281" spans="1:4" s="67" customFormat="1">
      <c r="A2281" s="77">
        <f t="shared" si="35"/>
        <v>2273</v>
      </c>
      <c r="B2281" s="515" t="s">
        <v>334</v>
      </c>
      <c r="C2281" s="219" t="s">
        <v>1405</v>
      </c>
      <c r="D2281" s="220">
        <v>2088</v>
      </c>
    </row>
    <row r="2282" spans="1:4" s="67" customFormat="1">
      <c r="A2282" s="77">
        <f t="shared" si="35"/>
        <v>2274</v>
      </c>
      <c r="B2282" s="515" t="s">
        <v>334</v>
      </c>
      <c r="C2282" s="219" t="s">
        <v>1405</v>
      </c>
      <c r="D2282" s="220">
        <v>2088</v>
      </c>
    </row>
    <row r="2283" spans="1:4" s="67" customFormat="1">
      <c r="A2283" s="77">
        <f t="shared" si="35"/>
        <v>2275</v>
      </c>
      <c r="B2283" s="515" t="s">
        <v>334</v>
      </c>
      <c r="C2283" s="219" t="s">
        <v>1405</v>
      </c>
      <c r="D2283" s="220">
        <v>2088</v>
      </c>
    </row>
    <row r="2284" spans="1:4" s="67" customFormat="1">
      <c r="A2284" s="77">
        <f t="shared" si="35"/>
        <v>2276</v>
      </c>
      <c r="B2284" s="515" t="s">
        <v>334</v>
      </c>
      <c r="C2284" s="219" t="s">
        <v>1405</v>
      </c>
      <c r="D2284" s="220">
        <v>2088</v>
      </c>
    </row>
    <row r="2285" spans="1:4" s="67" customFormat="1">
      <c r="A2285" s="77">
        <f t="shared" si="35"/>
        <v>2277</v>
      </c>
      <c r="B2285" s="515" t="s">
        <v>334</v>
      </c>
      <c r="C2285" s="219" t="s">
        <v>1405</v>
      </c>
      <c r="D2285" s="220">
        <v>2088</v>
      </c>
    </row>
    <row r="2286" spans="1:4" s="67" customFormat="1">
      <c r="A2286" s="77">
        <f t="shared" si="35"/>
        <v>2278</v>
      </c>
      <c r="B2286" s="515" t="s">
        <v>334</v>
      </c>
      <c r="C2286" s="219" t="s">
        <v>1405</v>
      </c>
      <c r="D2286" s="220">
        <v>2088</v>
      </c>
    </row>
    <row r="2287" spans="1:4" s="67" customFormat="1">
      <c r="A2287" s="77">
        <f t="shared" si="35"/>
        <v>2279</v>
      </c>
      <c r="B2287" s="515" t="s">
        <v>334</v>
      </c>
      <c r="C2287" s="219" t="s">
        <v>1405</v>
      </c>
      <c r="D2287" s="220">
        <v>2088</v>
      </c>
    </row>
    <row r="2288" spans="1:4" s="67" customFormat="1">
      <c r="A2288" s="77">
        <f t="shared" si="35"/>
        <v>2280</v>
      </c>
      <c r="B2288" s="515" t="s">
        <v>334</v>
      </c>
      <c r="C2288" s="219" t="s">
        <v>1406</v>
      </c>
      <c r="D2288" s="220">
        <v>5614.4</v>
      </c>
    </row>
    <row r="2289" spans="1:4" s="67" customFormat="1">
      <c r="A2289" s="77">
        <f t="shared" si="35"/>
        <v>2281</v>
      </c>
      <c r="B2289" s="515" t="s">
        <v>334</v>
      </c>
      <c r="C2289" s="219" t="s">
        <v>1406</v>
      </c>
      <c r="D2289" s="220">
        <v>5614.4</v>
      </c>
    </row>
    <row r="2290" spans="1:4" s="67" customFormat="1">
      <c r="A2290" s="77">
        <f t="shared" si="35"/>
        <v>2282</v>
      </c>
      <c r="B2290" s="515" t="s">
        <v>334</v>
      </c>
      <c r="C2290" s="219" t="s">
        <v>1406</v>
      </c>
      <c r="D2290" s="220">
        <v>5614.4</v>
      </c>
    </row>
    <row r="2291" spans="1:4" s="67" customFormat="1">
      <c r="A2291" s="77">
        <f t="shared" si="35"/>
        <v>2283</v>
      </c>
      <c r="B2291" s="515" t="s">
        <v>334</v>
      </c>
      <c r="C2291" s="219" t="s">
        <v>1406</v>
      </c>
      <c r="D2291" s="220">
        <v>5614.4</v>
      </c>
    </row>
    <row r="2292" spans="1:4" s="67" customFormat="1">
      <c r="A2292" s="77">
        <f t="shared" si="35"/>
        <v>2284</v>
      </c>
      <c r="B2292" s="515" t="s">
        <v>334</v>
      </c>
      <c r="C2292" s="219" t="s">
        <v>1406</v>
      </c>
      <c r="D2292" s="220">
        <v>5614.4</v>
      </c>
    </row>
    <row r="2293" spans="1:4" s="67" customFormat="1">
      <c r="A2293" s="77">
        <f t="shared" si="35"/>
        <v>2285</v>
      </c>
      <c r="B2293" s="515" t="s">
        <v>334</v>
      </c>
      <c r="C2293" s="219" t="s">
        <v>1406</v>
      </c>
      <c r="D2293" s="220">
        <v>5614.4</v>
      </c>
    </row>
    <row r="2294" spans="1:4" s="67" customFormat="1">
      <c r="A2294" s="77">
        <f t="shared" si="35"/>
        <v>2286</v>
      </c>
      <c r="B2294" s="515" t="s">
        <v>334</v>
      </c>
      <c r="C2294" s="219" t="s">
        <v>1406</v>
      </c>
      <c r="D2294" s="220">
        <v>5614.4</v>
      </c>
    </row>
    <row r="2295" spans="1:4" s="67" customFormat="1">
      <c r="A2295" s="77">
        <f t="shared" si="35"/>
        <v>2287</v>
      </c>
      <c r="B2295" s="515" t="s">
        <v>334</v>
      </c>
      <c r="C2295" s="219" t="s">
        <v>1406</v>
      </c>
      <c r="D2295" s="220">
        <v>5614.4</v>
      </c>
    </row>
    <row r="2296" spans="1:4" s="67" customFormat="1">
      <c r="A2296" s="77">
        <f t="shared" si="35"/>
        <v>2288</v>
      </c>
      <c r="B2296" s="515" t="s">
        <v>334</v>
      </c>
      <c r="C2296" s="219" t="s">
        <v>1406</v>
      </c>
      <c r="D2296" s="220">
        <v>5614.4</v>
      </c>
    </row>
    <row r="2297" spans="1:4" s="67" customFormat="1">
      <c r="A2297" s="77">
        <f t="shared" si="35"/>
        <v>2289</v>
      </c>
      <c r="B2297" s="515" t="s">
        <v>334</v>
      </c>
      <c r="C2297" s="219" t="s">
        <v>1406</v>
      </c>
      <c r="D2297" s="220">
        <v>5614.4</v>
      </c>
    </row>
    <row r="2298" spans="1:4" s="67" customFormat="1">
      <c r="A2298" s="77">
        <f t="shared" si="35"/>
        <v>2290</v>
      </c>
      <c r="B2298" s="515" t="s">
        <v>334</v>
      </c>
      <c r="C2298" s="219" t="s">
        <v>1406</v>
      </c>
      <c r="D2298" s="220">
        <v>5614.4</v>
      </c>
    </row>
    <row r="2299" spans="1:4" s="67" customFormat="1">
      <c r="A2299" s="77">
        <f t="shared" si="35"/>
        <v>2291</v>
      </c>
      <c r="B2299" s="515" t="s">
        <v>334</v>
      </c>
      <c r="C2299" s="219" t="s">
        <v>1406</v>
      </c>
      <c r="D2299" s="220">
        <v>5614.4</v>
      </c>
    </row>
    <row r="2300" spans="1:4" s="67" customFormat="1">
      <c r="A2300" s="77">
        <f t="shared" si="35"/>
        <v>2292</v>
      </c>
      <c r="B2300" s="515" t="s">
        <v>334</v>
      </c>
      <c r="C2300" s="219" t="s">
        <v>1406</v>
      </c>
      <c r="D2300" s="220">
        <v>5614.4</v>
      </c>
    </row>
    <row r="2301" spans="1:4" s="67" customFormat="1">
      <c r="A2301" s="77">
        <f t="shared" si="35"/>
        <v>2293</v>
      </c>
      <c r="B2301" s="515" t="s">
        <v>334</v>
      </c>
      <c r="C2301" s="219" t="s">
        <v>1406</v>
      </c>
      <c r="D2301" s="220">
        <v>5614.4</v>
      </c>
    </row>
    <row r="2302" spans="1:4" s="67" customFormat="1">
      <c r="A2302" s="77">
        <f t="shared" si="35"/>
        <v>2294</v>
      </c>
      <c r="B2302" s="515" t="s">
        <v>334</v>
      </c>
      <c r="C2302" s="219" t="s">
        <v>1406</v>
      </c>
      <c r="D2302" s="220">
        <v>5614.4</v>
      </c>
    </row>
    <row r="2303" spans="1:4" s="67" customFormat="1">
      <c r="A2303" s="77">
        <f t="shared" si="35"/>
        <v>2295</v>
      </c>
      <c r="B2303" s="515" t="s">
        <v>334</v>
      </c>
      <c r="C2303" s="219" t="s">
        <v>1406</v>
      </c>
      <c r="D2303" s="220">
        <v>5614.4</v>
      </c>
    </row>
    <row r="2304" spans="1:4" s="67" customFormat="1">
      <c r="A2304" s="77">
        <f t="shared" si="35"/>
        <v>2296</v>
      </c>
      <c r="B2304" s="515" t="s">
        <v>334</v>
      </c>
      <c r="C2304" s="219" t="s">
        <v>1406</v>
      </c>
      <c r="D2304" s="220">
        <v>5614.4</v>
      </c>
    </row>
    <row r="2305" spans="1:4" s="67" customFormat="1">
      <c r="A2305" s="77">
        <f t="shared" si="35"/>
        <v>2297</v>
      </c>
      <c r="B2305" s="515" t="s">
        <v>334</v>
      </c>
      <c r="C2305" s="219" t="s">
        <v>1406</v>
      </c>
      <c r="D2305" s="220">
        <v>5614.4</v>
      </c>
    </row>
    <row r="2306" spans="1:4" s="67" customFormat="1">
      <c r="A2306" s="77">
        <f t="shared" si="35"/>
        <v>2298</v>
      </c>
      <c r="B2306" s="515" t="s">
        <v>334</v>
      </c>
      <c r="C2306" s="219" t="s">
        <v>1406</v>
      </c>
      <c r="D2306" s="220">
        <v>5614.4</v>
      </c>
    </row>
    <row r="2307" spans="1:4" s="67" customFormat="1">
      <c r="A2307" s="77">
        <f t="shared" si="35"/>
        <v>2299</v>
      </c>
      <c r="B2307" s="515" t="s">
        <v>334</v>
      </c>
      <c r="C2307" s="219" t="s">
        <v>1406</v>
      </c>
      <c r="D2307" s="220">
        <v>5614.4</v>
      </c>
    </row>
    <row r="2308" spans="1:4" s="67" customFormat="1">
      <c r="A2308" s="77">
        <f t="shared" si="35"/>
        <v>2300</v>
      </c>
      <c r="B2308" s="515" t="s">
        <v>334</v>
      </c>
      <c r="C2308" s="219" t="s">
        <v>1406</v>
      </c>
      <c r="D2308" s="220">
        <v>5614.4</v>
      </c>
    </row>
    <row r="2309" spans="1:4" s="67" customFormat="1">
      <c r="A2309" s="77">
        <f t="shared" si="35"/>
        <v>2301</v>
      </c>
      <c r="B2309" s="515" t="s">
        <v>334</v>
      </c>
      <c r="C2309" s="219" t="s">
        <v>1406</v>
      </c>
      <c r="D2309" s="220">
        <v>5614.4</v>
      </c>
    </row>
    <row r="2310" spans="1:4" s="67" customFormat="1">
      <c r="A2310" s="77">
        <f t="shared" si="35"/>
        <v>2302</v>
      </c>
      <c r="B2310" s="515" t="s">
        <v>334</v>
      </c>
      <c r="C2310" s="219" t="s">
        <v>1406</v>
      </c>
      <c r="D2310" s="220">
        <v>5614.4</v>
      </c>
    </row>
    <row r="2311" spans="1:4" s="67" customFormat="1">
      <c r="A2311" s="77">
        <f t="shared" si="35"/>
        <v>2303</v>
      </c>
      <c r="B2311" s="515" t="s">
        <v>334</v>
      </c>
      <c r="C2311" s="219" t="s">
        <v>1406</v>
      </c>
      <c r="D2311" s="220">
        <v>5614.4</v>
      </c>
    </row>
    <row r="2312" spans="1:4" s="67" customFormat="1">
      <c r="A2312" s="77">
        <f t="shared" si="35"/>
        <v>2304</v>
      </c>
      <c r="B2312" s="515" t="s">
        <v>334</v>
      </c>
      <c r="C2312" s="219" t="s">
        <v>1406</v>
      </c>
      <c r="D2312" s="220">
        <v>5614.4</v>
      </c>
    </row>
    <row r="2313" spans="1:4" s="67" customFormat="1">
      <c r="A2313" s="77">
        <f t="shared" si="35"/>
        <v>2305</v>
      </c>
      <c r="B2313" s="515" t="s">
        <v>334</v>
      </c>
      <c r="C2313" s="219" t="s">
        <v>1406</v>
      </c>
      <c r="D2313" s="220">
        <v>5614.4</v>
      </c>
    </row>
    <row r="2314" spans="1:4" s="67" customFormat="1">
      <c r="A2314" s="77">
        <f t="shared" si="35"/>
        <v>2306</v>
      </c>
      <c r="B2314" s="515" t="s">
        <v>334</v>
      </c>
      <c r="C2314" s="219" t="s">
        <v>1407</v>
      </c>
      <c r="D2314" s="220">
        <v>812</v>
      </c>
    </row>
    <row r="2315" spans="1:4" s="67" customFormat="1">
      <c r="A2315" s="77">
        <f t="shared" ref="A2315:A2378" si="36">A2314+1</f>
        <v>2307</v>
      </c>
      <c r="B2315" s="515" t="s">
        <v>334</v>
      </c>
      <c r="C2315" s="219" t="s">
        <v>1407</v>
      </c>
      <c r="D2315" s="220">
        <v>812</v>
      </c>
    </row>
    <row r="2316" spans="1:4" s="67" customFormat="1">
      <c r="A2316" s="77">
        <f t="shared" si="36"/>
        <v>2308</v>
      </c>
      <c r="B2316" s="515" t="s">
        <v>334</v>
      </c>
      <c r="C2316" s="219" t="s">
        <v>1407</v>
      </c>
      <c r="D2316" s="220">
        <v>812</v>
      </c>
    </row>
    <row r="2317" spans="1:4" s="67" customFormat="1">
      <c r="A2317" s="77">
        <f t="shared" si="36"/>
        <v>2309</v>
      </c>
      <c r="B2317" s="515" t="s">
        <v>334</v>
      </c>
      <c r="C2317" s="219" t="s">
        <v>1407</v>
      </c>
      <c r="D2317" s="220">
        <v>812</v>
      </c>
    </row>
    <row r="2318" spans="1:4" s="67" customFormat="1">
      <c r="A2318" s="77">
        <f t="shared" si="36"/>
        <v>2310</v>
      </c>
      <c r="B2318" s="515" t="s">
        <v>334</v>
      </c>
      <c r="C2318" s="219" t="s">
        <v>1407</v>
      </c>
      <c r="D2318" s="220">
        <v>812</v>
      </c>
    </row>
    <row r="2319" spans="1:4" s="67" customFormat="1">
      <c r="A2319" s="77">
        <f t="shared" si="36"/>
        <v>2311</v>
      </c>
      <c r="B2319" s="515" t="s">
        <v>334</v>
      </c>
      <c r="C2319" s="219" t="s">
        <v>1407</v>
      </c>
      <c r="D2319" s="220">
        <v>812</v>
      </c>
    </row>
    <row r="2320" spans="1:4" s="67" customFormat="1">
      <c r="A2320" s="77">
        <f t="shared" si="36"/>
        <v>2312</v>
      </c>
      <c r="B2320" s="515" t="s">
        <v>334</v>
      </c>
      <c r="C2320" s="219" t="s">
        <v>1407</v>
      </c>
      <c r="D2320" s="220">
        <v>812</v>
      </c>
    </row>
    <row r="2321" spans="1:4" s="67" customFormat="1">
      <c r="A2321" s="77">
        <f t="shared" si="36"/>
        <v>2313</v>
      </c>
      <c r="B2321" s="515" t="s">
        <v>334</v>
      </c>
      <c r="C2321" s="219" t="s">
        <v>1407</v>
      </c>
      <c r="D2321" s="220">
        <v>812</v>
      </c>
    </row>
    <row r="2322" spans="1:4" s="67" customFormat="1">
      <c r="A2322" s="77">
        <f t="shared" si="36"/>
        <v>2314</v>
      </c>
      <c r="B2322" s="515" t="s">
        <v>334</v>
      </c>
      <c r="C2322" s="219" t="s">
        <v>1407</v>
      </c>
      <c r="D2322" s="220">
        <v>812</v>
      </c>
    </row>
    <row r="2323" spans="1:4" s="67" customFormat="1">
      <c r="A2323" s="77">
        <f t="shared" si="36"/>
        <v>2315</v>
      </c>
      <c r="B2323" s="515" t="s">
        <v>334</v>
      </c>
      <c r="C2323" s="219" t="s">
        <v>1407</v>
      </c>
      <c r="D2323" s="220">
        <v>812</v>
      </c>
    </row>
    <row r="2324" spans="1:4" s="67" customFormat="1">
      <c r="A2324" s="77">
        <f t="shared" si="36"/>
        <v>2316</v>
      </c>
      <c r="B2324" s="515" t="s">
        <v>334</v>
      </c>
      <c r="C2324" s="219" t="s">
        <v>1407</v>
      </c>
      <c r="D2324" s="220">
        <v>812</v>
      </c>
    </row>
    <row r="2325" spans="1:4" s="67" customFormat="1">
      <c r="A2325" s="77">
        <f t="shared" si="36"/>
        <v>2317</v>
      </c>
      <c r="B2325" s="515" t="s">
        <v>334</v>
      </c>
      <c r="C2325" s="219" t="s">
        <v>1407</v>
      </c>
      <c r="D2325" s="220">
        <v>812</v>
      </c>
    </row>
    <row r="2326" spans="1:4" s="67" customFormat="1">
      <c r="A2326" s="77">
        <f t="shared" si="36"/>
        <v>2318</v>
      </c>
      <c r="B2326" s="515" t="s">
        <v>334</v>
      </c>
      <c r="C2326" s="219" t="s">
        <v>1407</v>
      </c>
      <c r="D2326" s="220">
        <v>812</v>
      </c>
    </row>
    <row r="2327" spans="1:4" s="67" customFormat="1">
      <c r="A2327" s="77">
        <f t="shared" si="36"/>
        <v>2319</v>
      </c>
      <c r="B2327" s="515" t="s">
        <v>334</v>
      </c>
      <c r="C2327" s="219" t="s">
        <v>1407</v>
      </c>
      <c r="D2327" s="220">
        <v>812</v>
      </c>
    </row>
    <row r="2328" spans="1:4" s="67" customFormat="1">
      <c r="A2328" s="77">
        <f t="shared" si="36"/>
        <v>2320</v>
      </c>
      <c r="B2328" s="515" t="s">
        <v>334</v>
      </c>
      <c r="C2328" s="219" t="s">
        <v>1407</v>
      </c>
      <c r="D2328" s="220">
        <v>812</v>
      </c>
    </row>
    <row r="2329" spans="1:4" s="67" customFormat="1">
      <c r="A2329" s="77">
        <f t="shared" si="36"/>
        <v>2321</v>
      </c>
      <c r="B2329" s="515" t="s">
        <v>334</v>
      </c>
      <c r="C2329" s="219" t="s">
        <v>1407</v>
      </c>
      <c r="D2329" s="220">
        <v>812</v>
      </c>
    </row>
    <row r="2330" spans="1:4" s="67" customFormat="1">
      <c r="A2330" s="77">
        <f t="shared" si="36"/>
        <v>2322</v>
      </c>
      <c r="B2330" s="515" t="s">
        <v>334</v>
      </c>
      <c r="C2330" s="219" t="s">
        <v>1407</v>
      </c>
      <c r="D2330" s="220">
        <v>812</v>
      </c>
    </row>
    <row r="2331" spans="1:4" s="67" customFormat="1">
      <c r="A2331" s="77">
        <f t="shared" si="36"/>
        <v>2323</v>
      </c>
      <c r="B2331" s="515" t="s">
        <v>334</v>
      </c>
      <c r="C2331" s="219" t="s">
        <v>1407</v>
      </c>
      <c r="D2331" s="220">
        <v>812</v>
      </c>
    </row>
    <row r="2332" spans="1:4" s="67" customFormat="1">
      <c r="A2332" s="77">
        <f t="shared" si="36"/>
        <v>2324</v>
      </c>
      <c r="B2332" s="515" t="s">
        <v>334</v>
      </c>
      <c r="C2332" s="219" t="s">
        <v>1407</v>
      </c>
      <c r="D2332" s="220">
        <v>812</v>
      </c>
    </row>
    <row r="2333" spans="1:4" s="67" customFormat="1">
      <c r="A2333" s="77">
        <f t="shared" si="36"/>
        <v>2325</v>
      </c>
      <c r="B2333" s="515" t="s">
        <v>334</v>
      </c>
      <c r="C2333" s="219" t="s">
        <v>1407</v>
      </c>
      <c r="D2333" s="220">
        <v>812</v>
      </c>
    </row>
    <row r="2334" spans="1:4" s="67" customFormat="1">
      <c r="A2334" s="77">
        <f t="shared" si="36"/>
        <v>2326</v>
      </c>
      <c r="B2334" s="515" t="s">
        <v>334</v>
      </c>
      <c r="C2334" s="219" t="s">
        <v>1407</v>
      </c>
      <c r="D2334" s="220">
        <v>812</v>
      </c>
    </row>
    <row r="2335" spans="1:4" s="67" customFormat="1">
      <c r="A2335" s="77">
        <f t="shared" si="36"/>
        <v>2327</v>
      </c>
      <c r="B2335" s="515" t="s">
        <v>334</v>
      </c>
      <c r="C2335" s="219" t="s">
        <v>1407</v>
      </c>
      <c r="D2335" s="220">
        <v>812</v>
      </c>
    </row>
    <row r="2336" spans="1:4" s="67" customFormat="1">
      <c r="A2336" s="77">
        <f t="shared" si="36"/>
        <v>2328</v>
      </c>
      <c r="B2336" s="515" t="s">
        <v>334</v>
      </c>
      <c r="C2336" s="219" t="s">
        <v>1407</v>
      </c>
      <c r="D2336" s="220">
        <v>812</v>
      </c>
    </row>
    <row r="2337" spans="1:4" s="67" customFormat="1">
      <c r="A2337" s="77">
        <f t="shared" si="36"/>
        <v>2329</v>
      </c>
      <c r="B2337" s="515" t="s">
        <v>334</v>
      </c>
      <c r="C2337" s="219" t="s">
        <v>1407</v>
      </c>
      <c r="D2337" s="220">
        <v>812</v>
      </c>
    </row>
    <row r="2338" spans="1:4" s="67" customFormat="1">
      <c r="A2338" s="77">
        <f t="shared" si="36"/>
        <v>2330</v>
      </c>
      <c r="B2338" s="515" t="s">
        <v>334</v>
      </c>
      <c r="C2338" s="219" t="s">
        <v>1407</v>
      </c>
      <c r="D2338" s="220">
        <v>812</v>
      </c>
    </row>
    <row r="2339" spans="1:4" s="67" customFormat="1">
      <c r="A2339" s="77">
        <f t="shared" si="36"/>
        <v>2331</v>
      </c>
      <c r="B2339" s="515" t="s">
        <v>334</v>
      </c>
      <c r="C2339" s="219" t="s">
        <v>1407</v>
      </c>
      <c r="D2339" s="220">
        <v>812</v>
      </c>
    </row>
    <row r="2340" spans="1:4" s="67" customFormat="1">
      <c r="A2340" s="77">
        <f t="shared" si="36"/>
        <v>2332</v>
      </c>
      <c r="B2340" s="515" t="s">
        <v>334</v>
      </c>
      <c r="C2340" s="219" t="s">
        <v>1408</v>
      </c>
      <c r="D2340" s="220">
        <v>174928</v>
      </c>
    </row>
    <row r="2341" spans="1:4" s="67" customFormat="1">
      <c r="A2341" s="77">
        <f t="shared" si="36"/>
        <v>2333</v>
      </c>
      <c r="B2341" s="515" t="s">
        <v>334</v>
      </c>
      <c r="C2341" s="219" t="s">
        <v>1409</v>
      </c>
      <c r="D2341" s="220">
        <v>3758.4</v>
      </c>
    </row>
    <row r="2342" spans="1:4" s="67" customFormat="1">
      <c r="A2342" s="77">
        <f t="shared" si="36"/>
        <v>2334</v>
      </c>
      <c r="B2342" s="515" t="s">
        <v>334</v>
      </c>
      <c r="C2342" s="219" t="s">
        <v>1409</v>
      </c>
      <c r="D2342" s="220">
        <v>3758.4</v>
      </c>
    </row>
    <row r="2343" spans="1:4" s="67" customFormat="1">
      <c r="A2343" s="77">
        <f t="shared" si="36"/>
        <v>2335</v>
      </c>
      <c r="B2343" s="515" t="s">
        <v>334</v>
      </c>
      <c r="C2343" s="219" t="s">
        <v>1409</v>
      </c>
      <c r="D2343" s="220">
        <v>3758.4</v>
      </c>
    </row>
    <row r="2344" spans="1:4" s="67" customFormat="1">
      <c r="A2344" s="77">
        <f t="shared" si="36"/>
        <v>2336</v>
      </c>
      <c r="B2344" s="515" t="s">
        <v>334</v>
      </c>
      <c r="C2344" s="219" t="s">
        <v>1409</v>
      </c>
      <c r="D2344" s="220">
        <v>3758.4</v>
      </c>
    </row>
    <row r="2345" spans="1:4" s="67" customFormat="1">
      <c r="A2345" s="77">
        <f t="shared" si="36"/>
        <v>2337</v>
      </c>
      <c r="B2345" s="515" t="s">
        <v>334</v>
      </c>
      <c r="C2345" s="219" t="s">
        <v>1409</v>
      </c>
      <c r="D2345" s="220">
        <v>3758.4</v>
      </c>
    </row>
    <row r="2346" spans="1:4" s="67" customFormat="1">
      <c r="A2346" s="77">
        <f t="shared" si="36"/>
        <v>2338</v>
      </c>
      <c r="B2346" s="515" t="s">
        <v>334</v>
      </c>
      <c r="C2346" s="219" t="s">
        <v>1409</v>
      </c>
      <c r="D2346" s="220">
        <v>3758.4</v>
      </c>
    </row>
    <row r="2347" spans="1:4" s="67" customFormat="1">
      <c r="A2347" s="77">
        <f t="shared" si="36"/>
        <v>2339</v>
      </c>
      <c r="B2347" s="515" t="s">
        <v>334</v>
      </c>
      <c r="C2347" s="219" t="s">
        <v>1409</v>
      </c>
      <c r="D2347" s="220">
        <v>3758.4</v>
      </c>
    </row>
    <row r="2348" spans="1:4" s="67" customFormat="1">
      <c r="A2348" s="77">
        <f t="shared" si="36"/>
        <v>2340</v>
      </c>
      <c r="B2348" s="515" t="s">
        <v>334</v>
      </c>
      <c r="C2348" s="219" t="s">
        <v>1409</v>
      </c>
      <c r="D2348" s="220">
        <v>3758.4</v>
      </c>
    </row>
    <row r="2349" spans="1:4" s="67" customFormat="1">
      <c r="A2349" s="77">
        <f t="shared" si="36"/>
        <v>2341</v>
      </c>
      <c r="B2349" s="515" t="s">
        <v>334</v>
      </c>
      <c r="C2349" s="219" t="s">
        <v>1409</v>
      </c>
      <c r="D2349" s="220">
        <v>3758.4</v>
      </c>
    </row>
    <row r="2350" spans="1:4" s="67" customFormat="1">
      <c r="A2350" s="77">
        <f t="shared" si="36"/>
        <v>2342</v>
      </c>
      <c r="B2350" s="515" t="s">
        <v>334</v>
      </c>
      <c r="C2350" s="219" t="s">
        <v>1409</v>
      </c>
      <c r="D2350" s="220">
        <v>3758.4</v>
      </c>
    </row>
    <row r="2351" spans="1:4" s="67" customFormat="1">
      <c r="A2351" s="77">
        <f t="shared" si="36"/>
        <v>2343</v>
      </c>
      <c r="B2351" s="515" t="s">
        <v>334</v>
      </c>
      <c r="C2351" s="219" t="s">
        <v>1409</v>
      </c>
      <c r="D2351" s="220">
        <v>3758.4</v>
      </c>
    </row>
    <row r="2352" spans="1:4" s="67" customFormat="1">
      <c r="A2352" s="77">
        <f t="shared" si="36"/>
        <v>2344</v>
      </c>
      <c r="B2352" s="515" t="s">
        <v>334</v>
      </c>
      <c r="C2352" s="219" t="s">
        <v>1409</v>
      </c>
      <c r="D2352" s="220">
        <v>3758.4</v>
      </c>
    </row>
    <row r="2353" spans="1:4" s="67" customFormat="1">
      <c r="A2353" s="77">
        <f t="shared" si="36"/>
        <v>2345</v>
      </c>
      <c r="B2353" s="515" t="s">
        <v>334</v>
      </c>
      <c r="C2353" s="219" t="s">
        <v>1409</v>
      </c>
      <c r="D2353" s="220">
        <v>3758.4</v>
      </c>
    </row>
    <row r="2354" spans="1:4" s="67" customFormat="1">
      <c r="A2354" s="77">
        <f t="shared" si="36"/>
        <v>2346</v>
      </c>
      <c r="B2354" s="515" t="s">
        <v>334</v>
      </c>
      <c r="C2354" s="219" t="s">
        <v>1409</v>
      </c>
      <c r="D2354" s="220">
        <v>3758.4</v>
      </c>
    </row>
    <row r="2355" spans="1:4" s="67" customFormat="1">
      <c r="A2355" s="77">
        <f t="shared" si="36"/>
        <v>2347</v>
      </c>
      <c r="B2355" s="515" t="s">
        <v>334</v>
      </c>
      <c r="C2355" s="219" t="s">
        <v>1410</v>
      </c>
      <c r="D2355" s="220">
        <v>3758.4</v>
      </c>
    </row>
    <row r="2356" spans="1:4" s="67" customFormat="1">
      <c r="A2356" s="77">
        <f t="shared" si="36"/>
        <v>2348</v>
      </c>
      <c r="B2356" s="515" t="s">
        <v>334</v>
      </c>
      <c r="C2356" s="219" t="s">
        <v>1410</v>
      </c>
      <c r="D2356" s="220">
        <v>3758.4</v>
      </c>
    </row>
    <row r="2357" spans="1:4" s="67" customFormat="1">
      <c r="A2357" s="77">
        <f t="shared" si="36"/>
        <v>2349</v>
      </c>
      <c r="B2357" s="515" t="s">
        <v>334</v>
      </c>
      <c r="C2357" s="219" t="s">
        <v>1410</v>
      </c>
      <c r="D2357" s="220">
        <v>3758.4</v>
      </c>
    </row>
    <row r="2358" spans="1:4" s="67" customFormat="1">
      <c r="A2358" s="77">
        <f t="shared" si="36"/>
        <v>2350</v>
      </c>
      <c r="B2358" s="515" t="s">
        <v>334</v>
      </c>
      <c r="C2358" s="219" t="s">
        <v>1410</v>
      </c>
      <c r="D2358" s="220">
        <v>3758.4</v>
      </c>
    </row>
    <row r="2359" spans="1:4" s="67" customFormat="1">
      <c r="A2359" s="77">
        <f t="shared" si="36"/>
        <v>2351</v>
      </c>
      <c r="B2359" s="515" t="s">
        <v>334</v>
      </c>
      <c r="C2359" s="219" t="s">
        <v>1410</v>
      </c>
      <c r="D2359" s="220">
        <v>3758.4</v>
      </c>
    </row>
    <row r="2360" spans="1:4" s="67" customFormat="1">
      <c r="A2360" s="77">
        <f t="shared" si="36"/>
        <v>2352</v>
      </c>
      <c r="B2360" s="515" t="s">
        <v>334</v>
      </c>
      <c r="C2360" s="219" t="s">
        <v>1410</v>
      </c>
      <c r="D2360" s="220">
        <v>3758.4</v>
      </c>
    </row>
    <row r="2361" spans="1:4" s="67" customFormat="1">
      <c r="A2361" s="77">
        <f t="shared" si="36"/>
        <v>2353</v>
      </c>
      <c r="B2361" s="515" t="s">
        <v>334</v>
      </c>
      <c r="C2361" s="219" t="s">
        <v>1410</v>
      </c>
      <c r="D2361" s="220">
        <v>3758.4</v>
      </c>
    </row>
    <row r="2362" spans="1:4" s="67" customFormat="1">
      <c r="A2362" s="77">
        <f t="shared" si="36"/>
        <v>2354</v>
      </c>
      <c r="B2362" s="515" t="s">
        <v>334</v>
      </c>
      <c r="C2362" s="219" t="s">
        <v>1410</v>
      </c>
      <c r="D2362" s="220">
        <v>3758.4</v>
      </c>
    </row>
    <row r="2363" spans="1:4" s="67" customFormat="1">
      <c r="A2363" s="77">
        <f t="shared" si="36"/>
        <v>2355</v>
      </c>
      <c r="B2363" s="515" t="s">
        <v>334</v>
      </c>
      <c r="C2363" s="219" t="s">
        <v>1410</v>
      </c>
      <c r="D2363" s="220">
        <v>3758.4</v>
      </c>
    </row>
    <row r="2364" spans="1:4" s="67" customFormat="1">
      <c r="A2364" s="77">
        <f t="shared" si="36"/>
        <v>2356</v>
      </c>
      <c r="B2364" s="515" t="s">
        <v>334</v>
      </c>
      <c r="C2364" s="219" t="s">
        <v>1410</v>
      </c>
      <c r="D2364" s="220">
        <v>3758.4</v>
      </c>
    </row>
    <row r="2365" spans="1:4" s="67" customFormat="1">
      <c r="A2365" s="77">
        <f t="shared" si="36"/>
        <v>2357</v>
      </c>
      <c r="B2365" s="515" t="s">
        <v>334</v>
      </c>
      <c r="C2365" s="219" t="s">
        <v>1410</v>
      </c>
      <c r="D2365" s="220">
        <v>3758.4</v>
      </c>
    </row>
    <row r="2366" spans="1:4" s="67" customFormat="1">
      <c r="A2366" s="77">
        <f t="shared" si="36"/>
        <v>2358</v>
      </c>
      <c r="B2366" s="515" t="s">
        <v>334</v>
      </c>
      <c r="C2366" s="219" t="s">
        <v>1410</v>
      </c>
      <c r="D2366" s="220">
        <v>3758.4</v>
      </c>
    </row>
    <row r="2367" spans="1:4" s="67" customFormat="1">
      <c r="A2367" s="77">
        <f t="shared" si="36"/>
        <v>2359</v>
      </c>
      <c r="B2367" s="515" t="s">
        <v>334</v>
      </c>
      <c r="C2367" s="219" t="s">
        <v>1411</v>
      </c>
      <c r="D2367" s="220">
        <v>1821.2</v>
      </c>
    </row>
    <row r="2368" spans="1:4" s="67" customFormat="1">
      <c r="A2368" s="77">
        <f t="shared" si="36"/>
        <v>2360</v>
      </c>
      <c r="B2368" s="515" t="s">
        <v>334</v>
      </c>
      <c r="C2368" s="219" t="s">
        <v>1411</v>
      </c>
      <c r="D2368" s="220">
        <v>1821.2</v>
      </c>
    </row>
    <row r="2369" spans="1:4" s="67" customFormat="1">
      <c r="A2369" s="77">
        <f t="shared" si="36"/>
        <v>2361</v>
      </c>
      <c r="B2369" s="515" t="s">
        <v>334</v>
      </c>
      <c r="C2369" s="219" t="s">
        <v>1411</v>
      </c>
      <c r="D2369" s="220">
        <v>1821.2</v>
      </c>
    </row>
    <row r="2370" spans="1:4" s="67" customFormat="1">
      <c r="A2370" s="77">
        <f t="shared" si="36"/>
        <v>2362</v>
      </c>
      <c r="B2370" s="515" t="s">
        <v>334</v>
      </c>
      <c r="C2370" s="219" t="s">
        <v>1411</v>
      </c>
      <c r="D2370" s="220">
        <v>1821.2</v>
      </c>
    </row>
    <row r="2371" spans="1:4" s="67" customFormat="1">
      <c r="A2371" s="77">
        <f t="shared" si="36"/>
        <v>2363</v>
      </c>
      <c r="B2371" s="515" t="s">
        <v>334</v>
      </c>
      <c r="C2371" s="219" t="s">
        <v>1411</v>
      </c>
      <c r="D2371" s="220">
        <v>1821.2</v>
      </c>
    </row>
    <row r="2372" spans="1:4" s="67" customFormat="1">
      <c r="A2372" s="77">
        <f t="shared" si="36"/>
        <v>2364</v>
      </c>
      <c r="B2372" s="515" t="s">
        <v>334</v>
      </c>
      <c r="C2372" s="219" t="s">
        <v>1411</v>
      </c>
      <c r="D2372" s="220">
        <v>1821.2</v>
      </c>
    </row>
    <row r="2373" spans="1:4" s="67" customFormat="1">
      <c r="A2373" s="77">
        <f t="shared" si="36"/>
        <v>2365</v>
      </c>
      <c r="B2373" s="515" t="s">
        <v>334</v>
      </c>
      <c r="C2373" s="219" t="s">
        <v>1411</v>
      </c>
      <c r="D2373" s="220">
        <v>1821.2</v>
      </c>
    </row>
    <row r="2374" spans="1:4" s="67" customFormat="1">
      <c r="A2374" s="77">
        <f t="shared" si="36"/>
        <v>2366</v>
      </c>
      <c r="B2374" s="515" t="s">
        <v>334</v>
      </c>
      <c r="C2374" s="219" t="s">
        <v>1411</v>
      </c>
      <c r="D2374" s="220">
        <v>1821.2</v>
      </c>
    </row>
    <row r="2375" spans="1:4" s="67" customFormat="1">
      <c r="A2375" s="77">
        <f t="shared" si="36"/>
        <v>2367</v>
      </c>
      <c r="B2375" s="515" t="s">
        <v>334</v>
      </c>
      <c r="C2375" s="219" t="s">
        <v>1411</v>
      </c>
      <c r="D2375" s="220">
        <v>1821.2</v>
      </c>
    </row>
    <row r="2376" spans="1:4" s="67" customFormat="1">
      <c r="A2376" s="77">
        <f t="shared" si="36"/>
        <v>2368</v>
      </c>
      <c r="B2376" s="515" t="s">
        <v>334</v>
      </c>
      <c r="C2376" s="219" t="s">
        <v>1411</v>
      </c>
      <c r="D2376" s="220">
        <v>1821.2</v>
      </c>
    </row>
    <row r="2377" spans="1:4" s="67" customFormat="1">
      <c r="A2377" s="77">
        <f t="shared" si="36"/>
        <v>2369</v>
      </c>
      <c r="B2377" s="515" t="s">
        <v>334</v>
      </c>
      <c r="C2377" s="219" t="s">
        <v>1411</v>
      </c>
      <c r="D2377" s="220">
        <v>1821.2</v>
      </c>
    </row>
    <row r="2378" spans="1:4" s="67" customFormat="1">
      <c r="A2378" s="77">
        <f t="shared" si="36"/>
        <v>2370</v>
      </c>
      <c r="B2378" s="515" t="s">
        <v>334</v>
      </c>
      <c r="C2378" s="219" t="s">
        <v>1411</v>
      </c>
      <c r="D2378" s="220">
        <v>1821.2</v>
      </c>
    </row>
    <row r="2379" spans="1:4" s="67" customFormat="1">
      <c r="A2379" s="77">
        <f t="shared" ref="A2379:A2442" si="37">A2378+1</f>
        <v>2371</v>
      </c>
      <c r="B2379" s="515" t="s">
        <v>334</v>
      </c>
      <c r="C2379" s="219" t="s">
        <v>1411</v>
      </c>
      <c r="D2379" s="220">
        <v>1821.2</v>
      </c>
    </row>
    <row r="2380" spans="1:4" s="67" customFormat="1">
      <c r="A2380" s="77">
        <f t="shared" si="37"/>
        <v>2372</v>
      </c>
      <c r="B2380" s="515" t="s">
        <v>334</v>
      </c>
      <c r="C2380" s="219" t="s">
        <v>1411</v>
      </c>
      <c r="D2380" s="220">
        <v>1821.2</v>
      </c>
    </row>
    <row r="2381" spans="1:4" s="67" customFormat="1">
      <c r="A2381" s="77">
        <f t="shared" si="37"/>
        <v>2373</v>
      </c>
      <c r="B2381" s="515" t="s">
        <v>334</v>
      </c>
      <c r="C2381" s="219" t="s">
        <v>1412</v>
      </c>
      <c r="D2381" s="220">
        <v>2763.12</v>
      </c>
    </row>
    <row r="2382" spans="1:4" s="67" customFormat="1">
      <c r="A2382" s="77">
        <f t="shared" si="37"/>
        <v>2374</v>
      </c>
      <c r="B2382" s="515" t="s">
        <v>334</v>
      </c>
      <c r="C2382" s="219" t="s">
        <v>1412</v>
      </c>
      <c r="D2382" s="220">
        <v>2763.12</v>
      </c>
    </row>
    <row r="2383" spans="1:4" s="67" customFormat="1">
      <c r="A2383" s="77">
        <f t="shared" si="37"/>
        <v>2375</v>
      </c>
      <c r="B2383" s="515" t="s">
        <v>334</v>
      </c>
      <c r="C2383" s="219" t="s">
        <v>1412</v>
      </c>
      <c r="D2383" s="220">
        <v>2763.12</v>
      </c>
    </row>
    <row r="2384" spans="1:4" s="67" customFormat="1">
      <c r="A2384" s="77">
        <f t="shared" si="37"/>
        <v>2376</v>
      </c>
      <c r="B2384" s="515" t="s">
        <v>334</v>
      </c>
      <c r="C2384" s="219" t="s">
        <v>1412</v>
      </c>
      <c r="D2384" s="220">
        <v>2763.12</v>
      </c>
    </row>
    <row r="2385" spans="1:4" s="67" customFormat="1">
      <c r="A2385" s="77">
        <f t="shared" si="37"/>
        <v>2377</v>
      </c>
      <c r="B2385" s="515" t="s">
        <v>334</v>
      </c>
      <c r="C2385" s="219" t="s">
        <v>1412</v>
      </c>
      <c r="D2385" s="220">
        <v>2763.12</v>
      </c>
    </row>
    <row r="2386" spans="1:4" s="67" customFormat="1">
      <c r="A2386" s="77">
        <f t="shared" si="37"/>
        <v>2378</v>
      </c>
      <c r="B2386" s="515" t="s">
        <v>334</v>
      </c>
      <c r="C2386" s="219" t="s">
        <v>1412</v>
      </c>
      <c r="D2386" s="220">
        <v>2763.12</v>
      </c>
    </row>
    <row r="2387" spans="1:4" s="67" customFormat="1">
      <c r="A2387" s="77">
        <f t="shared" si="37"/>
        <v>2379</v>
      </c>
      <c r="B2387" s="515" t="s">
        <v>334</v>
      </c>
      <c r="C2387" s="219" t="s">
        <v>1412</v>
      </c>
      <c r="D2387" s="220">
        <v>2763.12</v>
      </c>
    </row>
    <row r="2388" spans="1:4" s="67" customFormat="1">
      <c r="A2388" s="77">
        <f t="shared" si="37"/>
        <v>2380</v>
      </c>
      <c r="B2388" s="515" t="s">
        <v>334</v>
      </c>
      <c r="C2388" s="219" t="s">
        <v>1412</v>
      </c>
      <c r="D2388" s="220">
        <v>2763.12</v>
      </c>
    </row>
    <row r="2389" spans="1:4" s="67" customFormat="1">
      <c r="A2389" s="77">
        <f t="shared" si="37"/>
        <v>2381</v>
      </c>
      <c r="B2389" s="515" t="s">
        <v>334</v>
      </c>
      <c r="C2389" s="219" t="s">
        <v>1412</v>
      </c>
      <c r="D2389" s="220">
        <v>2763.12</v>
      </c>
    </row>
    <row r="2390" spans="1:4" s="67" customFormat="1">
      <c r="A2390" s="77">
        <f t="shared" si="37"/>
        <v>2382</v>
      </c>
      <c r="B2390" s="515" t="s">
        <v>334</v>
      </c>
      <c r="C2390" s="219" t="s">
        <v>1412</v>
      </c>
      <c r="D2390" s="220">
        <v>2763.12</v>
      </c>
    </row>
    <row r="2391" spans="1:4" s="67" customFormat="1">
      <c r="A2391" s="77">
        <f t="shared" si="37"/>
        <v>2383</v>
      </c>
      <c r="B2391" s="515" t="s">
        <v>334</v>
      </c>
      <c r="C2391" s="219" t="s">
        <v>1412</v>
      </c>
      <c r="D2391" s="220">
        <v>2763.12</v>
      </c>
    </row>
    <row r="2392" spans="1:4" s="67" customFormat="1">
      <c r="A2392" s="77">
        <f t="shared" si="37"/>
        <v>2384</v>
      </c>
      <c r="B2392" s="515" t="s">
        <v>334</v>
      </c>
      <c r="C2392" s="219" t="s">
        <v>1413</v>
      </c>
      <c r="D2392" s="220">
        <v>928</v>
      </c>
    </row>
    <row r="2393" spans="1:4" s="67" customFormat="1">
      <c r="A2393" s="77">
        <f t="shared" si="37"/>
        <v>2385</v>
      </c>
      <c r="B2393" s="515" t="s">
        <v>334</v>
      </c>
      <c r="C2393" s="219" t="s">
        <v>1413</v>
      </c>
      <c r="D2393" s="220">
        <v>928</v>
      </c>
    </row>
    <row r="2394" spans="1:4" s="67" customFormat="1">
      <c r="A2394" s="77">
        <f t="shared" si="37"/>
        <v>2386</v>
      </c>
      <c r="B2394" s="515" t="s">
        <v>334</v>
      </c>
      <c r="C2394" s="219" t="s">
        <v>1413</v>
      </c>
      <c r="D2394" s="220">
        <v>928</v>
      </c>
    </row>
    <row r="2395" spans="1:4" s="67" customFormat="1">
      <c r="A2395" s="77">
        <f t="shared" si="37"/>
        <v>2387</v>
      </c>
      <c r="B2395" s="515" t="s">
        <v>334</v>
      </c>
      <c r="C2395" s="219" t="s">
        <v>1413</v>
      </c>
      <c r="D2395" s="220">
        <v>928</v>
      </c>
    </row>
    <row r="2396" spans="1:4" s="67" customFormat="1">
      <c r="A2396" s="77">
        <f t="shared" si="37"/>
        <v>2388</v>
      </c>
      <c r="B2396" s="515" t="s">
        <v>334</v>
      </c>
      <c r="C2396" s="219" t="s">
        <v>1413</v>
      </c>
      <c r="D2396" s="220">
        <v>928</v>
      </c>
    </row>
    <row r="2397" spans="1:4" s="67" customFormat="1">
      <c r="A2397" s="77">
        <f t="shared" si="37"/>
        <v>2389</v>
      </c>
      <c r="B2397" s="515" t="s">
        <v>334</v>
      </c>
      <c r="C2397" s="219" t="s">
        <v>1413</v>
      </c>
      <c r="D2397" s="220">
        <v>928</v>
      </c>
    </row>
    <row r="2398" spans="1:4" s="67" customFormat="1">
      <c r="A2398" s="77">
        <f t="shared" si="37"/>
        <v>2390</v>
      </c>
      <c r="B2398" s="515" t="s">
        <v>334</v>
      </c>
      <c r="C2398" s="219" t="s">
        <v>1413</v>
      </c>
      <c r="D2398" s="220">
        <v>928</v>
      </c>
    </row>
    <row r="2399" spans="1:4" s="67" customFormat="1">
      <c r="A2399" s="77">
        <f t="shared" si="37"/>
        <v>2391</v>
      </c>
      <c r="B2399" s="515" t="s">
        <v>334</v>
      </c>
      <c r="C2399" s="219" t="s">
        <v>1413</v>
      </c>
      <c r="D2399" s="220">
        <v>928</v>
      </c>
    </row>
    <row r="2400" spans="1:4" s="67" customFormat="1">
      <c r="A2400" s="77">
        <f t="shared" si="37"/>
        <v>2392</v>
      </c>
      <c r="B2400" s="515" t="s">
        <v>334</v>
      </c>
      <c r="C2400" s="219" t="s">
        <v>1413</v>
      </c>
      <c r="D2400" s="220">
        <v>928</v>
      </c>
    </row>
    <row r="2401" spans="1:4" s="67" customFormat="1">
      <c r="A2401" s="77">
        <f t="shared" si="37"/>
        <v>2393</v>
      </c>
      <c r="B2401" s="515" t="s">
        <v>334</v>
      </c>
      <c r="C2401" s="219" t="s">
        <v>1413</v>
      </c>
      <c r="D2401" s="220">
        <v>928</v>
      </c>
    </row>
    <row r="2402" spans="1:4" s="67" customFormat="1">
      <c r="A2402" s="77">
        <f t="shared" si="37"/>
        <v>2394</v>
      </c>
      <c r="B2402" s="515" t="s">
        <v>334</v>
      </c>
      <c r="C2402" s="219" t="s">
        <v>1413</v>
      </c>
      <c r="D2402" s="220">
        <v>928</v>
      </c>
    </row>
    <row r="2403" spans="1:4" s="67" customFormat="1">
      <c r="A2403" s="77">
        <f t="shared" si="37"/>
        <v>2395</v>
      </c>
      <c r="B2403" s="515" t="s">
        <v>334</v>
      </c>
      <c r="C2403" s="219" t="s">
        <v>1413</v>
      </c>
      <c r="D2403" s="220">
        <v>928</v>
      </c>
    </row>
    <row r="2404" spans="1:4" s="67" customFormat="1">
      <c r="A2404" s="77">
        <f t="shared" si="37"/>
        <v>2396</v>
      </c>
      <c r="B2404" s="515" t="s">
        <v>334</v>
      </c>
      <c r="C2404" s="219" t="s">
        <v>1413</v>
      </c>
      <c r="D2404" s="220">
        <v>928</v>
      </c>
    </row>
    <row r="2405" spans="1:4" s="67" customFormat="1">
      <c r="A2405" s="77">
        <f t="shared" si="37"/>
        <v>2397</v>
      </c>
      <c r="B2405" s="515" t="s">
        <v>334</v>
      </c>
      <c r="C2405" s="219" t="s">
        <v>1413</v>
      </c>
      <c r="D2405" s="220">
        <v>928</v>
      </c>
    </row>
    <row r="2406" spans="1:4" s="67" customFormat="1">
      <c r="A2406" s="77">
        <f t="shared" si="37"/>
        <v>2398</v>
      </c>
      <c r="B2406" s="515" t="s">
        <v>334</v>
      </c>
      <c r="C2406" s="219" t="s">
        <v>1414</v>
      </c>
      <c r="D2406" s="220">
        <v>13630</v>
      </c>
    </row>
    <row r="2407" spans="1:4" s="67" customFormat="1">
      <c r="A2407" s="77">
        <f t="shared" si="37"/>
        <v>2399</v>
      </c>
      <c r="B2407" s="515" t="s">
        <v>334</v>
      </c>
      <c r="C2407" s="219" t="s">
        <v>1414</v>
      </c>
      <c r="D2407" s="220">
        <v>13630</v>
      </c>
    </row>
    <row r="2408" spans="1:4" s="67" customFormat="1">
      <c r="A2408" s="77">
        <f t="shared" si="37"/>
        <v>2400</v>
      </c>
      <c r="B2408" s="515" t="s">
        <v>334</v>
      </c>
      <c r="C2408" s="219" t="s">
        <v>1415</v>
      </c>
      <c r="D2408" s="220">
        <v>21808</v>
      </c>
    </row>
    <row r="2409" spans="1:4" s="67" customFormat="1">
      <c r="A2409" s="77">
        <f t="shared" si="37"/>
        <v>2401</v>
      </c>
      <c r="B2409" s="515" t="s">
        <v>334</v>
      </c>
      <c r="C2409" s="219" t="s">
        <v>1416</v>
      </c>
      <c r="D2409" s="220">
        <v>5452</v>
      </c>
    </row>
    <row r="2410" spans="1:4" s="67" customFormat="1">
      <c r="A2410" s="77">
        <f t="shared" si="37"/>
        <v>2402</v>
      </c>
      <c r="B2410" s="515" t="s">
        <v>334</v>
      </c>
      <c r="C2410" s="219" t="s">
        <v>1417</v>
      </c>
      <c r="D2410" s="220">
        <v>19082</v>
      </c>
    </row>
    <row r="2411" spans="1:4" s="67" customFormat="1">
      <c r="A2411" s="77">
        <f t="shared" si="37"/>
        <v>2403</v>
      </c>
      <c r="B2411" s="515" t="s">
        <v>334</v>
      </c>
      <c r="C2411" s="219" t="s">
        <v>1418</v>
      </c>
      <c r="D2411" s="220">
        <v>8178</v>
      </c>
    </row>
    <row r="2412" spans="1:4" s="67" customFormat="1">
      <c r="A2412" s="77">
        <f t="shared" si="37"/>
        <v>2404</v>
      </c>
      <c r="B2412" s="515" t="s">
        <v>334</v>
      </c>
      <c r="C2412" s="219" t="s">
        <v>1419</v>
      </c>
      <c r="D2412" s="220">
        <v>27260</v>
      </c>
    </row>
    <row r="2413" spans="1:4" s="67" customFormat="1">
      <c r="A2413" s="77">
        <f t="shared" si="37"/>
        <v>2405</v>
      </c>
      <c r="B2413" s="515" t="s">
        <v>334</v>
      </c>
      <c r="C2413" s="219" t="s">
        <v>1419</v>
      </c>
      <c r="D2413" s="220">
        <v>27260</v>
      </c>
    </row>
    <row r="2414" spans="1:4" s="67" customFormat="1">
      <c r="A2414" s="77">
        <f t="shared" si="37"/>
        <v>2406</v>
      </c>
      <c r="B2414" s="515" t="s">
        <v>334</v>
      </c>
      <c r="C2414" s="219" t="s">
        <v>1420</v>
      </c>
      <c r="D2414" s="220">
        <v>27260</v>
      </c>
    </row>
    <row r="2415" spans="1:4" s="67" customFormat="1">
      <c r="A2415" s="77">
        <f t="shared" si="37"/>
        <v>2407</v>
      </c>
      <c r="B2415" s="515" t="s">
        <v>334</v>
      </c>
      <c r="C2415" s="219" t="s">
        <v>1420</v>
      </c>
      <c r="D2415" s="220">
        <v>27260</v>
      </c>
    </row>
    <row r="2416" spans="1:4" s="67" customFormat="1">
      <c r="A2416" s="77">
        <f t="shared" si="37"/>
        <v>2408</v>
      </c>
      <c r="B2416" s="515" t="s">
        <v>334</v>
      </c>
      <c r="C2416" s="219" t="s">
        <v>1421</v>
      </c>
      <c r="D2416" s="220">
        <v>19140</v>
      </c>
    </row>
    <row r="2417" spans="1:4" s="67" customFormat="1">
      <c r="A2417" s="77">
        <f t="shared" si="37"/>
        <v>2409</v>
      </c>
      <c r="B2417" s="515" t="s">
        <v>334</v>
      </c>
      <c r="C2417" s="219" t="s">
        <v>1422</v>
      </c>
      <c r="D2417" s="220">
        <v>0</v>
      </c>
    </row>
    <row r="2418" spans="1:4" s="67" customFormat="1">
      <c r="A2418" s="77">
        <f t="shared" si="37"/>
        <v>2410</v>
      </c>
      <c r="B2418" s="515" t="s">
        <v>334</v>
      </c>
      <c r="C2418" s="219" t="s">
        <v>1422</v>
      </c>
      <c r="D2418" s="220">
        <v>0</v>
      </c>
    </row>
    <row r="2419" spans="1:4" s="67" customFormat="1">
      <c r="A2419" s="77">
        <f t="shared" si="37"/>
        <v>2411</v>
      </c>
      <c r="B2419" s="515" t="s">
        <v>334</v>
      </c>
      <c r="C2419" s="219" t="s">
        <v>1422</v>
      </c>
      <c r="D2419" s="220">
        <v>0</v>
      </c>
    </row>
    <row r="2420" spans="1:4" s="67" customFormat="1">
      <c r="A2420" s="77">
        <f t="shared" si="37"/>
        <v>2412</v>
      </c>
      <c r="B2420" s="515" t="s">
        <v>334</v>
      </c>
      <c r="C2420" s="219" t="s">
        <v>1422</v>
      </c>
      <c r="D2420" s="220">
        <v>0</v>
      </c>
    </row>
    <row r="2421" spans="1:4" s="67" customFormat="1">
      <c r="A2421" s="77">
        <f t="shared" si="37"/>
        <v>2413</v>
      </c>
      <c r="B2421" s="515" t="s">
        <v>334</v>
      </c>
      <c r="C2421" s="219" t="s">
        <v>1423</v>
      </c>
      <c r="D2421" s="220">
        <v>7540</v>
      </c>
    </row>
    <row r="2422" spans="1:4" s="67" customFormat="1">
      <c r="A2422" s="77">
        <f t="shared" si="37"/>
        <v>2414</v>
      </c>
      <c r="B2422" s="515" t="s">
        <v>334</v>
      </c>
      <c r="C2422" s="219" t="s">
        <v>1423</v>
      </c>
      <c r="D2422" s="220">
        <v>7540</v>
      </c>
    </row>
    <row r="2423" spans="1:4" s="67" customFormat="1">
      <c r="A2423" s="77">
        <f t="shared" si="37"/>
        <v>2415</v>
      </c>
      <c r="B2423" s="515" t="s">
        <v>334</v>
      </c>
      <c r="C2423" s="219" t="s">
        <v>1423</v>
      </c>
      <c r="D2423" s="220">
        <v>7540</v>
      </c>
    </row>
    <row r="2424" spans="1:4" s="67" customFormat="1">
      <c r="A2424" s="77">
        <f t="shared" si="37"/>
        <v>2416</v>
      </c>
      <c r="B2424" s="515" t="s">
        <v>334</v>
      </c>
      <c r="C2424" s="219" t="s">
        <v>1423</v>
      </c>
      <c r="D2424" s="220">
        <v>7540</v>
      </c>
    </row>
    <row r="2425" spans="1:4" s="67" customFormat="1">
      <c r="A2425" s="77">
        <f t="shared" si="37"/>
        <v>2417</v>
      </c>
      <c r="B2425" s="515" t="s">
        <v>334</v>
      </c>
      <c r="C2425" s="219" t="s">
        <v>1423</v>
      </c>
      <c r="D2425" s="220">
        <v>7540</v>
      </c>
    </row>
    <row r="2426" spans="1:4" s="67" customFormat="1">
      <c r="A2426" s="77">
        <f t="shared" si="37"/>
        <v>2418</v>
      </c>
      <c r="B2426" s="515" t="s">
        <v>334</v>
      </c>
      <c r="C2426" s="219" t="s">
        <v>1423</v>
      </c>
      <c r="D2426" s="220">
        <v>7540</v>
      </c>
    </row>
    <row r="2427" spans="1:4" s="67" customFormat="1">
      <c r="A2427" s="77">
        <f t="shared" si="37"/>
        <v>2419</v>
      </c>
      <c r="B2427" s="515" t="s">
        <v>334</v>
      </c>
      <c r="C2427" s="219" t="s">
        <v>1423</v>
      </c>
      <c r="D2427" s="220">
        <v>7540</v>
      </c>
    </row>
    <row r="2428" spans="1:4" s="67" customFormat="1">
      <c r="A2428" s="77">
        <f t="shared" si="37"/>
        <v>2420</v>
      </c>
      <c r="B2428" s="515" t="s">
        <v>334</v>
      </c>
      <c r="C2428" s="219" t="s">
        <v>1423</v>
      </c>
      <c r="D2428" s="220">
        <v>7540</v>
      </c>
    </row>
    <row r="2429" spans="1:4" s="67" customFormat="1">
      <c r="A2429" s="77">
        <f t="shared" si="37"/>
        <v>2421</v>
      </c>
      <c r="B2429" s="515" t="s">
        <v>334</v>
      </c>
      <c r="C2429" s="219" t="s">
        <v>1423</v>
      </c>
      <c r="D2429" s="220">
        <v>7540</v>
      </c>
    </row>
    <row r="2430" spans="1:4" s="67" customFormat="1">
      <c r="A2430" s="77">
        <f t="shared" si="37"/>
        <v>2422</v>
      </c>
      <c r="B2430" s="515" t="s">
        <v>334</v>
      </c>
      <c r="C2430" s="219" t="s">
        <v>1423</v>
      </c>
      <c r="D2430" s="220">
        <v>7540</v>
      </c>
    </row>
    <row r="2431" spans="1:4" s="67" customFormat="1">
      <c r="A2431" s="77">
        <f t="shared" si="37"/>
        <v>2423</v>
      </c>
      <c r="B2431" s="515" t="s">
        <v>334</v>
      </c>
      <c r="C2431" s="219" t="s">
        <v>1423</v>
      </c>
      <c r="D2431" s="220">
        <v>7540</v>
      </c>
    </row>
    <row r="2432" spans="1:4" s="67" customFormat="1">
      <c r="A2432" s="77">
        <f t="shared" si="37"/>
        <v>2424</v>
      </c>
      <c r="B2432" s="515" t="s">
        <v>334</v>
      </c>
      <c r="C2432" s="219" t="s">
        <v>1424</v>
      </c>
      <c r="D2432" s="220">
        <v>788.8</v>
      </c>
    </row>
    <row r="2433" spans="1:4" s="67" customFormat="1">
      <c r="A2433" s="77">
        <f t="shared" si="37"/>
        <v>2425</v>
      </c>
      <c r="B2433" s="515" t="s">
        <v>334</v>
      </c>
      <c r="C2433" s="219" t="s">
        <v>1424</v>
      </c>
      <c r="D2433" s="220">
        <v>788.8</v>
      </c>
    </row>
    <row r="2434" spans="1:4" s="67" customFormat="1">
      <c r="A2434" s="77">
        <f t="shared" si="37"/>
        <v>2426</v>
      </c>
      <c r="B2434" s="515" t="s">
        <v>334</v>
      </c>
      <c r="C2434" s="219" t="s">
        <v>1425</v>
      </c>
      <c r="D2434" s="220">
        <v>14386.32</v>
      </c>
    </row>
    <row r="2435" spans="1:4" s="67" customFormat="1">
      <c r="A2435" s="77">
        <f t="shared" si="37"/>
        <v>2427</v>
      </c>
      <c r="B2435" s="515" t="s">
        <v>334</v>
      </c>
      <c r="C2435" s="219" t="s">
        <v>1425</v>
      </c>
      <c r="D2435" s="220">
        <v>14386.32</v>
      </c>
    </row>
    <row r="2436" spans="1:4" s="67" customFormat="1">
      <c r="A2436" s="77">
        <f t="shared" si="37"/>
        <v>2428</v>
      </c>
      <c r="B2436" s="515" t="s">
        <v>334</v>
      </c>
      <c r="C2436" s="219" t="s">
        <v>1425</v>
      </c>
      <c r="D2436" s="220">
        <v>14386.32</v>
      </c>
    </row>
    <row r="2437" spans="1:4" s="67" customFormat="1">
      <c r="A2437" s="77">
        <f t="shared" si="37"/>
        <v>2429</v>
      </c>
      <c r="B2437" s="515" t="s">
        <v>334</v>
      </c>
      <c r="C2437" s="219" t="s">
        <v>1425</v>
      </c>
      <c r="D2437" s="220">
        <v>19528.599999999999</v>
      </c>
    </row>
    <row r="2438" spans="1:4" s="67" customFormat="1">
      <c r="A2438" s="77">
        <f t="shared" si="37"/>
        <v>2430</v>
      </c>
      <c r="B2438" s="515" t="s">
        <v>334</v>
      </c>
      <c r="C2438" s="219" t="s">
        <v>1426</v>
      </c>
      <c r="D2438" s="220">
        <v>284200</v>
      </c>
    </row>
    <row r="2439" spans="1:4" s="67" customFormat="1">
      <c r="A2439" s="77">
        <f t="shared" si="37"/>
        <v>2431</v>
      </c>
      <c r="B2439" s="515" t="s">
        <v>334</v>
      </c>
      <c r="C2439" s="219" t="s">
        <v>1427</v>
      </c>
      <c r="D2439" s="220">
        <v>22585.200000000001</v>
      </c>
    </row>
    <row r="2440" spans="1:4" s="67" customFormat="1">
      <c r="A2440" s="77">
        <f t="shared" si="37"/>
        <v>2432</v>
      </c>
      <c r="B2440" s="515" t="s">
        <v>334</v>
      </c>
      <c r="C2440" s="219" t="s">
        <v>1428</v>
      </c>
      <c r="D2440" s="220">
        <v>0</v>
      </c>
    </row>
    <row r="2441" spans="1:4" s="67" customFormat="1">
      <c r="A2441" s="77">
        <f t="shared" si="37"/>
        <v>2433</v>
      </c>
      <c r="B2441" s="515" t="s">
        <v>334</v>
      </c>
      <c r="C2441" s="219" t="s">
        <v>1429</v>
      </c>
      <c r="D2441" s="220">
        <v>0</v>
      </c>
    </row>
    <row r="2442" spans="1:4" s="67" customFormat="1">
      <c r="A2442" s="77">
        <f t="shared" si="37"/>
        <v>2434</v>
      </c>
      <c r="B2442" s="515" t="s">
        <v>334</v>
      </c>
      <c r="C2442" s="219" t="s">
        <v>1430</v>
      </c>
      <c r="D2442" s="220">
        <v>0</v>
      </c>
    </row>
    <row r="2443" spans="1:4" s="67" customFormat="1">
      <c r="A2443" s="77">
        <f t="shared" ref="A2443:A2506" si="38">A2442+1</f>
        <v>2435</v>
      </c>
      <c r="B2443" s="515" t="s">
        <v>334</v>
      </c>
      <c r="C2443" s="219" t="s">
        <v>1431</v>
      </c>
      <c r="D2443" s="220">
        <v>0</v>
      </c>
    </row>
    <row r="2444" spans="1:4" s="67" customFormat="1">
      <c r="A2444" s="77">
        <f t="shared" si="38"/>
        <v>2436</v>
      </c>
      <c r="B2444" s="515" t="s">
        <v>334</v>
      </c>
      <c r="C2444" s="219" t="s">
        <v>1427</v>
      </c>
      <c r="D2444" s="220">
        <v>22585.200000000001</v>
      </c>
    </row>
    <row r="2445" spans="1:4" s="67" customFormat="1">
      <c r="A2445" s="77">
        <f t="shared" si="38"/>
        <v>2437</v>
      </c>
      <c r="B2445" s="515" t="s">
        <v>334</v>
      </c>
      <c r="C2445" s="219" t="s">
        <v>1428</v>
      </c>
      <c r="D2445" s="220">
        <v>0</v>
      </c>
    </row>
    <row r="2446" spans="1:4" s="67" customFormat="1">
      <c r="A2446" s="77">
        <f t="shared" si="38"/>
        <v>2438</v>
      </c>
      <c r="B2446" s="515" t="s">
        <v>334</v>
      </c>
      <c r="C2446" s="219" t="s">
        <v>1429</v>
      </c>
      <c r="D2446" s="220">
        <v>0</v>
      </c>
    </row>
    <row r="2447" spans="1:4" s="67" customFormat="1">
      <c r="A2447" s="77">
        <f t="shared" si="38"/>
        <v>2439</v>
      </c>
      <c r="B2447" s="515" t="s">
        <v>334</v>
      </c>
      <c r="C2447" s="219" t="s">
        <v>1430</v>
      </c>
      <c r="D2447" s="220">
        <v>0</v>
      </c>
    </row>
    <row r="2448" spans="1:4" s="67" customFormat="1">
      <c r="A2448" s="77">
        <f t="shared" si="38"/>
        <v>2440</v>
      </c>
      <c r="B2448" s="515" t="s">
        <v>334</v>
      </c>
      <c r="C2448" s="219" t="s">
        <v>1431</v>
      </c>
      <c r="D2448" s="220">
        <v>0</v>
      </c>
    </row>
    <row r="2449" spans="1:4" s="67" customFormat="1">
      <c r="A2449" s="77">
        <f t="shared" si="38"/>
        <v>2441</v>
      </c>
      <c r="B2449" s="515" t="s">
        <v>334</v>
      </c>
      <c r="C2449" s="219" t="s">
        <v>1427</v>
      </c>
      <c r="D2449" s="220">
        <v>22585.200000000001</v>
      </c>
    </row>
    <row r="2450" spans="1:4" s="67" customFormat="1">
      <c r="A2450" s="77">
        <f t="shared" si="38"/>
        <v>2442</v>
      </c>
      <c r="B2450" s="515" t="s">
        <v>334</v>
      </c>
      <c r="C2450" s="219" t="s">
        <v>1428</v>
      </c>
      <c r="D2450" s="220">
        <v>0</v>
      </c>
    </row>
    <row r="2451" spans="1:4" s="67" customFormat="1">
      <c r="A2451" s="77">
        <f t="shared" si="38"/>
        <v>2443</v>
      </c>
      <c r="B2451" s="515" t="s">
        <v>334</v>
      </c>
      <c r="C2451" s="219" t="s">
        <v>1429</v>
      </c>
      <c r="D2451" s="220">
        <v>0</v>
      </c>
    </row>
    <row r="2452" spans="1:4" s="67" customFormat="1">
      <c r="A2452" s="77">
        <f t="shared" si="38"/>
        <v>2444</v>
      </c>
      <c r="B2452" s="515" t="s">
        <v>334</v>
      </c>
      <c r="C2452" s="219" t="s">
        <v>1430</v>
      </c>
      <c r="D2452" s="220">
        <v>0</v>
      </c>
    </row>
    <row r="2453" spans="1:4" s="67" customFormat="1">
      <c r="A2453" s="77">
        <f t="shared" si="38"/>
        <v>2445</v>
      </c>
      <c r="B2453" s="515" t="s">
        <v>334</v>
      </c>
      <c r="C2453" s="219" t="s">
        <v>1431</v>
      </c>
      <c r="D2453" s="220">
        <v>0</v>
      </c>
    </row>
    <row r="2454" spans="1:4" s="67" customFormat="1">
      <c r="A2454" s="77">
        <f t="shared" si="38"/>
        <v>2446</v>
      </c>
      <c r="B2454" s="515" t="s">
        <v>334</v>
      </c>
      <c r="C2454" s="219" t="s">
        <v>1427</v>
      </c>
      <c r="D2454" s="220">
        <v>22585.200000000001</v>
      </c>
    </row>
    <row r="2455" spans="1:4" s="67" customFormat="1">
      <c r="A2455" s="77">
        <f t="shared" si="38"/>
        <v>2447</v>
      </c>
      <c r="B2455" s="515" t="s">
        <v>334</v>
      </c>
      <c r="C2455" s="219" t="s">
        <v>1428</v>
      </c>
      <c r="D2455" s="220">
        <v>0</v>
      </c>
    </row>
    <row r="2456" spans="1:4" s="67" customFormat="1">
      <c r="A2456" s="77">
        <f t="shared" si="38"/>
        <v>2448</v>
      </c>
      <c r="B2456" s="515" t="s">
        <v>334</v>
      </c>
      <c r="C2456" s="219" t="s">
        <v>1429</v>
      </c>
      <c r="D2456" s="220">
        <v>0</v>
      </c>
    </row>
    <row r="2457" spans="1:4" s="67" customFormat="1">
      <c r="A2457" s="77">
        <f t="shared" si="38"/>
        <v>2449</v>
      </c>
      <c r="B2457" s="515" t="s">
        <v>334</v>
      </c>
      <c r="C2457" s="219" t="s">
        <v>1430</v>
      </c>
      <c r="D2457" s="220">
        <v>0</v>
      </c>
    </row>
    <row r="2458" spans="1:4" s="67" customFormat="1">
      <c r="A2458" s="77">
        <f t="shared" si="38"/>
        <v>2450</v>
      </c>
      <c r="B2458" s="515" t="s">
        <v>334</v>
      </c>
      <c r="C2458" s="219" t="s">
        <v>1431</v>
      </c>
      <c r="D2458" s="220">
        <v>0</v>
      </c>
    </row>
    <row r="2459" spans="1:4" s="67" customFormat="1">
      <c r="A2459" s="77">
        <f t="shared" si="38"/>
        <v>2451</v>
      </c>
      <c r="B2459" s="515" t="s">
        <v>334</v>
      </c>
      <c r="C2459" s="219" t="s">
        <v>1427</v>
      </c>
      <c r="D2459" s="220">
        <v>22585.200000000001</v>
      </c>
    </row>
    <row r="2460" spans="1:4" s="67" customFormat="1">
      <c r="A2460" s="77">
        <f t="shared" si="38"/>
        <v>2452</v>
      </c>
      <c r="B2460" s="515" t="s">
        <v>334</v>
      </c>
      <c r="C2460" s="219" t="s">
        <v>1428</v>
      </c>
      <c r="D2460" s="220">
        <v>0</v>
      </c>
    </row>
    <row r="2461" spans="1:4" s="67" customFormat="1">
      <c r="A2461" s="77">
        <f t="shared" si="38"/>
        <v>2453</v>
      </c>
      <c r="B2461" s="515" t="s">
        <v>334</v>
      </c>
      <c r="C2461" s="219" t="s">
        <v>1429</v>
      </c>
      <c r="D2461" s="220">
        <v>0</v>
      </c>
    </row>
    <row r="2462" spans="1:4" s="67" customFormat="1">
      <c r="A2462" s="77">
        <f t="shared" si="38"/>
        <v>2454</v>
      </c>
      <c r="B2462" s="515" t="s">
        <v>334</v>
      </c>
      <c r="C2462" s="219" t="s">
        <v>1430</v>
      </c>
      <c r="D2462" s="220">
        <v>0</v>
      </c>
    </row>
    <row r="2463" spans="1:4" s="67" customFormat="1">
      <c r="A2463" s="77">
        <f t="shared" si="38"/>
        <v>2455</v>
      </c>
      <c r="B2463" s="515" t="s">
        <v>334</v>
      </c>
      <c r="C2463" s="219" t="s">
        <v>1431</v>
      </c>
      <c r="D2463" s="220">
        <v>0</v>
      </c>
    </row>
    <row r="2464" spans="1:4" s="67" customFormat="1">
      <c r="A2464" s="77">
        <f t="shared" si="38"/>
        <v>2456</v>
      </c>
      <c r="B2464" s="515" t="s">
        <v>334</v>
      </c>
      <c r="C2464" s="219" t="s">
        <v>1427</v>
      </c>
      <c r="D2464" s="220">
        <v>22585.200000000001</v>
      </c>
    </row>
    <row r="2465" spans="1:4" s="67" customFormat="1">
      <c r="A2465" s="77">
        <f t="shared" si="38"/>
        <v>2457</v>
      </c>
      <c r="B2465" s="515" t="s">
        <v>334</v>
      </c>
      <c r="C2465" s="219" t="s">
        <v>1428</v>
      </c>
      <c r="D2465" s="220">
        <v>0</v>
      </c>
    </row>
    <row r="2466" spans="1:4" s="67" customFormat="1">
      <c r="A2466" s="77">
        <f t="shared" si="38"/>
        <v>2458</v>
      </c>
      <c r="B2466" s="515" t="s">
        <v>334</v>
      </c>
      <c r="C2466" s="219" t="s">
        <v>1429</v>
      </c>
      <c r="D2466" s="220">
        <v>0</v>
      </c>
    </row>
    <row r="2467" spans="1:4" s="67" customFormat="1">
      <c r="A2467" s="77">
        <f t="shared" si="38"/>
        <v>2459</v>
      </c>
      <c r="B2467" s="515" t="s">
        <v>334</v>
      </c>
      <c r="C2467" s="219" t="s">
        <v>1430</v>
      </c>
      <c r="D2467" s="220">
        <v>0</v>
      </c>
    </row>
    <row r="2468" spans="1:4" s="67" customFormat="1">
      <c r="A2468" s="77">
        <f t="shared" si="38"/>
        <v>2460</v>
      </c>
      <c r="B2468" s="515" t="s">
        <v>334</v>
      </c>
      <c r="C2468" s="219" t="s">
        <v>1431</v>
      </c>
      <c r="D2468" s="220">
        <v>0</v>
      </c>
    </row>
    <row r="2469" spans="1:4" s="67" customFormat="1">
      <c r="A2469" s="77">
        <f t="shared" si="38"/>
        <v>2461</v>
      </c>
      <c r="B2469" s="515" t="s">
        <v>334</v>
      </c>
      <c r="C2469" s="219" t="s">
        <v>1427</v>
      </c>
      <c r="D2469" s="220">
        <v>22585.200000000001</v>
      </c>
    </row>
    <row r="2470" spans="1:4" s="67" customFormat="1">
      <c r="A2470" s="77">
        <f t="shared" si="38"/>
        <v>2462</v>
      </c>
      <c r="B2470" s="515" t="s">
        <v>334</v>
      </c>
      <c r="C2470" s="219" t="s">
        <v>1428</v>
      </c>
      <c r="D2470" s="220">
        <v>0</v>
      </c>
    </row>
    <row r="2471" spans="1:4" s="67" customFormat="1">
      <c r="A2471" s="77">
        <f t="shared" si="38"/>
        <v>2463</v>
      </c>
      <c r="B2471" s="515" t="s">
        <v>334</v>
      </c>
      <c r="C2471" s="219" t="s">
        <v>1429</v>
      </c>
      <c r="D2471" s="220">
        <v>0</v>
      </c>
    </row>
    <row r="2472" spans="1:4" s="67" customFormat="1">
      <c r="A2472" s="77">
        <f t="shared" si="38"/>
        <v>2464</v>
      </c>
      <c r="B2472" s="515" t="s">
        <v>334</v>
      </c>
      <c r="C2472" s="219" t="s">
        <v>1430</v>
      </c>
      <c r="D2472" s="220">
        <v>0</v>
      </c>
    </row>
    <row r="2473" spans="1:4" s="67" customFormat="1">
      <c r="A2473" s="77">
        <f t="shared" si="38"/>
        <v>2465</v>
      </c>
      <c r="B2473" s="515" t="s">
        <v>334</v>
      </c>
      <c r="C2473" s="219" t="s">
        <v>1431</v>
      </c>
      <c r="D2473" s="220">
        <v>0</v>
      </c>
    </row>
    <row r="2474" spans="1:4" s="67" customFormat="1">
      <c r="A2474" s="77">
        <f t="shared" si="38"/>
        <v>2466</v>
      </c>
      <c r="B2474" s="515" t="s">
        <v>334</v>
      </c>
      <c r="C2474" s="219" t="s">
        <v>1427</v>
      </c>
      <c r="D2474" s="220">
        <v>22585.200000000001</v>
      </c>
    </row>
    <row r="2475" spans="1:4" s="67" customFormat="1">
      <c r="A2475" s="77">
        <f t="shared" si="38"/>
        <v>2467</v>
      </c>
      <c r="B2475" s="515" t="s">
        <v>334</v>
      </c>
      <c r="C2475" s="219" t="s">
        <v>1428</v>
      </c>
      <c r="D2475" s="220">
        <v>0</v>
      </c>
    </row>
    <row r="2476" spans="1:4" s="67" customFormat="1">
      <c r="A2476" s="77">
        <f t="shared" si="38"/>
        <v>2468</v>
      </c>
      <c r="B2476" s="515" t="s">
        <v>334</v>
      </c>
      <c r="C2476" s="219" t="s">
        <v>1429</v>
      </c>
      <c r="D2476" s="220">
        <v>0</v>
      </c>
    </row>
    <row r="2477" spans="1:4" s="67" customFormat="1">
      <c r="A2477" s="77">
        <f t="shared" si="38"/>
        <v>2469</v>
      </c>
      <c r="B2477" s="515" t="s">
        <v>334</v>
      </c>
      <c r="C2477" s="219" t="s">
        <v>1430</v>
      </c>
      <c r="D2477" s="220">
        <v>0</v>
      </c>
    </row>
    <row r="2478" spans="1:4" s="67" customFormat="1">
      <c r="A2478" s="77">
        <f t="shared" si="38"/>
        <v>2470</v>
      </c>
      <c r="B2478" s="515" t="s">
        <v>334</v>
      </c>
      <c r="C2478" s="219" t="s">
        <v>1431</v>
      </c>
      <c r="D2478" s="220">
        <v>0</v>
      </c>
    </row>
    <row r="2479" spans="1:4" s="67" customFormat="1">
      <c r="A2479" s="77">
        <f t="shared" si="38"/>
        <v>2471</v>
      </c>
      <c r="B2479" s="515" t="s">
        <v>334</v>
      </c>
      <c r="C2479" s="219" t="s">
        <v>1427</v>
      </c>
      <c r="D2479" s="220">
        <v>22585.200000000001</v>
      </c>
    </row>
    <row r="2480" spans="1:4" s="67" customFormat="1">
      <c r="A2480" s="77">
        <f t="shared" si="38"/>
        <v>2472</v>
      </c>
      <c r="B2480" s="515" t="s">
        <v>334</v>
      </c>
      <c r="C2480" s="219" t="s">
        <v>1428</v>
      </c>
      <c r="D2480" s="220">
        <v>0</v>
      </c>
    </row>
    <row r="2481" spans="1:4" s="67" customFormat="1">
      <c r="A2481" s="77">
        <f t="shared" si="38"/>
        <v>2473</v>
      </c>
      <c r="B2481" s="515" t="s">
        <v>334</v>
      </c>
      <c r="C2481" s="219" t="s">
        <v>1429</v>
      </c>
      <c r="D2481" s="220">
        <v>0</v>
      </c>
    </row>
    <row r="2482" spans="1:4" s="67" customFormat="1">
      <c r="A2482" s="77">
        <f t="shared" si="38"/>
        <v>2474</v>
      </c>
      <c r="B2482" s="515" t="s">
        <v>334</v>
      </c>
      <c r="C2482" s="219" t="s">
        <v>1430</v>
      </c>
      <c r="D2482" s="220">
        <v>0</v>
      </c>
    </row>
    <row r="2483" spans="1:4" s="67" customFormat="1">
      <c r="A2483" s="77">
        <f t="shared" si="38"/>
        <v>2475</v>
      </c>
      <c r="B2483" s="515" t="s">
        <v>334</v>
      </c>
      <c r="C2483" s="219" t="s">
        <v>1431</v>
      </c>
      <c r="D2483" s="220">
        <v>0</v>
      </c>
    </row>
    <row r="2484" spans="1:4" s="67" customFormat="1">
      <c r="A2484" s="77">
        <f t="shared" si="38"/>
        <v>2476</v>
      </c>
      <c r="B2484" s="515" t="s">
        <v>334</v>
      </c>
      <c r="C2484" s="219" t="s">
        <v>1427</v>
      </c>
      <c r="D2484" s="220">
        <v>22585.200000000001</v>
      </c>
    </row>
    <row r="2485" spans="1:4" s="67" customFormat="1">
      <c r="A2485" s="77">
        <f t="shared" si="38"/>
        <v>2477</v>
      </c>
      <c r="B2485" s="515" t="s">
        <v>334</v>
      </c>
      <c r="C2485" s="219" t="s">
        <v>1428</v>
      </c>
      <c r="D2485" s="220">
        <v>0</v>
      </c>
    </row>
    <row r="2486" spans="1:4" s="67" customFormat="1">
      <c r="A2486" s="77">
        <f t="shared" si="38"/>
        <v>2478</v>
      </c>
      <c r="B2486" s="515" t="s">
        <v>334</v>
      </c>
      <c r="C2486" s="219" t="s">
        <v>1429</v>
      </c>
      <c r="D2486" s="220">
        <v>0</v>
      </c>
    </row>
    <row r="2487" spans="1:4" s="67" customFormat="1">
      <c r="A2487" s="77">
        <f t="shared" si="38"/>
        <v>2479</v>
      </c>
      <c r="B2487" s="515" t="s">
        <v>334</v>
      </c>
      <c r="C2487" s="219" t="s">
        <v>1430</v>
      </c>
      <c r="D2487" s="220">
        <v>0</v>
      </c>
    </row>
    <row r="2488" spans="1:4" s="67" customFormat="1">
      <c r="A2488" s="77">
        <f t="shared" si="38"/>
        <v>2480</v>
      </c>
      <c r="B2488" s="515" t="s">
        <v>334</v>
      </c>
      <c r="C2488" s="219" t="s">
        <v>1431</v>
      </c>
      <c r="D2488" s="220">
        <v>0</v>
      </c>
    </row>
    <row r="2489" spans="1:4" s="67" customFormat="1">
      <c r="A2489" s="77">
        <f t="shared" si="38"/>
        <v>2481</v>
      </c>
      <c r="B2489" s="515" t="s">
        <v>334</v>
      </c>
      <c r="C2489" s="219" t="s">
        <v>1427</v>
      </c>
      <c r="D2489" s="220">
        <v>22585.200000000001</v>
      </c>
    </row>
    <row r="2490" spans="1:4" s="67" customFormat="1">
      <c r="A2490" s="77">
        <f t="shared" si="38"/>
        <v>2482</v>
      </c>
      <c r="B2490" s="515" t="s">
        <v>334</v>
      </c>
      <c r="C2490" s="219" t="s">
        <v>1428</v>
      </c>
      <c r="D2490" s="220">
        <v>0</v>
      </c>
    </row>
    <row r="2491" spans="1:4" s="67" customFormat="1">
      <c r="A2491" s="77">
        <f t="shared" si="38"/>
        <v>2483</v>
      </c>
      <c r="B2491" s="515" t="s">
        <v>334</v>
      </c>
      <c r="C2491" s="219" t="s">
        <v>1429</v>
      </c>
      <c r="D2491" s="220">
        <v>0</v>
      </c>
    </row>
    <row r="2492" spans="1:4" s="67" customFormat="1">
      <c r="A2492" s="77">
        <f t="shared" si="38"/>
        <v>2484</v>
      </c>
      <c r="B2492" s="515" t="s">
        <v>334</v>
      </c>
      <c r="C2492" s="219" t="s">
        <v>1430</v>
      </c>
      <c r="D2492" s="220">
        <v>0</v>
      </c>
    </row>
    <row r="2493" spans="1:4" s="67" customFormat="1">
      <c r="A2493" s="77">
        <f t="shared" si="38"/>
        <v>2485</v>
      </c>
      <c r="B2493" s="515" t="s">
        <v>334</v>
      </c>
      <c r="C2493" s="219" t="s">
        <v>1431</v>
      </c>
      <c r="D2493" s="220">
        <v>0</v>
      </c>
    </row>
    <row r="2494" spans="1:4" s="67" customFormat="1">
      <c r="A2494" s="77">
        <f t="shared" si="38"/>
        <v>2486</v>
      </c>
      <c r="B2494" s="515" t="s">
        <v>334</v>
      </c>
      <c r="C2494" s="219" t="s">
        <v>1427</v>
      </c>
      <c r="D2494" s="220">
        <v>22585.200000000001</v>
      </c>
    </row>
    <row r="2495" spans="1:4" s="67" customFormat="1">
      <c r="A2495" s="77">
        <f t="shared" si="38"/>
        <v>2487</v>
      </c>
      <c r="B2495" s="515" t="s">
        <v>334</v>
      </c>
      <c r="C2495" s="219" t="s">
        <v>1428</v>
      </c>
      <c r="D2495" s="220">
        <v>0</v>
      </c>
    </row>
    <row r="2496" spans="1:4" s="67" customFormat="1">
      <c r="A2496" s="77">
        <f t="shared" si="38"/>
        <v>2488</v>
      </c>
      <c r="B2496" s="515" t="s">
        <v>334</v>
      </c>
      <c r="C2496" s="219" t="s">
        <v>1429</v>
      </c>
      <c r="D2496" s="220">
        <v>0</v>
      </c>
    </row>
    <row r="2497" spans="1:4" s="67" customFormat="1">
      <c r="A2497" s="77">
        <f t="shared" si="38"/>
        <v>2489</v>
      </c>
      <c r="B2497" s="515" t="s">
        <v>334</v>
      </c>
      <c r="C2497" s="219" t="s">
        <v>1430</v>
      </c>
      <c r="D2497" s="220">
        <v>0</v>
      </c>
    </row>
    <row r="2498" spans="1:4" s="67" customFormat="1">
      <c r="A2498" s="77">
        <f t="shared" si="38"/>
        <v>2490</v>
      </c>
      <c r="B2498" s="515" t="s">
        <v>334</v>
      </c>
      <c r="C2498" s="219" t="s">
        <v>1431</v>
      </c>
      <c r="D2498" s="220">
        <v>0</v>
      </c>
    </row>
    <row r="2499" spans="1:4" s="67" customFormat="1">
      <c r="A2499" s="77">
        <f t="shared" si="38"/>
        <v>2491</v>
      </c>
      <c r="B2499" s="515" t="s">
        <v>334</v>
      </c>
      <c r="C2499" s="219" t="s">
        <v>1427</v>
      </c>
      <c r="D2499" s="220">
        <v>22585.200000000001</v>
      </c>
    </row>
    <row r="2500" spans="1:4" s="67" customFormat="1">
      <c r="A2500" s="77">
        <f t="shared" si="38"/>
        <v>2492</v>
      </c>
      <c r="B2500" s="515" t="s">
        <v>334</v>
      </c>
      <c r="C2500" s="219" t="s">
        <v>1428</v>
      </c>
      <c r="D2500" s="220">
        <v>0</v>
      </c>
    </row>
    <row r="2501" spans="1:4" s="67" customFormat="1">
      <c r="A2501" s="77">
        <f t="shared" si="38"/>
        <v>2493</v>
      </c>
      <c r="B2501" s="515" t="s">
        <v>334</v>
      </c>
      <c r="C2501" s="219" t="s">
        <v>1429</v>
      </c>
      <c r="D2501" s="220">
        <v>0</v>
      </c>
    </row>
    <row r="2502" spans="1:4" s="67" customFormat="1">
      <c r="A2502" s="77">
        <f t="shared" si="38"/>
        <v>2494</v>
      </c>
      <c r="B2502" s="515" t="s">
        <v>334</v>
      </c>
      <c r="C2502" s="219" t="s">
        <v>1430</v>
      </c>
      <c r="D2502" s="220">
        <v>0</v>
      </c>
    </row>
    <row r="2503" spans="1:4" s="67" customFormat="1">
      <c r="A2503" s="77">
        <f t="shared" si="38"/>
        <v>2495</v>
      </c>
      <c r="B2503" s="515" t="s">
        <v>334</v>
      </c>
      <c r="C2503" s="219" t="s">
        <v>1431</v>
      </c>
      <c r="D2503" s="220">
        <v>0</v>
      </c>
    </row>
    <row r="2504" spans="1:4" s="67" customFormat="1">
      <c r="A2504" s="77">
        <f t="shared" si="38"/>
        <v>2496</v>
      </c>
      <c r="B2504" s="515" t="s">
        <v>334</v>
      </c>
      <c r="C2504" s="219" t="s">
        <v>1427</v>
      </c>
      <c r="D2504" s="220">
        <v>22585.200000000001</v>
      </c>
    </row>
    <row r="2505" spans="1:4" s="67" customFormat="1">
      <c r="A2505" s="77">
        <f t="shared" si="38"/>
        <v>2497</v>
      </c>
      <c r="B2505" s="515" t="s">
        <v>334</v>
      </c>
      <c r="C2505" s="219" t="s">
        <v>1428</v>
      </c>
      <c r="D2505" s="220">
        <v>0</v>
      </c>
    </row>
    <row r="2506" spans="1:4" s="67" customFormat="1">
      <c r="A2506" s="77">
        <f t="shared" si="38"/>
        <v>2498</v>
      </c>
      <c r="B2506" s="515" t="s">
        <v>334</v>
      </c>
      <c r="C2506" s="219" t="s">
        <v>1429</v>
      </c>
      <c r="D2506" s="220">
        <v>0</v>
      </c>
    </row>
    <row r="2507" spans="1:4" s="67" customFormat="1">
      <c r="A2507" s="77">
        <f t="shared" ref="A2507:A2570" si="39">A2506+1</f>
        <v>2499</v>
      </c>
      <c r="B2507" s="515" t="s">
        <v>334</v>
      </c>
      <c r="C2507" s="219" t="s">
        <v>1430</v>
      </c>
      <c r="D2507" s="220">
        <v>0</v>
      </c>
    </row>
    <row r="2508" spans="1:4" s="67" customFormat="1">
      <c r="A2508" s="77">
        <f t="shared" si="39"/>
        <v>2500</v>
      </c>
      <c r="B2508" s="515" t="s">
        <v>334</v>
      </c>
      <c r="C2508" s="219" t="s">
        <v>1431</v>
      </c>
      <c r="D2508" s="220">
        <v>0</v>
      </c>
    </row>
    <row r="2509" spans="1:4" s="67" customFormat="1">
      <c r="A2509" s="77">
        <f t="shared" si="39"/>
        <v>2501</v>
      </c>
      <c r="B2509" s="515" t="s">
        <v>334</v>
      </c>
      <c r="C2509" s="219" t="s">
        <v>1427</v>
      </c>
      <c r="D2509" s="220">
        <v>22585.200000000001</v>
      </c>
    </row>
    <row r="2510" spans="1:4" s="67" customFormat="1">
      <c r="A2510" s="77">
        <f t="shared" si="39"/>
        <v>2502</v>
      </c>
      <c r="B2510" s="515" t="s">
        <v>334</v>
      </c>
      <c r="C2510" s="219" t="s">
        <v>1428</v>
      </c>
      <c r="D2510" s="220">
        <v>0</v>
      </c>
    </row>
    <row r="2511" spans="1:4" s="67" customFormat="1">
      <c r="A2511" s="77">
        <f t="shared" si="39"/>
        <v>2503</v>
      </c>
      <c r="B2511" s="515" t="s">
        <v>334</v>
      </c>
      <c r="C2511" s="219" t="s">
        <v>1429</v>
      </c>
      <c r="D2511" s="220">
        <v>0</v>
      </c>
    </row>
    <row r="2512" spans="1:4" s="67" customFormat="1">
      <c r="A2512" s="77">
        <f t="shared" si="39"/>
        <v>2504</v>
      </c>
      <c r="B2512" s="515" t="s">
        <v>334</v>
      </c>
      <c r="C2512" s="219" t="s">
        <v>1430</v>
      </c>
      <c r="D2512" s="220">
        <v>0</v>
      </c>
    </row>
    <row r="2513" spans="1:4" s="67" customFormat="1">
      <c r="A2513" s="77">
        <f t="shared" si="39"/>
        <v>2505</v>
      </c>
      <c r="B2513" s="515" t="s">
        <v>334</v>
      </c>
      <c r="C2513" s="219" t="s">
        <v>1431</v>
      </c>
      <c r="D2513" s="220">
        <v>0</v>
      </c>
    </row>
    <row r="2514" spans="1:4" s="67" customFormat="1">
      <c r="A2514" s="77">
        <f t="shared" si="39"/>
        <v>2506</v>
      </c>
      <c r="B2514" s="515" t="s">
        <v>334</v>
      </c>
      <c r="C2514" s="219" t="s">
        <v>1427</v>
      </c>
      <c r="D2514" s="220">
        <v>22585.200000000001</v>
      </c>
    </row>
    <row r="2515" spans="1:4" s="67" customFormat="1">
      <c r="A2515" s="77">
        <f t="shared" si="39"/>
        <v>2507</v>
      </c>
      <c r="B2515" s="515" t="s">
        <v>334</v>
      </c>
      <c r="C2515" s="219" t="s">
        <v>1428</v>
      </c>
      <c r="D2515" s="220">
        <v>0</v>
      </c>
    </row>
    <row r="2516" spans="1:4" s="67" customFormat="1">
      <c r="A2516" s="77">
        <f t="shared" si="39"/>
        <v>2508</v>
      </c>
      <c r="B2516" s="515" t="s">
        <v>334</v>
      </c>
      <c r="C2516" s="219" t="s">
        <v>1429</v>
      </c>
      <c r="D2516" s="220">
        <v>0</v>
      </c>
    </row>
    <row r="2517" spans="1:4" s="67" customFormat="1">
      <c r="A2517" s="77">
        <f t="shared" si="39"/>
        <v>2509</v>
      </c>
      <c r="B2517" s="515" t="s">
        <v>334</v>
      </c>
      <c r="C2517" s="219" t="s">
        <v>1430</v>
      </c>
      <c r="D2517" s="220">
        <v>0</v>
      </c>
    </row>
    <row r="2518" spans="1:4" s="67" customFormat="1">
      <c r="A2518" s="77">
        <f t="shared" si="39"/>
        <v>2510</v>
      </c>
      <c r="B2518" s="515" t="s">
        <v>334</v>
      </c>
      <c r="C2518" s="219" t="s">
        <v>1431</v>
      </c>
      <c r="D2518" s="220">
        <v>0</v>
      </c>
    </row>
    <row r="2519" spans="1:4" s="67" customFormat="1">
      <c r="A2519" s="77">
        <f t="shared" si="39"/>
        <v>2511</v>
      </c>
      <c r="B2519" s="515" t="s">
        <v>334</v>
      </c>
      <c r="C2519" s="219" t="s">
        <v>1427</v>
      </c>
      <c r="D2519" s="220">
        <v>22585.200000000001</v>
      </c>
    </row>
    <row r="2520" spans="1:4" s="67" customFormat="1">
      <c r="A2520" s="77">
        <f t="shared" si="39"/>
        <v>2512</v>
      </c>
      <c r="B2520" s="515" t="s">
        <v>334</v>
      </c>
      <c r="C2520" s="219" t="s">
        <v>1428</v>
      </c>
      <c r="D2520" s="220">
        <v>0</v>
      </c>
    </row>
    <row r="2521" spans="1:4" s="67" customFormat="1">
      <c r="A2521" s="77">
        <f t="shared" si="39"/>
        <v>2513</v>
      </c>
      <c r="B2521" s="515" t="s">
        <v>334</v>
      </c>
      <c r="C2521" s="219" t="s">
        <v>1429</v>
      </c>
      <c r="D2521" s="220">
        <v>0</v>
      </c>
    </row>
    <row r="2522" spans="1:4" s="67" customFormat="1">
      <c r="A2522" s="77">
        <f t="shared" si="39"/>
        <v>2514</v>
      </c>
      <c r="B2522" s="515" t="s">
        <v>334</v>
      </c>
      <c r="C2522" s="219" t="s">
        <v>1430</v>
      </c>
      <c r="D2522" s="220">
        <v>0</v>
      </c>
    </row>
    <row r="2523" spans="1:4" s="67" customFormat="1">
      <c r="A2523" s="77">
        <f t="shared" si="39"/>
        <v>2515</v>
      </c>
      <c r="B2523" s="515" t="s">
        <v>334</v>
      </c>
      <c r="C2523" s="219" t="s">
        <v>1431</v>
      </c>
      <c r="D2523" s="220">
        <v>0</v>
      </c>
    </row>
    <row r="2524" spans="1:4" s="67" customFormat="1">
      <c r="A2524" s="77">
        <f t="shared" si="39"/>
        <v>2516</v>
      </c>
      <c r="B2524" s="515" t="s">
        <v>334</v>
      </c>
      <c r="C2524" s="219" t="s">
        <v>1427</v>
      </c>
      <c r="D2524" s="220">
        <v>22585.200000000001</v>
      </c>
    </row>
    <row r="2525" spans="1:4" s="67" customFormat="1">
      <c r="A2525" s="77">
        <f t="shared" si="39"/>
        <v>2517</v>
      </c>
      <c r="B2525" s="515" t="s">
        <v>334</v>
      </c>
      <c r="C2525" s="219" t="s">
        <v>1428</v>
      </c>
      <c r="D2525" s="220">
        <v>0</v>
      </c>
    </row>
    <row r="2526" spans="1:4" s="67" customFormat="1">
      <c r="A2526" s="77">
        <f t="shared" si="39"/>
        <v>2518</v>
      </c>
      <c r="B2526" s="515" t="s">
        <v>334</v>
      </c>
      <c r="C2526" s="219" t="s">
        <v>1429</v>
      </c>
      <c r="D2526" s="220">
        <v>0</v>
      </c>
    </row>
    <row r="2527" spans="1:4" s="67" customFormat="1">
      <c r="A2527" s="77">
        <f t="shared" si="39"/>
        <v>2519</v>
      </c>
      <c r="B2527" s="515" t="s">
        <v>334</v>
      </c>
      <c r="C2527" s="219" t="s">
        <v>1430</v>
      </c>
      <c r="D2527" s="220">
        <v>0</v>
      </c>
    </row>
    <row r="2528" spans="1:4" s="67" customFormat="1">
      <c r="A2528" s="77">
        <f t="shared" si="39"/>
        <v>2520</v>
      </c>
      <c r="B2528" s="515" t="s">
        <v>334</v>
      </c>
      <c r="C2528" s="219" t="s">
        <v>1431</v>
      </c>
      <c r="D2528" s="220">
        <v>0</v>
      </c>
    </row>
    <row r="2529" spans="1:4" s="67" customFormat="1">
      <c r="A2529" s="77">
        <f t="shared" si="39"/>
        <v>2521</v>
      </c>
      <c r="B2529" s="515" t="s">
        <v>334</v>
      </c>
      <c r="C2529" s="219" t="s">
        <v>1427</v>
      </c>
      <c r="D2529" s="220">
        <v>22585.200000000001</v>
      </c>
    </row>
    <row r="2530" spans="1:4" s="67" customFormat="1">
      <c r="A2530" s="77">
        <f t="shared" si="39"/>
        <v>2522</v>
      </c>
      <c r="B2530" s="515" t="s">
        <v>334</v>
      </c>
      <c r="C2530" s="219" t="s">
        <v>1428</v>
      </c>
      <c r="D2530" s="220">
        <v>0</v>
      </c>
    </row>
    <row r="2531" spans="1:4" s="67" customFormat="1">
      <c r="A2531" s="77">
        <f t="shared" si="39"/>
        <v>2523</v>
      </c>
      <c r="B2531" s="515" t="s">
        <v>334</v>
      </c>
      <c r="C2531" s="219" t="s">
        <v>1429</v>
      </c>
      <c r="D2531" s="220">
        <v>0</v>
      </c>
    </row>
    <row r="2532" spans="1:4" s="67" customFormat="1">
      <c r="A2532" s="77">
        <f t="shared" si="39"/>
        <v>2524</v>
      </c>
      <c r="B2532" s="515" t="s">
        <v>334</v>
      </c>
      <c r="C2532" s="219" t="s">
        <v>1430</v>
      </c>
      <c r="D2532" s="220">
        <v>0</v>
      </c>
    </row>
    <row r="2533" spans="1:4" s="67" customFormat="1">
      <c r="A2533" s="77">
        <f t="shared" si="39"/>
        <v>2525</v>
      </c>
      <c r="B2533" s="515" t="s">
        <v>334</v>
      </c>
      <c r="C2533" s="219" t="s">
        <v>1431</v>
      </c>
      <c r="D2533" s="220">
        <v>0</v>
      </c>
    </row>
    <row r="2534" spans="1:4" s="67" customFormat="1">
      <c r="A2534" s="77">
        <f t="shared" si="39"/>
        <v>2526</v>
      </c>
      <c r="B2534" s="515" t="s">
        <v>334</v>
      </c>
      <c r="C2534" s="219" t="s">
        <v>1427</v>
      </c>
      <c r="D2534" s="220">
        <v>22585.200000000001</v>
      </c>
    </row>
    <row r="2535" spans="1:4" s="67" customFormat="1">
      <c r="A2535" s="77">
        <f t="shared" si="39"/>
        <v>2527</v>
      </c>
      <c r="B2535" s="515" t="s">
        <v>334</v>
      </c>
      <c r="C2535" s="219" t="s">
        <v>1428</v>
      </c>
      <c r="D2535" s="220">
        <v>0</v>
      </c>
    </row>
    <row r="2536" spans="1:4" s="67" customFormat="1">
      <c r="A2536" s="77">
        <f t="shared" si="39"/>
        <v>2528</v>
      </c>
      <c r="B2536" s="515" t="s">
        <v>334</v>
      </c>
      <c r="C2536" s="219" t="s">
        <v>1429</v>
      </c>
      <c r="D2536" s="220">
        <v>0</v>
      </c>
    </row>
    <row r="2537" spans="1:4" s="67" customFormat="1">
      <c r="A2537" s="77">
        <f t="shared" si="39"/>
        <v>2529</v>
      </c>
      <c r="B2537" s="515" t="s">
        <v>334</v>
      </c>
      <c r="C2537" s="219" t="s">
        <v>1430</v>
      </c>
      <c r="D2537" s="220">
        <v>0</v>
      </c>
    </row>
    <row r="2538" spans="1:4" s="67" customFormat="1">
      <c r="A2538" s="77">
        <f t="shared" si="39"/>
        <v>2530</v>
      </c>
      <c r="B2538" s="515" t="s">
        <v>334</v>
      </c>
      <c r="C2538" s="219" t="s">
        <v>1431</v>
      </c>
      <c r="D2538" s="220">
        <v>0</v>
      </c>
    </row>
    <row r="2539" spans="1:4" s="67" customFormat="1">
      <c r="A2539" s="77">
        <f t="shared" si="39"/>
        <v>2531</v>
      </c>
      <c r="B2539" s="515" t="s">
        <v>334</v>
      </c>
      <c r="C2539" s="219" t="s">
        <v>1427</v>
      </c>
      <c r="D2539" s="220">
        <v>22585.200000000001</v>
      </c>
    </row>
    <row r="2540" spans="1:4" s="67" customFormat="1">
      <c r="A2540" s="77">
        <f t="shared" si="39"/>
        <v>2532</v>
      </c>
      <c r="B2540" s="515" t="s">
        <v>334</v>
      </c>
      <c r="C2540" s="219" t="s">
        <v>1428</v>
      </c>
      <c r="D2540" s="220">
        <v>0</v>
      </c>
    </row>
    <row r="2541" spans="1:4" s="67" customFormat="1">
      <c r="A2541" s="77">
        <f t="shared" si="39"/>
        <v>2533</v>
      </c>
      <c r="B2541" s="515" t="s">
        <v>334</v>
      </c>
      <c r="C2541" s="219" t="s">
        <v>1429</v>
      </c>
      <c r="D2541" s="220">
        <v>0</v>
      </c>
    </row>
    <row r="2542" spans="1:4" s="67" customFormat="1">
      <c r="A2542" s="77">
        <f t="shared" si="39"/>
        <v>2534</v>
      </c>
      <c r="B2542" s="515" t="s">
        <v>334</v>
      </c>
      <c r="C2542" s="219" t="s">
        <v>1430</v>
      </c>
      <c r="D2542" s="220">
        <v>0</v>
      </c>
    </row>
    <row r="2543" spans="1:4" s="67" customFormat="1">
      <c r="A2543" s="77">
        <f t="shared" si="39"/>
        <v>2535</v>
      </c>
      <c r="B2543" s="515" t="s">
        <v>334</v>
      </c>
      <c r="C2543" s="219" t="s">
        <v>1431</v>
      </c>
      <c r="D2543" s="220">
        <v>0</v>
      </c>
    </row>
    <row r="2544" spans="1:4" s="67" customFormat="1">
      <c r="A2544" s="77">
        <f t="shared" si="39"/>
        <v>2536</v>
      </c>
      <c r="B2544" s="515" t="s">
        <v>334</v>
      </c>
      <c r="C2544" s="219" t="s">
        <v>1427</v>
      </c>
      <c r="D2544" s="220">
        <v>22585.200000000001</v>
      </c>
    </row>
    <row r="2545" spans="1:4" s="67" customFormat="1">
      <c r="A2545" s="77">
        <f t="shared" si="39"/>
        <v>2537</v>
      </c>
      <c r="B2545" s="515" t="s">
        <v>334</v>
      </c>
      <c r="C2545" s="219" t="s">
        <v>1428</v>
      </c>
      <c r="D2545" s="220">
        <v>0</v>
      </c>
    </row>
    <row r="2546" spans="1:4" s="67" customFormat="1">
      <c r="A2546" s="77">
        <f t="shared" si="39"/>
        <v>2538</v>
      </c>
      <c r="B2546" s="515" t="s">
        <v>334</v>
      </c>
      <c r="C2546" s="219" t="s">
        <v>1429</v>
      </c>
      <c r="D2546" s="220">
        <v>0</v>
      </c>
    </row>
    <row r="2547" spans="1:4" s="67" customFormat="1">
      <c r="A2547" s="77">
        <f t="shared" si="39"/>
        <v>2539</v>
      </c>
      <c r="B2547" s="515" t="s">
        <v>334</v>
      </c>
      <c r="C2547" s="219" t="s">
        <v>1430</v>
      </c>
      <c r="D2547" s="220">
        <v>0</v>
      </c>
    </row>
    <row r="2548" spans="1:4" s="67" customFormat="1">
      <c r="A2548" s="77">
        <f t="shared" si="39"/>
        <v>2540</v>
      </c>
      <c r="B2548" s="515" t="s">
        <v>334</v>
      </c>
      <c r="C2548" s="219" t="s">
        <v>1431</v>
      </c>
      <c r="D2548" s="220">
        <v>0</v>
      </c>
    </row>
    <row r="2549" spans="1:4" s="67" customFormat="1">
      <c r="A2549" s="77">
        <f t="shared" si="39"/>
        <v>2541</v>
      </c>
      <c r="B2549" s="515" t="s">
        <v>334</v>
      </c>
      <c r="C2549" s="219" t="s">
        <v>1427</v>
      </c>
      <c r="D2549" s="220">
        <v>22585.200000000001</v>
      </c>
    </row>
    <row r="2550" spans="1:4" s="67" customFormat="1">
      <c r="A2550" s="77">
        <f t="shared" si="39"/>
        <v>2542</v>
      </c>
      <c r="B2550" s="515" t="s">
        <v>334</v>
      </c>
      <c r="C2550" s="219" t="s">
        <v>1428</v>
      </c>
      <c r="D2550" s="220">
        <v>0</v>
      </c>
    </row>
    <row r="2551" spans="1:4" s="67" customFormat="1">
      <c r="A2551" s="77">
        <f t="shared" si="39"/>
        <v>2543</v>
      </c>
      <c r="B2551" s="515" t="s">
        <v>334</v>
      </c>
      <c r="C2551" s="219" t="s">
        <v>1429</v>
      </c>
      <c r="D2551" s="220">
        <v>0</v>
      </c>
    </row>
    <row r="2552" spans="1:4" s="67" customFormat="1">
      <c r="A2552" s="77">
        <f t="shared" si="39"/>
        <v>2544</v>
      </c>
      <c r="B2552" s="515" t="s">
        <v>334</v>
      </c>
      <c r="C2552" s="219" t="s">
        <v>1430</v>
      </c>
      <c r="D2552" s="220">
        <v>0</v>
      </c>
    </row>
    <row r="2553" spans="1:4" s="67" customFormat="1">
      <c r="A2553" s="77">
        <f t="shared" si="39"/>
        <v>2545</v>
      </c>
      <c r="B2553" s="515" t="s">
        <v>334</v>
      </c>
      <c r="C2553" s="219" t="s">
        <v>1431</v>
      </c>
      <c r="D2553" s="220">
        <v>0</v>
      </c>
    </row>
    <row r="2554" spans="1:4" s="67" customFormat="1">
      <c r="A2554" s="77">
        <f t="shared" si="39"/>
        <v>2546</v>
      </c>
      <c r="B2554" s="515" t="s">
        <v>334</v>
      </c>
      <c r="C2554" s="219" t="s">
        <v>1427</v>
      </c>
      <c r="D2554" s="220">
        <v>22585.200000000001</v>
      </c>
    </row>
    <row r="2555" spans="1:4" s="67" customFormat="1">
      <c r="A2555" s="77">
        <f t="shared" si="39"/>
        <v>2547</v>
      </c>
      <c r="B2555" s="515" t="s">
        <v>334</v>
      </c>
      <c r="C2555" s="219" t="s">
        <v>1428</v>
      </c>
      <c r="D2555" s="220">
        <v>0</v>
      </c>
    </row>
    <row r="2556" spans="1:4" s="67" customFormat="1">
      <c r="A2556" s="77">
        <f t="shared" si="39"/>
        <v>2548</v>
      </c>
      <c r="B2556" s="515" t="s">
        <v>334</v>
      </c>
      <c r="C2556" s="219" t="s">
        <v>1429</v>
      </c>
      <c r="D2556" s="220">
        <v>0</v>
      </c>
    </row>
    <row r="2557" spans="1:4" s="67" customFormat="1">
      <c r="A2557" s="77">
        <f t="shared" si="39"/>
        <v>2549</v>
      </c>
      <c r="B2557" s="515" t="s">
        <v>334</v>
      </c>
      <c r="C2557" s="219" t="s">
        <v>1430</v>
      </c>
      <c r="D2557" s="220">
        <v>0</v>
      </c>
    </row>
    <row r="2558" spans="1:4" s="67" customFormat="1">
      <c r="A2558" s="77">
        <f t="shared" si="39"/>
        <v>2550</v>
      </c>
      <c r="B2558" s="515" t="s">
        <v>334</v>
      </c>
      <c r="C2558" s="219" t="s">
        <v>1431</v>
      </c>
      <c r="D2558" s="220">
        <v>0</v>
      </c>
    </row>
    <row r="2559" spans="1:4" s="67" customFormat="1">
      <c r="A2559" s="77">
        <f t="shared" si="39"/>
        <v>2551</v>
      </c>
      <c r="B2559" s="515" t="s">
        <v>334</v>
      </c>
      <c r="C2559" s="219" t="s">
        <v>1427</v>
      </c>
      <c r="D2559" s="220">
        <v>22585.200000000001</v>
      </c>
    </row>
    <row r="2560" spans="1:4" s="67" customFormat="1">
      <c r="A2560" s="77">
        <f t="shared" si="39"/>
        <v>2552</v>
      </c>
      <c r="B2560" s="515" t="s">
        <v>334</v>
      </c>
      <c r="C2560" s="219" t="s">
        <v>1428</v>
      </c>
      <c r="D2560" s="220">
        <v>0</v>
      </c>
    </row>
    <row r="2561" spans="1:4" s="67" customFormat="1">
      <c r="A2561" s="77">
        <f t="shared" si="39"/>
        <v>2553</v>
      </c>
      <c r="B2561" s="515" t="s">
        <v>334</v>
      </c>
      <c r="C2561" s="219" t="s">
        <v>1429</v>
      </c>
      <c r="D2561" s="220">
        <v>0</v>
      </c>
    </row>
    <row r="2562" spans="1:4" s="67" customFormat="1">
      <c r="A2562" s="77">
        <f t="shared" si="39"/>
        <v>2554</v>
      </c>
      <c r="B2562" s="515" t="s">
        <v>334</v>
      </c>
      <c r="C2562" s="219" t="s">
        <v>1430</v>
      </c>
      <c r="D2562" s="220">
        <v>0</v>
      </c>
    </row>
    <row r="2563" spans="1:4" s="67" customFormat="1">
      <c r="A2563" s="77">
        <f t="shared" si="39"/>
        <v>2555</v>
      </c>
      <c r="B2563" s="515" t="s">
        <v>334</v>
      </c>
      <c r="C2563" s="219" t="s">
        <v>1431</v>
      </c>
      <c r="D2563" s="220">
        <v>0</v>
      </c>
    </row>
    <row r="2564" spans="1:4" s="67" customFormat="1">
      <c r="A2564" s="77">
        <f t="shared" si="39"/>
        <v>2556</v>
      </c>
      <c r="B2564" s="515" t="s">
        <v>334</v>
      </c>
      <c r="C2564" s="219" t="s">
        <v>1427</v>
      </c>
      <c r="D2564" s="220">
        <v>-189.58</v>
      </c>
    </row>
    <row r="2565" spans="1:4" s="67" customFormat="1">
      <c r="A2565" s="77">
        <f t="shared" si="39"/>
        <v>2557</v>
      </c>
      <c r="B2565" s="515" t="s">
        <v>334</v>
      </c>
      <c r="C2565" s="219" t="s">
        <v>1432</v>
      </c>
      <c r="D2565" s="220">
        <v>1965</v>
      </c>
    </row>
    <row r="2566" spans="1:4" s="67" customFormat="1">
      <c r="A2566" s="77">
        <f t="shared" si="39"/>
        <v>2558</v>
      </c>
      <c r="B2566" s="515" t="s">
        <v>334</v>
      </c>
      <c r="C2566" s="219" t="s">
        <v>1432</v>
      </c>
      <c r="D2566" s="220">
        <v>1965</v>
      </c>
    </row>
    <row r="2567" spans="1:4" s="67" customFormat="1">
      <c r="A2567" s="77">
        <f t="shared" si="39"/>
        <v>2559</v>
      </c>
      <c r="B2567" s="515" t="s">
        <v>334</v>
      </c>
      <c r="C2567" s="219" t="s">
        <v>1433</v>
      </c>
      <c r="D2567" s="220">
        <v>1250</v>
      </c>
    </row>
    <row r="2568" spans="1:4" s="67" customFormat="1">
      <c r="A2568" s="77">
        <f t="shared" si="39"/>
        <v>2560</v>
      </c>
      <c r="B2568" s="515" t="s">
        <v>334</v>
      </c>
      <c r="C2568" s="219" t="s">
        <v>1433</v>
      </c>
      <c r="D2568" s="220">
        <v>1250</v>
      </c>
    </row>
    <row r="2569" spans="1:4" s="67" customFormat="1">
      <c r="A2569" s="77">
        <f t="shared" si="39"/>
        <v>2561</v>
      </c>
      <c r="B2569" s="515" t="s">
        <v>334</v>
      </c>
      <c r="C2569" s="219" t="s">
        <v>1434</v>
      </c>
      <c r="D2569" s="220">
        <v>1600</v>
      </c>
    </row>
    <row r="2570" spans="1:4" s="67" customFormat="1">
      <c r="A2570" s="77">
        <f t="shared" si="39"/>
        <v>2562</v>
      </c>
      <c r="B2570" s="515" t="s">
        <v>334</v>
      </c>
      <c r="C2570" s="219" t="s">
        <v>1434</v>
      </c>
      <c r="D2570" s="220">
        <v>1600</v>
      </c>
    </row>
    <row r="2571" spans="1:4" s="67" customFormat="1">
      <c r="A2571" s="77">
        <f t="shared" ref="A2571:A2634" si="40">A2570+1</f>
        <v>2563</v>
      </c>
      <c r="B2571" s="515" t="s">
        <v>334</v>
      </c>
      <c r="C2571" s="219" t="s">
        <v>1434</v>
      </c>
      <c r="D2571" s="220">
        <v>1600</v>
      </c>
    </row>
    <row r="2572" spans="1:4" s="67" customFormat="1">
      <c r="A2572" s="77">
        <f t="shared" si="40"/>
        <v>2564</v>
      </c>
      <c r="B2572" s="515" t="s">
        <v>547</v>
      </c>
      <c r="C2572" s="219" t="s">
        <v>1435</v>
      </c>
      <c r="D2572" s="220">
        <v>3017.24</v>
      </c>
    </row>
    <row r="2573" spans="1:4" s="67" customFormat="1">
      <c r="A2573" s="77">
        <f t="shared" si="40"/>
        <v>2565</v>
      </c>
      <c r="B2573" s="515" t="s">
        <v>547</v>
      </c>
      <c r="C2573" s="219" t="s">
        <v>1436</v>
      </c>
      <c r="D2573" s="220">
        <v>950</v>
      </c>
    </row>
    <row r="2574" spans="1:4" s="67" customFormat="1" ht="25.5">
      <c r="A2574" s="77">
        <f t="shared" si="40"/>
        <v>2566</v>
      </c>
      <c r="B2574" s="515" t="s">
        <v>334</v>
      </c>
      <c r="C2574" s="219" t="s">
        <v>1437</v>
      </c>
      <c r="D2574" s="220">
        <v>0</v>
      </c>
    </row>
    <row r="2575" spans="1:4" s="67" customFormat="1" ht="25.5">
      <c r="A2575" s="77">
        <f t="shared" si="40"/>
        <v>2567</v>
      </c>
      <c r="B2575" s="515" t="s">
        <v>334</v>
      </c>
      <c r="C2575" s="219" t="s">
        <v>1437</v>
      </c>
      <c r="D2575" s="220">
        <v>0</v>
      </c>
    </row>
    <row r="2576" spans="1:4" s="67" customFormat="1">
      <c r="A2576" s="77">
        <f t="shared" si="40"/>
        <v>2568</v>
      </c>
      <c r="B2576" s="515" t="s">
        <v>334</v>
      </c>
      <c r="C2576" s="219" t="s">
        <v>1438</v>
      </c>
      <c r="D2576" s="220">
        <v>13674.66</v>
      </c>
    </row>
    <row r="2577" spans="1:4" s="67" customFormat="1">
      <c r="A2577" s="77">
        <f t="shared" si="40"/>
        <v>2569</v>
      </c>
      <c r="B2577" s="515" t="s">
        <v>334</v>
      </c>
      <c r="C2577" s="219" t="s">
        <v>1439</v>
      </c>
      <c r="D2577" s="220">
        <v>0</v>
      </c>
    </row>
    <row r="2578" spans="1:4" s="67" customFormat="1">
      <c r="A2578" s="77">
        <f t="shared" si="40"/>
        <v>2570</v>
      </c>
      <c r="B2578" s="515" t="s">
        <v>334</v>
      </c>
      <c r="C2578" s="219" t="s">
        <v>1440</v>
      </c>
      <c r="D2578" s="220">
        <v>0</v>
      </c>
    </row>
    <row r="2579" spans="1:4" s="67" customFormat="1">
      <c r="A2579" s="77">
        <f t="shared" si="40"/>
        <v>2571</v>
      </c>
      <c r="B2579" s="515" t="s">
        <v>334</v>
      </c>
      <c r="C2579" s="219" t="s">
        <v>1441</v>
      </c>
      <c r="D2579" s="220">
        <v>0</v>
      </c>
    </row>
    <row r="2580" spans="1:4" s="67" customFormat="1">
      <c r="A2580" s="77">
        <f t="shared" si="40"/>
        <v>2572</v>
      </c>
      <c r="B2580" s="515" t="s">
        <v>334</v>
      </c>
      <c r="C2580" s="219" t="s">
        <v>1442</v>
      </c>
      <c r="D2580" s="220">
        <v>0</v>
      </c>
    </row>
    <row r="2581" spans="1:4" s="67" customFormat="1">
      <c r="A2581" s="77">
        <f t="shared" si="40"/>
        <v>2573</v>
      </c>
      <c r="B2581" s="515" t="s">
        <v>334</v>
      </c>
      <c r="C2581" s="219" t="s">
        <v>1443</v>
      </c>
      <c r="D2581" s="220">
        <v>0</v>
      </c>
    </row>
    <row r="2582" spans="1:4" s="67" customFormat="1">
      <c r="A2582" s="77">
        <f t="shared" si="40"/>
        <v>2574</v>
      </c>
      <c r="B2582" s="515" t="s">
        <v>334</v>
      </c>
      <c r="C2582" s="219" t="s">
        <v>1444</v>
      </c>
      <c r="D2582" s="220">
        <v>0</v>
      </c>
    </row>
    <row r="2583" spans="1:4" s="67" customFormat="1">
      <c r="A2583" s="77">
        <f t="shared" si="40"/>
        <v>2575</v>
      </c>
      <c r="B2583" s="515" t="s">
        <v>334</v>
      </c>
      <c r="C2583" s="219" t="s">
        <v>1445</v>
      </c>
      <c r="D2583" s="220">
        <v>0</v>
      </c>
    </row>
    <row r="2584" spans="1:4" s="67" customFormat="1">
      <c r="A2584" s="77">
        <f t="shared" si="40"/>
        <v>2576</v>
      </c>
      <c r="B2584" s="515" t="s">
        <v>334</v>
      </c>
      <c r="C2584" s="219" t="s">
        <v>1446</v>
      </c>
      <c r="D2584" s="220">
        <v>14644.51</v>
      </c>
    </row>
    <row r="2585" spans="1:4" s="67" customFormat="1">
      <c r="A2585" s="77">
        <f t="shared" si="40"/>
        <v>2577</v>
      </c>
      <c r="B2585" s="515" t="s">
        <v>334</v>
      </c>
      <c r="C2585" s="219" t="s">
        <v>1447</v>
      </c>
      <c r="D2585" s="220">
        <v>0</v>
      </c>
    </row>
    <row r="2586" spans="1:4" s="67" customFormat="1">
      <c r="A2586" s="77">
        <f t="shared" si="40"/>
        <v>2578</v>
      </c>
      <c r="B2586" s="515" t="s">
        <v>334</v>
      </c>
      <c r="C2586" s="219" t="s">
        <v>1448</v>
      </c>
      <c r="D2586" s="220">
        <v>0</v>
      </c>
    </row>
    <row r="2587" spans="1:4" s="67" customFormat="1">
      <c r="A2587" s="77">
        <f t="shared" si="40"/>
        <v>2579</v>
      </c>
      <c r="B2587" s="515" t="s">
        <v>334</v>
      </c>
      <c r="C2587" s="219" t="s">
        <v>1449</v>
      </c>
      <c r="D2587" s="220">
        <v>0</v>
      </c>
    </row>
    <row r="2588" spans="1:4" s="67" customFormat="1">
      <c r="A2588" s="77">
        <f t="shared" si="40"/>
        <v>2580</v>
      </c>
      <c r="B2588" s="515" t="s">
        <v>334</v>
      </c>
      <c r="C2588" s="219" t="s">
        <v>1450</v>
      </c>
      <c r="D2588" s="220">
        <v>0</v>
      </c>
    </row>
    <row r="2589" spans="1:4" s="67" customFormat="1">
      <c r="A2589" s="77">
        <f t="shared" si="40"/>
        <v>2581</v>
      </c>
      <c r="B2589" s="515" t="s">
        <v>334</v>
      </c>
      <c r="C2589" s="219" t="s">
        <v>1451</v>
      </c>
      <c r="D2589" s="220">
        <v>0</v>
      </c>
    </row>
    <row r="2590" spans="1:4" s="67" customFormat="1">
      <c r="A2590" s="77">
        <f t="shared" si="40"/>
        <v>2582</v>
      </c>
      <c r="B2590" s="515" t="s">
        <v>334</v>
      </c>
      <c r="C2590" s="219" t="s">
        <v>1442</v>
      </c>
      <c r="D2590" s="220">
        <v>0</v>
      </c>
    </row>
    <row r="2591" spans="1:4" s="67" customFormat="1">
      <c r="A2591" s="77">
        <f t="shared" si="40"/>
        <v>2583</v>
      </c>
      <c r="B2591" s="515" t="s">
        <v>334</v>
      </c>
      <c r="C2591" s="219" t="s">
        <v>1452</v>
      </c>
      <c r="D2591" s="220">
        <v>0</v>
      </c>
    </row>
    <row r="2592" spans="1:4" s="67" customFormat="1">
      <c r="A2592" s="77">
        <f t="shared" si="40"/>
        <v>2584</v>
      </c>
      <c r="B2592" s="515" t="s">
        <v>334</v>
      </c>
      <c r="C2592" s="219" t="s">
        <v>1453</v>
      </c>
      <c r="D2592" s="220">
        <v>0</v>
      </c>
    </row>
    <row r="2593" spans="1:4" s="67" customFormat="1">
      <c r="A2593" s="77">
        <f t="shared" si="40"/>
        <v>2585</v>
      </c>
      <c r="B2593" s="515" t="s">
        <v>334</v>
      </c>
      <c r="C2593" s="219" t="s">
        <v>1454</v>
      </c>
      <c r="D2593" s="220">
        <v>0</v>
      </c>
    </row>
    <row r="2594" spans="1:4" s="67" customFormat="1">
      <c r="A2594" s="77">
        <f t="shared" si="40"/>
        <v>2586</v>
      </c>
      <c r="B2594" s="515" t="s">
        <v>334</v>
      </c>
      <c r="C2594" s="219" t="s">
        <v>1455</v>
      </c>
      <c r="D2594" s="220">
        <v>0</v>
      </c>
    </row>
    <row r="2595" spans="1:4" s="67" customFormat="1">
      <c r="A2595" s="77">
        <f t="shared" si="40"/>
        <v>2587</v>
      </c>
      <c r="B2595" s="515" t="s">
        <v>334</v>
      </c>
      <c r="C2595" s="219" t="s">
        <v>1456</v>
      </c>
      <c r="D2595" s="220">
        <v>0</v>
      </c>
    </row>
    <row r="2596" spans="1:4" s="67" customFormat="1">
      <c r="A2596" s="77">
        <f t="shared" si="40"/>
        <v>2588</v>
      </c>
      <c r="B2596" s="515" t="s">
        <v>334</v>
      </c>
      <c r="C2596" s="219" t="s">
        <v>1446</v>
      </c>
      <c r="D2596" s="220">
        <v>6164.28</v>
      </c>
    </row>
    <row r="2597" spans="1:4" s="67" customFormat="1">
      <c r="A2597" s="77">
        <f t="shared" si="40"/>
        <v>2589</v>
      </c>
      <c r="B2597" s="515" t="s">
        <v>334</v>
      </c>
      <c r="C2597" s="219" t="s">
        <v>1449</v>
      </c>
      <c r="D2597" s="220">
        <v>0</v>
      </c>
    </row>
    <row r="2598" spans="1:4" s="67" customFormat="1">
      <c r="A2598" s="77">
        <f t="shared" si="40"/>
        <v>2590</v>
      </c>
      <c r="B2598" s="515" t="s">
        <v>334</v>
      </c>
      <c r="C2598" s="219" t="s">
        <v>1450</v>
      </c>
      <c r="D2598" s="220">
        <v>0</v>
      </c>
    </row>
    <row r="2599" spans="1:4" s="67" customFormat="1">
      <c r="A2599" s="77">
        <f t="shared" si="40"/>
        <v>2591</v>
      </c>
      <c r="B2599" s="515" t="s">
        <v>334</v>
      </c>
      <c r="C2599" s="219" t="s">
        <v>1441</v>
      </c>
      <c r="D2599" s="220">
        <v>0</v>
      </c>
    </row>
    <row r="2600" spans="1:4" s="67" customFormat="1">
      <c r="A2600" s="77">
        <f t="shared" si="40"/>
        <v>2592</v>
      </c>
      <c r="B2600" s="515" t="s">
        <v>334</v>
      </c>
      <c r="C2600" s="219" t="s">
        <v>1442</v>
      </c>
      <c r="D2600" s="220">
        <v>0</v>
      </c>
    </row>
    <row r="2601" spans="1:4" s="67" customFormat="1">
      <c r="A2601" s="77">
        <f t="shared" si="40"/>
        <v>2593</v>
      </c>
      <c r="B2601" s="515" t="s">
        <v>334</v>
      </c>
      <c r="C2601" s="219" t="s">
        <v>1452</v>
      </c>
      <c r="D2601" s="220">
        <v>0</v>
      </c>
    </row>
    <row r="2602" spans="1:4" s="67" customFormat="1">
      <c r="A2602" s="77">
        <f t="shared" si="40"/>
        <v>2594</v>
      </c>
      <c r="B2602" s="515" t="s">
        <v>334</v>
      </c>
      <c r="C2602" s="219" t="s">
        <v>1457</v>
      </c>
      <c r="D2602" s="220">
        <v>0</v>
      </c>
    </row>
    <row r="2603" spans="1:4" s="67" customFormat="1">
      <c r="A2603" s="77">
        <f t="shared" si="40"/>
        <v>2595</v>
      </c>
      <c r="B2603" s="515" t="s">
        <v>334</v>
      </c>
      <c r="C2603" s="219" t="s">
        <v>1448</v>
      </c>
      <c r="D2603" s="220">
        <v>0</v>
      </c>
    </row>
    <row r="2604" spans="1:4" s="67" customFormat="1">
      <c r="A2604" s="77">
        <f t="shared" si="40"/>
        <v>2596</v>
      </c>
      <c r="B2604" s="515" t="s">
        <v>334</v>
      </c>
      <c r="C2604" s="219" t="s">
        <v>1458</v>
      </c>
      <c r="D2604" s="220">
        <v>0</v>
      </c>
    </row>
    <row r="2605" spans="1:4" s="67" customFormat="1">
      <c r="A2605" s="77">
        <f t="shared" si="40"/>
        <v>2597</v>
      </c>
      <c r="B2605" s="515" t="s">
        <v>334</v>
      </c>
      <c r="C2605" s="219" t="s">
        <v>1459</v>
      </c>
      <c r="D2605" s="220">
        <v>0</v>
      </c>
    </row>
    <row r="2606" spans="1:4" s="67" customFormat="1">
      <c r="A2606" s="77">
        <f t="shared" si="40"/>
        <v>2598</v>
      </c>
      <c r="B2606" s="515" t="s">
        <v>334</v>
      </c>
      <c r="C2606" s="219" t="s">
        <v>1460</v>
      </c>
      <c r="D2606" s="220">
        <v>0</v>
      </c>
    </row>
    <row r="2607" spans="1:4" s="67" customFormat="1">
      <c r="A2607" s="77">
        <f t="shared" si="40"/>
        <v>2599</v>
      </c>
      <c r="B2607" s="515" t="s">
        <v>334</v>
      </c>
      <c r="C2607" s="219" t="s">
        <v>1456</v>
      </c>
      <c r="D2607" s="220">
        <v>0</v>
      </c>
    </row>
    <row r="2608" spans="1:4" s="67" customFormat="1">
      <c r="A2608" s="77">
        <f t="shared" si="40"/>
        <v>2600</v>
      </c>
      <c r="B2608" s="515" t="s">
        <v>334</v>
      </c>
      <c r="C2608" s="219" t="s">
        <v>1461</v>
      </c>
      <c r="D2608" s="220">
        <v>1750</v>
      </c>
    </row>
    <row r="2609" spans="1:4" s="67" customFormat="1">
      <c r="A2609" s="77">
        <f t="shared" si="40"/>
        <v>2601</v>
      </c>
      <c r="B2609" s="515" t="s">
        <v>334</v>
      </c>
      <c r="C2609" s="219" t="s">
        <v>1461</v>
      </c>
      <c r="D2609" s="220">
        <v>1750</v>
      </c>
    </row>
    <row r="2610" spans="1:4" s="67" customFormat="1">
      <c r="A2610" s="77">
        <f t="shared" si="40"/>
        <v>2602</v>
      </c>
      <c r="B2610" s="515" t="s">
        <v>334</v>
      </c>
      <c r="C2610" s="219" t="s">
        <v>1461</v>
      </c>
      <c r="D2610" s="220">
        <v>1750</v>
      </c>
    </row>
    <row r="2611" spans="1:4" s="67" customFormat="1">
      <c r="A2611" s="77">
        <f t="shared" si="40"/>
        <v>2603</v>
      </c>
      <c r="B2611" s="515" t="s">
        <v>334</v>
      </c>
      <c r="C2611" s="219" t="s">
        <v>1461</v>
      </c>
      <c r="D2611" s="220">
        <v>1750</v>
      </c>
    </row>
    <row r="2612" spans="1:4" s="67" customFormat="1">
      <c r="A2612" s="77">
        <f t="shared" si="40"/>
        <v>2604</v>
      </c>
      <c r="B2612" s="515" t="s">
        <v>334</v>
      </c>
      <c r="C2612" s="219" t="s">
        <v>1461</v>
      </c>
      <c r="D2612" s="220">
        <v>1750</v>
      </c>
    </row>
    <row r="2613" spans="1:4" s="67" customFormat="1">
      <c r="A2613" s="77">
        <f t="shared" si="40"/>
        <v>2605</v>
      </c>
      <c r="B2613" s="515" t="s">
        <v>334</v>
      </c>
      <c r="C2613" s="219" t="s">
        <v>1461</v>
      </c>
      <c r="D2613" s="220">
        <v>2155.1799999999998</v>
      </c>
    </row>
    <row r="2614" spans="1:4" s="67" customFormat="1">
      <c r="A2614" s="77">
        <f t="shared" si="40"/>
        <v>2606</v>
      </c>
      <c r="B2614" s="515" t="s">
        <v>334</v>
      </c>
      <c r="C2614" s="219" t="s">
        <v>1462</v>
      </c>
      <c r="D2614" s="220">
        <v>1682.47</v>
      </c>
    </row>
    <row r="2615" spans="1:4" s="67" customFormat="1">
      <c r="A2615" s="77">
        <f t="shared" si="40"/>
        <v>2607</v>
      </c>
      <c r="B2615" s="515" t="s">
        <v>334</v>
      </c>
      <c r="C2615" s="219" t="s">
        <v>1462</v>
      </c>
      <c r="D2615" s="220">
        <v>1682.47</v>
      </c>
    </row>
    <row r="2616" spans="1:4" s="67" customFormat="1">
      <c r="A2616" s="77">
        <f t="shared" si="40"/>
        <v>2608</v>
      </c>
      <c r="B2616" s="515" t="s">
        <v>334</v>
      </c>
      <c r="C2616" s="219" t="s">
        <v>1462</v>
      </c>
      <c r="D2616" s="220">
        <v>1682.47</v>
      </c>
    </row>
    <row r="2617" spans="1:4" s="67" customFormat="1">
      <c r="A2617" s="77">
        <f t="shared" si="40"/>
        <v>2609</v>
      </c>
      <c r="B2617" s="515" t="s">
        <v>334</v>
      </c>
      <c r="C2617" s="219" t="s">
        <v>1462</v>
      </c>
      <c r="D2617" s="220">
        <v>1682.47</v>
      </c>
    </row>
    <row r="2618" spans="1:4" s="67" customFormat="1">
      <c r="A2618" s="77">
        <f t="shared" si="40"/>
        <v>2610</v>
      </c>
      <c r="B2618" s="515" t="s">
        <v>334</v>
      </c>
      <c r="C2618" s="219" t="s">
        <v>1462</v>
      </c>
      <c r="D2618" s="220">
        <v>1682.47</v>
      </c>
    </row>
    <row r="2619" spans="1:4" s="67" customFormat="1">
      <c r="A2619" s="77">
        <f t="shared" si="40"/>
        <v>2611</v>
      </c>
      <c r="B2619" s="515" t="s">
        <v>334</v>
      </c>
      <c r="C2619" s="219" t="s">
        <v>1462</v>
      </c>
      <c r="D2619" s="220">
        <v>1682.47</v>
      </c>
    </row>
    <row r="2620" spans="1:4" s="67" customFormat="1">
      <c r="A2620" s="77">
        <f t="shared" si="40"/>
        <v>2612</v>
      </c>
      <c r="B2620" s="515" t="s">
        <v>334</v>
      </c>
      <c r="C2620" s="219" t="s">
        <v>1463</v>
      </c>
      <c r="D2620" s="220">
        <v>2900</v>
      </c>
    </row>
    <row r="2621" spans="1:4" s="67" customFormat="1">
      <c r="A2621" s="77">
        <f t="shared" si="40"/>
        <v>2613</v>
      </c>
      <c r="B2621" s="515" t="s">
        <v>334</v>
      </c>
      <c r="C2621" s="219" t="s">
        <v>1463</v>
      </c>
      <c r="D2621" s="220">
        <v>2900</v>
      </c>
    </row>
    <row r="2622" spans="1:4" s="67" customFormat="1">
      <c r="A2622" s="77">
        <f t="shared" si="40"/>
        <v>2614</v>
      </c>
      <c r="B2622" s="515" t="s">
        <v>334</v>
      </c>
      <c r="C2622" s="219" t="s">
        <v>1463</v>
      </c>
      <c r="D2622" s="220">
        <v>2900</v>
      </c>
    </row>
    <row r="2623" spans="1:4" s="67" customFormat="1" ht="25.5">
      <c r="A2623" s="77">
        <f t="shared" si="40"/>
        <v>2615</v>
      </c>
      <c r="B2623" s="515" t="s">
        <v>334</v>
      </c>
      <c r="C2623" s="219" t="s">
        <v>1464</v>
      </c>
      <c r="D2623" s="220">
        <v>2882.11</v>
      </c>
    </row>
    <row r="2624" spans="1:4" s="67" customFormat="1">
      <c r="A2624" s="77">
        <f t="shared" si="40"/>
        <v>2616</v>
      </c>
      <c r="B2624" s="515" t="s">
        <v>334</v>
      </c>
      <c r="C2624" s="219" t="s">
        <v>1465</v>
      </c>
      <c r="D2624" s="220">
        <v>330.96</v>
      </c>
    </row>
    <row r="2625" spans="1:4" s="67" customFormat="1" ht="25.5">
      <c r="A2625" s="77">
        <f t="shared" si="40"/>
        <v>2617</v>
      </c>
      <c r="B2625" s="515" t="s">
        <v>334</v>
      </c>
      <c r="C2625" s="219" t="s">
        <v>1464</v>
      </c>
      <c r="D2625" s="220">
        <v>2882.11</v>
      </c>
    </row>
    <row r="2626" spans="1:4" s="67" customFormat="1">
      <c r="A2626" s="77">
        <f t="shared" si="40"/>
        <v>2618</v>
      </c>
      <c r="B2626" s="515" t="s">
        <v>334</v>
      </c>
      <c r="C2626" s="219" t="s">
        <v>1465</v>
      </c>
      <c r="D2626" s="220">
        <v>330.96</v>
      </c>
    </row>
    <row r="2627" spans="1:4" s="67" customFormat="1">
      <c r="A2627" s="77">
        <f t="shared" si="40"/>
        <v>2619</v>
      </c>
      <c r="B2627" s="515" t="s">
        <v>334</v>
      </c>
      <c r="C2627" s="219" t="s">
        <v>1466</v>
      </c>
      <c r="D2627" s="220">
        <v>2192.61</v>
      </c>
    </row>
    <row r="2628" spans="1:4" s="67" customFormat="1">
      <c r="A2628" s="77">
        <f t="shared" si="40"/>
        <v>2620</v>
      </c>
      <c r="B2628" s="515" t="s">
        <v>334</v>
      </c>
      <c r="C2628" s="219" t="s">
        <v>1467</v>
      </c>
      <c r="D2628" s="220">
        <v>3000</v>
      </c>
    </row>
    <row r="2629" spans="1:4" s="67" customFormat="1">
      <c r="A2629" s="77">
        <f t="shared" si="40"/>
        <v>2621</v>
      </c>
      <c r="B2629" s="515" t="s">
        <v>334</v>
      </c>
      <c r="C2629" s="219" t="s">
        <v>1468</v>
      </c>
      <c r="D2629" s="220">
        <v>2095</v>
      </c>
    </row>
    <row r="2630" spans="1:4" s="67" customFormat="1">
      <c r="A2630" s="77">
        <f t="shared" si="40"/>
        <v>2622</v>
      </c>
      <c r="B2630" s="515" t="s">
        <v>334</v>
      </c>
      <c r="C2630" s="219" t="s">
        <v>1469</v>
      </c>
      <c r="D2630" s="220">
        <v>4500</v>
      </c>
    </row>
    <row r="2631" spans="1:4" s="67" customFormat="1">
      <c r="A2631" s="77">
        <f t="shared" si="40"/>
        <v>2623</v>
      </c>
      <c r="B2631" s="515" t="s">
        <v>334</v>
      </c>
      <c r="C2631" s="219" t="s">
        <v>1469</v>
      </c>
      <c r="D2631" s="220">
        <v>4500</v>
      </c>
    </row>
    <row r="2632" spans="1:4" s="67" customFormat="1">
      <c r="A2632" s="77">
        <f t="shared" si="40"/>
        <v>2624</v>
      </c>
      <c r="B2632" s="515" t="s">
        <v>334</v>
      </c>
      <c r="C2632" s="219" t="s">
        <v>1469</v>
      </c>
      <c r="D2632" s="220">
        <v>4500</v>
      </c>
    </row>
    <row r="2633" spans="1:4" s="67" customFormat="1">
      <c r="A2633" s="77">
        <f t="shared" si="40"/>
        <v>2625</v>
      </c>
      <c r="B2633" s="515" t="s">
        <v>334</v>
      </c>
      <c r="C2633" s="219" t="s">
        <v>1470</v>
      </c>
      <c r="D2633" s="220">
        <v>239464.27029900003</v>
      </c>
    </row>
    <row r="2634" spans="1:4" s="67" customFormat="1">
      <c r="A2634" s="77">
        <f t="shared" si="40"/>
        <v>2626</v>
      </c>
      <c r="B2634" s="515" t="s">
        <v>334</v>
      </c>
      <c r="C2634" s="219" t="s">
        <v>1471</v>
      </c>
      <c r="D2634" s="220">
        <v>109161.4170318</v>
      </c>
    </row>
    <row r="2635" spans="1:4" s="67" customFormat="1">
      <c r="A2635" s="77">
        <f t="shared" ref="A2635:A2698" si="41">A2634+1</f>
        <v>2627</v>
      </c>
      <c r="B2635" s="515" t="s">
        <v>334</v>
      </c>
      <c r="C2635" s="219" t="s">
        <v>1471</v>
      </c>
      <c r="D2635" s="220">
        <v>109161.42703179999</v>
      </c>
    </row>
    <row r="2636" spans="1:4" s="67" customFormat="1">
      <c r="A2636" s="77">
        <f t="shared" si="41"/>
        <v>2628</v>
      </c>
      <c r="B2636" s="515" t="s">
        <v>334</v>
      </c>
      <c r="C2636" s="219" t="s">
        <v>1472</v>
      </c>
      <c r="D2636" s="220">
        <v>283.62</v>
      </c>
    </row>
    <row r="2637" spans="1:4" s="67" customFormat="1">
      <c r="A2637" s="77">
        <f t="shared" si="41"/>
        <v>2629</v>
      </c>
      <c r="B2637" s="515" t="s">
        <v>334</v>
      </c>
      <c r="C2637" s="219" t="s">
        <v>1473</v>
      </c>
      <c r="D2637" s="220">
        <v>885.08</v>
      </c>
    </row>
    <row r="2638" spans="1:4" s="67" customFormat="1">
      <c r="A2638" s="77">
        <f t="shared" si="41"/>
        <v>2630</v>
      </c>
      <c r="B2638" s="515" t="s">
        <v>334</v>
      </c>
      <c r="C2638" s="219" t="s">
        <v>1473</v>
      </c>
      <c r="D2638" s="220">
        <v>885.08</v>
      </c>
    </row>
    <row r="2639" spans="1:4" s="67" customFormat="1">
      <c r="A2639" s="77">
        <f t="shared" si="41"/>
        <v>2631</v>
      </c>
      <c r="B2639" s="515" t="s">
        <v>334</v>
      </c>
      <c r="C2639" s="219" t="s">
        <v>1473</v>
      </c>
      <c r="D2639" s="220">
        <v>885.08</v>
      </c>
    </row>
    <row r="2640" spans="1:4" s="67" customFormat="1">
      <c r="A2640" s="77">
        <f t="shared" si="41"/>
        <v>2632</v>
      </c>
      <c r="B2640" s="515" t="s">
        <v>334</v>
      </c>
      <c r="C2640" s="219" t="s">
        <v>1473</v>
      </c>
      <c r="D2640" s="220">
        <v>885.08</v>
      </c>
    </row>
    <row r="2641" spans="1:4" s="67" customFormat="1">
      <c r="A2641" s="77">
        <f t="shared" si="41"/>
        <v>2633</v>
      </c>
      <c r="B2641" s="515" t="s">
        <v>334</v>
      </c>
      <c r="C2641" s="219" t="s">
        <v>1473</v>
      </c>
      <c r="D2641" s="220">
        <v>885.08</v>
      </c>
    </row>
    <row r="2642" spans="1:4" s="67" customFormat="1">
      <c r="A2642" s="77">
        <f t="shared" si="41"/>
        <v>2634</v>
      </c>
      <c r="B2642" s="515" t="s">
        <v>334</v>
      </c>
      <c r="C2642" s="219" t="s">
        <v>1473</v>
      </c>
      <c r="D2642" s="220">
        <v>885.08</v>
      </c>
    </row>
    <row r="2643" spans="1:4" s="67" customFormat="1">
      <c r="A2643" s="77">
        <f t="shared" si="41"/>
        <v>2635</v>
      </c>
      <c r="B2643" s="515" t="s">
        <v>334</v>
      </c>
      <c r="C2643" s="219" t="s">
        <v>1473</v>
      </c>
      <c r="D2643" s="220">
        <v>885.08</v>
      </c>
    </row>
    <row r="2644" spans="1:4" s="67" customFormat="1">
      <c r="A2644" s="77">
        <f t="shared" si="41"/>
        <v>2636</v>
      </c>
      <c r="B2644" s="515" t="s">
        <v>334</v>
      </c>
      <c r="C2644" s="219" t="s">
        <v>1473</v>
      </c>
      <c r="D2644" s="220">
        <v>885.08</v>
      </c>
    </row>
    <row r="2645" spans="1:4" s="67" customFormat="1">
      <c r="A2645" s="77">
        <f t="shared" si="41"/>
        <v>2637</v>
      </c>
      <c r="B2645" s="515" t="s">
        <v>334</v>
      </c>
      <c r="C2645" s="219" t="s">
        <v>1473</v>
      </c>
      <c r="D2645" s="220">
        <v>885.08</v>
      </c>
    </row>
    <row r="2646" spans="1:4" s="67" customFormat="1">
      <c r="A2646" s="77">
        <f t="shared" si="41"/>
        <v>2638</v>
      </c>
      <c r="B2646" s="515" t="s">
        <v>334</v>
      </c>
      <c r="C2646" s="219" t="s">
        <v>1473</v>
      </c>
      <c r="D2646" s="220">
        <v>885.08</v>
      </c>
    </row>
    <row r="2647" spans="1:4" s="67" customFormat="1">
      <c r="A2647" s="77">
        <f t="shared" si="41"/>
        <v>2639</v>
      </c>
      <c r="B2647" s="515" t="s">
        <v>334</v>
      </c>
      <c r="C2647" s="219" t="s">
        <v>1473</v>
      </c>
      <c r="D2647" s="220">
        <v>885.08</v>
      </c>
    </row>
    <row r="2648" spans="1:4" s="67" customFormat="1">
      <c r="A2648" s="77">
        <f t="shared" si="41"/>
        <v>2640</v>
      </c>
      <c r="B2648" s="515" t="s">
        <v>334</v>
      </c>
      <c r="C2648" s="219" t="s">
        <v>1473</v>
      </c>
      <c r="D2648" s="220">
        <v>885.08</v>
      </c>
    </row>
    <row r="2649" spans="1:4" s="67" customFormat="1">
      <c r="A2649" s="77">
        <f t="shared" si="41"/>
        <v>2641</v>
      </c>
      <c r="B2649" s="515" t="s">
        <v>334</v>
      </c>
      <c r="C2649" s="219" t="s">
        <v>1473</v>
      </c>
      <c r="D2649" s="220">
        <v>885.08</v>
      </c>
    </row>
    <row r="2650" spans="1:4" s="67" customFormat="1">
      <c r="A2650" s="77">
        <f t="shared" si="41"/>
        <v>2642</v>
      </c>
      <c r="B2650" s="515" t="s">
        <v>334</v>
      </c>
      <c r="C2650" s="219" t="s">
        <v>1473</v>
      </c>
      <c r="D2650" s="220">
        <v>885.08</v>
      </c>
    </row>
    <row r="2651" spans="1:4" s="67" customFormat="1">
      <c r="A2651" s="77">
        <f t="shared" si="41"/>
        <v>2643</v>
      </c>
      <c r="B2651" s="515" t="s">
        <v>334</v>
      </c>
      <c r="C2651" s="219" t="s">
        <v>1473</v>
      </c>
      <c r="D2651" s="220">
        <v>885.08</v>
      </c>
    </row>
    <row r="2652" spans="1:4" s="67" customFormat="1">
      <c r="A2652" s="77">
        <f t="shared" si="41"/>
        <v>2644</v>
      </c>
      <c r="B2652" s="515" t="s">
        <v>334</v>
      </c>
      <c r="C2652" s="219" t="s">
        <v>1473</v>
      </c>
      <c r="D2652" s="220">
        <v>885.08</v>
      </c>
    </row>
    <row r="2653" spans="1:4" s="67" customFormat="1">
      <c r="A2653" s="77">
        <f t="shared" si="41"/>
        <v>2645</v>
      </c>
      <c r="B2653" s="515" t="s">
        <v>334</v>
      </c>
      <c r="C2653" s="219" t="s">
        <v>1473</v>
      </c>
      <c r="D2653" s="220">
        <v>885.08</v>
      </c>
    </row>
    <row r="2654" spans="1:4" s="67" customFormat="1">
      <c r="A2654" s="77">
        <f t="shared" si="41"/>
        <v>2646</v>
      </c>
      <c r="B2654" s="515" t="s">
        <v>334</v>
      </c>
      <c r="C2654" s="219" t="s">
        <v>1473</v>
      </c>
      <c r="D2654" s="220">
        <v>801.72</v>
      </c>
    </row>
    <row r="2655" spans="1:4" s="67" customFormat="1">
      <c r="A2655" s="77">
        <f t="shared" si="41"/>
        <v>2647</v>
      </c>
      <c r="B2655" s="515" t="s">
        <v>334</v>
      </c>
      <c r="C2655" s="219" t="s">
        <v>1474</v>
      </c>
      <c r="D2655" s="220">
        <v>2095</v>
      </c>
    </row>
    <row r="2656" spans="1:4" s="67" customFormat="1">
      <c r="A2656" s="77">
        <f t="shared" si="41"/>
        <v>2648</v>
      </c>
      <c r="B2656" s="515" t="s">
        <v>334</v>
      </c>
      <c r="C2656" s="219" t="s">
        <v>1475</v>
      </c>
      <c r="D2656" s="220">
        <v>2095</v>
      </c>
    </row>
    <row r="2657" spans="1:4" s="67" customFormat="1">
      <c r="A2657" s="77">
        <f t="shared" si="41"/>
        <v>2649</v>
      </c>
      <c r="B2657" s="515" t="s">
        <v>334</v>
      </c>
      <c r="C2657" s="219" t="s">
        <v>1476</v>
      </c>
      <c r="D2657" s="220">
        <v>1910</v>
      </c>
    </row>
    <row r="2658" spans="1:4" s="67" customFormat="1">
      <c r="A2658" s="77">
        <f t="shared" si="41"/>
        <v>2650</v>
      </c>
      <c r="B2658" s="515" t="s">
        <v>334</v>
      </c>
      <c r="C2658" s="219" t="s">
        <v>1476</v>
      </c>
      <c r="D2658" s="220">
        <v>1910</v>
      </c>
    </row>
    <row r="2659" spans="1:4" s="67" customFormat="1">
      <c r="A2659" s="77">
        <f t="shared" si="41"/>
        <v>2651</v>
      </c>
      <c r="B2659" s="515" t="s">
        <v>334</v>
      </c>
      <c r="C2659" s="219" t="s">
        <v>1477</v>
      </c>
      <c r="D2659" s="220">
        <v>3080</v>
      </c>
    </row>
    <row r="2660" spans="1:4" s="67" customFormat="1">
      <c r="A2660" s="77">
        <f t="shared" si="41"/>
        <v>2652</v>
      </c>
      <c r="B2660" s="515" t="s">
        <v>334</v>
      </c>
      <c r="C2660" s="219" t="s">
        <v>1477</v>
      </c>
      <c r="D2660" s="220">
        <v>3080</v>
      </c>
    </row>
    <row r="2661" spans="1:4" s="67" customFormat="1">
      <c r="A2661" s="77">
        <f t="shared" si="41"/>
        <v>2653</v>
      </c>
      <c r="B2661" s="515" t="s">
        <v>334</v>
      </c>
      <c r="C2661" s="219" t="s">
        <v>1478</v>
      </c>
      <c r="D2661" s="220">
        <v>3735.63</v>
      </c>
    </row>
    <row r="2662" spans="1:4" s="67" customFormat="1">
      <c r="A2662" s="77">
        <f t="shared" si="41"/>
        <v>2654</v>
      </c>
      <c r="B2662" s="515" t="s">
        <v>334</v>
      </c>
      <c r="C2662" s="219" t="s">
        <v>1478</v>
      </c>
      <c r="D2662" s="220">
        <v>3735.63</v>
      </c>
    </row>
    <row r="2663" spans="1:4" s="67" customFormat="1">
      <c r="A2663" s="77">
        <f t="shared" si="41"/>
        <v>2655</v>
      </c>
      <c r="B2663" s="515" t="s">
        <v>334</v>
      </c>
      <c r="C2663" s="219" t="s">
        <v>1478</v>
      </c>
      <c r="D2663" s="220">
        <v>3735.63</v>
      </c>
    </row>
    <row r="2664" spans="1:4" s="67" customFormat="1">
      <c r="A2664" s="77">
        <f t="shared" si="41"/>
        <v>2656</v>
      </c>
      <c r="B2664" s="515" t="s">
        <v>334</v>
      </c>
      <c r="C2664" s="219" t="s">
        <v>1479</v>
      </c>
      <c r="D2664" s="220">
        <v>2483</v>
      </c>
    </row>
    <row r="2665" spans="1:4" s="67" customFormat="1">
      <c r="A2665" s="77">
        <f t="shared" si="41"/>
        <v>2657</v>
      </c>
      <c r="B2665" s="515" t="s">
        <v>334</v>
      </c>
      <c r="C2665" s="219" t="s">
        <v>1479</v>
      </c>
      <c r="D2665" s="220">
        <v>2483</v>
      </c>
    </row>
    <row r="2666" spans="1:4" s="67" customFormat="1">
      <c r="A2666" s="77">
        <f t="shared" si="41"/>
        <v>2658</v>
      </c>
      <c r="B2666" s="515" t="s">
        <v>334</v>
      </c>
      <c r="C2666" s="219" t="s">
        <v>1480</v>
      </c>
      <c r="D2666" s="220">
        <v>1910</v>
      </c>
    </row>
    <row r="2667" spans="1:4" s="67" customFormat="1">
      <c r="A2667" s="77">
        <f t="shared" si="41"/>
        <v>2659</v>
      </c>
      <c r="B2667" s="515" t="s">
        <v>334</v>
      </c>
      <c r="C2667" s="219" t="s">
        <v>1480</v>
      </c>
      <c r="D2667" s="220">
        <v>1910</v>
      </c>
    </row>
    <row r="2668" spans="1:4" s="67" customFormat="1">
      <c r="A2668" s="77">
        <f t="shared" si="41"/>
        <v>2660</v>
      </c>
      <c r="B2668" s="515" t="s">
        <v>334</v>
      </c>
      <c r="C2668" s="219" t="s">
        <v>1480</v>
      </c>
      <c r="D2668" s="220">
        <v>1910</v>
      </c>
    </row>
    <row r="2669" spans="1:4" s="67" customFormat="1">
      <c r="A2669" s="77">
        <f t="shared" si="41"/>
        <v>2661</v>
      </c>
      <c r="B2669" s="515" t="s">
        <v>1481</v>
      </c>
      <c r="C2669" s="219" t="s">
        <v>1482</v>
      </c>
      <c r="D2669" s="220">
        <v>5430.17</v>
      </c>
    </row>
    <row r="2670" spans="1:4" s="67" customFormat="1">
      <c r="A2670" s="77">
        <f t="shared" si="41"/>
        <v>2662</v>
      </c>
      <c r="B2670" s="515" t="s">
        <v>334</v>
      </c>
      <c r="C2670" s="219" t="s">
        <v>1483</v>
      </c>
      <c r="D2670" s="220">
        <v>1290</v>
      </c>
    </row>
    <row r="2671" spans="1:4" s="67" customFormat="1">
      <c r="A2671" s="77">
        <f t="shared" si="41"/>
        <v>2663</v>
      </c>
      <c r="B2671" s="515" t="s">
        <v>334</v>
      </c>
      <c r="C2671" s="219" t="s">
        <v>1483</v>
      </c>
      <c r="D2671" s="220">
        <v>1290</v>
      </c>
    </row>
    <row r="2672" spans="1:4" s="67" customFormat="1">
      <c r="A2672" s="77">
        <f t="shared" si="41"/>
        <v>2664</v>
      </c>
      <c r="B2672" s="515" t="s">
        <v>334</v>
      </c>
      <c r="C2672" s="219" t="s">
        <v>1483</v>
      </c>
      <c r="D2672" s="220">
        <v>1290</v>
      </c>
    </row>
    <row r="2673" spans="1:4" s="67" customFormat="1">
      <c r="A2673" s="77">
        <f t="shared" si="41"/>
        <v>2665</v>
      </c>
      <c r="B2673" s="515" t="s">
        <v>334</v>
      </c>
      <c r="C2673" s="219" t="s">
        <v>1483</v>
      </c>
      <c r="D2673" s="220">
        <v>1290</v>
      </c>
    </row>
    <row r="2674" spans="1:4" s="67" customFormat="1">
      <c r="A2674" s="77">
        <f t="shared" si="41"/>
        <v>2666</v>
      </c>
      <c r="B2674" s="515" t="s">
        <v>334</v>
      </c>
      <c r="C2674" s="219" t="s">
        <v>1483</v>
      </c>
      <c r="D2674" s="220">
        <v>1290</v>
      </c>
    </row>
    <row r="2675" spans="1:4" s="67" customFormat="1">
      <c r="A2675" s="77">
        <f t="shared" si="41"/>
        <v>2667</v>
      </c>
      <c r="B2675" s="515" t="s">
        <v>334</v>
      </c>
      <c r="C2675" s="219" t="s">
        <v>1483</v>
      </c>
      <c r="D2675" s="220">
        <v>1290</v>
      </c>
    </row>
    <row r="2676" spans="1:4" s="67" customFormat="1">
      <c r="A2676" s="77">
        <f t="shared" si="41"/>
        <v>2668</v>
      </c>
      <c r="B2676" s="515" t="s">
        <v>334</v>
      </c>
      <c r="C2676" s="219" t="s">
        <v>1483</v>
      </c>
      <c r="D2676" s="220">
        <v>1290</v>
      </c>
    </row>
    <row r="2677" spans="1:4" s="67" customFormat="1">
      <c r="A2677" s="77">
        <f t="shared" si="41"/>
        <v>2669</v>
      </c>
      <c r="B2677" s="515" t="s">
        <v>334</v>
      </c>
      <c r="C2677" s="219" t="s">
        <v>1483</v>
      </c>
      <c r="D2677" s="220">
        <v>1290</v>
      </c>
    </row>
    <row r="2678" spans="1:4" s="67" customFormat="1">
      <c r="A2678" s="77">
        <f t="shared" si="41"/>
        <v>2670</v>
      </c>
      <c r="B2678" s="515" t="s">
        <v>334</v>
      </c>
      <c r="C2678" s="219" t="s">
        <v>1484</v>
      </c>
      <c r="D2678" s="220">
        <v>1250</v>
      </c>
    </row>
    <row r="2679" spans="1:4" s="67" customFormat="1">
      <c r="A2679" s="77">
        <f t="shared" si="41"/>
        <v>2671</v>
      </c>
      <c r="B2679" s="515" t="s">
        <v>334</v>
      </c>
      <c r="C2679" s="219" t="s">
        <v>1485</v>
      </c>
      <c r="D2679" s="220">
        <v>2500</v>
      </c>
    </row>
    <row r="2680" spans="1:4" s="67" customFormat="1">
      <c r="A2680" s="77">
        <f t="shared" si="41"/>
        <v>2672</v>
      </c>
      <c r="B2680" s="515" t="s">
        <v>334</v>
      </c>
      <c r="C2680" s="219" t="s">
        <v>1486</v>
      </c>
      <c r="D2680" s="220">
        <v>3080</v>
      </c>
    </row>
    <row r="2681" spans="1:4" s="67" customFormat="1">
      <c r="A2681" s="77">
        <f t="shared" si="41"/>
        <v>2673</v>
      </c>
      <c r="B2681" s="515" t="s">
        <v>334</v>
      </c>
      <c r="C2681" s="219" t="s">
        <v>1487</v>
      </c>
      <c r="D2681" s="220">
        <v>1910</v>
      </c>
    </row>
    <row r="2682" spans="1:4" s="67" customFormat="1">
      <c r="A2682" s="77">
        <f t="shared" si="41"/>
        <v>2674</v>
      </c>
      <c r="B2682" s="515" t="s">
        <v>334</v>
      </c>
      <c r="C2682" s="219" t="s">
        <v>1486</v>
      </c>
      <c r="D2682" s="220">
        <v>3080</v>
      </c>
    </row>
    <row r="2683" spans="1:4" s="67" customFormat="1">
      <c r="A2683" s="77">
        <f t="shared" si="41"/>
        <v>2675</v>
      </c>
      <c r="B2683" s="515" t="s">
        <v>334</v>
      </c>
      <c r="C2683" s="219" t="s">
        <v>1486</v>
      </c>
      <c r="D2683" s="220">
        <v>3080</v>
      </c>
    </row>
    <row r="2684" spans="1:4" s="67" customFormat="1">
      <c r="A2684" s="77">
        <f t="shared" si="41"/>
        <v>2676</v>
      </c>
      <c r="B2684" s="515" t="s">
        <v>334</v>
      </c>
      <c r="C2684" s="219" t="s">
        <v>1488</v>
      </c>
      <c r="D2684" s="220">
        <v>1112.07</v>
      </c>
    </row>
    <row r="2685" spans="1:4" s="67" customFormat="1">
      <c r="A2685" s="77">
        <f t="shared" si="41"/>
        <v>2677</v>
      </c>
      <c r="B2685" s="515" t="s">
        <v>334</v>
      </c>
      <c r="C2685" s="219" t="s">
        <v>1489</v>
      </c>
      <c r="D2685" s="220">
        <v>904.31</v>
      </c>
    </row>
    <row r="2686" spans="1:4" s="67" customFormat="1">
      <c r="A2686" s="77">
        <f t="shared" si="41"/>
        <v>2678</v>
      </c>
      <c r="B2686" s="515" t="s">
        <v>334</v>
      </c>
      <c r="C2686" s="219" t="s">
        <v>1489</v>
      </c>
      <c r="D2686" s="220">
        <v>904.31</v>
      </c>
    </row>
    <row r="2687" spans="1:4" s="67" customFormat="1">
      <c r="A2687" s="77">
        <f t="shared" si="41"/>
        <v>2679</v>
      </c>
      <c r="B2687" s="515" t="s">
        <v>334</v>
      </c>
      <c r="C2687" s="219" t="s">
        <v>1489</v>
      </c>
      <c r="D2687" s="220">
        <v>904.31</v>
      </c>
    </row>
    <row r="2688" spans="1:4" s="67" customFormat="1">
      <c r="A2688" s="77">
        <f t="shared" si="41"/>
        <v>2680</v>
      </c>
      <c r="B2688" s="515" t="s">
        <v>334</v>
      </c>
      <c r="C2688" s="219" t="s">
        <v>1489</v>
      </c>
      <c r="D2688" s="220">
        <v>904.31</v>
      </c>
    </row>
    <row r="2689" spans="1:4" s="67" customFormat="1">
      <c r="A2689" s="77">
        <f t="shared" si="41"/>
        <v>2681</v>
      </c>
      <c r="B2689" s="515" t="s">
        <v>334</v>
      </c>
      <c r="C2689" s="219" t="s">
        <v>1489</v>
      </c>
      <c r="D2689" s="220">
        <v>904.31</v>
      </c>
    </row>
    <row r="2690" spans="1:4" s="67" customFormat="1">
      <c r="A2690" s="77">
        <f t="shared" si="41"/>
        <v>2682</v>
      </c>
      <c r="B2690" s="515" t="s">
        <v>334</v>
      </c>
      <c r="C2690" s="219" t="s">
        <v>1489</v>
      </c>
      <c r="D2690" s="220">
        <v>904.31</v>
      </c>
    </row>
    <row r="2691" spans="1:4" s="67" customFormat="1">
      <c r="A2691" s="77">
        <f t="shared" si="41"/>
        <v>2683</v>
      </c>
      <c r="B2691" s="515" t="s">
        <v>334</v>
      </c>
      <c r="C2691" s="219" t="s">
        <v>1490</v>
      </c>
      <c r="D2691" s="220">
        <v>6310.58</v>
      </c>
    </row>
    <row r="2692" spans="1:4" s="67" customFormat="1">
      <c r="A2692" s="77">
        <f t="shared" si="41"/>
        <v>2684</v>
      </c>
      <c r="B2692" s="515" t="s">
        <v>334</v>
      </c>
      <c r="C2692" s="219" t="s">
        <v>1490</v>
      </c>
      <c r="D2692" s="220">
        <v>6310.58</v>
      </c>
    </row>
    <row r="2693" spans="1:4" s="67" customFormat="1">
      <c r="A2693" s="77">
        <f t="shared" si="41"/>
        <v>2685</v>
      </c>
      <c r="B2693" s="515" t="s">
        <v>334</v>
      </c>
      <c r="C2693" s="219" t="s">
        <v>1490</v>
      </c>
      <c r="D2693" s="220">
        <v>6310.58</v>
      </c>
    </row>
    <row r="2694" spans="1:4" s="67" customFormat="1">
      <c r="A2694" s="77">
        <f t="shared" si="41"/>
        <v>2686</v>
      </c>
      <c r="B2694" s="515" t="s">
        <v>334</v>
      </c>
      <c r="C2694" s="219" t="s">
        <v>1490</v>
      </c>
      <c r="D2694" s="220">
        <v>6310.58</v>
      </c>
    </row>
    <row r="2695" spans="1:4" s="67" customFormat="1">
      <c r="A2695" s="77">
        <f t="shared" si="41"/>
        <v>2687</v>
      </c>
      <c r="B2695" s="515" t="s">
        <v>334</v>
      </c>
      <c r="C2695" s="219" t="s">
        <v>1478</v>
      </c>
      <c r="D2695" s="220">
        <v>2700</v>
      </c>
    </row>
    <row r="2696" spans="1:4" s="67" customFormat="1">
      <c r="A2696" s="77">
        <f t="shared" si="41"/>
        <v>2688</v>
      </c>
      <c r="B2696" s="515" t="s">
        <v>334</v>
      </c>
      <c r="C2696" s="219" t="s">
        <v>1478</v>
      </c>
      <c r="D2696" s="220">
        <v>1875</v>
      </c>
    </row>
    <row r="2697" spans="1:4" s="67" customFormat="1">
      <c r="A2697" s="77">
        <f t="shared" si="41"/>
        <v>2689</v>
      </c>
      <c r="B2697" s="515" t="s">
        <v>334</v>
      </c>
      <c r="C2697" s="219" t="s">
        <v>1478</v>
      </c>
      <c r="D2697" s="220">
        <v>1820</v>
      </c>
    </row>
    <row r="2698" spans="1:4" s="67" customFormat="1">
      <c r="A2698" s="77">
        <f t="shared" si="41"/>
        <v>2690</v>
      </c>
      <c r="B2698" s="515" t="s">
        <v>334</v>
      </c>
      <c r="C2698" s="219" t="s">
        <v>1478</v>
      </c>
      <c r="D2698" s="220">
        <v>1820</v>
      </c>
    </row>
    <row r="2699" spans="1:4" s="67" customFormat="1">
      <c r="A2699" s="77">
        <f t="shared" ref="A2699:A2762" si="42">A2698+1</f>
        <v>2691</v>
      </c>
      <c r="B2699" s="515" t="s">
        <v>334</v>
      </c>
      <c r="C2699" s="219" t="s">
        <v>1478</v>
      </c>
      <c r="D2699" s="220">
        <v>1820</v>
      </c>
    </row>
    <row r="2700" spans="1:4" s="67" customFormat="1">
      <c r="A2700" s="77">
        <f t="shared" si="42"/>
        <v>2692</v>
      </c>
      <c r="B2700" s="515" t="s">
        <v>334</v>
      </c>
      <c r="C2700" s="219" t="s">
        <v>1478</v>
      </c>
      <c r="D2700" s="220">
        <v>1820</v>
      </c>
    </row>
    <row r="2701" spans="1:4" s="67" customFormat="1">
      <c r="A2701" s="77">
        <f t="shared" si="42"/>
        <v>2693</v>
      </c>
      <c r="B2701" s="515" t="s">
        <v>334</v>
      </c>
      <c r="C2701" s="219" t="s">
        <v>1478</v>
      </c>
      <c r="D2701" s="220">
        <v>1820</v>
      </c>
    </row>
    <row r="2702" spans="1:4" s="67" customFormat="1">
      <c r="A2702" s="77">
        <f t="shared" si="42"/>
        <v>2694</v>
      </c>
      <c r="B2702" s="515" t="s">
        <v>334</v>
      </c>
      <c r="C2702" s="219" t="s">
        <v>1478</v>
      </c>
      <c r="D2702" s="220">
        <v>1820</v>
      </c>
    </row>
    <row r="2703" spans="1:4" s="67" customFormat="1">
      <c r="A2703" s="77">
        <f t="shared" si="42"/>
        <v>2695</v>
      </c>
      <c r="B2703" s="515" t="s">
        <v>334</v>
      </c>
      <c r="C2703" s="219" t="s">
        <v>1478</v>
      </c>
      <c r="D2703" s="220">
        <v>1875</v>
      </c>
    </row>
    <row r="2704" spans="1:4" s="67" customFormat="1">
      <c r="A2704" s="77">
        <f t="shared" si="42"/>
        <v>2696</v>
      </c>
      <c r="B2704" s="515" t="s">
        <v>334</v>
      </c>
      <c r="C2704" s="219" t="s">
        <v>1491</v>
      </c>
      <c r="D2704" s="220">
        <v>2912</v>
      </c>
    </row>
    <row r="2705" spans="1:4" s="67" customFormat="1">
      <c r="A2705" s="77">
        <f t="shared" si="42"/>
        <v>2697</v>
      </c>
      <c r="B2705" s="515" t="s">
        <v>334</v>
      </c>
      <c r="C2705" s="219" t="s">
        <v>1492</v>
      </c>
      <c r="D2705" s="220">
        <v>2100</v>
      </c>
    </row>
    <row r="2706" spans="1:4" s="67" customFormat="1">
      <c r="A2706" s="77">
        <f t="shared" si="42"/>
        <v>2698</v>
      </c>
      <c r="B2706" s="515" t="s">
        <v>334</v>
      </c>
      <c r="C2706" s="219" t="s">
        <v>1492</v>
      </c>
      <c r="D2706" s="220">
        <v>2100</v>
      </c>
    </row>
    <row r="2707" spans="1:4" s="67" customFormat="1">
      <c r="A2707" s="77">
        <f t="shared" si="42"/>
        <v>2699</v>
      </c>
      <c r="B2707" s="515" t="s">
        <v>334</v>
      </c>
      <c r="C2707" s="219" t="s">
        <v>1493</v>
      </c>
      <c r="D2707" s="220">
        <v>2305</v>
      </c>
    </row>
    <row r="2708" spans="1:4" s="67" customFormat="1">
      <c r="A2708" s="77">
        <f t="shared" si="42"/>
        <v>2700</v>
      </c>
      <c r="B2708" s="515" t="s">
        <v>334</v>
      </c>
      <c r="C2708" s="219" t="s">
        <v>1493</v>
      </c>
      <c r="D2708" s="220">
        <v>2305</v>
      </c>
    </row>
    <row r="2709" spans="1:4" s="67" customFormat="1">
      <c r="A2709" s="77">
        <f t="shared" si="42"/>
        <v>2701</v>
      </c>
      <c r="B2709" s="515" t="s">
        <v>334</v>
      </c>
      <c r="C2709" s="219" t="s">
        <v>1494</v>
      </c>
      <c r="D2709" s="220">
        <v>300</v>
      </c>
    </row>
    <row r="2710" spans="1:4" s="67" customFormat="1">
      <c r="A2710" s="77">
        <f t="shared" si="42"/>
        <v>2702</v>
      </c>
      <c r="B2710" s="515" t="s">
        <v>334</v>
      </c>
      <c r="C2710" s="219" t="s">
        <v>1494</v>
      </c>
      <c r="D2710" s="220">
        <v>300</v>
      </c>
    </row>
    <row r="2711" spans="1:4" s="67" customFormat="1">
      <c r="A2711" s="77">
        <f t="shared" si="42"/>
        <v>2703</v>
      </c>
      <c r="B2711" s="515" t="s">
        <v>334</v>
      </c>
      <c r="C2711" s="219" t="s">
        <v>1494</v>
      </c>
      <c r="D2711" s="220">
        <v>300</v>
      </c>
    </row>
    <row r="2712" spans="1:4" s="67" customFormat="1">
      <c r="A2712" s="77">
        <f t="shared" si="42"/>
        <v>2704</v>
      </c>
      <c r="B2712" s="515" t="s">
        <v>334</v>
      </c>
      <c r="C2712" s="219" t="s">
        <v>1494</v>
      </c>
      <c r="D2712" s="220">
        <v>300</v>
      </c>
    </row>
    <row r="2713" spans="1:4" s="67" customFormat="1">
      <c r="A2713" s="77">
        <f t="shared" si="42"/>
        <v>2705</v>
      </c>
      <c r="B2713" s="515" t="s">
        <v>334</v>
      </c>
      <c r="C2713" s="219" t="s">
        <v>1495</v>
      </c>
      <c r="D2713" s="220">
        <v>1052</v>
      </c>
    </row>
    <row r="2714" spans="1:4" s="67" customFormat="1">
      <c r="A2714" s="77">
        <f t="shared" si="42"/>
        <v>2706</v>
      </c>
      <c r="B2714" s="515" t="s">
        <v>334</v>
      </c>
      <c r="C2714" s="219" t="s">
        <v>1495</v>
      </c>
      <c r="D2714" s="220">
        <v>1052</v>
      </c>
    </row>
    <row r="2715" spans="1:4" s="67" customFormat="1">
      <c r="A2715" s="77">
        <f t="shared" si="42"/>
        <v>2707</v>
      </c>
      <c r="B2715" s="515" t="s">
        <v>334</v>
      </c>
      <c r="C2715" s="219" t="s">
        <v>1495</v>
      </c>
      <c r="D2715" s="220">
        <v>1052</v>
      </c>
    </row>
    <row r="2716" spans="1:4" s="67" customFormat="1">
      <c r="A2716" s="77">
        <f t="shared" si="42"/>
        <v>2708</v>
      </c>
      <c r="B2716" s="515" t="s">
        <v>334</v>
      </c>
      <c r="C2716" s="219" t="s">
        <v>1495</v>
      </c>
      <c r="D2716" s="220">
        <v>1052</v>
      </c>
    </row>
    <row r="2717" spans="1:4" s="67" customFormat="1">
      <c r="A2717" s="77">
        <f t="shared" si="42"/>
        <v>2709</v>
      </c>
      <c r="B2717" s="515" t="s">
        <v>334</v>
      </c>
      <c r="C2717" s="219" t="s">
        <v>1496</v>
      </c>
      <c r="D2717" s="220">
        <v>768</v>
      </c>
    </row>
    <row r="2718" spans="1:4" s="67" customFormat="1">
      <c r="A2718" s="77">
        <f t="shared" si="42"/>
        <v>2710</v>
      </c>
      <c r="B2718" s="515" t="s">
        <v>334</v>
      </c>
      <c r="C2718" s="219" t="s">
        <v>1497</v>
      </c>
      <c r="D2718" s="220">
        <v>1287</v>
      </c>
    </row>
    <row r="2719" spans="1:4" s="67" customFormat="1">
      <c r="A2719" s="77">
        <f t="shared" si="42"/>
        <v>2711</v>
      </c>
      <c r="B2719" s="515" t="s">
        <v>334</v>
      </c>
      <c r="C2719" s="219" t="s">
        <v>1497</v>
      </c>
      <c r="D2719" s="220">
        <v>1287</v>
      </c>
    </row>
    <row r="2720" spans="1:4" s="67" customFormat="1">
      <c r="A2720" s="77">
        <f t="shared" si="42"/>
        <v>2712</v>
      </c>
      <c r="B2720" s="515" t="s">
        <v>334</v>
      </c>
      <c r="C2720" s="219" t="s">
        <v>1498</v>
      </c>
      <c r="D2720" s="220">
        <v>1400</v>
      </c>
    </row>
    <row r="2721" spans="1:4" s="67" customFormat="1">
      <c r="A2721" s="77">
        <f t="shared" si="42"/>
        <v>2713</v>
      </c>
      <c r="B2721" s="515" t="s">
        <v>334</v>
      </c>
      <c r="C2721" s="219" t="s">
        <v>1498</v>
      </c>
      <c r="D2721" s="220">
        <v>1400</v>
      </c>
    </row>
    <row r="2722" spans="1:4" s="67" customFormat="1">
      <c r="A2722" s="77">
        <f t="shared" si="42"/>
        <v>2714</v>
      </c>
      <c r="B2722" s="515" t="s">
        <v>334</v>
      </c>
      <c r="C2722" s="219" t="s">
        <v>1499</v>
      </c>
      <c r="D2722" s="220">
        <v>1290.95</v>
      </c>
    </row>
    <row r="2723" spans="1:4" s="67" customFormat="1">
      <c r="A2723" s="77">
        <f t="shared" si="42"/>
        <v>2715</v>
      </c>
      <c r="B2723" s="515" t="s">
        <v>334</v>
      </c>
      <c r="C2723" s="219" t="s">
        <v>1499</v>
      </c>
      <c r="D2723" s="220">
        <v>1290.95</v>
      </c>
    </row>
    <row r="2724" spans="1:4" s="67" customFormat="1">
      <c r="A2724" s="77">
        <f t="shared" si="42"/>
        <v>2716</v>
      </c>
      <c r="B2724" s="515" t="s">
        <v>334</v>
      </c>
      <c r="C2724" s="219" t="s">
        <v>1477</v>
      </c>
      <c r="D2724" s="220">
        <v>4537.2700000000004</v>
      </c>
    </row>
    <row r="2725" spans="1:4" s="67" customFormat="1">
      <c r="A2725" s="77">
        <f t="shared" si="42"/>
        <v>2717</v>
      </c>
      <c r="B2725" s="515" t="s">
        <v>334</v>
      </c>
      <c r="C2725" s="219" t="s">
        <v>1477</v>
      </c>
      <c r="D2725" s="220">
        <v>4537.2700000000004</v>
      </c>
    </row>
    <row r="2726" spans="1:4" s="67" customFormat="1">
      <c r="A2726" s="77">
        <f t="shared" si="42"/>
        <v>2718</v>
      </c>
      <c r="B2726" s="515" t="s">
        <v>334</v>
      </c>
      <c r="C2726" s="219" t="s">
        <v>1499</v>
      </c>
      <c r="D2726" s="220">
        <v>1290.95</v>
      </c>
    </row>
    <row r="2727" spans="1:4" s="67" customFormat="1">
      <c r="A2727" s="77">
        <f t="shared" si="42"/>
        <v>2719</v>
      </c>
      <c r="B2727" s="515" t="s">
        <v>334</v>
      </c>
      <c r="C2727" s="219" t="s">
        <v>1477</v>
      </c>
      <c r="D2727" s="220">
        <v>4537.2700000000004</v>
      </c>
    </row>
    <row r="2728" spans="1:4" s="67" customFormat="1">
      <c r="A2728" s="77">
        <f t="shared" si="42"/>
        <v>2720</v>
      </c>
      <c r="B2728" s="515" t="s">
        <v>334</v>
      </c>
      <c r="C2728" s="219" t="s">
        <v>1499</v>
      </c>
      <c r="D2728" s="220">
        <v>1290.95</v>
      </c>
    </row>
    <row r="2729" spans="1:4" s="67" customFormat="1">
      <c r="A2729" s="77">
        <f t="shared" si="42"/>
        <v>2721</v>
      </c>
      <c r="B2729" s="515" t="s">
        <v>334</v>
      </c>
      <c r="C2729" s="219" t="s">
        <v>1477</v>
      </c>
      <c r="D2729" s="220">
        <v>4537.2700000000004</v>
      </c>
    </row>
    <row r="2730" spans="1:4" s="67" customFormat="1">
      <c r="A2730" s="77">
        <f t="shared" si="42"/>
        <v>2722</v>
      </c>
      <c r="B2730" s="515" t="s">
        <v>334</v>
      </c>
      <c r="C2730" s="219" t="s">
        <v>1500</v>
      </c>
      <c r="D2730" s="220">
        <v>4500</v>
      </c>
    </row>
    <row r="2731" spans="1:4" s="67" customFormat="1">
      <c r="A2731" s="77">
        <f t="shared" si="42"/>
        <v>2723</v>
      </c>
      <c r="B2731" s="515" t="s">
        <v>334</v>
      </c>
      <c r="C2731" s="219" t="s">
        <v>1501</v>
      </c>
      <c r="D2731" s="220">
        <v>6310.58</v>
      </c>
    </row>
    <row r="2732" spans="1:4" s="67" customFormat="1">
      <c r="A2732" s="77">
        <f t="shared" si="42"/>
        <v>2724</v>
      </c>
      <c r="B2732" s="515" t="s">
        <v>334</v>
      </c>
      <c r="C2732" s="219" t="s">
        <v>1502</v>
      </c>
      <c r="D2732" s="220">
        <v>1266.81</v>
      </c>
    </row>
    <row r="2733" spans="1:4" s="67" customFormat="1">
      <c r="A2733" s="77">
        <f t="shared" si="42"/>
        <v>2725</v>
      </c>
      <c r="B2733" s="515" t="s">
        <v>334</v>
      </c>
      <c r="C2733" s="219" t="s">
        <v>1503</v>
      </c>
      <c r="D2733" s="220">
        <v>1919.41</v>
      </c>
    </row>
    <row r="2734" spans="1:4" s="67" customFormat="1">
      <c r="A2734" s="77">
        <f t="shared" si="42"/>
        <v>2726</v>
      </c>
      <c r="B2734" s="515" t="s">
        <v>334</v>
      </c>
      <c r="C2734" s="219" t="s">
        <v>1503</v>
      </c>
      <c r="D2734" s="220">
        <v>1273.69</v>
      </c>
    </row>
    <row r="2735" spans="1:4" s="67" customFormat="1">
      <c r="A2735" s="77">
        <f t="shared" si="42"/>
        <v>2727</v>
      </c>
      <c r="B2735" s="515" t="s">
        <v>334</v>
      </c>
      <c r="C2735" s="219" t="s">
        <v>1504</v>
      </c>
      <c r="D2735" s="220">
        <v>5232.55</v>
      </c>
    </row>
    <row r="2736" spans="1:4" s="67" customFormat="1">
      <c r="A2736" s="77">
        <f t="shared" si="42"/>
        <v>2728</v>
      </c>
      <c r="B2736" s="515" t="s">
        <v>334</v>
      </c>
      <c r="C2736" s="219" t="s">
        <v>1503</v>
      </c>
      <c r="D2736" s="220">
        <v>1875</v>
      </c>
    </row>
    <row r="2737" spans="1:4" s="67" customFormat="1">
      <c r="A2737" s="77">
        <f t="shared" si="42"/>
        <v>2729</v>
      </c>
      <c r="B2737" s="515" t="s">
        <v>334</v>
      </c>
      <c r="C2737" s="219" t="s">
        <v>1505</v>
      </c>
      <c r="D2737" s="220">
        <v>3780</v>
      </c>
    </row>
    <row r="2738" spans="1:4" s="67" customFormat="1">
      <c r="A2738" s="77">
        <f t="shared" si="42"/>
        <v>2730</v>
      </c>
      <c r="B2738" s="515" t="s">
        <v>334</v>
      </c>
      <c r="C2738" s="219" t="s">
        <v>1503</v>
      </c>
      <c r="D2738" s="220">
        <v>1257.3599999999999</v>
      </c>
    </row>
    <row r="2739" spans="1:4" s="67" customFormat="1">
      <c r="A2739" s="77">
        <f t="shared" si="42"/>
        <v>2731</v>
      </c>
      <c r="B2739" s="515" t="s">
        <v>334</v>
      </c>
      <c r="C2739" s="219" t="s">
        <v>1503</v>
      </c>
      <c r="D2739" s="220">
        <v>1257.3599999999999</v>
      </c>
    </row>
    <row r="2740" spans="1:4" s="67" customFormat="1">
      <c r="A2740" s="77">
        <f t="shared" si="42"/>
        <v>2732</v>
      </c>
      <c r="B2740" s="515" t="s">
        <v>334</v>
      </c>
      <c r="C2740" s="219" t="s">
        <v>1506</v>
      </c>
      <c r="D2740" s="220">
        <v>6310.58</v>
      </c>
    </row>
    <row r="2741" spans="1:4" s="67" customFormat="1">
      <c r="A2741" s="77">
        <f t="shared" si="42"/>
        <v>2733</v>
      </c>
      <c r="B2741" s="515" t="s">
        <v>334</v>
      </c>
      <c r="C2741" s="219" t="s">
        <v>1506</v>
      </c>
      <c r="D2741" s="220">
        <v>6310.58</v>
      </c>
    </row>
    <row r="2742" spans="1:4" s="67" customFormat="1">
      <c r="A2742" s="77">
        <f t="shared" si="42"/>
        <v>2734</v>
      </c>
      <c r="B2742" s="515" t="s">
        <v>334</v>
      </c>
      <c r="C2742" s="219" t="s">
        <v>1507</v>
      </c>
      <c r="D2742" s="220">
        <v>3500</v>
      </c>
    </row>
    <row r="2743" spans="1:4" s="67" customFormat="1">
      <c r="A2743" s="77">
        <f t="shared" si="42"/>
        <v>2735</v>
      </c>
      <c r="B2743" s="515" t="s">
        <v>334</v>
      </c>
      <c r="C2743" s="219" t="s">
        <v>1508</v>
      </c>
      <c r="D2743" s="220">
        <v>1900</v>
      </c>
    </row>
    <row r="2744" spans="1:4" s="67" customFormat="1">
      <c r="A2744" s="77">
        <f t="shared" si="42"/>
        <v>2736</v>
      </c>
      <c r="B2744" s="515" t="s">
        <v>334</v>
      </c>
      <c r="C2744" s="219" t="s">
        <v>1508</v>
      </c>
      <c r="D2744" s="220">
        <v>1900</v>
      </c>
    </row>
    <row r="2745" spans="1:4" s="67" customFormat="1">
      <c r="A2745" s="77">
        <f t="shared" si="42"/>
        <v>2737</v>
      </c>
      <c r="B2745" s="515" t="s">
        <v>334</v>
      </c>
      <c r="C2745" s="219" t="s">
        <v>1509</v>
      </c>
      <c r="D2745" s="220">
        <v>1875</v>
      </c>
    </row>
    <row r="2746" spans="1:4" s="67" customFormat="1">
      <c r="A2746" s="77">
        <f t="shared" si="42"/>
        <v>2738</v>
      </c>
      <c r="B2746" s="515" t="s">
        <v>334</v>
      </c>
      <c r="C2746" s="219" t="s">
        <v>1510</v>
      </c>
      <c r="D2746" s="220">
        <v>1875</v>
      </c>
    </row>
    <row r="2747" spans="1:4" s="67" customFormat="1">
      <c r="A2747" s="77">
        <f t="shared" si="42"/>
        <v>2739</v>
      </c>
      <c r="B2747" s="515" t="s">
        <v>334</v>
      </c>
      <c r="C2747" s="219" t="s">
        <v>1510</v>
      </c>
      <c r="D2747" s="220">
        <v>1254.3</v>
      </c>
    </row>
    <row r="2748" spans="1:4" s="67" customFormat="1">
      <c r="A2748" s="77">
        <f t="shared" si="42"/>
        <v>2740</v>
      </c>
      <c r="B2748" s="515" t="s">
        <v>334</v>
      </c>
      <c r="C2748" s="219" t="s">
        <v>1510</v>
      </c>
      <c r="D2748" s="220">
        <v>1254.3</v>
      </c>
    </row>
    <row r="2749" spans="1:4" s="67" customFormat="1">
      <c r="A2749" s="77">
        <f t="shared" si="42"/>
        <v>2741</v>
      </c>
      <c r="B2749" s="515" t="s">
        <v>334</v>
      </c>
      <c r="C2749" s="219" t="s">
        <v>1510</v>
      </c>
      <c r="D2749" s="220">
        <v>1254.3</v>
      </c>
    </row>
    <row r="2750" spans="1:4" s="67" customFormat="1">
      <c r="A2750" s="77">
        <f t="shared" si="42"/>
        <v>2742</v>
      </c>
      <c r="B2750" s="515" t="s">
        <v>334</v>
      </c>
      <c r="C2750" s="219" t="s">
        <v>1511</v>
      </c>
      <c r="D2750" s="220">
        <v>1891.08</v>
      </c>
    </row>
    <row r="2751" spans="1:4" s="67" customFormat="1">
      <c r="A2751" s="77">
        <f t="shared" si="42"/>
        <v>2743</v>
      </c>
      <c r="B2751" s="515" t="s">
        <v>334</v>
      </c>
      <c r="C2751" s="219" t="s">
        <v>1512</v>
      </c>
      <c r="D2751" s="220">
        <v>1863.82</v>
      </c>
    </row>
    <row r="2752" spans="1:4" s="67" customFormat="1">
      <c r="A2752" s="77">
        <f t="shared" si="42"/>
        <v>2744</v>
      </c>
      <c r="B2752" s="515" t="s">
        <v>334</v>
      </c>
      <c r="C2752" s="219" t="s">
        <v>1513</v>
      </c>
      <c r="D2752" s="220">
        <v>1349.22</v>
      </c>
    </row>
    <row r="2753" spans="1:6" s="67" customFormat="1">
      <c r="A2753" s="77">
        <f t="shared" si="42"/>
        <v>2745</v>
      </c>
      <c r="B2753" s="515" t="s">
        <v>334</v>
      </c>
      <c r="C2753" s="219" t="s">
        <v>1514</v>
      </c>
      <c r="D2753" s="220">
        <v>2335.0300000000002</v>
      </c>
    </row>
    <row r="2754" spans="1:6" s="67" customFormat="1">
      <c r="A2754" s="77">
        <f t="shared" si="42"/>
        <v>2746</v>
      </c>
      <c r="B2754" s="515" t="s">
        <v>334</v>
      </c>
      <c r="C2754" s="219" t="s">
        <v>1515</v>
      </c>
      <c r="D2754" s="220">
        <v>1810.34</v>
      </c>
    </row>
    <row r="2755" spans="1:6" s="67" customFormat="1">
      <c r="A2755" s="77">
        <f t="shared" si="42"/>
        <v>2747</v>
      </c>
      <c r="B2755" s="515" t="s">
        <v>334</v>
      </c>
      <c r="C2755" s="219" t="s">
        <v>1515</v>
      </c>
      <c r="D2755" s="220">
        <v>1810.35</v>
      </c>
    </row>
    <row r="2756" spans="1:6" s="67" customFormat="1">
      <c r="A2756" s="77">
        <f t="shared" si="42"/>
        <v>2748</v>
      </c>
      <c r="B2756" s="521" t="s">
        <v>334</v>
      </c>
      <c r="C2756" s="522" t="s">
        <v>1516</v>
      </c>
      <c r="D2756" s="523">
        <v>1397.03</v>
      </c>
      <c r="F2756" s="520"/>
    </row>
    <row r="2757" spans="1:6" s="67" customFormat="1">
      <c r="A2757" s="77">
        <f t="shared" si="42"/>
        <v>2749</v>
      </c>
      <c r="B2757" s="515" t="s">
        <v>334</v>
      </c>
      <c r="C2757" s="219" t="s">
        <v>1527</v>
      </c>
      <c r="D2757" s="220">
        <v>4287</v>
      </c>
    </row>
    <row r="2758" spans="1:6" s="67" customFormat="1">
      <c r="A2758" s="77">
        <f t="shared" si="42"/>
        <v>2750</v>
      </c>
      <c r="B2758" s="515" t="s">
        <v>334</v>
      </c>
      <c r="C2758" s="219" t="s">
        <v>1508</v>
      </c>
      <c r="D2758" s="220">
        <v>2297.12</v>
      </c>
    </row>
    <row r="2759" spans="1:6" s="67" customFormat="1">
      <c r="A2759" s="77">
        <f t="shared" si="42"/>
        <v>2751</v>
      </c>
      <c r="B2759" s="515" t="s">
        <v>334</v>
      </c>
      <c r="C2759" s="219" t="s">
        <v>1508</v>
      </c>
      <c r="D2759" s="220">
        <v>2297.12</v>
      </c>
    </row>
    <row r="2760" spans="1:6" s="67" customFormat="1">
      <c r="A2760" s="77">
        <f t="shared" si="42"/>
        <v>2752</v>
      </c>
      <c r="B2760" s="515" t="s">
        <v>334</v>
      </c>
      <c r="C2760" s="219" t="s">
        <v>1528</v>
      </c>
      <c r="D2760" s="220">
        <v>1478.68</v>
      </c>
    </row>
    <row r="2761" spans="1:6" s="67" customFormat="1">
      <c r="A2761" s="77">
        <f t="shared" si="42"/>
        <v>2753</v>
      </c>
      <c r="B2761" s="515" t="s">
        <v>334</v>
      </c>
      <c r="C2761" s="219" t="s">
        <v>1529</v>
      </c>
      <c r="D2761" s="220">
        <v>6310.58</v>
      </c>
    </row>
    <row r="2762" spans="1:6" s="67" customFormat="1">
      <c r="A2762" s="77">
        <f t="shared" si="42"/>
        <v>2754</v>
      </c>
      <c r="B2762" s="515" t="s">
        <v>334</v>
      </c>
      <c r="C2762" s="219" t="s">
        <v>1529</v>
      </c>
      <c r="D2762" s="220">
        <v>6310.58</v>
      </c>
    </row>
    <row r="2763" spans="1:6" s="67" customFormat="1">
      <c r="A2763" s="77">
        <f t="shared" ref="A2763:A2784" si="43">A2762+1</f>
        <v>2755</v>
      </c>
      <c r="B2763" s="515" t="s">
        <v>334</v>
      </c>
      <c r="C2763" s="219" t="s">
        <v>1508</v>
      </c>
      <c r="D2763" s="220">
        <v>2400</v>
      </c>
    </row>
    <row r="2764" spans="1:6" s="67" customFormat="1">
      <c r="A2764" s="77">
        <f t="shared" si="43"/>
        <v>2756</v>
      </c>
      <c r="B2764" s="515" t="s">
        <v>334</v>
      </c>
      <c r="C2764" s="219" t="s">
        <v>1531</v>
      </c>
      <c r="D2764" s="220">
        <v>8696.52</v>
      </c>
    </row>
    <row r="2765" spans="1:6" s="67" customFormat="1">
      <c r="A2765" s="77">
        <f t="shared" si="43"/>
        <v>2757</v>
      </c>
      <c r="B2765" s="515" t="s">
        <v>334</v>
      </c>
      <c r="C2765" s="219" t="s">
        <v>1528</v>
      </c>
      <c r="D2765" s="220">
        <v>1537.64</v>
      </c>
    </row>
    <row r="2766" spans="1:6" s="67" customFormat="1">
      <c r="A2766" s="77">
        <f t="shared" si="43"/>
        <v>2758</v>
      </c>
      <c r="B2766" s="515" t="s">
        <v>334</v>
      </c>
      <c r="C2766" s="219" t="s">
        <v>1528</v>
      </c>
      <c r="D2766" s="220">
        <v>1537.64</v>
      </c>
    </row>
    <row r="2767" spans="1:6" s="67" customFormat="1">
      <c r="A2767" s="77">
        <f t="shared" si="43"/>
        <v>2759</v>
      </c>
      <c r="B2767" s="515" t="s">
        <v>334</v>
      </c>
      <c r="C2767" s="219" t="s">
        <v>1532</v>
      </c>
      <c r="D2767" s="220">
        <v>2355.63</v>
      </c>
    </row>
    <row r="2768" spans="1:6" s="67" customFormat="1">
      <c r="A2768" s="77">
        <f t="shared" si="43"/>
        <v>2760</v>
      </c>
      <c r="B2768" s="515" t="s">
        <v>334</v>
      </c>
      <c r="C2768" s="219" t="s">
        <v>1528</v>
      </c>
      <c r="D2768" s="220">
        <v>1643.32</v>
      </c>
    </row>
    <row r="2769" spans="1:4" s="67" customFormat="1">
      <c r="A2769" s="77">
        <f t="shared" si="43"/>
        <v>2761</v>
      </c>
      <c r="B2769" s="515" t="s">
        <v>334</v>
      </c>
      <c r="C2769" s="219" t="s">
        <v>1528</v>
      </c>
      <c r="D2769" s="220">
        <v>1643.32</v>
      </c>
    </row>
    <row r="2770" spans="1:4" s="67" customFormat="1">
      <c r="A2770" s="77">
        <f t="shared" si="43"/>
        <v>2762</v>
      </c>
      <c r="B2770" s="515" t="s">
        <v>334</v>
      </c>
      <c r="C2770" s="219" t="s">
        <v>1528</v>
      </c>
      <c r="D2770" s="220">
        <v>1643.32</v>
      </c>
    </row>
    <row r="2771" spans="1:4" s="67" customFormat="1">
      <c r="A2771" s="77">
        <f t="shared" si="43"/>
        <v>2763</v>
      </c>
      <c r="B2771" s="515" t="s">
        <v>334</v>
      </c>
      <c r="C2771" s="219" t="s">
        <v>1528</v>
      </c>
      <c r="D2771" s="220">
        <v>1168.95</v>
      </c>
    </row>
    <row r="2772" spans="1:4" s="67" customFormat="1">
      <c r="A2772" s="77">
        <f t="shared" si="43"/>
        <v>2764</v>
      </c>
      <c r="B2772" s="515" t="s">
        <v>334</v>
      </c>
      <c r="C2772" s="219" t="s">
        <v>1528</v>
      </c>
      <c r="D2772" s="220">
        <v>1168.95</v>
      </c>
    </row>
    <row r="2773" spans="1:4" s="67" customFormat="1">
      <c r="A2773" s="77">
        <f t="shared" si="43"/>
        <v>2765</v>
      </c>
      <c r="B2773" s="515" t="s">
        <v>334</v>
      </c>
      <c r="C2773" s="219" t="s">
        <v>1528</v>
      </c>
      <c r="D2773" s="220">
        <v>1537.64</v>
      </c>
    </row>
    <row r="2774" spans="1:4" s="67" customFormat="1">
      <c r="A2774" s="77">
        <f t="shared" si="43"/>
        <v>2766</v>
      </c>
      <c r="B2774" s="515" t="s">
        <v>334</v>
      </c>
      <c r="C2774" s="219" t="s">
        <v>1528</v>
      </c>
      <c r="D2774" s="220">
        <v>2453.04</v>
      </c>
    </row>
    <row r="2775" spans="1:4" s="67" customFormat="1">
      <c r="A2775" s="77">
        <f t="shared" si="43"/>
        <v>2767</v>
      </c>
      <c r="B2775" s="515" t="s">
        <v>334</v>
      </c>
      <c r="C2775" s="219" t="s">
        <v>1533</v>
      </c>
      <c r="D2775" s="220">
        <v>4255</v>
      </c>
    </row>
    <row r="2776" spans="1:4" s="67" customFormat="1">
      <c r="A2776" s="77">
        <f t="shared" si="43"/>
        <v>2768</v>
      </c>
      <c r="B2776" s="515" t="s">
        <v>334</v>
      </c>
      <c r="C2776" s="219" t="s">
        <v>1533</v>
      </c>
      <c r="D2776" s="220">
        <v>4255</v>
      </c>
    </row>
    <row r="2777" spans="1:4" s="67" customFormat="1">
      <c r="A2777" s="77">
        <f t="shared" si="43"/>
        <v>2769</v>
      </c>
      <c r="B2777" s="515" t="s">
        <v>334</v>
      </c>
      <c r="C2777" s="219" t="s">
        <v>1534</v>
      </c>
      <c r="D2777" s="220">
        <v>3763</v>
      </c>
    </row>
    <row r="2778" spans="1:4" s="67" customFormat="1">
      <c r="A2778" s="77">
        <f t="shared" si="43"/>
        <v>2770</v>
      </c>
      <c r="B2778" s="515" t="s">
        <v>334</v>
      </c>
      <c r="C2778" s="219" t="s">
        <v>1508</v>
      </c>
      <c r="D2778" s="220">
        <v>2400</v>
      </c>
    </row>
    <row r="2779" spans="1:4" s="67" customFormat="1">
      <c r="A2779" s="77">
        <f t="shared" si="43"/>
        <v>2771</v>
      </c>
      <c r="B2779" s="515" t="s">
        <v>334</v>
      </c>
      <c r="C2779" s="219" t="s">
        <v>1508</v>
      </c>
      <c r="D2779" s="220">
        <v>2400</v>
      </c>
    </row>
    <row r="2780" spans="1:4" s="67" customFormat="1">
      <c r="A2780" s="77">
        <f t="shared" si="43"/>
        <v>2772</v>
      </c>
      <c r="B2780" s="515" t="s">
        <v>334</v>
      </c>
      <c r="C2780" s="219" t="s">
        <v>1535</v>
      </c>
      <c r="D2780" s="220">
        <v>1206.03</v>
      </c>
    </row>
    <row r="2781" spans="1:4" s="67" customFormat="1">
      <c r="A2781" s="77">
        <f>A2778+1</f>
        <v>2771</v>
      </c>
      <c r="B2781" s="515" t="s">
        <v>334</v>
      </c>
      <c r="C2781" s="219" t="s">
        <v>1536</v>
      </c>
      <c r="D2781" s="220">
        <v>1637.07</v>
      </c>
    </row>
    <row r="2782" spans="1:4" s="67" customFormat="1">
      <c r="A2782" s="77">
        <f t="shared" si="43"/>
        <v>2772</v>
      </c>
      <c r="B2782" s="515" t="s">
        <v>334</v>
      </c>
      <c r="C2782" s="219" t="s">
        <v>1530</v>
      </c>
      <c r="D2782" s="220">
        <v>1790</v>
      </c>
    </row>
    <row r="2783" spans="1:4" s="67" customFormat="1">
      <c r="A2783" s="77">
        <f>A2782+1</f>
        <v>2773</v>
      </c>
      <c r="B2783" s="515" t="s">
        <v>334</v>
      </c>
      <c r="C2783" s="219" t="s">
        <v>1506</v>
      </c>
      <c r="D2783" s="220">
        <v>12024</v>
      </c>
    </row>
    <row r="2784" spans="1:4" s="67" customFormat="1">
      <c r="A2784" s="77">
        <f t="shared" si="43"/>
        <v>2774</v>
      </c>
      <c r="B2784" s="515" t="s">
        <v>334</v>
      </c>
      <c r="C2784" s="219" t="s">
        <v>1691</v>
      </c>
      <c r="D2784" s="220">
        <v>1364.07</v>
      </c>
    </row>
    <row r="2785" spans="1:7" s="67" customFormat="1">
      <c r="A2785" s="516"/>
      <c r="B2785" s="519"/>
      <c r="C2785" s="517"/>
      <c r="D2785" s="518">
        <f>SUM(D9:D2784)</f>
        <v>11500620.260862617</v>
      </c>
    </row>
    <row r="2788" spans="1:7">
      <c r="D2788" s="242"/>
    </row>
    <row r="2789" spans="1:7">
      <c r="D2789" s="242"/>
    </row>
    <row r="2795" spans="1:7">
      <c r="D2795" s="242"/>
    </row>
    <row r="2797" spans="1:7">
      <c r="G2797" s="242">
        <f>G2795-D2788</f>
        <v>0</v>
      </c>
    </row>
  </sheetData>
  <mergeCells count="8">
    <mergeCell ref="A1:D1"/>
    <mergeCell ref="A2:D2"/>
    <mergeCell ref="A3:D3"/>
    <mergeCell ref="A4:D4"/>
    <mergeCell ref="A5:D5"/>
    <mergeCell ref="A7:B8"/>
    <mergeCell ref="C7:C8"/>
    <mergeCell ref="D7:D8"/>
  </mergeCells>
  <printOptions horizontalCentered="1"/>
  <pageMargins left="0.35433070866141736" right="0.23622047244094491" top="0.2" bottom="0.38" header="0.17" footer="0.2"/>
  <pageSetup scale="80" orientation="portrait" r:id="rId1"/>
  <headerFooter>
    <oddFooter>&amp;R&amp;P de &amp;N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7"/>
  <sheetViews>
    <sheetView workbookViewId="0">
      <selection activeCell="C4" sqref="C4"/>
    </sheetView>
  </sheetViews>
  <sheetFormatPr baseColWidth="10" defaultRowHeight="14.25"/>
  <cols>
    <col min="1" max="1" width="4.28515625" style="27" customWidth="1"/>
    <col min="2" max="2" width="41.5703125" style="1" customWidth="1"/>
    <col min="3" max="3" width="26.7109375" style="1" customWidth="1"/>
    <col min="4" max="4" width="17.85546875" style="1" customWidth="1"/>
    <col min="5" max="5" width="21.28515625" style="1" customWidth="1"/>
    <col min="6" max="16384" width="11.42578125" style="1"/>
  </cols>
  <sheetData>
    <row r="1" spans="1:5" ht="15">
      <c r="C1" s="84" t="s">
        <v>21</v>
      </c>
      <c r="E1" s="66" t="s">
        <v>324</v>
      </c>
    </row>
    <row r="2" spans="1:5" ht="15.75">
      <c r="A2" s="360" t="s">
        <v>315</v>
      </c>
      <c r="B2" s="360"/>
      <c r="C2" s="360"/>
      <c r="D2" s="360"/>
      <c r="E2" s="360"/>
    </row>
    <row r="3" spans="1:5" ht="15">
      <c r="C3" s="224" t="s">
        <v>327</v>
      </c>
    </row>
    <row r="4" spans="1:5" ht="15.75">
      <c r="B4" s="226"/>
      <c r="C4" s="287" t="s">
        <v>1690</v>
      </c>
      <c r="D4" s="226"/>
      <c r="E4" s="226"/>
    </row>
    <row r="5" spans="1:5" ht="15.75">
      <c r="A5" s="226"/>
      <c r="B5" s="226"/>
      <c r="C5" s="226" t="s">
        <v>125</v>
      </c>
      <c r="D5" s="233"/>
      <c r="E5" s="85"/>
    </row>
    <row r="6" spans="1:5" ht="6.75" customHeight="1" thickBot="1"/>
    <row r="7" spans="1:5" s="67" customFormat="1" ht="30" customHeight="1">
      <c r="A7" s="361" t="s">
        <v>316</v>
      </c>
      <c r="B7" s="362"/>
      <c r="C7" s="80" t="s">
        <v>322</v>
      </c>
      <c r="D7" s="229" t="s">
        <v>323</v>
      </c>
      <c r="E7" s="230" t="s">
        <v>317</v>
      </c>
    </row>
    <row r="8" spans="1:5" s="67" customFormat="1" ht="30" customHeight="1" thickBot="1">
      <c r="A8" s="363"/>
      <c r="B8" s="364"/>
      <c r="C8" s="83" t="s">
        <v>53</v>
      </c>
      <c r="D8" s="83" t="s">
        <v>54</v>
      </c>
      <c r="E8" s="87" t="s">
        <v>319</v>
      </c>
    </row>
    <row r="9" spans="1:5" s="67" customFormat="1" ht="21" customHeight="1">
      <c r="A9" s="365"/>
      <c r="B9" s="366"/>
      <c r="C9" s="366"/>
      <c r="D9" s="366"/>
      <c r="E9" s="367"/>
    </row>
    <row r="10" spans="1:5" s="67" customFormat="1" ht="20.25" customHeight="1">
      <c r="A10" s="77">
        <v>1</v>
      </c>
      <c r="B10" s="78"/>
      <c r="C10" s="86"/>
      <c r="D10" s="78"/>
      <c r="E10" s="79"/>
    </row>
    <row r="11" spans="1:5" s="67" customFormat="1" ht="20.25" customHeight="1">
      <c r="A11" s="77">
        <v>2</v>
      </c>
      <c r="B11" s="78"/>
      <c r="C11" s="86"/>
      <c r="D11" s="78"/>
      <c r="E11" s="79"/>
    </row>
    <row r="12" spans="1:5" s="67" customFormat="1" ht="20.25" customHeight="1">
      <c r="A12" s="77">
        <v>3</v>
      </c>
      <c r="B12" s="78"/>
      <c r="C12" s="86"/>
      <c r="D12" s="78"/>
      <c r="E12" s="79"/>
    </row>
    <row r="13" spans="1:5" s="67" customFormat="1" ht="20.25" customHeight="1">
      <c r="A13" s="77">
        <v>4</v>
      </c>
      <c r="B13" s="78"/>
      <c r="C13" s="86"/>
      <c r="D13" s="78"/>
      <c r="E13" s="79"/>
    </row>
    <row r="14" spans="1:5" s="67" customFormat="1" ht="20.25" customHeight="1">
      <c r="A14" s="77">
        <v>5</v>
      </c>
      <c r="B14" s="78"/>
      <c r="C14" s="86"/>
      <c r="D14" s="78"/>
      <c r="E14" s="79"/>
    </row>
    <row r="15" spans="1:5" s="67" customFormat="1" ht="20.25" customHeight="1">
      <c r="A15" s="77">
        <v>6</v>
      </c>
      <c r="B15" s="78"/>
      <c r="C15" s="86"/>
      <c r="D15" s="78"/>
      <c r="E15" s="79"/>
    </row>
    <row r="16" spans="1:5" s="67" customFormat="1" ht="20.25" customHeight="1">
      <c r="A16" s="77">
        <v>7</v>
      </c>
      <c r="B16" s="78"/>
      <c r="C16" s="86"/>
      <c r="D16" s="78"/>
      <c r="E16" s="79"/>
    </row>
    <row r="17" spans="1:5" s="67" customFormat="1" ht="20.25" customHeight="1">
      <c r="A17" s="77">
        <v>8</v>
      </c>
      <c r="B17" s="78"/>
      <c r="C17" s="86"/>
      <c r="D17" s="78"/>
      <c r="E17" s="79"/>
    </row>
    <row r="18" spans="1:5" s="67" customFormat="1" ht="20.25" customHeight="1">
      <c r="A18" s="77">
        <v>9</v>
      </c>
      <c r="B18" s="78"/>
      <c r="C18" s="86"/>
      <c r="D18" s="78"/>
      <c r="E18" s="79"/>
    </row>
    <row r="19" spans="1:5" s="67" customFormat="1" ht="20.25" customHeight="1">
      <c r="A19" s="77">
        <v>10</v>
      </c>
      <c r="B19" s="78"/>
      <c r="C19" s="86"/>
      <c r="D19" s="78"/>
      <c r="E19" s="79"/>
    </row>
    <row r="20" spans="1:5" s="67" customFormat="1" ht="20.25" customHeight="1">
      <c r="A20" s="77"/>
      <c r="B20" s="78" t="s">
        <v>320</v>
      </c>
      <c r="C20" s="86"/>
      <c r="D20" s="78"/>
      <c r="E20" s="79"/>
    </row>
    <row r="21" spans="1:5" s="67" customFormat="1" ht="20.25" customHeight="1">
      <c r="A21" s="77"/>
      <c r="B21" s="78"/>
      <c r="C21" s="86"/>
      <c r="D21" s="78"/>
      <c r="E21" s="79"/>
    </row>
    <row r="22" spans="1:5" s="67" customFormat="1" ht="21" customHeight="1">
      <c r="A22" s="357" t="s">
        <v>318</v>
      </c>
      <c r="B22" s="358"/>
      <c r="C22" s="358"/>
      <c r="D22" s="358"/>
      <c r="E22" s="359"/>
    </row>
    <row r="23" spans="1:5" s="67" customFormat="1" ht="20.25" customHeight="1">
      <c r="A23" s="77">
        <v>1</v>
      </c>
      <c r="B23" s="78"/>
      <c r="C23" s="86"/>
      <c r="D23" s="78"/>
      <c r="E23" s="79"/>
    </row>
    <row r="24" spans="1:5" s="67" customFormat="1" ht="20.25" customHeight="1">
      <c r="A24" s="77">
        <v>2</v>
      </c>
      <c r="B24" s="78"/>
      <c r="C24" s="86"/>
      <c r="D24" s="78"/>
      <c r="E24" s="79"/>
    </row>
    <row r="25" spans="1:5" s="67" customFormat="1" ht="20.25" customHeight="1">
      <c r="A25" s="77">
        <v>3</v>
      </c>
      <c r="B25" s="78"/>
      <c r="C25" s="86"/>
      <c r="D25" s="78"/>
      <c r="E25" s="79"/>
    </row>
    <row r="26" spans="1:5" s="67" customFormat="1" ht="20.25" customHeight="1">
      <c r="A26" s="77">
        <v>4</v>
      </c>
      <c r="B26" s="78"/>
      <c r="C26" s="86"/>
      <c r="D26" s="78"/>
      <c r="E26" s="79"/>
    </row>
    <row r="27" spans="1:5" s="67" customFormat="1" ht="20.25" customHeight="1">
      <c r="A27" s="77">
        <v>5</v>
      </c>
      <c r="B27" s="78"/>
      <c r="C27" s="86"/>
      <c r="D27" s="78"/>
      <c r="E27" s="79"/>
    </row>
    <row r="28" spans="1:5" s="67" customFormat="1" ht="20.25" customHeight="1">
      <c r="A28" s="77">
        <v>6</v>
      </c>
      <c r="B28" s="78"/>
      <c r="C28" s="86"/>
      <c r="D28" s="78"/>
      <c r="E28" s="79"/>
    </row>
    <row r="29" spans="1:5" s="67" customFormat="1" ht="20.25" customHeight="1">
      <c r="A29" s="77">
        <v>7</v>
      </c>
      <c r="B29" s="78"/>
      <c r="C29" s="86"/>
      <c r="D29" s="78"/>
      <c r="E29" s="79"/>
    </row>
    <row r="30" spans="1:5" s="67" customFormat="1" ht="20.25" customHeight="1">
      <c r="A30" s="77">
        <v>8</v>
      </c>
      <c r="B30" s="78"/>
      <c r="C30" s="86"/>
      <c r="D30" s="78"/>
      <c r="E30" s="79"/>
    </row>
    <row r="31" spans="1:5" s="67" customFormat="1" ht="20.25" customHeight="1">
      <c r="A31" s="77">
        <v>9</v>
      </c>
      <c r="B31" s="78"/>
      <c r="C31" s="86"/>
      <c r="D31" s="78"/>
      <c r="E31" s="79"/>
    </row>
    <row r="32" spans="1:5" s="67" customFormat="1" ht="20.25" customHeight="1">
      <c r="A32" s="77">
        <v>10</v>
      </c>
      <c r="B32" s="78"/>
      <c r="C32" s="86"/>
      <c r="D32" s="78"/>
      <c r="E32" s="79"/>
    </row>
    <row r="33" spans="1:10" s="26" customFormat="1" ht="39.950000000000003" customHeight="1">
      <c r="A33" s="77"/>
      <c r="B33" s="57" t="s">
        <v>321</v>
      </c>
      <c r="C33" s="59"/>
      <c r="D33" s="58"/>
      <c r="E33" s="60"/>
    </row>
    <row r="34" spans="1:10" s="26" customFormat="1" ht="39.950000000000003" customHeight="1" thickBot="1">
      <c r="A34" s="77"/>
      <c r="B34" s="57"/>
      <c r="C34" s="59"/>
      <c r="D34" s="58"/>
      <c r="E34" s="60"/>
    </row>
    <row r="35" spans="1:10" ht="30" customHeight="1" thickBot="1">
      <c r="A35" s="69"/>
      <c r="B35" s="62" t="s">
        <v>61</v>
      </c>
      <c r="C35" s="63"/>
      <c r="D35" s="64"/>
      <c r="E35" s="65"/>
    </row>
    <row r="36" spans="1:10">
      <c r="J36" s="22"/>
    </row>
    <row r="37" spans="1:10">
      <c r="B37" s="1" t="s">
        <v>326</v>
      </c>
    </row>
  </sheetData>
  <mergeCells count="4">
    <mergeCell ref="A2:E2"/>
    <mergeCell ref="A7:B8"/>
    <mergeCell ref="A9:E9"/>
    <mergeCell ref="A22:E22"/>
  </mergeCells>
  <printOptions horizontalCentered="1"/>
  <pageMargins left="0.33" right="0.45" top="0.74803149606299213" bottom="0.74803149606299213" header="0.31496062992125984" footer="0.31496062992125984"/>
  <pageSetup scale="85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24"/>
  <dimension ref="A1:H46"/>
  <sheetViews>
    <sheetView topLeftCell="B16" zoomScale="115" zoomScaleNormal="115" workbookViewId="0">
      <selection activeCell="E46" sqref="E46"/>
    </sheetView>
  </sheetViews>
  <sheetFormatPr baseColWidth="10" defaultRowHeight="15"/>
  <cols>
    <col min="1" max="1" width="0.5703125" hidden="1" customWidth="1"/>
    <col min="2" max="2" width="3.28515625" customWidth="1"/>
    <col min="3" max="3" width="12.5703125" customWidth="1"/>
    <col min="5" max="5" width="64.42578125" customWidth="1"/>
    <col min="6" max="6" width="3" customWidth="1"/>
    <col min="7" max="7" width="1.42578125" customWidth="1"/>
    <col min="8" max="8" width="17" hidden="1" customWidth="1"/>
  </cols>
  <sheetData>
    <row r="1" spans="1:5" ht="15" customHeight="1">
      <c r="A1" s="512" t="s">
        <v>127</v>
      </c>
      <c r="B1" s="512"/>
      <c r="C1" s="512"/>
      <c r="D1" s="512"/>
      <c r="E1" s="512"/>
    </row>
    <row r="2" spans="1:5" ht="15" customHeight="1">
      <c r="A2" s="512" t="s">
        <v>128</v>
      </c>
      <c r="B2" s="512"/>
      <c r="C2" s="512"/>
      <c r="D2" s="512"/>
      <c r="E2" s="512"/>
    </row>
    <row r="3" spans="1:5">
      <c r="A3" s="513" t="s">
        <v>314</v>
      </c>
      <c r="B3" s="513"/>
      <c r="C3" s="513"/>
      <c r="D3" s="513"/>
      <c r="E3" s="513"/>
    </row>
    <row r="4" spans="1:5">
      <c r="A4" s="513" t="s">
        <v>126</v>
      </c>
      <c r="B4" s="513"/>
      <c r="C4" s="513"/>
      <c r="D4" s="513"/>
      <c r="E4" s="513"/>
    </row>
    <row r="5" spans="1:5">
      <c r="A5" s="513" t="s">
        <v>41</v>
      </c>
      <c r="B5" s="513"/>
      <c r="C5" s="513"/>
      <c r="D5" s="513"/>
      <c r="E5" s="513"/>
    </row>
    <row r="6" spans="1:5" ht="8.25" customHeight="1">
      <c r="E6" s="8"/>
    </row>
    <row r="7" spans="1:5">
      <c r="C7" s="12" t="s">
        <v>254</v>
      </c>
      <c r="D7" s="12"/>
      <c r="E7" s="13"/>
    </row>
    <row r="8" spans="1:5" ht="9" customHeight="1">
      <c r="E8" s="8"/>
    </row>
    <row r="9" spans="1:5" s="3" customFormat="1" ht="15.75">
      <c r="B9" s="11" t="s">
        <v>28</v>
      </c>
      <c r="C9" s="118" t="s">
        <v>29</v>
      </c>
      <c r="D9" s="119"/>
      <c r="E9" s="11" t="s">
        <v>34</v>
      </c>
    </row>
    <row r="10" spans="1:5" s="3" customFormat="1" ht="18.75" customHeight="1">
      <c r="B10" s="14"/>
      <c r="C10" s="511" t="s">
        <v>35</v>
      </c>
      <c r="D10" s="511"/>
      <c r="E10" s="511"/>
    </row>
    <row r="11" spans="1:5" s="3" customFormat="1" ht="6" customHeight="1">
      <c r="B11" s="15"/>
      <c r="C11" s="15"/>
      <c r="D11" s="15"/>
      <c r="E11" s="15"/>
    </row>
    <row r="12" spans="1:5">
      <c r="B12" s="4">
        <v>1</v>
      </c>
      <c r="C12" s="112" t="s">
        <v>228</v>
      </c>
      <c r="D12" s="113"/>
      <c r="E12" s="5" t="s">
        <v>150</v>
      </c>
    </row>
    <row r="13" spans="1:5">
      <c r="B13" s="4">
        <v>2</v>
      </c>
      <c r="C13" s="112" t="s">
        <v>237</v>
      </c>
      <c r="D13" s="113"/>
      <c r="E13" s="5" t="s">
        <v>0</v>
      </c>
    </row>
    <row r="14" spans="1:5">
      <c r="B14" s="4">
        <v>3</v>
      </c>
      <c r="C14" s="112" t="s">
        <v>238</v>
      </c>
      <c r="D14" s="113"/>
      <c r="E14" s="5" t="s">
        <v>8</v>
      </c>
    </row>
    <row r="15" spans="1:5">
      <c r="B15" s="4">
        <v>4</v>
      </c>
      <c r="C15" s="112" t="s">
        <v>239</v>
      </c>
      <c r="D15" s="113"/>
      <c r="E15" s="5" t="s">
        <v>225</v>
      </c>
    </row>
    <row r="16" spans="1:5">
      <c r="B16" s="4">
        <v>5</v>
      </c>
      <c r="C16" s="112" t="s">
        <v>240</v>
      </c>
      <c r="D16" s="113"/>
      <c r="E16" s="5" t="s">
        <v>11</v>
      </c>
    </row>
    <row r="17" spans="2:8">
      <c r="B17" s="4">
        <v>6</v>
      </c>
      <c r="C17" s="112" t="s">
        <v>241</v>
      </c>
      <c r="D17" s="113"/>
      <c r="E17" s="5" t="s">
        <v>30</v>
      </c>
    </row>
    <row r="18" spans="2:8">
      <c r="B18" s="4">
        <v>7</v>
      </c>
      <c r="C18" s="112" t="s">
        <v>242</v>
      </c>
      <c r="D18" s="113"/>
      <c r="E18" s="5" t="s">
        <v>31</v>
      </c>
    </row>
    <row r="19" spans="2:8">
      <c r="B19" s="4">
        <v>8</v>
      </c>
      <c r="C19" s="112" t="s">
        <v>243</v>
      </c>
      <c r="D19" s="113"/>
      <c r="E19" s="5" t="s">
        <v>12</v>
      </c>
    </row>
    <row r="20" spans="2:8">
      <c r="B20" s="4">
        <v>9</v>
      </c>
      <c r="C20" s="112" t="s">
        <v>244</v>
      </c>
      <c r="D20" s="113"/>
      <c r="E20" s="5" t="s">
        <v>13</v>
      </c>
    </row>
    <row r="21" spans="2:8" s="3" customFormat="1" ht="21" customHeight="1">
      <c r="B21" s="14"/>
      <c r="C21" s="511" t="s">
        <v>36</v>
      </c>
      <c r="D21" s="511"/>
      <c r="E21" s="511"/>
    </row>
    <row r="22" spans="2:8" s="3" customFormat="1" ht="9" customHeight="1">
      <c r="B22" s="15"/>
      <c r="C22" s="15"/>
      <c r="D22" s="15"/>
      <c r="E22" s="15"/>
    </row>
    <row r="23" spans="2:8">
      <c r="B23" s="4">
        <v>10</v>
      </c>
      <c r="C23" s="112" t="s">
        <v>245</v>
      </c>
      <c r="D23" s="113"/>
      <c r="E23" s="5" t="s">
        <v>14</v>
      </c>
    </row>
    <row r="24" spans="2:8">
      <c r="B24" s="10">
        <v>11</v>
      </c>
      <c r="C24" s="112" t="s">
        <v>246</v>
      </c>
      <c r="D24" s="113"/>
      <c r="E24" s="6" t="s">
        <v>94</v>
      </c>
      <c r="H24" s="109" t="s">
        <v>131</v>
      </c>
    </row>
    <row r="25" spans="2:8" ht="13.5" customHeight="1">
      <c r="B25" s="10">
        <v>12</v>
      </c>
      <c r="C25" s="111" t="s">
        <v>247</v>
      </c>
      <c r="D25" s="116"/>
      <c r="E25" s="6" t="s">
        <v>15</v>
      </c>
    </row>
    <row r="26" spans="2:8" ht="13.5" customHeight="1">
      <c r="B26" s="9"/>
      <c r="C26" s="114"/>
      <c r="D26" s="115"/>
      <c r="E26" s="7" t="s">
        <v>147</v>
      </c>
    </row>
    <row r="27" spans="2:8">
      <c r="B27" s="10">
        <v>13</v>
      </c>
      <c r="C27" s="111" t="s">
        <v>248</v>
      </c>
      <c r="D27" s="116"/>
      <c r="E27" s="6" t="s">
        <v>15</v>
      </c>
    </row>
    <row r="28" spans="2:8">
      <c r="B28" s="9"/>
      <c r="C28" s="114"/>
      <c r="D28" s="115"/>
      <c r="E28" s="7" t="s">
        <v>22</v>
      </c>
    </row>
    <row r="29" spans="2:8">
      <c r="B29" s="10">
        <v>14</v>
      </c>
      <c r="C29" s="111" t="s">
        <v>249</v>
      </c>
      <c r="D29" s="116"/>
      <c r="E29" s="6" t="s">
        <v>15</v>
      </c>
    </row>
    <row r="30" spans="2:8">
      <c r="B30" s="9"/>
      <c r="C30" s="114"/>
      <c r="D30" s="117"/>
      <c r="E30" s="7" t="s">
        <v>148</v>
      </c>
    </row>
    <row r="31" spans="2:8">
      <c r="B31" s="10">
        <v>15</v>
      </c>
      <c r="C31" s="111" t="s">
        <v>250</v>
      </c>
      <c r="D31" s="116"/>
      <c r="E31" s="6" t="s">
        <v>15</v>
      </c>
    </row>
    <row r="32" spans="2:8" ht="27.75" customHeight="1">
      <c r="B32" s="9"/>
      <c r="C32" s="114"/>
      <c r="D32" s="115"/>
      <c r="E32" s="129" t="s">
        <v>223</v>
      </c>
    </row>
    <row r="33" spans="2:8">
      <c r="B33" s="9">
        <v>16</v>
      </c>
      <c r="C33" s="111" t="s">
        <v>251</v>
      </c>
      <c r="D33" s="116"/>
      <c r="E33" s="107" t="s">
        <v>95</v>
      </c>
      <c r="H33" s="109" t="s">
        <v>131</v>
      </c>
    </row>
    <row r="34" spans="2:8">
      <c r="B34" s="4">
        <v>17</v>
      </c>
      <c r="C34" s="111" t="s">
        <v>229</v>
      </c>
      <c r="D34" s="113"/>
      <c r="E34" s="6" t="s">
        <v>32</v>
      </c>
    </row>
    <row r="35" spans="2:8">
      <c r="B35" s="4">
        <v>18</v>
      </c>
      <c r="C35" s="112" t="s">
        <v>230</v>
      </c>
      <c r="D35" s="113"/>
      <c r="E35" s="5" t="s">
        <v>33</v>
      </c>
    </row>
    <row r="36" spans="2:8">
      <c r="B36" s="4">
        <v>19</v>
      </c>
      <c r="C36" s="112" t="s">
        <v>231</v>
      </c>
      <c r="D36" s="113"/>
      <c r="E36" s="5" t="s">
        <v>115</v>
      </c>
    </row>
    <row r="37" spans="2:8" s="3" customFormat="1" ht="22.5" customHeight="1">
      <c r="B37" s="14"/>
      <c r="C37" s="511" t="s">
        <v>37</v>
      </c>
      <c r="D37" s="511"/>
      <c r="E37" s="511"/>
    </row>
    <row r="38" spans="2:8" s="3" customFormat="1" ht="9.75" customHeight="1">
      <c r="B38" s="15"/>
      <c r="C38" s="15"/>
      <c r="D38" s="15"/>
      <c r="E38" s="15"/>
    </row>
    <row r="39" spans="2:8" ht="45">
      <c r="B39" s="199">
        <v>20</v>
      </c>
      <c r="C39" s="200" t="s">
        <v>232</v>
      </c>
      <c r="D39" s="201"/>
      <c r="E39" s="198" t="s">
        <v>307</v>
      </c>
    </row>
    <row r="40" spans="2:8">
      <c r="B40" s="4">
        <v>22</v>
      </c>
      <c r="C40" s="112" t="s">
        <v>252</v>
      </c>
      <c r="D40" s="113"/>
      <c r="E40" s="5" t="s">
        <v>142</v>
      </c>
    </row>
    <row r="41" spans="2:8" s="3" customFormat="1" ht="24" customHeight="1">
      <c r="B41" s="14"/>
      <c r="C41" s="511" t="s">
        <v>38</v>
      </c>
      <c r="D41" s="511"/>
      <c r="E41" s="511"/>
    </row>
    <row r="42" spans="2:8" s="3" customFormat="1" ht="15.75">
      <c r="B42" s="16"/>
      <c r="C42" s="19" t="s">
        <v>39</v>
      </c>
      <c r="D42" s="19"/>
      <c r="E42" s="17"/>
    </row>
    <row r="43" spans="2:8">
      <c r="C43" s="18" t="s">
        <v>40</v>
      </c>
      <c r="D43" s="18"/>
    </row>
    <row r="44" spans="2:8">
      <c r="B44" s="4">
        <v>21</v>
      </c>
      <c r="C44" s="111" t="s">
        <v>306</v>
      </c>
      <c r="D44" s="113"/>
      <c r="E44" s="6" t="s">
        <v>132</v>
      </c>
      <c r="H44" s="110" t="s">
        <v>131</v>
      </c>
    </row>
    <row r="45" spans="2:8">
      <c r="B45" s="4">
        <v>22</v>
      </c>
      <c r="C45" s="112" t="s">
        <v>253</v>
      </c>
      <c r="D45" s="113"/>
      <c r="E45" s="5" t="s">
        <v>224</v>
      </c>
      <c r="H45" s="110" t="s">
        <v>131</v>
      </c>
    </row>
    <row r="46" spans="2:8">
      <c r="B46" s="4">
        <v>23</v>
      </c>
      <c r="C46" s="112" t="s">
        <v>324</v>
      </c>
      <c r="D46" s="113"/>
      <c r="E46" s="5" t="s">
        <v>325</v>
      </c>
      <c r="H46" s="110" t="s">
        <v>131</v>
      </c>
    </row>
  </sheetData>
  <mergeCells count="9">
    <mergeCell ref="C21:E21"/>
    <mergeCell ref="C37:E37"/>
    <mergeCell ref="C41:E41"/>
    <mergeCell ref="A1:E1"/>
    <mergeCell ref="A2:E2"/>
    <mergeCell ref="A3:E3"/>
    <mergeCell ref="A4:E4"/>
    <mergeCell ref="A5:E5"/>
    <mergeCell ref="C10:E10"/>
  </mergeCells>
  <pageMargins left="0.5" right="0.22" top="0.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25"/>
  <dimension ref="A1"/>
  <sheetViews>
    <sheetView workbookViewId="0">
      <selection activeCell="A20" sqref="A20"/>
    </sheetView>
  </sheetViews>
  <sheetFormatPr baseColWidth="10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workbookViewId="0">
      <selection activeCell="I27" sqref="I27"/>
    </sheetView>
  </sheetViews>
  <sheetFormatPr baseColWidth="10" defaultRowHeight="15"/>
  <cols>
    <col min="1" max="1" width="6.140625" style="25" customWidth="1"/>
    <col min="2" max="2" width="39.5703125" style="25" bestFit="1" customWidth="1"/>
    <col min="3" max="11" width="13.7109375" style="25" customWidth="1"/>
    <col min="12" max="16384" width="11.42578125" style="25"/>
  </cols>
  <sheetData>
    <row r="1" spans="1:11" s="29" customFormat="1">
      <c r="A1" s="331" t="s">
        <v>21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</row>
    <row r="2" spans="1:11" s="30" customFormat="1" ht="15.75">
      <c r="A2" s="331" t="s">
        <v>15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</row>
    <row r="3" spans="1:11" s="30" customFormat="1" ht="15.75">
      <c r="A3" s="331" t="s">
        <v>1537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</row>
    <row r="4" spans="1:11" s="30" customFormat="1" ht="15.75">
      <c r="A4" s="331" t="s">
        <v>327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</row>
    <row r="5" spans="1:11" s="30" customFormat="1" ht="15.75">
      <c r="A5" s="331" t="s">
        <v>1690</v>
      </c>
      <c r="B5" s="331"/>
      <c r="C5" s="331"/>
      <c r="D5" s="331"/>
      <c r="E5" s="331"/>
      <c r="F5" s="331"/>
      <c r="G5" s="331"/>
      <c r="H5" s="331"/>
      <c r="I5" s="331"/>
      <c r="J5" s="331"/>
      <c r="K5" s="331"/>
    </row>
    <row r="6" spans="1:11" s="31" customFormat="1" ht="15.75" thickBot="1">
      <c r="A6" s="332" t="s">
        <v>10</v>
      </c>
      <c r="B6" s="332"/>
      <c r="C6" s="332"/>
      <c r="D6" s="332"/>
      <c r="E6" s="332"/>
      <c r="F6" s="332"/>
      <c r="G6" s="332"/>
      <c r="H6" s="332"/>
      <c r="I6" s="332"/>
      <c r="J6" s="332"/>
      <c r="K6" s="332"/>
    </row>
    <row r="7" spans="1:11" s="49" customFormat="1" ht="53.25" customHeight="1">
      <c r="A7" s="333" t="s">
        <v>16</v>
      </c>
      <c r="B7" s="334"/>
      <c r="C7" s="39" t="s">
        <v>47</v>
      </c>
      <c r="D7" s="48" t="s">
        <v>17</v>
      </c>
      <c r="E7" s="225" t="s">
        <v>48</v>
      </c>
      <c r="F7" s="234" t="s">
        <v>1538</v>
      </c>
      <c r="G7" s="234" t="s">
        <v>1539</v>
      </c>
      <c r="H7" s="71" t="s">
        <v>1540</v>
      </c>
      <c r="I7" s="71" t="s">
        <v>1541</v>
      </c>
      <c r="J7" s="39" t="s">
        <v>140</v>
      </c>
      <c r="K7" s="225" t="s">
        <v>49</v>
      </c>
    </row>
    <row r="8" spans="1:11" s="50" customFormat="1" ht="13.5" thickBot="1">
      <c r="A8" s="335" t="s">
        <v>1542</v>
      </c>
      <c r="B8" s="336"/>
      <c r="C8" s="41" t="s">
        <v>43</v>
      </c>
      <c r="D8" s="40" t="s">
        <v>44</v>
      </c>
      <c r="E8" s="40" t="s">
        <v>18</v>
      </c>
      <c r="F8" s="235" t="s">
        <v>45</v>
      </c>
      <c r="G8" s="235" t="s">
        <v>46</v>
      </c>
      <c r="H8" s="72" t="s">
        <v>1525</v>
      </c>
      <c r="I8" s="72" t="s">
        <v>1526</v>
      </c>
      <c r="J8" s="40" t="s">
        <v>1543</v>
      </c>
      <c r="K8" s="40" t="s">
        <v>1544</v>
      </c>
    </row>
    <row r="9" spans="1:11" ht="30" customHeight="1">
      <c r="A9" s="51">
        <v>1000</v>
      </c>
      <c r="B9" s="43" t="s">
        <v>2</v>
      </c>
      <c r="C9" s="236">
        <v>4306661.47</v>
      </c>
      <c r="D9" s="236">
        <f>1595924.22-1216188.31</f>
        <v>379735.90999999992</v>
      </c>
      <c r="E9" s="236">
        <f>C9+D9</f>
        <v>4686397.38</v>
      </c>
      <c r="F9" s="236">
        <v>4419821.6900000004</v>
      </c>
      <c r="G9" s="236">
        <v>4400224.13</v>
      </c>
      <c r="H9" s="236">
        <f>4419821.69-2959379.07</f>
        <v>1460442.6200000006</v>
      </c>
      <c r="I9" s="236">
        <f>G9-2959379.07</f>
        <v>1440845.06</v>
      </c>
      <c r="J9" s="236">
        <f>E9-F9</f>
        <v>266575.68999999948</v>
      </c>
      <c r="K9" s="236">
        <f>F9/E9</f>
        <v>0.94311713916159634</v>
      </c>
    </row>
    <row r="10" spans="1:11" ht="30" customHeight="1">
      <c r="A10" s="51">
        <v>2000</v>
      </c>
      <c r="B10" s="43" t="s">
        <v>3</v>
      </c>
      <c r="C10" s="236">
        <v>278000</v>
      </c>
      <c r="D10" s="236">
        <f>117677.28-75166.88</f>
        <v>42510.399999999994</v>
      </c>
      <c r="E10" s="236">
        <f t="shared" ref="E10:E13" si="0">C10+D10</f>
        <v>320510.40000000002</v>
      </c>
      <c r="F10" s="236">
        <v>228289.92000000001</v>
      </c>
      <c r="G10" s="236">
        <v>227496.82</v>
      </c>
      <c r="H10" s="236">
        <f>228289.92-163490.28</f>
        <v>64799.640000000014</v>
      </c>
      <c r="I10" s="236">
        <f>G10-163490.28</f>
        <v>64006.540000000008</v>
      </c>
      <c r="J10" s="236">
        <f t="shared" ref="J10:J13" si="1">E10-F10</f>
        <v>92220.48000000001</v>
      </c>
      <c r="K10" s="236">
        <f t="shared" ref="K10:K11" si="2">F10/E10</f>
        <v>0.71226992946250733</v>
      </c>
    </row>
    <row r="11" spans="1:11" ht="30" customHeight="1">
      <c r="A11" s="51">
        <v>3000</v>
      </c>
      <c r="B11" s="43" t="s">
        <v>4</v>
      </c>
      <c r="C11" s="236">
        <v>1037774.53</v>
      </c>
      <c r="D11" s="236">
        <f>426111.11-299276.34</f>
        <v>126834.76999999996</v>
      </c>
      <c r="E11" s="236">
        <f t="shared" si="0"/>
        <v>1164609.3</v>
      </c>
      <c r="F11" s="236">
        <v>920263.84</v>
      </c>
      <c r="G11" s="236">
        <v>920263.84</v>
      </c>
      <c r="H11" s="236">
        <f>920263.84-692160.63</f>
        <v>228103.20999999996</v>
      </c>
      <c r="I11" s="236">
        <f>G11-692160.63</f>
        <v>228103.20999999996</v>
      </c>
      <c r="J11" s="236">
        <f t="shared" si="1"/>
        <v>244345.46000000008</v>
      </c>
      <c r="K11" s="236">
        <f t="shared" si="2"/>
        <v>0.79019104518571159</v>
      </c>
    </row>
    <row r="12" spans="1:11" ht="30" customHeight="1">
      <c r="A12" s="51">
        <v>4000</v>
      </c>
      <c r="B12" s="43" t="s">
        <v>19</v>
      </c>
      <c r="C12" s="236">
        <v>0</v>
      </c>
      <c r="D12" s="236">
        <v>0</v>
      </c>
      <c r="E12" s="236">
        <v>0</v>
      </c>
      <c r="F12" s="236">
        <v>0</v>
      </c>
      <c r="G12" s="236">
        <v>0</v>
      </c>
      <c r="H12" s="236">
        <v>0</v>
      </c>
      <c r="I12" s="236">
        <v>0</v>
      </c>
      <c r="J12" s="236">
        <f t="shared" si="1"/>
        <v>0</v>
      </c>
      <c r="K12" s="236">
        <v>0</v>
      </c>
    </row>
    <row r="13" spans="1:11" ht="30" customHeight="1">
      <c r="A13" s="51">
        <v>5000</v>
      </c>
      <c r="B13" s="43" t="s">
        <v>1545</v>
      </c>
      <c r="C13" s="236">
        <v>249467</v>
      </c>
      <c r="D13" s="236">
        <f>222804-6944.2</f>
        <v>215859.8</v>
      </c>
      <c r="E13" s="236">
        <f t="shared" si="0"/>
        <v>465326.8</v>
      </c>
      <c r="F13" s="236">
        <v>87258.25</v>
      </c>
      <c r="G13" s="236">
        <v>87258.25</v>
      </c>
      <c r="H13" s="236">
        <f>F13-73870.18</f>
        <v>13388.070000000007</v>
      </c>
      <c r="I13" s="236">
        <f>G13-73870.18</f>
        <v>13388.070000000007</v>
      </c>
      <c r="J13" s="236">
        <f t="shared" si="1"/>
        <v>378068.55</v>
      </c>
      <c r="K13" s="236">
        <f>F13/E13</f>
        <v>0.18752036203373629</v>
      </c>
    </row>
    <row r="14" spans="1:11" ht="30" customHeight="1">
      <c r="A14" s="51">
        <v>6000</v>
      </c>
      <c r="B14" s="43" t="s">
        <v>7</v>
      </c>
      <c r="C14" s="236">
        <v>0</v>
      </c>
      <c r="D14" s="236">
        <v>0</v>
      </c>
      <c r="E14" s="236">
        <v>0</v>
      </c>
      <c r="F14" s="236">
        <v>0</v>
      </c>
      <c r="G14" s="236">
        <v>0</v>
      </c>
      <c r="H14" s="236">
        <v>0</v>
      </c>
      <c r="I14" s="236">
        <v>0</v>
      </c>
      <c r="J14" s="236">
        <f t="shared" ref="J14:J17" si="3">E14-F14</f>
        <v>0</v>
      </c>
      <c r="K14" s="236">
        <v>0</v>
      </c>
    </row>
    <row r="15" spans="1:11" ht="30" customHeight="1">
      <c r="A15" s="51">
        <v>7000</v>
      </c>
      <c r="B15" s="43" t="s">
        <v>1546</v>
      </c>
      <c r="C15" s="236">
        <v>0</v>
      </c>
      <c r="D15" s="236">
        <v>0</v>
      </c>
      <c r="E15" s="236">
        <v>0</v>
      </c>
      <c r="F15" s="236">
        <v>0</v>
      </c>
      <c r="G15" s="236">
        <v>0</v>
      </c>
      <c r="H15" s="236">
        <v>0</v>
      </c>
      <c r="I15" s="236">
        <v>0</v>
      </c>
      <c r="J15" s="236">
        <f t="shared" si="3"/>
        <v>0</v>
      </c>
      <c r="K15" s="236">
        <v>0</v>
      </c>
    </row>
    <row r="16" spans="1:11" ht="30" customHeight="1">
      <c r="A16" s="51">
        <v>8000</v>
      </c>
      <c r="B16" s="43" t="s">
        <v>1</v>
      </c>
      <c r="C16" s="236">
        <v>0</v>
      </c>
      <c r="D16" s="236">
        <v>0</v>
      </c>
      <c r="E16" s="236">
        <v>0</v>
      </c>
      <c r="F16" s="236">
        <v>0</v>
      </c>
      <c r="G16" s="236">
        <v>0</v>
      </c>
      <c r="H16" s="236">
        <v>0</v>
      </c>
      <c r="I16" s="236">
        <v>0</v>
      </c>
      <c r="J16" s="236">
        <f t="shared" si="3"/>
        <v>0</v>
      </c>
      <c r="K16" s="236">
        <v>0</v>
      </c>
    </row>
    <row r="17" spans="1:11" ht="30" customHeight="1" thickBot="1">
      <c r="A17" s="52">
        <v>9000</v>
      </c>
      <c r="B17" s="44" t="s">
        <v>1547</v>
      </c>
      <c r="C17" s="237">
        <v>0</v>
      </c>
      <c r="D17" s="237">
        <v>0</v>
      </c>
      <c r="E17" s="237">
        <v>0</v>
      </c>
      <c r="F17" s="237">
        <v>0</v>
      </c>
      <c r="G17" s="237">
        <v>0</v>
      </c>
      <c r="H17" s="237">
        <v>0</v>
      </c>
      <c r="I17" s="237">
        <v>0</v>
      </c>
      <c r="J17" s="237">
        <f t="shared" si="3"/>
        <v>0</v>
      </c>
      <c r="K17" s="237">
        <v>0</v>
      </c>
    </row>
    <row r="18" spans="1:11" ht="30" customHeight="1" thickBot="1">
      <c r="A18" s="46"/>
      <c r="B18" s="47" t="s">
        <v>20</v>
      </c>
      <c r="C18" s="237">
        <f>SUM(C9:C17)</f>
        <v>5871903</v>
      </c>
      <c r="D18" s="237">
        <f t="shared" ref="D18:J18" si="4">SUM(D9:D17)</f>
        <v>764940.87999999989</v>
      </c>
      <c r="E18" s="237">
        <f t="shared" si="4"/>
        <v>6636843.8799999999</v>
      </c>
      <c r="F18" s="237">
        <f t="shared" si="4"/>
        <v>5655633.7000000002</v>
      </c>
      <c r="G18" s="237">
        <f t="shared" si="4"/>
        <v>5635243.04</v>
      </c>
      <c r="H18" s="237">
        <f t="shared" si="4"/>
        <v>1766733.5400000007</v>
      </c>
      <c r="I18" s="237">
        <f t="shared" si="4"/>
        <v>1746342.8800000001</v>
      </c>
      <c r="J18" s="237">
        <f t="shared" si="4"/>
        <v>981210.17999999947</v>
      </c>
      <c r="K18" s="237">
        <f>F18/E18</f>
        <v>0.85215710995449845</v>
      </c>
    </row>
    <row r="22" spans="1:11">
      <c r="H22" s="288"/>
    </row>
  </sheetData>
  <mergeCells count="8">
    <mergeCell ref="A7:B7"/>
    <mergeCell ref="A8:B8"/>
    <mergeCell ref="A1:K1"/>
    <mergeCell ref="A2:K2"/>
    <mergeCell ref="A3:K3"/>
    <mergeCell ref="A4:K4"/>
    <mergeCell ref="A5:K5"/>
    <mergeCell ref="A6:K6"/>
  </mergeCells>
  <pageMargins left="0.27559055118110237" right="0.27559055118110237" top="0.74803149606299213" bottom="0.74803149606299213" header="0.31496062992125984" footer="0.31496062992125984"/>
  <pageSetup scale="7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4"/>
  <sheetViews>
    <sheetView topLeftCell="A5" workbookViewId="0">
      <pane xSplit="2" ySplit="5" topLeftCell="C10" activePane="bottomRight" state="frozen"/>
      <selection activeCell="A5" sqref="A5"/>
      <selection pane="topRight" activeCell="C5" sqref="C5"/>
      <selection pane="bottomLeft" activeCell="A10" sqref="A10"/>
      <selection pane="bottomRight" activeCell="B10" sqref="B10"/>
    </sheetView>
  </sheetViews>
  <sheetFormatPr baseColWidth="10" defaultRowHeight="15"/>
  <cols>
    <col min="1" max="1" width="7.140625" style="53" customWidth="1"/>
    <col min="2" max="2" width="52.5703125" style="25" customWidth="1"/>
    <col min="3" max="3" width="13.7109375" style="25" customWidth="1"/>
    <col min="4" max="5" width="13.7109375" style="25" hidden="1" customWidth="1"/>
    <col min="6" max="9" width="13.7109375" style="25" customWidth="1"/>
    <col min="10" max="10" width="13.7109375" style="25" hidden="1" customWidth="1"/>
    <col min="11" max="11" width="13.7109375" style="25" customWidth="1"/>
    <col min="12" max="12" width="13.7109375" style="25" hidden="1" customWidth="1"/>
    <col min="13" max="15" width="13.7109375" style="25" customWidth="1"/>
  </cols>
  <sheetData>
    <row r="1" spans="1:15" s="29" customFormat="1">
      <c r="A1" s="331" t="s">
        <v>21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</row>
    <row r="2" spans="1:15" s="30" customFormat="1" ht="15.75">
      <c r="A2" s="331" t="s">
        <v>15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</row>
    <row r="3" spans="1:15" s="30" customFormat="1" ht="15.75">
      <c r="A3" s="331" t="s">
        <v>22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</row>
    <row r="4" spans="1:15" s="30" customFormat="1" ht="15.75">
      <c r="A4" s="331" t="s">
        <v>327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</row>
    <row r="5" spans="1:15" s="30" customFormat="1" ht="15.75">
      <c r="A5" s="331" t="s">
        <v>1690</v>
      </c>
      <c r="B5" s="331"/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</row>
    <row r="6" spans="1:15" s="31" customFormat="1" ht="15.75" thickBot="1">
      <c r="A6" s="332" t="s">
        <v>10</v>
      </c>
      <c r="B6" s="332"/>
      <c r="C6" s="332"/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332"/>
      <c r="O6" s="332"/>
    </row>
    <row r="7" spans="1:15" ht="38.25">
      <c r="A7" s="333" t="s">
        <v>16</v>
      </c>
      <c r="B7" s="334"/>
      <c r="C7" s="39" t="s">
        <v>47</v>
      </c>
      <c r="D7" s="286"/>
      <c r="E7" s="286"/>
      <c r="F7" s="48" t="s">
        <v>17</v>
      </c>
      <c r="G7" s="252" t="s">
        <v>48</v>
      </c>
      <c r="H7" s="234" t="s">
        <v>1538</v>
      </c>
      <c r="I7" s="234" t="s">
        <v>1539</v>
      </c>
      <c r="J7" s="234"/>
      <c r="K7" s="71" t="s">
        <v>1540</v>
      </c>
      <c r="L7" s="71"/>
      <c r="M7" s="71" t="s">
        <v>1541</v>
      </c>
      <c r="N7" s="39" t="s">
        <v>140</v>
      </c>
      <c r="O7" s="252" t="s">
        <v>49</v>
      </c>
    </row>
    <row r="8" spans="1:15" ht="18" customHeight="1" thickBot="1">
      <c r="A8" s="335" t="s">
        <v>27</v>
      </c>
      <c r="B8" s="336"/>
      <c r="C8" s="41" t="s">
        <v>43</v>
      </c>
      <c r="D8" s="40"/>
      <c r="E8" s="40"/>
      <c r="F8" s="40" t="s">
        <v>44</v>
      </c>
      <c r="G8" s="40" t="s">
        <v>18</v>
      </c>
      <c r="H8" s="235" t="s">
        <v>45</v>
      </c>
      <c r="I8" s="235" t="s">
        <v>46</v>
      </c>
      <c r="J8" s="235" t="s">
        <v>1694</v>
      </c>
      <c r="K8" s="72" t="s">
        <v>1525</v>
      </c>
      <c r="L8" s="72" t="s">
        <v>1694</v>
      </c>
      <c r="M8" s="72" t="s">
        <v>1526</v>
      </c>
      <c r="N8" s="40" t="s">
        <v>1543</v>
      </c>
      <c r="O8" s="40" t="s">
        <v>1544</v>
      </c>
    </row>
    <row r="9" spans="1:15" ht="6" customHeight="1">
      <c r="A9" s="54"/>
      <c r="B9" s="55"/>
      <c r="C9" s="56"/>
      <c r="D9" s="56"/>
      <c r="E9" s="56"/>
      <c r="F9" s="56"/>
      <c r="G9" s="56"/>
      <c r="H9" s="56"/>
      <c r="I9" s="56"/>
      <c r="J9" s="56"/>
      <c r="K9" s="42"/>
      <c r="L9" s="42"/>
      <c r="M9" s="42"/>
      <c r="N9" s="56"/>
      <c r="O9" s="56"/>
    </row>
    <row r="10" spans="1:15" ht="20.100000000000001" customHeight="1">
      <c r="A10" s="74">
        <v>1000</v>
      </c>
      <c r="B10" s="73" t="s">
        <v>1597</v>
      </c>
      <c r="C10" s="273">
        <v>4306661.47</v>
      </c>
      <c r="D10" s="273">
        <v>1595924.22</v>
      </c>
      <c r="E10" s="273">
        <v>1216188.31</v>
      </c>
      <c r="F10" s="273">
        <f>D10-E10</f>
        <v>379735.90999999992</v>
      </c>
      <c r="G10" s="273">
        <f>C10+F10</f>
        <v>4686397.38</v>
      </c>
      <c r="H10" s="273">
        <v>4419821.6899999967</v>
      </c>
      <c r="I10" s="273">
        <v>4400224.129999998</v>
      </c>
      <c r="J10" s="273">
        <v>2959379.0699999994</v>
      </c>
      <c r="K10" s="273">
        <f>H10-J10</f>
        <v>1460442.6199999973</v>
      </c>
      <c r="L10" s="273">
        <v>2959379.0699999994</v>
      </c>
      <c r="M10" s="273">
        <f>I10-L10</f>
        <v>1440845.0599999987</v>
      </c>
      <c r="N10" s="273">
        <f>G10-H10</f>
        <v>266575.6900000032</v>
      </c>
      <c r="O10" s="273">
        <f t="shared" ref="O10:O73" si="0">H10/G10</f>
        <v>0.94311713916159556</v>
      </c>
    </row>
    <row r="11" spans="1:15" ht="20.100000000000001" customHeight="1">
      <c r="A11" s="275">
        <v>1100</v>
      </c>
      <c r="B11" s="73" t="s">
        <v>1598</v>
      </c>
      <c r="C11" s="273">
        <v>2806396</v>
      </c>
      <c r="D11" s="273">
        <v>775434.34</v>
      </c>
      <c r="E11" s="273">
        <v>355841.4</v>
      </c>
      <c r="F11" s="273">
        <f t="shared" ref="F11:F74" si="1">D11-E11</f>
        <v>419592.93999999994</v>
      </c>
      <c r="G11" s="273">
        <f t="shared" ref="G11:G74" si="2">C11+F11</f>
        <v>3225988.94</v>
      </c>
      <c r="H11" s="273">
        <v>2973504.1699999976</v>
      </c>
      <c r="I11" s="273">
        <v>2973504.1699999976</v>
      </c>
      <c r="J11" s="273">
        <v>2016853.6899999995</v>
      </c>
      <c r="K11" s="273">
        <f t="shared" ref="K11:K74" si="3">H11-J11</f>
        <v>956650.47999999812</v>
      </c>
      <c r="L11" s="273">
        <v>2016853.6899999997</v>
      </c>
      <c r="M11" s="273">
        <f t="shared" ref="M11:M74" si="4">I11-L11</f>
        <v>956650.47999999789</v>
      </c>
      <c r="N11" s="273">
        <f t="shared" ref="N11:N74" si="5">G11-H11</f>
        <v>252484.77000000235</v>
      </c>
      <c r="O11" s="274">
        <f t="shared" si="0"/>
        <v>0.9217341489087677</v>
      </c>
    </row>
    <row r="12" spans="1:15" ht="20.100000000000001" customHeight="1">
      <c r="A12" s="75">
        <v>11301</v>
      </c>
      <c r="B12" s="2" t="s">
        <v>23</v>
      </c>
      <c r="C12" s="236">
        <v>879158</v>
      </c>
      <c r="D12" s="236">
        <v>46822</v>
      </c>
      <c r="E12" s="236">
        <v>214558.44</v>
      </c>
      <c r="F12" s="236">
        <f t="shared" si="1"/>
        <v>-167736.44</v>
      </c>
      <c r="G12" s="236">
        <f t="shared" si="2"/>
        <v>711421.56</v>
      </c>
      <c r="H12" s="236">
        <v>664599.56000000017</v>
      </c>
      <c r="I12" s="236">
        <v>664599.56000000017</v>
      </c>
      <c r="J12" s="236">
        <v>509096.16000000015</v>
      </c>
      <c r="K12" s="236">
        <f t="shared" si="3"/>
        <v>155503.40000000002</v>
      </c>
      <c r="L12" s="236">
        <v>509096.16000000015</v>
      </c>
      <c r="M12" s="236">
        <f t="shared" si="4"/>
        <v>155503.40000000002</v>
      </c>
      <c r="N12" s="236">
        <f t="shared" si="5"/>
        <v>46821.999999999884</v>
      </c>
      <c r="O12" s="236">
        <f t="shared" si="0"/>
        <v>0.93418529514343107</v>
      </c>
    </row>
    <row r="13" spans="1:15" ht="20.100000000000001" customHeight="1">
      <c r="A13" s="76">
        <v>11306</v>
      </c>
      <c r="B13" s="2" t="s">
        <v>24</v>
      </c>
      <c r="C13" s="236">
        <v>1478298</v>
      </c>
      <c r="D13" s="236">
        <v>648730.34</v>
      </c>
      <c r="E13" s="236">
        <v>30034.91</v>
      </c>
      <c r="F13" s="236">
        <f t="shared" si="1"/>
        <v>618695.42999999993</v>
      </c>
      <c r="G13" s="236">
        <f t="shared" si="2"/>
        <v>2096993.43</v>
      </c>
      <c r="H13" s="236">
        <v>1915642.6599999983</v>
      </c>
      <c r="I13" s="236">
        <v>1915642.6599999978</v>
      </c>
      <c r="J13" s="236">
        <v>1211379.6999999993</v>
      </c>
      <c r="K13" s="236">
        <f t="shared" si="3"/>
        <v>704262.95999999903</v>
      </c>
      <c r="L13" s="236">
        <v>1211379.6999999995</v>
      </c>
      <c r="M13" s="236">
        <f t="shared" si="4"/>
        <v>704262.95999999833</v>
      </c>
      <c r="N13" s="236">
        <f t="shared" si="5"/>
        <v>181350.77000000165</v>
      </c>
      <c r="O13" s="236">
        <f t="shared" si="0"/>
        <v>0.91351867516342111</v>
      </c>
    </row>
    <row r="14" spans="1:15" ht="20.100000000000001" customHeight="1">
      <c r="A14" s="76">
        <v>11307</v>
      </c>
      <c r="B14" s="2" t="s">
        <v>25</v>
      </c>
      <c r="C14" s="236">
        <v>275364</v>
      </c>
      <c r="D14" s="236">
        <v>47945</v>
      </c>
      <c r="E14" s="236">
        <v>72519.64</v>
      </c>
      <c r="F14" s="236">
        <f t="shared" si="1"/>
        <v>-24574.639999999999</v>
      </c>
      <c r="G14" s="236">
        <f t="shared" si="2"/>
        <v>250789.36</v>
      </c>
      <c r="H14" s="236">
        <v>237114.36000000019</v>
      </c>
      <c r="I14" s="236">
        <v>237114.36000000025</v>
      </c>
      <c r="J14" s="236">
        <v>178983.88000000015</v>
      </c>
      <c r="K14" s="236">
        <f t="shared" si="3"/>
        <v>58130.48000000004</v>
      </c>
      <c r="L14" s="236">
        <v>178983.88000000012</v>
      </c>
      <c r="M14" s="236">
        <f t="shared" si="4"/>
        <v>58130.480000000127</v>
      </c>
      <c r="N14" s="236">
        <f t="shared" si="5"/>
        <v>13674.999999999796</v>
      </c>
      <c r="O14" s="236">
        <f t="shared" si="0"/>
        <v>0.94547216835674452</v>
      </c>
    </row>
    <row r="15" spans="1:15" ht="20.100000000000001" customHeight="1">
      <c r="A15" s="76">
        <v>11310</v>
      </c>
      <c r="B15" s="2" t="s">
        <v>1599</v>
      </c>
      <c r="C15" s="236">
        <v>173576</v>
      </c>
      <c r="D15" s="236">
        <v>31937</v>
      </c>
      <c r="E15" s="236">
        <v>38728.410000000003</v>
      </c>
      <c r="F15" s="236">
        <f t="shared" si="1"/>
        <v>-6791.4100000000035</v>
      </c>
      <c r="G15" s="236">
        <f t="shared" si="2"/>
        <v>166784.59</v>
      </c>
      <c r="H15" s="236">
        <v>156147.58999999968</v>
      </c>
      <c r="I15" s="236">
        <v>156147.58999999971</v>
      </c>
      <c r="J15" s="236">
        <v>117393.95000000001</v>
      </c>
      <c r="K15" s="236">
        <f t="shared" si="3"/>
        <v>38753.639999999665</v>
      </c>
      <c r="L15" s="236">
        <v>117393.95000000001</v>
      </c>
      <c r="M15" s="236">
        <f t="shared" si="4"/>
        <v>38753.639999999694</v>
      </c>
      <c r="N15" s="236">
        <f t="shared" si="5"/>
        <v>10637.00000000032</v>
      </c>
      <c r="O15" s="236">
        <f t="shared" si="0"/>
        <v>0.93622312469035462</v>
      </c>
    </row>
    <row r="16" spans="1:15" ht="20.100000000000001" customHeight="1">
      <c r="A16" s="277">
        <v>1300</v>
      </c>
      <c r="B16" s="73" t="s">
        <v>1600</v>
      </c>
      <c r="C16" s="273">
        <v>254350</v>
      </c>
      <c r="D16" s="273">
        <v>9169.2199999999993</v>
      </c>
      <c r="E16" s="273">
        <v>143422.56</v>
      </c>
      <c r="F16" s="273">
        <f t="shared" si="1"/>
        <v>-134253.34</v>
      </c>
      <c r="G16" s="273">
        <f t="shared" si="2"/>
        <v>120096.66</v>
      </c>
      <c r="H16" s="273">
        <v>118187.63999999998</v>
      </c>
      <c r="I16" s="273">
        <v>118187.64</v>
      </c>
      <c r="J16" s="273">
        <v>69139.079999999987</v>
      </c>
      <c r="K16" s="278">
        <f t="shared" si="3"/>
        <v>49048.56</v>
      </c>
      <c r="L16" s="278">
        <v>69139.08</v>
      </c>
      <c r="M16" s="273">
        <f t="shared" si="4"/>
        <v>49048.56</v>
      </c>
      <c r="N16" s="273">
        <f t="shared" si="5"/>
        <v>1909.0200000000186</v>
      </c>
      <c r="O16" s="273">
        <f t="shared" si="0"/>
        <v>0.98410430398314142</v>
      </c>
    </row>
    <row r="17" spans="1:15" ht="20.100000000000001" customHeight="1">
      <c r="A17" s="76">
        <v>13101</v>
      </c>
      <c r="B17" s="2" t="s">
        <v>1601</v>
      </c>
      <c r="C17" s="236">
        <v>188488</v>
      </c>
      <c r="D17" s="236">
        <v>7134.22</v>
      </c>
      <c r="E17" s="236">
        <v>108870.38</v>
      </c>
      <c r="F17" s="236">
        <f t="shared" si="1"/>
        <v>-101736.16</v>
      </c>
      <c r="G17" s="236">
        <f t="shared" si="2"/>
        <v>86751.84</v>
      </c>
      <c r="H17" s="236">
        <v>86751.839999999982</v>
      </c>
      <c r="I17" s="236">
        <v>86751.84</v>
      </c>
      <c r="J17" s="236">
        <v>65042.279999999992</v>
      </c>
      <c r="K17" s="279">
        <f t="shared" si="3"/>
        <v>21709.55999999999</v>
      </c>
      <c r="L17" s="279">
        <v>65042.28</v>
      </c>
      <c r="M17" s="272">
        <f t="shared" si="4"/>
        <v>21709.559999999998</v>
      </c>
      <c r="N17" s="236">
        <f t="shared" si="5"/>
        <v>0</v>
      </c>
      <c r="O17" s="236">
        <f t="shared" si="0"/>
        <v>0.99999999999999978</v>
      </c>
    </row>
    <row r="18" spans="1:15" ht="20.100000000000001" customHeight="1">
      <c r="A18" s="75">
        <v>13201</v>
      </c>
      <c r="B18" s="2" t="s">
        <v>26</v>
      </c>
      <c r="C18" s="236">
        <v>21954</v>
      </c>
      <c r="D18" s="236">
        <v>714</v>
      </c>
      <c r="E18" s="236">
        <v>13777.18</v>
      </c>
      <c r="F18" s="236">
        <f t="shared" si="1"/>
        <v>-13063.18</v>
      </c>
      <c r="G18" s="236">
        <f t="shared" si="2"/>
        <v>8890.82</v>
      </c>
      <c r="H18" s="236">
        <v>8302.7999999999993</v>
      </c>
      <c r="I18" s="236">
        <v>8302.7999999999993</v>
      </c>
      <c r="J18" s="236">
        <v>4096.8</v>
      </c>
      <c r="K18" s="279">
        <f t="shared" si="3"/>
        <v>4205.9999999999991</v>
      </c>
      <c r="L18" s="279">
        <v>4096.8</v>
      </c>
      <c r="M18" s="272">
        <f t="shared" si="4"/>
        <v>4205.9999999999991</v>
      </c>
      <c r="N18" s="236">
        <f t="shared" si="5"/>
        <v>588.02000000000044</v>
      </c>
      <c r="O18" s="236">
        <f t="shared" si="0"/>
        <v>0.93386211845476563</v>
      </c>
    </row>
    <row r="19" spans="1:15" ht="20.100000000000001" customHeight="1">
      <c r="A19" s="75">
        <v>13202</v>
      </c>
      <c r="B19" s="2" t="s">
        <v>1602</v>
      </c>
      <c r="C19" s="236">
        <v>43908</v>
      </c>
      <c r="D19" s="236">
        <v>1321</v>
      </c>
      <c r="E19" s="236">
        <v>20775</v>
      </c>
      <c r="F19" s="236">
        <f t="shared" si="1"/>
        <v>-19454</v>
      </c>
      <c r="G19" s="236">
        <f t="shared" si="2"/>
        <v>24454</v>
      </c>
      <c r="H19" s="236">
        <v>23133</v>
      </c>
      <c r="I19" s="236">
        <v>23133</v>
      </c>
      <c r="J19" s="236">
        <v>0</v>
      </c>
      <c r="K19" s="279">
        <f t="shared" si="3"/>
        <v>23133</v>
      </c>
      <c r="L19" s="279">
        <v>0</v>
      </c>
      <c r="M19" s="272">
        <f t="shared" si="4"/>
        <v>23133</v>
      </c>
      <c r="N19" s="236">
        <f t="shared" si="5"/>
        <v>1321</v>
      </c>
      <c r="O19" s="236">
        <f t="shared" si="0"/>
        <v>0.94598020773697555</v>
      </c>
    </row>
    <row r="20" spans="1:15" ht="20.100000000000001" customHeight="1">
      <c r="A20" s="276">
        <v>1400</v>
      </c>
      <c r="B20" s="73" t="s">
        <v>1603</v>
      </c>
      <c r="C20" s="273">
        <v>1245915.47</v>
      </c>
      <c r="D20" s="273">
        <v>811320.66</v>
      </c>
      <c r="E20" s="273">
        <v>716924.35</v>
      </c>
      <c r="F20" s="273">
        <f t="shared" si="1"/>
        <v>94396.310000000056</v>
      </c>
      <c r="G20" s="273">
        <f t="shared" si="2"/>
        <v>1340311.78</v>
      </c>
      <c r="H20" s="273">
        <v>1328129.8799999997</v>
      </c>
      <c r="I20" s="273">
        <v>1308532.3199999996</v>
      </c>
      <c r="J20" s="273">
        <v>873386.3</v>
      </c>
      <c r="K20" s="278">
        <f t="shared" si="3"/>
        <v>454743.57999999961</v>
      </c>
      <c r="L20" s="278">
        <v>873386.3</v>
      </c>
      <c r="M20" s="281">
        <f t="shared" si="4"/>
        <v>435146.01999999955</v>
      </c>
      <c r="N20" s="273">
        <f t="shared" si="5"/>
        <v>12181.900000000373</v>
      </c>
      <c r="O20" s="273">
        <f t="shared" si="0"/>
        <v>0.99091114456966101</v>
      </c>
    </row>
    <row r="21" spans="1:15" ht="20.100000000000001" customHeight="1">
      <c r="A21" s="75">
        <v>14101</v>
      </c>
      <c r="B21" s="2" t="s">
        <v>1604</v>
      </c>
      <c r="C21" s="236">
        <v>253575</v>
      </c>
      <c r="D21" s="236">
        <v>22426.46</v>
      </c>
      <c r="E21" s="236">
        <v>38889.699999999997</v>
      </c>
      <c r="F21" s="236">
        <f t="shared" si="1"/>
        <v>-16463.239999999998</v>
      </c>
      <c r="G21" s="236">
        <f t="shared" si="2"/>
        <v>237111.76</v>
      </c>
      <c r="H21" s="236">
        <v>237111.76000000004</v>
      </c>
      <c r="I21" s="236">
        <v>217514.2</v>
      </c>
      <c r="J21" s="236">
        <v>131113.76999999999</v>
      </c>
      <c r="K21" s="279">
        <f t="shared" si="3"/>
        <v>105997.99000000005</v>
      </c>
      <c r="L21" s="279">
        <v>131113.77000000002</v>
      </c>
      <c r="M21" s="272">
        <f t="shared" si="4"/>
        <v>86400.43</v>
      </c>
      <c r="N21" s="236">
        <f t="shared" si="5"/>
        <v>0</v>
      </c>
      <c r="O21" s="236">
        <f t="shared" si="0"/>
        <v>1.0000000000000002</v>
      </c>
    </row>
    <row r="22" spans="1:15" ht="20.100000000000001" customHeight="1">
      <c r="A22" s="75">
        <v>14102</v>
      </c>
      <c r="B22" s="2" t="s">
        <v>1605</v>
      </c>
      <c r="C22" s="236">
        <v>77</v>
      </c>
      <c r="D22" s="236">
        <v>5</v>
      </c>
      <c r="E22" s="236">
        <v>58.2</v>
      </c>
      <c r="F22" s="236">
        <f t="shared" si="1"/>
        <v>-53.2</v>
      </c>
      <c r="G22" s="236">
        <f t="shared" si="2"/>
        <v>23.799999999999997</v>
      </c>
      <c r="H22" s="236">
        <v>23.8</v>
      </c>
      <c r="I22" s="236">
        <v>23.8</v>
      </c>
      <c r="J22" s="236">
        <v>13.800000000000002</v>
      </c>
      <c r="K22" s="279">
        <f t="shared" si="3"/>
        <v>9.9999999999999982</v>
      </c>
      <c r="L22" s="279">
        <v>13.800000000000004</v>
      </c>
      <c r="M22" s="272">
        <f t="shared" si="4"/>
        <v>9.9999999999999964</v>
      </c>
      <c r="N22" s="236">
        <f t="shared" si="5"/>
        <v>0</v>
      </c>
      <c r="O22" s="236">
        <f t="shared" si="0"/>
        <v>1.0000000000000002</v>
      </c>
    </row>
    <row r="23" spans="1:15" ht="20.100000000000001" customHeight="1">
      <c r="A23" s="75">
        <v>14103</v>
      </c>
      <c r="B23" s="2" t="s">
        <v>1606</v>
      </c>
      <c r="C23" s="236">
        <v>414</v>
      </c>
      <c r="D23" s="236">
        <v>48</v>
      </c>
      <c r="E23" s="236">
        <v>82.76</v>
      </c>
      <c r="F23" s="236">
        <f t="shared" si="1"/>
        <v>-34.760000000000005</v>
      </c>
      <c r="G23" s="236">
        <f t="shared" si="2"/>
        <v>379.24</v>
      </c>
      <c r="H23" s="236">
        <v>379.24000000000007</v>
      </c>
      <c r="I23" s="236">
        <v>379.24000000000007</v>
      </c>
      <c r="J23" s="236">
        <v>219.48000000000005</v>
      </c>
      <c r="K23" s="279">
        <f t="shared" si="3"/>
        <v>159.76000000000002</v>
      </c>
      <c r="L23" s="279">
        <v>219.48000000000005</v>
      </c>
      <c r="M23" s="272">
        <f t="shared" si="4"/>
        <v>159.76000000000002</v>
      </c>
      <c r="N23" s="236">
        <f t="shared" si="5"/>
        <v>0</v>
      </c>
      <c r="O23" s="236">
        <f t="shared" si="0"/>
        <v>1.0000000000000002</v>
      </c>
    </row>
    <row r="24" spans="1:15" ht="20.100000000000001" customHeight="1">
      <c r="A24" s="75">
        <v>14104</v>
      </c>
      <c r="B24" s="2" t="s">
        <v>1607</v>
      </c>
      <c r="C24" s="236">
        <v>11019</v>
      </c>
      <c r="D24" s="236">
        <v>17</v>
      </c>
      <c r="E24" s="236">
        <v>1630.9</v>
      </c>
      <c r="F24" s="236">
        <f t="shared" si="1"/>
        <v>-1613.9</v>
      </c>
      <c r="G24" s="236">
        <f t="shared" si="2"/>
        <v>9405.1</v>
      </c>
      <c r="H24" s="236">
        <v>9405.1</v>
      </c>
      <c r="I24" s="236">
        <v>9405.100000000004</v>
      </c>
      <c r="J24" s="236">
        <v>5496.6600000000008</v>
      </c>
      <c r="K24" s="279">
        <f t="shared" si="3"/>
        <v>3908.4399999999996</v>
      </c>
      <c r="L24" s="279">
        <v>5496.6600000000008</v>
      </c>
      <c r="M24" s="272">
        <f t="shared" si="4"/>
        <v>3908.4400000000032</v>
      </c>
      <c r="N24" s="236">
        <f t="shared" si="5"/>
        <v>0</v>
      </c>
      <c r="O24" s="236">
        <f t="shared" si="0"/>
        <v>1</v>
      </c>
    </row>
    <row r="25" spans="1:15" ht="20.100000000000001" customHeight="1">
      <c r="A25" s="75">
        <v>14105</v>
      </c>
      <c r="B25" s="2" t="s">
        <v>1608</v>
      </c>
      <c r="C25" s="236">
        <v>11019</v>
      </c>
      <c r="D25" s="236">
        <v>17</v>
      </c>
      <c r="E25" s="236">
        <v>1630.9</v>
      </c>
      <c r="F25" s="236">
        <f t="shared" si="1"/>
        <v>-1613.9</v>
      </c>
      <c r="G25" s="236">
        <f t="shared" si="2"/>
        <v>9405.1</v>
      </c>
      <c r="H25" s="236">
        <v>9405.100000000004</v>
      </c>
      <c r="I25" s="236">
        <v>9405.1000000000022</v>
      </c>
      <c r="J25" s="236">
        <v>5496.66</v>
      </c>
      <c r="K25" s="279">
        <f t="shared" si="3"/>
        <v>3908.4400000000041</v>
      </c>
      <c r="L25" s="279">
        <v>5496.6600000000008</v>
      </c>
      <c r="M25" s="272">
        <f t="shared" si="4"/>
        <v>3908.4400000000014</v>
      </c>
      <c r="N25" s="236">
        <f t="shared" si="5"/>
        <v>0</v>
      </c>
      <c r="O25" s="236">
        <f t="shared" si="0"/>
        <v>1.0000000000000004</v>
      </c>
    </row>
    <row r="26" spans="1:15" ht="20.100000000000001" customHeight="1">
      <c r="A26" s="75">
        <v>14106</v>
      </c>
      <c r="B26" s="2" t="s">
        <v>1609</v>
      </c>
      <c r="C26" s="236">
        <v>358097</v>
      </c>
      <c r="D26" s="236">
        <v>10005</v>
      </c>
      <c r="E26" s="236">
        <v>334605.89999999991</v>
      </c>
      <c r="F26" s="236">
        <f t="shared" si="1"/>
        <v>-324600.89999999991</v>
      </c>
      <c r="G26" s="236">
        <f t="shared" si="2"/>
        <v>33496.100000000093</v>
      </c>
      <c r="H26" s="236">
        <v>33496.1</v>
      </c>
      <c r="I26" s="236">
        <v>33496.099999999991</v>
      </c>
      <c r="J26" s="236">
        <v>19580.66</v>
      </c>
      <c r="K26" s="279">
        <f t="shared" si="3"/>
        <v>13915.439999999999</v>
      </c>
      <c r="L26" s="279">
        <v>19580.660000000003</v>
      </c>
      <c r="M26" s="272">
        <f t="shared" si="4"/>
        <v>13915.439999999988</v>
      </c>
      <c r="N26" s="236">
        <f t="shared" si="5"/>
        <v>9.4587448984384537E-11</v>
      </c>
      <c r="O26" s="236">
        <f t="shared" si="0"/>
        <v>0.99999999999999722</v>
      </c>
    </row>
    <row r="27" spans="1:15" ht="20.100000000000001" customHeight="1">
      <c r="A27" s="276">
        <v>14200</v>
      </c>
      <c r="B27" s="73" t="s">
        <v>1610</v>
      </c>
      <c r="C27" s="273">
        <v>26785</v>
      </c>
      <c r="D27" s="273">
        <v>19511</v>
      </c>
      <c r="E27" s="273">
        <v>23965.34</v>
      </c>
      <c r="F27" s="273">
        <f t="shared" si="1"/>
        <v>-4454.34</v>
      </c>
      <c r="G27" s="273">
        <f t="shared" si="2"/>
        <v>22330.66</v>
      </c>
      <c r="H27" s="273">
        <v>22330.660000000003</v>
      </c>
      <c r="I27" s="273">
        <v>22330.660000000003</v>
      </c>
      <c r="J27" s="290">
        <v>13053.749999999998</v>
      </c>
      <c r="K27" s="282">
        <f t="shared" si="3"/>
        <v>9276.9100000000053</v>
      </c>
      <c r="L27" s="282">
        <v>13053.75</v>
      </c>
      <c r="M27" s="281">
        <f t="shared" si="4"/>
        <v>9276.9100000000035</v>
      </c>
      <c r="N27" s="273">
        <f t="shared" si="5"/>
        <v>0</v>
      </c>
      <c r="O27" s="273">
        <f t="shared" si="0"/>
        <v>1.0000000000000002</v>
      </c>
    </row>
    <row r="28" spans="1:15" ht="20.100000000000001" customHeight="1">
      <c r="A28" s="75">
        <v>14201</v>
      </c>
      <c r="B28" s="2" t="s">
        <v>1611</v>
      </c>
      <c r="C28" s="236">
        <v>149605</v>
      </c>
      <c r="D28" s="236">
        <v>72044</v>
      </c>
      <c r="E28" s="236">
        <v>132323.54999999999</v>
      </c>
      <c r="F28" s="236">
        <f t="shared" si="1"/>
        <v>-60279.549999999988</v>
      </c>
      <c r="G28" s="236">
        <f t="shared" si="2"/>
        <v>89325.450000000012</v>
      </c>
      <c r="H28" s="236">
        <v>89325.45</v>
      </c>
      <c r="I28" s="236">
        <v>89325.45</v>
      </c>
      <c r="J28" s="291">
        <v>52216.630000000012</v>
      </c>
      <c r="K28" s="271">
        <f t="shared" si="3"/>
        <v>37108.819999999985</v>
      </c>
      <c r="L28" s="271">
        <v>52216.630000000012</v>
      </c>
      <c r="M28" s="272">
        <f t="shared" si="4"/>
        <v>37108.819999999985</v>
      </c>
      <c r="N28" s="236">
        <f t="shared" si="5"/>
        <v>0</v>
      </c>
      <c r="O28" s="236">
        <f t="shared" si="0"/>
        <v>0.99999999999999989</v>
      </c>
    </row>
    <row r="29" spans="1:15" ht="20.100000000000001" customHeight="1">
      <c r="A29" s="75">
        <v>14301</v>
      </c>
      <c r="B29" s="2" t="s">
        <v>1612</v>
      </c>
      <c r="C29" s="236">
        <v>140700</v>
      </c>
      <c r="D29" s="236">
        <v>250101.91</v>
      </c>
      <c r="E29" s="236">
        <v>2.16</v>
      </c>
      <c r="F29" s="236">
        <f t="shared" si="1"/>
        <v>250099.75</v>
      </c>
      <c r="G29" s="236">
        <f t="shared" si="2"/>
        <v>390799.75</v>
      </c>
      <c r="H29" s="236">
        <v>390799.75000000006</v>
      </c>
      <c r="I29" s="236">
        <v>390799.75</v>
      </c>
      <c r="J29" s="291">
        <v>228448.19</v>
      </c>
      <c r="K29" s="271">
        <f t="shared" si="3"/>
        <v>162351.56000000006</v>
      </c>
      <c r="L29" s="271">
        <v>228448.18999999997</v>
      </c>
      <c r="M29" s="272">
        <f t="shared" si="4"/>
        <v>162351.56000000003</v>
      </c>
      <c r="N29" s="236">
        <f t="shared" si="5"/>
        <v>0</v>
      </c>
      <c r="O29" s="236">
        <f t="shared" si="0"/>
        <v>1.0000000000000002</v>
      </c>
    </row>
    <row r="30" spans="1:15" ht="20.100000000000001" customHeight="1">
      <c r="A30" s="75">
        <v>14403</v>
      </c>
      <c r="B30" s="2" t="s">
        <v>1613</v>
      </c>
      <c r="C30" s="236">
        <v>149713.47</v>
      </c>
      <c r="D30" s="236">
        <v>404385.75</v>
      </c>
      <c r="E30" s="236">
        <v>23321.61</v>
      </c>
      <c r="F30" s="236">
        <f t="shared" si="1"/>
        <v>381064.14</v>
      </c>
      <c r="G30" s="236">
        <f t="shared" si="2"/>
        <v>530777.61</v>
      </c>
      <c r="H30" s="236">
        <v>518595.70999999956</v>
      </c>
      <c r="I30" s="236">
        <v>518595.70999999961</v>
      </c>
      <c r="J30" s="291">
        <v>401228.69999999995</v>
      </c>
      <c r="K30" s="271">
        <f t="shared" si="3"/>
        <v>117367.0099999996</v>
      </c>
      <c r="L30" s="271">
        <v>401228.69999999995</v>
      </c>
      <c r="M30" s="272">
        <f t="shared" si="4"/>
        <v>117367.00999999966</v>
      </c>
      <c r="N30" s="236">
        <f t="shared" si="5"/>
        <v>12181.900000000431</v>
      </c>
      <c r="O30" s="236">
        <f t="shared" si="0"/>
        <v>0.9770489565300231</v>
      </c>
    </row>
    <row r="31" spans="1:15" ht="20.100000000000001" customHeight="1">
      <c r="A31" s="75">
        <v>14404</v>
      </c>
      <c r="B31" s="2" t="s">
        <v>1614</v>
      </c>
      <c r="C31" s="236">
        <v>144911</v>
      </c>
      <c r="D31" s="236">
        <v>32759.54</v>
      </c>
      <c r="E31" s="236">
        <v>160413.33000000002</v>
      </c>
      <c r="F31" s="236">
        <f t="shared" si="1"/>
        <v>-127653.79000000001</v>
      </c>
      <c r="G31" s="236">
        <f t="shared" si="2"/>
        <v>17257.209999999992</v>
      </c>
      <c r="H31" s="236">
        <v>17257.21</v>
      </c>
      <c r="I31" s="236">
        <v>17257.21</v>
      </c>
      <c r="J31" s="291">
        <v>16518</v>
      </c>
      <c r="K31" s="271">
        <f t="shared" si="3"/>
        <v>739.20999999999913</v>
      </c>
      <c r="L31" s="271">
        <v>16518</v>
      </c>
      <c r="M31" s="272">
        <f t="shared" si="4"/>
        <v>739.20999999999913</v>
      </c>
      <c r="N31" s="236">
        <f t="shared" si="5"/>
        <v>0</v>
      </c>
      <c r="O31" s="236">
        <f t="shared" si="0"/>
        <v>1.0000000000000004</v>
      </c>
    </row>
    <row r="32" spans="1:15" ht="20.100000000000001" customHeight="1">
      <c r="A32" s="75"/>
      <c r="B32" s="2"/>
      <c r="C32" s="236"/>
      <c r="D32" s="236"/>
      <c r="E32" s="236"/>
      <c r="F32" s="236"/>
      <c r="G32" s="236"/>
      <c r="H32" s="236"/>
      <c r="I32" s="236"/>
      <c r="J32" s="291"/>
      <c r="K32" s="271"/>
      <c r="L32" s="271"/>
      <c r="M32" s="272"/>
      <c r="N32" s="236"/>
      <c r="O32" s="236"/>
    </row>
    <row r="33" spans="1:15" ht="20.100000000000001" customHeight="1">
      <c r="A33" s="276">
        <v>2000</v>
      </c>
      <c r="B33" s="73" t="s">
        <v>1615</v>
      </c>
      <c r="C33" s="273">
        <v>278000</v>
      </c>
      <c r="D33" s="273">
        <v>117677.28</v>
      </c>
      <c r="E33" s="273">
        <v>75166.880000000005</v>
      </c>
      <c r="F33" s="273">
        <f t="shared" si="1"/>
        <v>42510.399999999994</v>
      </c>
      <c r="G33" s="273">
        <f t="shared" si="2"/>
        <v>320510.40000000002</v>
      </c>
      <c r="H33" s="273">
        <v>228289.92000000001</v>
      </c>
      <c r="I33" s="273">
        <v>227496.81999999995</v>
      </c>
      <c r="J33" s="290">
        <v>163490.27999999997</v>
      </c>
      <c r="K33" s="282">
        <f t="shared" si="3"/>
        <v>64799.640000000043</v>
      </c>
      <c r="L33" s="282">
        <v>163490.27999999997</v>
      </c>
      <c r="M33" s="281">
        <f t="shared" si="4"/>
        <v>64006.539999999979</v>
      </c>
      <c r="N33" s="273">
        <f t="shared" si="5"/>
        <v>92220.48000000001</v>
      </c>
      <c r="O33" s="273">
        <f t="shared" si="0"/>
        <v>0.71226992946250733</v>
      </c>
    </row>
    <row r="34" spans="1:15" ht="20.100000000000001" customHeight="1">
      <c r="A34" s="276">
        <v>2100</v>
      </c>
      <c r="B34" s="73" t="s">
        <v>1616</v>
      </c>
      <c r="C34" s="273">
        <v>54500</v>
      </c>
      <c r="D34" s="273">
        <v>2765</v>
      </c>
      <c r="E34" s="273">
        <v>22816.91</v>
      </c>
      <c r="F34" s="273">
        <f t="shared" si="1"/>
        <v>-20051.91</v>
      </c>
      <c r="G34" s="273">
        <f t="shared" si="2"/>
        <v>34448.089999999997</v>
      </c>
      <c r="H34" s="273">
        <v>34448.089999999997</v>
      </c>
      <c r="I34" s="273">
        <v>34448.089999999997</v>
      </c>
      <c r="J34" s="290">
        <v>27374.04</v>
      </c>
      <c r="K34" s="282">
        <f t="shared" si="3"/>
        <v>7074.0499999999956</v>
      </c>
      <c r="L34" s="282">
        <v>27374.04</v>
      </c>
      <c r="M34" s="281">
        <f t="shared" si="4"/>
        <v>7074.0499999999956</v>
      </c>
      <c r="N34" s="273">
        <f t="shared" si="5"/>
        <v>0</v>
      </c>
      <c r="O34" s="273">
        <f t="shared" si="0"/>
        <v>1</v>
      </c>
    </row>
    <row r="35" spans="1:15" ht="20.100000000000001" customHeight="1">
      <c r="A35" s="75">
        <v>21101</v>
      </c>
      <c r="B35" s="2" t="s">
        <v>1617</v>
      </c>
      <c r="C35" s="236">
        <v>15000</v>
      </c>
      <c r="D35" s="236">
        <v>765</v>
      </c>
      <c r="E35" s="236">
        <v>0.2</v>
      </c>
      <c r="F35" s="236">
        <f t="shared" si="1"/>
        <v>764.8</v>
      </c>
      <c r="G35" s="236">
        <f t="shared" si="2"/>
        <v>15764.8</v>
      </c>
      <c r="H35" s="236">
        <v>15764.799999999997</v>
      </c>
      <c r="I35" s="236">
        <v>15764.8</v>
      </c>
      <c r="J35" s="291">
        <v>10999.74</v>
      </c>
      <c r="K35" s="271">
        <f t="shared" si="3"/>
        <v>4765.0599999999977</v>
      </c>
      <c r="L35" s="271">
        <v>10999.739999999998</v>
      </c>
      <c r="M35" s="272">
        <f t="shared" si="4"/>
        <v>4765.0600000000013</v>
      </c>
      <c r="N35" s="236">
        <f t="shared" si="5"/>
        <v>0</v>
      </c>
      <c r="O35" s="236">
        <f t="shared" si="0"/>
        <v>0.99999999999999989</v>
      </c>
    </row>
    <row r="36" spans="1:15" ht="20.100000000000001" customHeight="1">
      <c r="A36" s="75">
        <v>21201</v>
      </c>
      <c r="B36" s="2" t="s">
        <v>1618</v>
      </c>
      <c r="C36" s="236">
        <v>28000</v>
      </c>
      <c r="D36" s="236">
        <v>0</v>
      </c>
      <c r="E36" s="236">
        <v>11108.86</v>
      </c>
      <c r="F36" s="236">
        <f t="shared" si="1"/>
        <v>-11108.86</v>
      </c>
      <c r="G36" s="236">
        <f t="shared" si="2"/>
        <v>16891.14</v>
      </c>
      <c r="H36" s="236">
        <v>16891.14</v>
      </c>
      <c r="I36" s="236">
        <v>16891.14</v>
      </c>
      <c r="J36" s="291">
        <v>14744.14</v>
      </c>
      <c r="K36" s="271">
        <f t="shared" si="3"/>
        <v>2147</v>
      </c>
      <c r="L36" s="271">
        <v>14744.14</v>
      </c>
      <c r="M36" s="272">
        <f t="shared" si="4"/>
        <v>2147</v>
      </c>
      <c r="N36" s="236">
        <f t="shared" si="5"/>
        <v>0</v>
      </c>
      <c r="O36" s="236">
        <f t="shared" si="0"/>
        <v>1</v>
      </c>
    </row>
    <row r="37" spans="1:15" ht="20.100000000000001" customHeight="1">
      <c r="A37" s="75">
        <v>21501</v>
      </c>
      <c r="B37" s="2" t="s">
        <v>1619</v>
      </c>
      <c r="C37" s="236">
        <v>1500</v>
      </c>
      <c r="D37" s="236">
        <v>0</v>
      </c>
      <c r="E37" s="236">
        <v>1500</v>
      </c>
      <c r="F37" s="236">
        <f t="shared" si="1"/>
        <v>-1500</v>
      </c>
      <c r="G37" s="236">
        <f t="shared" si="2"/>
        <v>0</v>
      </c>
      <c r="H37" s="236">
        <v>0</v>
      </c>
      <c r="I37" s="236">
        <v>0</v>
      </c>
      <c r="J37" s="291">
        <v>0</v>
      </c>
      <c r="K37" s="271">
        <f t="shared" si="3"/>
        <v>0</v>
      </c>
      <c r="L37" s="271">
        <v>0</v>
      </c>
      <c r="M37" s="272">
        <f t="shared" si="4"/>
        <v>0</v>
      </c>
      <c r="N37" s="236">
        <f t="shared" si="5"/>
        <v>0</v>
      </c>
      <c r="O37" s="236" t="e">
        <f t="shared" si="0"/>
        <v>#DIV/0!</v>
      </c>
    </row>
    <row r="38" spans="1:15" ht="20.100000000000001" customHeight="1">
      <c r="A38" s="75">
        <v>21601</v>
      </c>
      <c r="B38" s="2" t="s">
        <v>1620</v>
      </c>
      <c r="C38" s="236">
        <v>5000</v>
      </c>
      <c r="D38" s="236">
        <v>0</v>
      </c>
      <c r="E38" s="236">
        <v>3207.85</v>
      </c>
      <c r="F38" s="236">
        <f t="shared" si="1"/>
        <v>-3207.85</v>
      </c>
      <c r="G38" s="236">
        <f t="shared" si="2"/>
        <v>1792.15</v>
      </c>
      <c r="H38" s="236">
        <v>1792.1499999999994</v>
      </c>
      <c r="I38" s="236">
        <v>1792.15</v>
      </c>
      <c r="J38" s="291">
        <v>1630.1599999999996</v>
      </c>
      <c r="K38" s="271">
        <f t="shared" si="3"/>
        <v>161.98999999999978</v>
      </c>
      <c r="L38" s="271">
        <v>1630.16</v>
      </c>
      <c r="M38" s="272">
        <f t="shared" si="4"/>
        <v>161.99</v>
      </c>
      <c r="N38" s="236">
        <f t="shared" si="5"/>
        <v>0</v>
      </c>
      <c r="O38" s="236">
        <f t="shared" si="0"/>
        <v>0.99999999999999967</v>
      </c>
    </row>
    <row r="39" spans="1:15" ht="20.100000000000001" customHeight="1">
      <c r="A39" s="75">
        <v>21801</v>
      </c>
      <c r="B39" s="2" t="s">
        <v>1621</v>
      </c>
      <c r="C39" s="236">
        <v>5000</v>
      </c>
      <c r="D39" s="236">
        <v>2000</v>
      </c>
      <c r="E39" s="236">
        <v>7000</v>
      </c>
      <c r="F39" s="236">
        <f t="shared" si="1"/>
        <v>-5000</v>
      </c>
      <c r="G39" s="236">
        <f t="shared" si="2"/>
        <v>0</v>
      </c>
      <c r="H39" s="236">
        <v>0</v>
      </c>
      <c r="I39" s="236">
        <v>0</v>
      </c>
      <c r="J39" s="291">
        <v>0</v>
      </c>
      <c r="K39" s="271">
        <f t="shared" si="3"/>
        <v>0</v>
      </c>
      <c r="L39" s="271">
        <v>0</v>
      </c>
      <c r="M39" s="272">
        <f t="shared" si="4"/>
        <v>0</v>
      </c>
      <c r="N39" s="236">
        <f t="shared" si="5"/>
        <v>0</v>
      </c>
      <c r="O39" s="236" t="e">
        <f t="shared" si="0"/>
        <v>#DIV/0!</v>
      </c>
    </row>
    <row r="40" spans="1:15" ht="20.100000000000001" customHeight="1">
      <c r="A40" s="276">
        <v>2200</v>
      </c>
      <c r="B40" s="73" t="s">
        <v>1622</v>
      </c>
      <c r="C40" s="273">
        <v>16000</v>
      </c>
      <c r="D40" s="273">
        <v>2500</v>
      </c>
      <c r="E40" s="273">
        <v>8600.32</v>
      </c>
      <c r="F40" s="273">
        <f t="shared" si="1"/>
        <v>-6100.32</v>
      </c>
      <c r="G40" s="273">
        <f t="shared" si="2"/>
        <v>9899.68</v>
      </c>
      <c r="H40" s="273">
        <v>8103.9900000000016</v>
      </c>
      <c r="I40" s="273">
        <v>8103.9899999999989</v>
      </c>
      <c r="J40" s="290">
        <v>6208.09</v>
      </c>
      <c r="K40" s="282">
        <f t="shared" si="3"/>
        <v>1895.9000000000015</v>
      </c>
      <c r="L40" s="282">
        <v>6208.09</v>
      </c>
      <c r="M40" s="281">
        <f t="shared" si="4"/>
        <v>1895.8999999999987</v>
      </c>
      <c r="N40" s="273">
        <f t="shared" si="5"/>
        <v>1795.6899999999987</v>
      </c>
      <c r="O40" s="273">
        <f t="shared" si="0"/>
        <v>0.81861130864836051</v>
      </c>
    </row>
    <row r="41" spans="1:15" ht="20.100000000000001" customHeight="1">
      <c r="A41" s="75">
        <v>22101</v>
      </c>
      <c r="B41" s="2" t="s">
        <v>1623</v>
      </c>
      <c r="C41" s="236">
        <v>4500</v>
      </c>
      <c r="D41" s="236">
        <v>2500</v>
      </c>
      <c r="E41" s="236">
        <v>198.31</v>
      </c>
      <c r="F41" s="236">
        <f t="shared" si="1"/>
        <v>2301.69</v>
      </c>
      <c r="G41" s="236">
        <f t="shared" si="2"/>
        <v>6801.6900000000005</v>
      </c>
      <c r="H41" s="236">
        <v>5006.0000000000009</v>
      </c>
      <c r="I41" s="236">
        <v>5005.9999999999991</v>
      </c>
      <c r="J41" s="291">
        <v>4064.7900000000004</v>
      </c>
      <c r="K41" s="271">
        <f t="shared" si="3"/>
        <v>941.21000000000049</v>
      </c>
      <c r="L41" s="271">
        <v>4064.7900000000004</v>
      </c>
      <c r="M41" s="272">
        <f t="shared" si="4"/>
        <v>941.20999999999867</v>
      </c>
      <c r="N41" s="236">
        <f t="shared" si="5"/>
        <v>1795.6899999999996</v>
      </c>
      <c r="O41" s="236">
        <f t="shared" si="0"/>
        <v>0.73599355454306215</v>
      </c>
    </row>
    <row r="42" spans="1:15" ht="20.100000000000001" customHeight="1">
      <c r="A42" s="75">
        <v>22106</v>
      </c>
      <c r="B42" s="2" t="s">
        <v>1624</v>
      </c>
      <c r="C42" s="236">
        <v>10000</v>
      </c>
      <c r="D42" s="236">
        <v>0</v>
      </c>
      <c r="E42" s="236">
        <v>7675</v>
      </c>
      <c r="F42" s="236">
        <f t="shared" si="1"/>
        <v>-7675</v>
      </c>
      <c r="G42" s="236">
        <f t="shared" si="2"/>
        <v>2325</v>
      </c>
      <c r="H42" s="236">
        <v>2325</v>
      </c>
      <c r="I42" s="236">
        <v>2325</v>
      </c>
      <c r="J42" s="291">
        <v>1866</v>
      </c>
      <c r="K42" s="271">
        <f t="shared" si="3"/>
        <v>459</v>
      </c>
      <c r="L42" s="271">
        <v>1866</v>
      </c>
      <c r="M42" s="272">
        <f t="shared" si="4"/>
        <v>459</v>
      </c>
      <c r="N42" s="236">
        <f t="shared" si="5"/>
        <v>0</v>
      </c>
      <c r="O42" s="236">
        <f t="shared" si="0"/>
        <v>1</v>
      </c>
    </row>
    <row r="43" spans="1:15" ht="20.100000000000001" customHeight="1">
      <c r="A43" s="75">
        <v>22301</v>
      </c>
      <c r="B43" s="2" t="s">
        <v>1625</v>
      </c>
      <c r="C43" s="236">
        <v>1500</v>
      </c>
      <c r="D43" s="236">
        <v>0</v>
      </c>
      <c r="E43" s="236">
        <v>727.01</v>
      </c>
      <c r="F43" s="236">
        <f t="shared" si="1"/>
        <v>-727.01</v>
      </c>
      <c r="G43" s="236">
        <f t="shared" si="2"/>
        <v>772.99</v>
      </c>
      <c r="H43" s="236">
        <v>772.99</v>
      </c>
      <c r="I43" s="236">
        <v>772.99</v>
      </c>
      <c r="J43" s="291">
        <v>277.29999999999995</v>
      </c>
      <c r="K43" s="271">
        <f t="shared" si="3"/>
        <v>495.69000000000005</v>
      </c>
      <c r="L43" s="271">
        <v>277.29999999999995</v>
      </c>
      <c r="M43" s="272">
        <f t="shared" si="4"/>
        <v>495.69000000000005</v>
      </c>
      <c r="N43" s="236">
        <f t="shared" si="5"/>
        <v>0</v>
      </c>
      <c r="O43" s="236">
        <f t="shared" si="0"/>
        <v>1</v>
      </c>
    </row>
    <row r="44" spans="1:15" ht="20.100000000000001" customHeight="1">
      <c r="A44" s="276">
        <v>2400</v>
      </c>
      <c r="B44" s="73" t="s">
        <v>1626</v>
      </c>
      <c r="C44" s="273">
        <v>13000</v>
      </c>
      <c r="D44" s="273">
        <v>20000</v>
      </c>
      <c r="E44" s="273">
        <v>1024.28</v>
      </c>
      <c r="F44" s="273">
        <f t="shared" si="1"/>
        <v>18975.72</v>
      </c>
      <c r="G44" s="273">
        <f t="shared" si="2"/>
        <v>31975.72</v>
      </c>
      <c r="H44" s="273">
        <v>15875.720000000003</v>
      </c>
      <c r="I44" s="273">
        <v>15082.620000000004</v>
      </c>
      <c r="J44" s="290">
        <v>4687.7500000000009</v>
      </c>
      <c r="K44" s="282">
        <f t="shared" si="3"/>
        <v>11187.970000000001</v>
      </c>
      <c r="L44" s="282">
        <v>4687.75</v>
      </c>
      <c r="M44" s="281">
        <f t="shared" si="4"/>
        <v>10394.870000000004</v>
      </c>
      <c r="N44" s="273">
        <f t="shared" si="5"/>
        <v>16099.999999999998</v>
      </c>
      <c r="O44" s="273">
        <f t="shared" si="0"/>
        <v>0.49649296403646276</v>
      </c>
    </row>
    <row r="45" spans="1:15" ht="20.100000000000001" customHeight="1">
      <c r="A45" s="75">
        <v>24601</v>
      </c>
      <c r="B45" s="2" t="s">
        <v>1627</v>
      </c>
      <c r="C45" s="236">
        <v>8000</v>
      </c>
      <c r="D45" s="236">
        <v>15000</v>
      </c>
      <c r="E45" s="236">
        <v>689.81</v>
      </c>
      <c r="F45" s="236">
        <f t="shared" si="1"/>
        <v>14310.19</v>
      </c>
      <c r="G45" s="236">
        <f t="shared" si="2"/>
        <v>22310.190000000002</v>
      </c>
      <c r="H45" s="236">
        <v>7310.1900000000014</v>
      </c>
      <c r="I45" s="236">
        <v>6517.090000000002</v>
      </c>
      <c r="J45" s="291">
        <v>1070.0899999999999</v>
      </c>
      <c r="K45" s="271">
        <f t="shared" si="3"/>
        <v>6240.1000000000013</v>
      </c>
      <c r="L45" s="271">
        <v>1070.0900000000001</v>
      </c>
      <c r="M45" s="272">
        <f t="shared" si="4"/>
        <v>5447.0000000000018</v>
      </c>
      <c r="N45" s="236">
        <f t="shared" si="5"/>
        <v>15000</v>
      </c>
      <c r="O45" s="236">
        <f t="shared" si="0"/>
        <v>0.32766148562607494</v>
      </c>
    </row>
    <row r="46" spans="1:15" ht="20.100000000000001" customHeight="1">
      <c r="A46" s="75">
        <v>24801</v>
      </c>
      <c r="B46" s="2" t="s">
        <v>1628</v>
      </c>
      <c r="C46" s="236">
        <v>5000</v>
      </c>
      <c r="D46" s="236">
        <v>5000</v>
      </c>
      <c r="E46" s="236">
        <v>334.47</v>
      </c>
      <c r="F46" s="236">
        <f t="shared" si="1"/>
        <v>4665.53</v>
      </c>
      <c r="G46" s="236">
        <f t="shared" si="2"/>
        <v>9665.5299999999988</v>
      </c>
      <c r="H46" s="236">
        <v>8565.5300000000007</v>
      </c>
      <c r="I46" s="236">
        <v>8565.5300000000007</v>
      </c>
      <c r="J46" s="291">
        <v>3617.6600000000008</v>
      </c>
      <c r="K46" s="271">
        <f t="shared" si="3"/>
        <v>4947.87</v>
      </c>
      <c r="L46" s="271">
        <v>3617.66</v>
      </c>
      <c r="M46" s="272">
        <f t="shared" si="4"/>
        <v>4947.8700000000008</v>
      </c>
      <c r="N46" s="236">
        <f t="shared" si="5"/>
        <v>1099.9999999999982</v>
      </c>
      <c r="O46" s="236">
        <f t="shared" si="0"/>
        <v>0.88619351447877159</v>
      </c>
    </row>
    <row r="47" spans="1:15" ht="20.100000000000001" customHeight="1">
      <c r="A47" s="276">
        <v>2500</v>
      </c>
      <c r="B47" s="73" t="s">
        <v>1629</v>
      </c>
      <c r="C47" s="273">
        <v>7000</v>
      </c>
      <c r="D47" s="273">
        <v>0</v>
      </c>
      <c r="E47" s="273">
        <v>6223.24</v>
      </c>
      <c r="F47" s="273">
        <f t="shared" si="1"/>
        <v>-6223.24</v>
      </c>
      <c r="G47" s="273">
        <f t="shared" si="2"/>
        <v>776.76000000000022</v>
      </c>
      <c r="H47" s="273">
        <v>776.76</v>
      </c>
      <c r="I47" s="273">
        <v>776.76</v>
      </c>
      <c r="J47" s="290">
        <v>726.76</v>
      </c>
      <c r="K47" s="282">
        <f t="shared" si="3"/>
        <v>50</v>
      </c>
      <c r="L47" s="282">
        <v>726.76</v>
      </c>
      <c r="M47" s="281">
        <f t="shared" si="4"/>
        <v>50</v>
      </c>
      <c r="N47" s="273">
        <f t="shared" si="5"/>
        <v>0</v>
      </c>
      <c r="O47" s="273">
        <f t="shared" si="0"/>
        <v>0.99999999999999967</v>
      </c>
    </row>
    <row r="48" spans="1:15" ht="20.100000000000001" customHeight="1">
      <c r="A48" s="75">
        <v>25201</v>
      </c>
      <c r="B48" s="2" t="s">
        <v>1630</v>
      </c>
      <c r="C48" s="236">
        <v>2000</v>
      </c>
      <c r="D48" s="236">
        <v>0</v>
      </c>
      <c r="E48" s="236">
        <v>1950</v>
      </c>
      <c r="F48" s="236">
        <f t="shared" si="1"/>
        <v>-1950</v>
      </c>
      <c r="G48" s="236">
        <f t="shared" si="2"/>
        <v>50</v>
      </c>
      <c r="H48" s="236">
        <v>50</v>
      </c>
      <c r="I48" s="236">
        <v>50</v>
      </c>
      <c r="J48" s="291">
        <v>0</v>
      </c>
      <c r="K48" s="271">
        <f t="shared" si="3"/>
        <v>50</v>
      </c>
      <c r="L48" s="271">
        <v>0</v>
      </c>
      <c r="M48" s="272">
        <f t="shared" si="4"/>
        <v>50</v>
      </c>
      <c r="N48" s="236">
        <f t="shared" si="5"/>
        <v>0</v>
      </c>
      <c r="O48" s="236">
        <f t="shared" si="0"/>
        <v>1</v>
      </c>
    </row>
    <row r="49" spans="1:15" ht="20.100000000000001" customHeight="1">
      <c r="A49" s="75">
        <v>25301</v>
      </c>
      <c r="B49" s="2" t="s">
        <v>1631</v>
      </c>
      <c r="C49" s="236">
        <v>5000</v>
      </c>
      <c r="D49" s="236">
        <v>0</v>
      </c>
      <c r="E49" s="236">
        <v>4273.24</v>
      </c>
      <c r="F49" s="236">
        <f t="shared" si="1"/>
        <v>-4273.24</v>
      </c>
      <c r="G49" s="236">
        <f t="shared" si="2"/>
        <v>726.76000000000022</v>
      </c>
      <c r="H49" s="236">
        <v>726.76</v>
      </c>
      <c r="I49" s="236">
        <v>726.76</v>
      </c>
      <c r="J49" s="291">
        <v>726.76</v>
      </c>
      <c r="K49" s="271">
        <f t="shared" si="3"/>
        <v>0</v>
      </c>
      <c r="L49" s="271">
        <v>726.76</v>
      </c>
      <c r="M49" s="272">
        <f t="shared" si="4"/>
        <v>0</v>
      </c>
      <c r="N49" s="236">
        <f t="shared" si="5"/>
        <v>0</v>
      </c>
      <c r="O49" s="236">
        <f t="shared" si="0"/>
        <v>0.99999999999999967</v>
      </c>
    </row>
    <row r="50" spans="1:15" ht="20.100000000000001" customHeight="1">
      <c r="A50" s="276">
        <v>2600</v>
      </c>
      <c r="B50" s="73" t="s">
        <v>1632</v>
      </c>
      <c r="C50" s="273">
        <v>120500</v>
      </c>
      <c r="D50" s="273">
        <v>35395.279999999999</v>
      </c>
      <c r="E50" s="273">
        <v>441.47</v>
      </c>
      <c r="F50" s="273">
        <f t="shared" si="1"/>
        <v>34953.81</v>
      </c>
      <c r="G50" s="273">
        <f t="shared" si="2"/>
        <v>155453.81</v>
      </c>
      <c r="H50" s="273">
        <v>136146.01999999999</v>
      </c>
      <c r="I50" s="273">
        <v>136146.01999999996</v>
      </c>
      <c r="J50" s="290">
        <v>97164.449999999983</v>
      </c>
      <c r="K50" s="282">
        <f t="shared" si="3"/>
        <v>38981.570000000007</v>
      </c>
      <c r="L50" s="282">
        <v>97164.449999999968</v>
      </c>
      <c r="M50" s="281">
        <f t="shared" si="4"/>
        <v>38981.569999999992</v>
      </c>
      <c r="N50" s="273">
        <f t="shared" si="5"/>
        <v>19307.790000000008</v>
      </c>
      <c r="O50" s="273">
        <f t="shared" si="0"/>
        <v>0.87579725450280044</v>
      </c>
    </row>
    <row r="51" spans="1:15" ht="20.100000000000001" customHeight="1">
      <c r="A51" s="75">
        <v>26101</v>
      </c>
      <c r="B51" s="2" t="s">
        <v>1633</v>
      </c>
      <c r="C51" s="236">
        <v>120000</v>
      </c>
      <c r="D51" s="236">
        <v>35395.279999999999</v>
      </c>
      <c r="E51" s="236">
        <v>0</v>
      </c>
      <c r="F51" s="236">
        <f t="shared" si="1"/>
        <v>35395.279999999999</v>
      </c>
      <c r="G51" s="236">
        <f t="shared" si="2"/>
        <v>155395.28</v>
      </c>
      <c r="H51" s="236">
        <v>136087.49</v>
      </c>
      <c r="I51" s="236">
        <v>136087.48999999996</v>
      </c>
      <c r="J51" s="291">
        <v>97164.449999999983</v>
      </c>
      <c r="K51" s="271">
        <f t="shared" si="3"/>
        <v>38923.040000000008</v>
      </c>
      <c r="L51" s="271">
        <v>97164.449999999968</v>
      </c>
      <c r="M51" s="272">
        <f t="shared" si="4"/>
        <v>38923.039999999994</v>
      </c>
      <c r="N51" s="236">
        <f t="shared" si="5"/>
        <v>19307.790000000008</v>
      </c>
      <c r="O51" s="236">
        <f t="shared" si="0"/>
        <v>0.8757504732447472</v>
      </c>
    </row>
    <row r="52" spans="1:15" ht="20.100000000000001" customHeight="1">
      <c r="A52" s="75">
        <v>26102</v>
      </c>
      <c r="B52" s="2" t="s">
        <v>1634</v>
      </c>
      <c r="C52" s="296">
        <v>500</v>
      </c>
      <c r="D52" s="236">
        <v>0</v>
      </c>
      <c r="E52" s="236">
        <v>441.47</v>
      </c>
      <c r="F52" s="236">
        <f t="shared" si="1"/>
        <v>-441.47</v>
      </c>
      <c r="G52" s="236">
        <f t="shared" si="2"/>
        <v>58.529999999999973</v>
      </c>
      <c r="H52" s="236">
        <v>58.53</v>
      </c>
      <c r="I52" s="236">
        <v>58.53</v>
      </c>
      <c r="J52" s="291">
        <v>0</v>
      </c>
      <c r="K52" s="271">
        <f t="shared" si="3"/>
        <v>58.53</v>
      </c>
      <c r="L52" s="271">
        <v>0</v>
      </c>
      <c r="M52" s="272">
        <f t="shared" si="4"/>
        <v>58.53</v>
      </c>
      <c r="N52" s="236">
        <f t="shared" si="5"/>
        <v>0</v>
      </c>
      <c r="O52" s="236">
        <f t="shared" si="0"/>
        <v>1.0000000000000004</v>
      </c>
    </row>
    <row r="53" spans="1:15" ht="20.100000000000001" customHeight="1">
      <c r="A53" s="276">
        <v>2700</v>
      </c>
      <c r="B53" s="73" t="s">
        <v>1635</v>
      </c>
      <c r="C53" s="273">
        <v>10000</v>
      </c>
      <c r="D53" s="273">
        <v>20000</v>
      </c>
      <c r="E53" s="273">
        <v>10000</v>
      </c>
      <c r="F53" s="273">
        <f t="shared" si="1"/>
        <v>10000</v>
      </c>
      <c r="G53" s="273">
        <f t="shared" si="2"/>
        <v>20000</v>
      </c>
      <c r="H53" s="273">
        <v>0</v>
      </c>
      <c r="I53" s="273">
        <v>0</v>
      </c>
      <c r="J53" s="290">
        <v>0</v>
      </c>
      <c r="K53" s="282">
        <f t="shared" si="3"/>
        <v>0</v>
      </c>
      <c r="L53" s="282">
        <v>0</v>
      </c>
      <c r="M53" s="281">
        <f t="shared" si="4"/>
        <v>0</v>
      </c>
      <c r="N53" s="273">
        <f t="shared" si="5"/>
        <v>20000</v>
      </c>
      <c r="O53" s="273">
        <f t="shared" si="0"/>
        <v>0</v>
      </c>
    </row>
    <row r="54" spans="1:15" ht="20.100000000000001" customHeight="1">
      <c r="A54" s="75">
        <v>27101</v>
      </c>
      <c r="B54" s="2" t="s">
        <v>1636</v>
      </c>
      <c r="C54" s="236">
        <v>0</v>
      </c>
      <c r="D54" s="236">
        <v>20000</v>
      </c>
      <c r="E54" s="236">
        <v>0</v>
      </c>
      <c r="F54" s="236">
        <f t="shared" si="1"/>
        <v>20000</v>
      </c>
      <c r="G54" s="236">
        <f t="shared" si="2"/>
        <v>20000</v>
      </c>
      <c r="H54" s="236">
        <v>0</v>
      </c>
      <c r="I54" s="236">
        <v>0</v>
      </c>
      <c r="J54" s="291">
        <v>0</v>
      </c>
      <c r="K54" s="271">
        <f t="shared" si="3"/>
        <v>0</v>
      </c>
      <c r="L54" s="271">
        <v>0</v>
      </c>
      <c r="M54" s="272">
        <f t="shared" si="4"/>
        <v>0</v>
      </c>
      <c r="N54" s="236">
        <f t="shared" si="5"/>
        <v>20000</v>
      </c>
      <c r="O54" s="236">
        <f t="shared" si="0"/>
        <v>0</v>
      </c>
    </row>
    <row r="55" spans="1:15" ht="20.100000000000001" customHeight="1">
      <c r="A55" s="75">
        <v>27201</v>
      </c>
      <c r="B55" s="2" t="s">
        <v>1637</v>
      </c>
      <c r="C55" s="236">
        <v>10000</v>
      </c>
      <c r="D55" s="236">
        <v>0</v>
      </c>
      <c r="E55" s="236">
        <v>10000</v>
      </c>
      <c r="F55" s="236">
        <f t="shared" si="1"/>
        <v>-10000</v>
      </c>
      <c r="G55" s="236">
        <f t="shared" si="2"/>
        <v>0</v>
      </c>
      <c r="H55" s="236">
        <v>0</v>
      </c>
      <c r="I55" s="236">
        <v>0</v>
      </c>
      <c r="J55" s="291">
        <v>0</v>
      </c>
      <c r="K55" s="271">
        <f t="shared" si="3"/>
        <v>0</v>
      </c>
      <c r="L55" s="271">
        <v>0</v>
      </c>
      <c r="M55" s="272">
        <f t="shared" si="4"/>
        <v>0</v>
      </c>
      <c r="N55" s="236">
        <f t="shared" si="5"/>
        <v>0</v>
      </c>
      <c r="O55" s="236" t="e">
        <f t="shared" si="0"/>
        <v>#DIV/0!</v>
      </c>
    </row>
    <row r="56" spans="1:15" ht="20.100000000000001" customHeight="1">
      <c r="A56" s="276">
        <v>2900</v>
      </c>
      <c r="B56" s="73" t="s">
        <v>1638</v>
      </c>
      <c r="C56" s="273">
        <v>57000</v>
      </c>
      <c r="D56" s="273">
        <v>37017</v>
      </c>
      <c r="E56" s="273">
        <v>26060.66</v>
      </c>
      <c r="F56" s="273">
        <f t="shared" si="1"/>
        <v>10956.34</v>
      </c>
      <c r="G56" s="273">
        <f t="shared" si="2"/>
        <v>67956.34</v>
      </c>
      <c r="H56" s="273">
        <v>32939.339999999997</v>
      </c>
      <c r="I56" s="273">
        <v>32939.339999999997</v>
      </c>
      <c r="J56" s="290">
        <v>27329.19</v>
      </c>
      <c r="K56" s="282">
        <f t="shared" si="3"/>
        <v>5610.1499999999978</v>
      </c>
      <c r="L56" s="282">
        <v>27329.189999999995</v>
      </c>
      <c r="M56" s="281">
        <f t="shared" si="4"/>
        <v>5610.1500000000015</v>
      </c>
      <c r="N56" s="273">
        <f t="shared" si="5"/>
        <v>35017</v>
      </c>
      <c r="O56" s="273">
        <f t="shared" si="0"/>
        <v>0.48471327325750618</v>
      </c>
    </row>
    <row r="57" spans="1:15" ht="20.100000000000001" customHeight="1">
      <c r="A57" s="75">
        <v>29101</v>
      </c>
      <c r="B57" s="2" t="s">
        <v>1639</v>
      </c>
      <c r="C57" s="236">
        <v>10000</v>
      </c>
      <c r="D57" s="236">
        <v>20888</v>
      </c>
      <c r="E57" s="236">
        <v>10103.24</v>
      </c>
      <c r="F57" s="236">
        <f t="shared" si="1"/>
        <v>10784.76</v>
      </c>
      <c r="G57" s="236">
        <f t="shared" si="2"/>
        <v>20784.760000000002</v>
      </c>
      <c r="H57" s="236">
        <v>1896.76</v>
      </c>
      <c r="I57" s="236">
        <v>1896.7600000000002</v>
      </c>
      <c r="J57" s="291">
        <v>1655.9800000000002</v>
      </c>
      <c r="K57" s="271">
        <f t="shared" si="3"/>
        <v>240.77999999999975</v>
      </c>
      <c r="L57" s="271">
        <v>1655.98</v>
      </c>
      <c r="M57" s="272">
        <f t="shared" si="4"/>
        <v>240.7800000000002</v>
      </c>
      <c r="N57" s="236">
        <f t="shared" si="5"/>
        <v>18888.000000000004</v>
      </c>
      <c r="O57" s="236">
        <f t="shared" si="0"/>
        <v>9.1257248099087973E-2</v>
      </c>
    </row>
    <row r="58" spans="1:15" ht="20.100000000000001" customHeight="1">
      <c r="A58" s="75">
        <v>29301</v>
      </c>
      <c r="B58" s="2" t="s">
        <v>1640</v>
      </c>
      <c r="C58" s="236">
        <v>1000</v>
      </c>
      <c r="D58" s="236">
        <v>0</v>
      </c>
      <c r="E58" s="236">
        <v>849.14</v>
      </c>
      <c r="F58" s="236">
        <f t="shared" si="1"/>
        <v>-849.14</v>
      </c>
      <c r="G58" s="236">
        <f t="shared" si="2"/>
        <v>150.86000000000001</v>
      </c>
      <c r="H58" s="236">
        <v>150.86000000000001</v>
      </c>
      <c r="I58" s="236">
        <v>150.86000000000001</v>
      </c>
      <c r="J58" s="291">
        <v>150.86000000000001</v>
      </c>
      <c r="K58" s="271">
        <f t="shared" si="3"/>
        <v>0</v>
      </c>
      <c r="L58" s="271">
        <v>150.86000000000001</v>
      </c>
      <c r="M58" s="272">
        <f t="shared" si="4"/>
        <v>0</v>
      </c>
      <c r="N58" s="236">
        <f t="shared" si="5"/>
        <v>0</v>
      </c>
      <c r="O58" s="236">
        <f t="shared" si="0"/>
        <v>1</v>
      </c>
    </row>
    <row r="59" spans="1:15" ht="20.100000000000001" customHeight="1">
      <c r="A59" s="75">
        <v>29401</v>
      </c>
      <c r="B59" s="2" t="s">
        <v>1641</v>
      </c>
      <c r="C59" s="236">
        <v>5000</v>
      </c>
      <c r="D59" s="236">
        <v>0</v>
      </c>
      <c r="E59" s="236">
        <v>3306.46</v>
      </c>
      <c r="F59" s="236">
        <f t="shared" si="1"/>
        <v>-3306.46</v>
      </c>
      <c r="G59" s="236">
        <f t="shared" si="2"/>
        <v>1693.54</v>
      </c>
      <c r="H59" s="236">
        <v>1693.54</v>
      </c>
      <c r="I59" s="236">
        <v>1693.54</v>
      </c>
      <c r="J59" s="291">
        <v>1350.44</v>
      </c>
      <c r="K59" s="271">
        <f t="shared" si="3"/>
        <v>343.09999999999991</v>
      </c>
      <c r="L59" s="271">
        <v>1350.44</v>
      </c>
      <c r="M59" s="272">
        <f t="shared" si="4"/>
        <v>343.09999999999991</v>
      </c>
      <c r="N59" s="236">
        <f t="shared" si="5"/>
        <v>0</v>
      </c>
      <c r="O59" s="236">
        <f t="shared" si="0"/>
        <v>1</v>
      </c>
    </row>
    <row r="60" spans="1:15" ht="20.100000000000001" customHeight="1">
      <c r="A60" s="75">
        <v>29601</v>
      </c>
      <c r="B60" s="2" t="s">
        <v>1642</v>
      </c>
      <c r="C60" s="236">
        <v>20000</v>
      </c>
      <c r="D60" s="236">
        <v>0</v>
      </c>
      <c r="E60" s="236">
        <v>4843.96</v>
      </c>
      <c r="F60" s="236">
        <f t="shared" si="1"/>
        <v>-4843.96</v>
      </c>
      <c r="G60" s="236">
        <f t="shared" si="2"/>
        <v>15156.04</v>
      </c>
      <c r="H60" s="236">
        <v>15156.04</v>
      </c>
      <c r="I60" s="236">
        <v>15156.04</v>
      </c>
      <c r="J60" s="291">
        <v>14679.32</v>
      </c>
      <c r="K60" s="271">
        <f t="shared" si="3"/>
        <v>476.72000000000116</v>
      </c>
      <c r="L60" s="271">
        <v>14679.32</v>
      </c>
      <c r="M60" s="272">
        <f t="shared" si="4"/>
        <v>476.72000000000116</v>
      </c>
      <c r="N60" s="236">
        <f t="shared" si="5"/>
        <v>0</v>
      </c>
      <c r="O60" s="236">
        <f t="shared" si="0"/>
        <v>1</v>
      </c>
    </row>
    <row r="61" spans="1:15" ht="20.100000000000001" customHeight="1">
      <c r="A61" s="75">
        <v>29801</v>
      </c>
      <c r="B61" s="2" t="s">
        <v>1643</v>
      </c>
      <c r="C61" s="236">
        <v>19000</v>
      </c>
      <c r="D61" s="236">
        <v>16129</v>
      </c>
      <c r="E61" s="236">
        <v>5037.6099999999997</v>
      </c>
      <c r="F61" s="236">
        <f t="shared" si="1"/>
        <v>11091.39</v>
      </c>
      <c r="G61" s="236">
        <f t="shared" si="2"/>
        <v>30091.39</v>
      </c>
      <c r="H61" s="236">
        <v>13962.390000000003</v>
      </c>
      <c r="I61" s="236">
        <v>13962.39</v>
      </c>
      <c r="J61" s="291">
        <v>9412.84</v>
      </c>
      <c r="K61" s="271">
        <f t="shared" si="3"/>
        <v>4549.5500000000029</v>
      </c>
      <c r="L61" s="271">
        <v>9412.8399999999965</v>
      </c>
      <c r="M61" s="272">
        <f t="shared" si="4"/>
        <v>4549.5500000000029</v>
      </c>
      <c r="N61" s="236">
        <f t="shared" si="5"/>
        <v>16128.999999999996</v>
      </c>
      <c r="O61" s="236">
        <f t="shared" si="0"/>
        <v>0.46399950284782471</v>
      </c>
    </row>
    <row r="62" spans="1:15" ht="20.100000000000001" customHeight="1">
      <c r="A62" s="75">
        <v>29901</v>
      </c>
      <c r="B62" s="2" t="s">
        <v>1644</v>
      </c>
      <c r="C62" s="236">
        <v>2000</v>
      </c>
      <c r="D62" s="236">
        <v>0</v>
      </c>
      <c r="E62" s="236">
        <v>1920.25</v>
      </c>
      <c r="F62" s="236">
        <f t="shared" si="1"/>
        <v>-1920.25</v>
      </c>
      <c r="G62" s="236">
        <f t="shared" si="2"/>
        <v>79.75</v>
      </c>
      <c r="H62" s="236">
        <v>79.75</v>
      </c>
      <c r="I62" s="236">
        <v>79.75</v>
      </c>
      <c r="J62" s="291">
        <v>79.75</v>
      </c>
      <c r="K62" s="271">
        <f t="shared" si="3"/>
        <v>0</v>
      </c>
      <c r="L62" s="271">
        <v>79.75</v>
      </c>
      <c r="M62" s="272">
        <f t="shared" si="4"/>
        <v>0</v>
      </c>
      <c r="N62" s="236">
        <f t="shared" si="5"/>
        <v>0</v>
      </c>
      <c r="O62" s="236">
        <f t="shared" si="0"/>
        <v>1</v>
      </c>
    </row>
    <row r="63" spans="1:15" ht="20.100000000000001" customHeight="1">
      <c r="A63" s="75"/>
      <c r="B63" s="2"/>
      <c r="C63" s="236"/>
      <c r="D63" s="236"/>
      <c r="E63" s="236"/>
      <c r="F63" s="236"/>
      <c r="G63" s="236"/>
      <c r="H63" s="236"/>
      <c r="I63" s="236"/>
      <c r="J63" s="291"/>
      <c r="K63" s="271"/>
      <c r="L63" s="271"/>
      <c r="M63" s="272"/>
      <c r="N63" s="236"/>
      <c r="O63" s="236"/>
    </row>
    <row r="64" spans="1:15" ht="20.100000000000001" customHeight="1">
      <c r="A64" s="276">
        <v>3000</v>
      </c>
      <c r="B64" s="73" t="s">
        <v>1645</v>
      </c>
      <c r="C64" s="273">
        <v>1037774.53</v>
      </c>
      <c r="D64" s="273">
        <v>426111.11</v>
      </c>
      <c r="E64" s="273">
        <v>299276.34000000003</v>
      </c>
      <c r="F64" s="273">
        <f t="shared" si="1"/>
        <v>126834.76999999996</v>
      </c>
      <c r="G64" s="273">
        <f t="shared" si="2"/>
        <v>1164609.3</v>
      </c>
      <c r="H64" s="273">
        <v>920263.84</v>
      </c>
      <c r="I64" s="273">
        <v>920263.84</v>
      </c>
      <c r="J64" s="290">
        <v>692160.63</v>
      </c>
      <c r="K64" s="282">
        <f t="shared" si="3"/>
        <v>228103.20999999996</v>
      </c>
      <c r="L64" s="282">
        <v>692160.63</v>
      </c>
      <c r="M64" s="281">
        <f t="shared" si="4"/>
        <v>228103.20999999996</v>
      </c>
      <c r="N64" s="273">
        <f t="shared" si="5"/>
        <v>244345.46000000008</v>
      </c>
      <c r="O64" s="273">
        <f t="shared" si="0"/>
        <v>0.79019104518571159</v>
      </c>
    </row>
    <row r="65" spans="1:15" ht="20.100000000000001" customHeight="1">
      <c r="A65" s="276">
        <v>3100</v>
      </c>
      <c r="B65" s="73" t="s">
        <v>1646</v>
      </c>
      <c r="C65" s="273">
        <v>474174.53</v>
      </c>
      <c r="D65" s="273">
        <v>135129.10999999999</v>
      </c>
      <c r="E65" s="273">
        <v>108128.97</v>
      </c>
      <c r="F65" s="273">
        <f t="shared" si="1"/>
        <v>27000.139999999985</v>
      </c>
      <c r="G65" s="273">
        <f t="shared" si="2"/>
        <v>501174.67000000004</v>
      </c>
      <c r="H65" s="273">
        <v>304842.51</v>
      </c>
      <c r="I65" s="273">
        <v>304842.50999999995</v>
      </c>
      <c r="J65" s="290">
        <v>224246.36</v>
      </c>
      <c r="K65" s="282">
        <f t="shared" si="3"/>
        <v>80596.150000000023</v>
      </c>
      <c r="L65" s="282">
        <v>224246.36000000004</v>
      </c>
      <c r="M65" s="281">
        <f t="shared" si="4"/>
        <v>80596.149999999907</v>
      </c>
      <c r="N65" s="273">
        <f t="shared" si="5"/>
        <v>196332.16000000003</v>
      </c>
      <c r="O65" s="273">
        <f t="shared" si="0"/>
        <v>0.60825601980243726</v>
      </c>
    </row>
    <row r="66" spans="1:15" ht="20.100000000000001" customHeight="1">
      <c r="A66" s="75">
        <v>31101</v>
      </c>
      <c r="B66" s="2" t="s">
        <v>1647</v>
      </c>
      <c r="C66" s="236">
        <v>92000</v>
      </c>
      <c r="D66" s="236">
        <v>420</v>
      </c>
      <c r="E66" s="236">
        <v>0</v>
      </c>
      <c r="F66" s="236">
        <f t="shared" si="1"/>
        <v>420</v>
      </c>
      <c r="G66" s="236">
        <f t="shared" si="2"/>
        <v>92420</v>
      </c>
      <c r="H66" s="236">
        <v>55479.580000000009</v>
      </c>
      <c r="I66" s="236">
        <v>55479.58</v>
      </c>
      <c r="J66" s="291">
        <v>40943.83</v>
      </c>
      <c r="K66" s="271">
        <f t="shared" si="3"/>
        <v>14535.750000000007</v>
      </c>
      <c r="L66" s="271">
        <v>40943.83</v>
      </c>
      <c r="M66" s="272">
        <f t="shared" si="4"/>
        <v>14535.75</v>
      </c>
      <c r="N66" s="236">
        <f t="shared" si="5"/>
        <v>36940.419999999991</v>
      </c>
      <c r="O66" s="236">
        <f t="shared" si="0"/>
        <v>0.60029842025535607</v>
      </c>
    </row>
    <row r="67" spans="1:15" ht="20.100000000000001" customHeight="1">
      <c r="A67" s="75">
        <v>31301</v>
      </c>
      <c r="B67" s="2" t="s">
        <v>1648</v>
      </c>
      <c r="C67" s="236">
        <v>10000</v>
      </c>
      <c r="D67" s="236">
        <v>0</v>
      </c>
      <c r="E67" s="236">
        <v>0</v>
      </c>
      <c r="F67" s="236">
        <f t="shared" si="1"/>
        <v>0</v>
      </c>
      <c r="G67" s="236">
        <f t="shared" si="2"/>
        <v>10000</v>
      </c>
      <c r="H67" s="236">
        <v>6049</v>
      </c>
      <c r="I67" s="236">
        <v>6049</v>
      </c>
      <c r="J67" s="291">
        <v>4235</v>
      </c>
      <c r="K67" s="271">
        <f t="shared" si="3"/>
        <v>1814</v>
      </c>
      <c r="L67" s="271">
        <v>4235</v>
      </c>
      <c r="M67" s="272">
        <f t="shared" si="4"/>
        <v>1814</v>
      </c>
      <c r="N67" s="236">
        <f t="shared" si="5"/>
        <v>3951</v>
      </c>
      <c r="O67" s="236">
        <f t="shared" si="0"/>
        <v>0.60489999999999999</v>
      </c>
    </row>
    <row r="68" spans="1:15" ht="20.100000000000001" customHeight="1">
      <c r="A68" s="75">
        <v>31401</v>
      </c>
      <c r="B68" s="2" t="s">
        <v>1649</v>
      </c>
      <c r="C68" s="236">
        <v>316000</v>
      </c>
      <c r="D68" s="236">
        <v>121042.28</v>
      </c>
      <c r="E68" s="236">
        <v>97177.3</v>
      </c>
      <c r="F68" s="236">
        <f t="shared" si="1"/>
        <v>23864.979999999996</v>
      </c>
      <c r="G68" s="236">
        <f t="shared" si="2"/>
        <v>339864.98</v>
      </c>
      <c r="H68" s="236">
        <v>184509.24000000005</v>
      </c>
      <c r="I68" s="236">
        <v>184509.23999999996</v>
      </c>
      <c r="J68" s="291">
        <v>133758.88</v>
      </c>
      <c r="K68" s="271">
        <f t="shared" si="3"/>
        <v>50750.360000000044</v>
      </c>
      <c r="L68" s="271">
        <v>133758.88000000003</v>
      </c>
      <c r="M68" s="272">
        <f t="shared" si="4"/>
        <v>50750.359999999928</v>
      </c>
      <c r="N68" s="236">
        <f t="shared" si="5"/>
        <v>155355.73999999993</v>
      </c>
      <c r="O68" s="236">
        <f t="shared" si="0"/>
        <v>0.54288982642459971</v>
      </c>
    </row>
    <row r="69" spans="1:15" ht="20.100000000000001" customHeight="1">
      <c r="A69" s="75">
        <v>31701</v>
      </c>
      <c r="B69" s="2" t="s">
        <v>1650</v>
      </c>
      <c r="C69" s="236">
        <v>44174.53</v>
      </c>
      <c r="D69" s="236">
        <v>13581.83</v>
      </c>
      <c r="E69" s="236">
        <v>2938.44</v>
      </c>
      <c r="F69" s="236">
        <f t="shared" si="1"/>
        <v>10643.39</v>
      </c>
      <c r="G69" s="236">
        <f t="shared" si="2"/>
        <v>54817.919999999998</v>
      </c>
      <c r="H69" s="236">
        <v>54817.919999999984</v>
      </c>
      <c r="I69" s="236">
        <v>54817.919999999991</v>
      </c>
      <c r="J69" s="291">
        <v>41596.359999999986</v>
      </c>
      <c r="K69" s="271">
        <f t="shared" si="3"/>
        <v>13221.559999999998</v>
      </c>
      <c r="L69" s="271">
        <v>41596.36</v>
      </c>
      <c r="M69" s="272">
        <f t="shared" si="4"/>
        <v>13221.55999999999</v>
      </c>
      <c r="N69" s="236">
        <f t="shared" si="5"/>
        <v>0</v>
      </c>
      <c r="O69" s="236">
        <f t="shared" si="0"/>
        <v>0.99999999999999978</v>
      </c>
    </row>
    <row r="70" spans="1:15" ht="20.100000000000001" customHeight="1">
      <c r="A70" s="75">
        <v>31801</v>
      </c>
      <c r="B70" s="2" t="s">
        <v>1651</v>
      </c>
      <c r="C70" s="236">
        <v>6000</v>
      </c>
      <c r="D70" s="236">
        <v>85</v>
      </c>
      <c r="E70" s="236">
        <v>2188.23</v>
      </c>
      <c r="F70" s="236">
        <f t="shared" si="1"/>
        <v>-2103.23</v>
      </c>
      <c r="G70" s="236">
        <f t="shared" si="2"/>
        <v>3896.77</v>
      </c>
      <c r="H70" s="236">
        <v>3811.77</v>
      </c>
      <c r="I70" s="236">
        <v>3811.77</v>
      </c>
      <c r="J70" s="291">
        <v>3537.29</v>
      </c>
      <c r="K70" s="271">
        <f t="shared" si="3"/>
        <v>274.48</v>
      </c>
      <c r="L70" s="271">
        <v>3537.29</v>
      </c>
      <c r="M70" s="272">
        <f t="shared" si="4"/>
        <v>274.48</v>
      </c>
      <c r="N70" s="236">
        <f t="shared" si="5"/>
        <v>85</v>
      </c>
      <c r="O70" s="236">
        <f t="shared" si="0"/>
        <v>0.97818706261852761</v>
      </c>
    </row>
    <row r="71" spans="1:15" ht="20.100000000000001" customHeight="1">
      <c r="A71" s="75">
        <v>31802</v>
      </c>
      <c r="B71" s="2" t="s">
        <v>1652</v>
      </c>
      <c r="C71" s="236">
        <v>6000</v>
      </c>
      <c r="D71" s="236">
        <v>0</v>
      </c>
      <c r="E71" s="236">
        <v>5825</v>
      </c>
      <c r="F71" s="236">
        <f t="shared" si="1"/>
        <v>-5825</v>
      </c>
      <c r="G71" s="236">
        <f t="shared" si="2"/>
        <v>175</v>
      </c>
      <c r="H71" s="236">
        <v>175</v>
      </c>
      <c r="I71" s="236">
        <v>175</v>
      </c>
      <c r="J71" s="291">
        <v>175</v>
      </c>
      <c r="K71" s="271">
        <f t="shared" si="3"/>
        <v>0</v>
      </c>
      <c r="L71" s="271">
        <v>175</v>
      </c>
      <c r="M71" s="272">
        <f t="shared" si="4"/>
        <v>0</v>
      </c>
      <c r="N71" s="236">
        <f t="shared" si="5"/>
        <v>0</v>
      </c>
      <c r="O71" s="236">
        <f t="shared" si="0"/>
        <v>1</v>
      </c>
    </row>
    <row r="72" spans="1:15" s="8" customFormat="1" ht="20.100000000000001" customHeight="1">
      <c r="A72" s="276">
        <v>3200</v>
      </c>
      <c r="B72" s="73" t="s">
        <v>1653</v>
      </c>
      <c r="C72" s="273">
        <v>42000</v>
      </c>
      <c r="D72" s="273">
        <v>138400</v>
      </c>
      <c r="E72" s="273">
        <v>54600.68</v>
      </c>
      <c r="F72" s="273">
        <f t="shared" si="1"/>
        <v>83799.320000000007</v>
      </c>
      <c r="G72" s="273">
        <f t="shared" si="2"/>
        <v>125799.32</v>
      </c>
      <c r="H72" s="273">
        <v>82239.320000000007</v>
      </c>
      <c r="I72" s="273">
        <v>82239.320000000007</v>
      </c>
      <c r="J72" s="290">
        <v>53920</v>
      </c>
      <c r="K72" s="282">
        <f t="shared" si="3"/>
        <v>28319.320000000007</v>
      </c>
      <c r="L72" s="282">
        <v>53920</v>
      </c>
      <c r="M72" s="281">
        <f t="shared" si="4"/>
        <v>28319.320000000007</v>
      </c>
      <c r="N72" s="273">
        <f t="shared" si="5"/>
        <v>43560</v>
      </c>
      <c r="O72" s="273">
        <f t="shared" si="0"/>
        <v>0.6537342173232733</v>
      </c>
    </row>
    <row r="73" spans="1:15" ht="20.100000000000001" customHeight="1">
      <c r="A73" s="292">
        <v>32101</v>
      </c>
      <c r="B73" s="2" t="s">
        <v>1695</v>
      </c>
      <c r="C73" s="236">
        <v>0</v>
      </c>
      <c r="D73" s="236">
        <v>42000</v>
      </c>
      <c r="E73" s="236">
        <v>0</v>
      </c>
      <c r="F73" s="236">
        <f t="shared" si="1"/>
        <v>42000</v>
      </c>
      <c r="G73" s="236">
        <f t="shared" si="2"/>
        <v>42000</v>
      </c>
      <c r="H73" s="236">
        <v>42000</v>
      </c>
      <c r="I73" s="236">
        <v>42000</v>
      </c>
      <c r="J73" s="291"/>
      <c r="K73" s="271">
        <f t="shared" si="3"/>
        <v>42000</v>
      </c>
      <c r="L73" s="271"/>
      <c r="M73" s="272">
        <f t="shared" si="4"/>
        <v>42000</v>
      </c>
      <c r="N73" s="236">
        <f t="shared" si="5"/>
        <v>0</v>
      </c>
      <c r="O73" s="236">
        <f t="shared" si="0"/>
        <v>1</v>
      </c>
    </row>
    <row r="74" spans="1:15" ht="20.100000000000001" customHeight="1">
      <c r="A74" s="75">
        <v>32201</v>
      </c>
      <c r="B74" s="2" t="s">
        <v>1654</v>
      </c>
      <c r="C74" s="236">
        <v>31200</v>
      </c>
      <c r="D74" s="236">
        <v>52000</v>
      </c>
      <c r="E74" s="236">
        <v>11140</v>
      </c>
      <c r="F74" s="236">
        <f t="shared" si="1"/>
        <v>40860</v>
      </c>
      <c r="G74" s="236">
        <f t="shared" si="2"/>
        <v>72060</v>
      </c>
      <c r="H74" s="236">
        <v>30060</v>
      </c>
      <c r="I74" s="236">
        <v>30060</v>
      </c>
      <c r="J74" s="291">
        <v>48040</v>
      </c>
      <c r="K74" s="271">
        <f t="shared" si="3"/>
        <v>-17980</v>
      </c>
      <c r="L74" s="271">
        <v>48040</v>
      </c>
      <c r="M74" s="272">
        <f t="shared" si="4"/>
        <v>-17980</v>
      </c>
      <c r="N74" s="236">
        <f t="shared" si="5"/>
        <v>42000</v>
      </c>
      <c r="O74" s="236">
        <f t="shared" ref="O74:O114" si="6">H74/G74</f>
        <v>0.41715237302248126</v>
      </c>
    </row>
    <row r="75" spans="1:15" ht="20.100000000000001" customHeight="1">
      <c r="A75" s="75">
        <v>32301</v>
      </c>
      <c r="B75" s="2" t="s">
        <v>1655</v>
      </c>
      <c r="C75" s="236">
        <v>10800</v>
      </c>
      <c r="D75" s="236">
        <v>44400</v>
      </c>
      <c r="E75" s="236">
        <v>43460.68</v>
      </c>
      <c r="F75" s="236">
        <f t="shared" ref="F75:F114" si="7">D75-E75</f>
        <v>939.31999999999971</v>
      </c>
      <c r="G75" s="236">
        <f t="shared" ref="G75:G114" si="8">C75+F75</f>
        <v>11739.32</v>
      </c>
      <c r="H75" s="236">
        <v>10179.32</v>
      </c>
      <c r="I75" s="236">
        <v>10179.32</v>
      </c>
      <c r="J75" s="291">
        <v>5880</v>
      </c>
      <c r="K75" s="271">
        <f t="shared" ref="K75:K114" si="9">H75-J75</f>
        <v>4299.32</v>
      </c>
      <c r="L75" s="271">
        <v>5880</v>
      </c>
      <c r="M75" s="272">
        <f t="shared" ref="M75:M114" si="10">I75-L75</f>
        <v>4299.32</v>
      </c>
      <c r="N75" s="236">
        <f t="shared" ref="N75:N114" si="11">G75-H75</f>
        <v>1560</v>
      </c>
      <c r="O75" s="236">
        <f t="shared" si="6"/>
        <v>0.86711325698592423</v>
      </c>
    </row>
    <row r="76" spans="1:15" ht="20.100000000000001" customHeight="1">
      <c r="A76" s="276">
        <v>3300</v>
      </c>
      <c r="B76" s="73" t="s">
        <v>1656</v>
      </c>
      <c r="C76" s="273">
        <v>41480</v>
      </c>
      <c r="D76" s="273">
        <v>22526</v>
      </c>
      <c r="E76" s="273">
        <v>36271.18</v>
      </c>
      <c r="F76" s="273">
        <f t="shared" si="7"/>
        <v>-13745.18</v>
      </c>
      <c r="G76" s="273">
        <f t="shared" si="8"/>
        <v>27734.82</v>
      </c>
      <c r="H76" s="273">
        <v>23435.52</v>
      </c>
      <c r="I76" s="273">
        <v>23435.52</v>
      </c>
      <c r="J76" s="290">
        <v>6562.079999999999</v>
      </c>
      <c r="K76" s="282">
        <f t="shared" si="9"/>
        <v>16873.440000000002</v>
      </c>
      <c r="L76" s="282">
        <v>6562.08</v>
      </c>
      <c r="M76" s="281">
        <f t="shared" si="10"/>
        <v>16873.440000000002</v>
      </c>
      <c r="N76" s="273">
        <f t="shared" si="11"/>
        <v>4299.2999999999993</v>
      </c>
      <c r="O76" s="273">
        <f t="shared" si="6"/>
        <v>0.84498547313449301</v>
      </c>
    </row>
    <row r="77" spans="1:15" s="297" customFormat="1" ht="20.100000000000001" customHeight="1">
      <c r="A77" s="292">
        <v>33101</v>
      </c>
      <c r="B77" s="2" t="s">
        <v>1696</v>
      </c>
      <c r="C77" s="236">
        <v>0</v>
      </c>
      <c r="D77" s="236">
        <v>17400</v>
      </c>
      <c r="E77" s="236">
        <v>2400</v>
      </c>
      <c r="F77" s="236">
        <f t="shared" si="7"/>
        <v>15000</v>
      </c>
      <c r="G77" s="236">
        <f t="shared" si="8"/>
        <v>15000</v>
      </c>
      <c r="H77" s="236">
        <v>15000</v>
      </c>
      <c r="I77" s="236">
        <v>15000</v>
      </c>
      <c r="J77" s="291"/>
      <c r="K77" s="271">
        <f t="shared" si="9"/>
        <v>15000</v>
      </c>
      <c r="L77" s="271"/>
      <c r="M77" s="272">
        <f t="shared" si="10"/>
        <v>15000</v>
      </c>
      <c r="N77" s="236">
        <f t="shared" si="11"/>
        <v>0</v>
      </c>
      <c r="O77" s="236">
        <f t="shared" si="6"/>
        <v>1</v>
      </c>
    </row>
    <row r="78" spans="1:15" ht="20.100000000000001" customHeight="1">
      <c r="A78" s="75">
        <v>33301</v>
      </c>
      <c r="B78" s="2" t="s">
        <v>1657</v>
      </c>
      <c r="C78" s="236">
        <v>20000</v>
      </c>
      <c r="D78" s="236">
        <v>0</v>
      </c>
      <c r="E78" s="236">
        <v>15521.55</v>
      </c>
      <c r="F78" s="236">
        <f t="shared" si="7"/>
        <v>-15521.55</v>
      </c>
      <c r="G78" s="236">
        <f t="shared" si="8"/>
        <v>4478.4500000000007</v>
      </c>
      <c r="H78" s="236">
        <v>4478.45</v>
      </c>
      <c r="I78" s="236">
        <v>4478.45</v>
      </c>
      <c r="J78" s="291">
        <v>3978.45</v>
      </c>
      <c r="K78" s="271">
        <f t="shared" si="9"/>
        <v>500</v>
      </c>
      <c r="L78" s="271">
        <v>3978.45</v>
      </c>
      <c r="M78" s="272">
        <f t="shared" si="10"/>
        <v>500</v>
      </c>
      <c r="N78" s="236">
        <f t="shared" si="11"/>
        <v>0</v>
      </c>
      <c r="O78" s="236">
        <f t="shared" si="6"/>
        <v>0.99999999999999978</v>
      </c>
    </row>
    <row r="79" spans="1:15" ht="20.100000000000001" customHeight="1">
      <c r="A79" s="75">
        <v>33603</v>
      </c>
      <c r="B79" s="2" t="s">
        <v>1658</v>
      </c>
      <c r="C79" s="236">
        <v>4000</v>
      </c>
      <c r="D79" s="236">
        <v>0</v>
      </c>
      <c r="E79" s="236">
        <v>4000</v>
      </c>
      <c r="F79" s="236">
        <f t="shared" si="7"/>
        <v>-4000</v>
      </c>
      <c r="G79" s="236">
        <f t="shared" si="8"/>
        <v>0</v>
      </c>
      <c r="H79" s="236">
        <v>0</v>
      </c>
      <c r="I79" s="236">
        <v>0</v>
      </c>
      <c r="J79" s="291">
        <v>0</v>
      </c>
      <c r="K79" s="271">
        <f t="shared" si="9"/>
        <v>0</v>
      </c>
      <c r="L79" s="271">
        <v>0</v>
      </c>
      <c r="M79" s="272">
        <f t="shared" si="10"/>
        <v>0</v>
      </c>
      <c r="N79" s="236">
        <f t="shared" si="11"/>
        <v>0</v>
      </c>
      <c r="O79" s="236" t="e">
        <f t="shared" si="6"/>
        <v>#DIV/0!</v>
      </c>
    </row>
    <row r="80" spans="1:15" ht="20.100000000000001" customHeight="1">
      <c r="A80" s="75">
        <v>33801</v>
      </c>
      <c r="B80" s="2" t="s">
        <v>1659</v>
      </c>
      <c r="C80" s="236">
        <v>3480</v>
      </c>
      <c r="D80" s="236">
        <v>0</v>
      </c>
      <c r="E80" s="236">
        <v>480</v>
      </c>
      <c r="F80" s="236">
        <f t="shared" si="7"/>
        <v>-480</v>
      </c>
      <c r="G80" s="236">
        <f t="shared" si="8"/>
        <v>3000</v>
      </c>
      <c r="H80" s="236">
        <v>3000</v>
      </c>
      <c r="I80" s="236">
        <v>3000</v>
      </c>
      <c r="J80" s="291">
        <v>2000</v>
      </c>
      <c r="K80" s="271">
        <f t="shared" si="9"/>
        <v>1000</v>
      </c>
      <c r="L80" s="271">
        <v>2000</v>
      </c>
      <c r="M80" s="272">
        <f t="shared" si="10"/>
        <v>1000</v>
      </c>
      <c r="N80" s="236">
        <f t="shared" si="11"/>
        <v>0</v>
      </c>
      <c r="O80" s="236">
        <f t="shared" si="6"/>
        <v>1</v>
      </c>
    </row>
    <row r="81" spans="1:15" ht="20.100000000000001" customHeight="1">
      <c r="A81" s="75">
        <v>33902</v>
      </c>
      <c r="B81" s="2" t="s">
        <v>1660</v>
      </c>
      <c r="C81" s="236">
        <v>14000</v>
      </c>
      <c r="D81" s="236">
        <v>5126</v>
      </c>
      <c r="E81" s="236">
        <v>13869.63</v>
      </c>
      <c r="F81" s="236">
        <f t="shared" si="7"/>
        <v>-8743.6299999999992</v>
      </c>
      <c r="G81" s="236">
        <f t="shared" si="8"/>
        <v>5256.3700000000008</v>
      </c>
      <c r="H81" s="236">
        <v>957.06999999999971</v>
      </c>
      <c r="I81" s="236">
        <v>957.07000000000198</v>
      </c>
      <c r="J81" s="291">
        <v>583.6299999999992</v>
      </c>
      <c r="K81" s="271">
        <f t="shared" si="9"/>
        <v>373.44000000000051</v>
      </c>
      <c r="L81" s="271">
        <v>583.63000000000011</v>
      </c>
      <c r="M81" s="272">
        <f t="shared" si="10"/>
        <v>373.44000000000187</v>
      </c>
      <c r="N81" s="236">
        <f t="shared" si="11"/>
        <v>4299.3000000000011</v>
      </c>
      <c r="O81" s="236">
        <f t="shared" si="6"/>
        <v>0.18207812615930757</v>
      </c>
    </row>
    <row r="82" spans="1:15" ht="20.100000000000001" customHeight="1">
      <c r="A82" s="276">
        <v>3400</v>
      </c>
      <c r="B82" s="73" t="s">
        <v>1661</v>
      </c>
      <c r="C82" s="273">
        <v>55520</v>
      </c>
      <c r="D82" s="273">
        <v>112</v>
      </c>
      <c r="E82" s="273">
        <v>21214.23</v>
      </c>
      <c r="F82" s="273">
        <f t="shared" si="7"/>
        <v>-21102.23</v>
      </c>
      <c r="G82" s="273">
        <f t="shared" si="8"/>
        <v>34417.770000000004</v>
      </c>
      <c r="H82" s="273">
        <v>34305.769999999997</v>
      </c>
      <c r="I82" s="273">
        <v>34305.769999999997</v>
      </c>
      <c r="J82" s="290">
        <v>30702.77</v>
      </c>
      <c r="K82" s="282">
        <f t="shared" si="9"/>
        <v>3602.9999999999964</v>
      </c>
      <c r="L82" s="282">
        <v>30702.77</v>
      </c>
      <c r="M82" s="281">
        <f t="shared" si="10"/>
        <v>3602.9999999999964</v>
      </c>
      <c r="N82" s="273">
        <f t="shared" si="11"/>
        <v>112.00000000000728</v>
      </c>
      <c r="O82" s="273">
        <f t="shared" si="6"/>
        <v>0.99674586703322132</v>
      </c>
    </row>
    <row r="83" spans="1:15" ht="20.100000000000001" customHeight="1">
      <c r="A83" s="75">
        <v>34101</v>
      </c>
      <c r="B83" s="2" t="s">
        <v>1662</v>
      </c>
      <c r="C83" s="236">
        <v>14520</v>
      </c>
      <c r="D83" s="236">
        <v>39</v>
      </c>
      <c r="E83" s="236">
        <v>3457.4</v>
      </c>
      <c r="F83" s="236">
        <f t="shared" si="7"/>
        <v>-3418.4</v>
      </c>
      <c r="G83" s="236">
        <f t="shared" si="8"/>
        <v>11101.6</v>
      </c>
      <c r="H83" s="236">
        <v>11062.6</v>
      </c>
      <c r="I83" s="236">
        <v>11062.6</v>
      </c>
      <c r="J83" s="291">
        <v>7960.6</v>
      </c>
      <c r="K83" s="271">
        <f t="shared" si="9"/>
        <v>3102</v>
      </c>
      <c r="L83" s="271">
        <v>7960.6</v>
      </c>
      <c r="M83" s="272">
        <f t="shared" si="10"/>
        <v>3102</v>
      </c>
      <c r="N83" s="236">
        <f t="shared" si="11"/>
        <v>39</v>
      </c>
      <c r="O83" s="236">
        <f t="shared" si="6"/>
        <v>0.99648699286589315</v>
      </c>
    </row>
    <row r="84" spans="1:15" ht="20.100000000000001" customHeight="1">
      <c r="A84" s="75">
        <v>34401</v>
      </c>
      <c r="B84" s="2" t="s">
        <v>1663</v>
      </c>
      <c r="C84" s="236">
        <v>40000</v>
      </c>
      <c r="D84" s="236">
        <v>73</v>
      </c>
      <c r="E84" s="236">
        <v>17587.830000000002</v>
      </c>
      <c r="F84" s="236">
        <f t="shared" si="7"/>
        <v>-17514.830000000002</v>
      </c>
      <c r="G84" s="236">
        <f t="shared" si="8"/>
        <v>22485.17</v>
      </c>
      <c r="H84" s="236">
        <v>22412.17</v>
      </c>
      <c r="I84" s="236">
        <v>22412.17</v>
      </c>
      <c r="J84" s="291">
        <v>22412.17</v>
      </c>
      <c r="K84" s="271">
        <f t="shared" si="9"/>
        <v>0</v>
      </c>
      <c r="L84" s="271">
        <v>22412.17</v>
      </c>
      <c r="M84" s="272">
        <f t="shared" si="10"/>
        <v>0</v>
      </c>
      <c r="N84" s="236">
        <f t="shared" si="11"/>
        <v>73</v>
      </c>
      <c r="O84" s="236">
        <f t="shared" si="6"/>
        <v>0.99675341569576748</v>
      </c>
    </row>
    <row r="85" spans="1:15" ht="20.100000000000001" customHeight="1">
      <c r="A85" s="75">
        <v>34701</v>
      </c>
      <c r="B85" s="2" t="s">
        <v>1664</v>
      </c>
      <c r="C85" s="236">
        <v>1000</v>
      </c>
      <c r="D85" s="236">
        <v>0</v>
      </c>
      <c r="E85" s="236">
        <v>169</v>
      </c>
      <c r="F85" s="236">
        <f t="shared" si="7"/>
        <v>-169</v>
      </c>
      <c r="G85" s="236">
        <f t="shared" si="8"/>
        <v>831</v>
      </c>
      <c r="H85" s="236">
        <v>831</v>
      </c>
      <c r="I85" s="236">
        <v>831</v>
      </c>
      <c r="J85" s="291">
        <v>330</v>
      </c>
      <c r="K85" s="271">
        <f t="shared" si="9"/>
        <v>501</v>
      </c>
      <c r="L85" s="271">
        <v>330</v>
      </c>
      <c r="M85" s="272">
        <f t="shared" si="10"/>
        <v>501</v>
      </c>
      <c r="N85" s="236">
        <f t="shared" si="11"/>
        <v>0</v>
      </c>
      <c r="O85" s="236">
        <f t="shared" si="6"/>
        <v>1</v>
      </c>
    </row>
    <row r="86" spans="1:15" ht="20.100000000000001" customHeight="1">
      <c r="A86" s="276">
        <v>3500</v>
      </c>
      <c r="B86" s="73" t="s">
        <v>1665</v>
      </c>
      <c r="C86" s="273">
        <v>237600</v>
      </c>
      <c r="D86" s="273">
        <v>3090</v>
      </c>
      <c r="E86" s="273">
        <v>60487.44</v>
      </c>
      <c r="F86" s="273">
        <f t="shared" si="7"/>
        <v>-57397.440000000002</v>
      </c>
      <c r="G86" s="273">
        <f t="shared" si="8"/>
        <v>180202.56</v>
      </c>
      <c r="H86" s="273">
        <v>180162.56</v>
      </c>
      <c r="I86" s="273">
        <v>180162.56</v>
      </c>
      <c r="J86" s="290">
        <v>133416.64000000001</v>
      </c>
      <c r="K86" s="282">
        <f t="shared" si="9"/>
        <v>46745.919999999984</v>
      </c>
      <c r="L86" s="282">
        <v>133416.64000000001</v>
      </c>
      <c r="M86" s="281">
        <f t="shared" si="10"/>
        <v>46745.919999999984</v>
      </c>
      <c r="N86" s="273">
        <f t="shared" si="11"/>
        <v>40</v>
      </c>
      <c r="O86" s="273">
        <f t="shared" si="6"/>
        <v>0.99977802757075152</v>
      </c>
    </row>
    <row r="87" spans="1:15" ht="20.100000000000001" customHeight="1">
      <c r="A87" s="75">
        <v>35101</v>
      </c>
      <c r="B87" s="2" t="s">
        <v>1666</v>
      </c>
      <c r="C87" s="236">
        <v>9500</v>
      </c>
      <c r="D87" s="236">
        <v>0</v>
      </c>
      <c r="E87" s="236">
        <v>32.409999999999997</v>
      </c>
      <c r="F87" s="236">
        <f t="shared" si="7"/>
        <v>-32.409999999999997</v>
      </c>
      <c r="G87" s="236">
        <f t="shared" si="8"/>
        <v>9467.59</v>
      </c>
      <c r="H87" s="236">
        <v>9467.59</v>
      </c>
      <c r="I87" s="236">
        <v>9467.59</v>
      </c>
      <c r="J87" s="291">
        <v>9467.59</v>
      </c>
      <c r="K87" s="271">
        <f t="shared" si="9"/>
        <v>0</v>
      </c>
      <c r="L87" s="271">
        <v>9467.59</v>
      </c>
      <c r="M87" s="272">
        <f t="shared" si="10"/>
        <v>0</v>
      </c>
      <c r="N87" s="236">
        <f t="shared" si="11"/>
        <v>0</v>
      </c>
      <c r="O87" s="236">
        <f t="shared" si="6"/>
        <v>1</v>
      </c>
    </row>
    <row r="88" spans="1:15" ht="20.100000000000001" customHeight="1">
      <c r="A88" s="75">
        <v>35201</v>
      </c>
      <c r="B88" s="2" t="s">
        <v>1667</v>
      </c>
      <c r="C88" s="236">
        <v>1100</v>
      </c>
      <c r="D88" s="236">
        <v>0</v>
      </c>
      <c r="E88" s="236">
        <v>1100</v>
      </c>
      <c r="F88" s="236">
        <f t="shared" si="7"/>
        <v>-1100</v>
      </c>
      <c r="G88" s="236">
        <f t="shared" si="8"/>
        <v>0</v>
      </c>
      <c r="H88" s="236">
        <v>0</v>
      </c>
      <c r="I88" s="236">
        <v>0</v>
      </c>
      <c r="J88" s="291">
        <v>0</v>
      </c>
      <c r="K88" s="271">
        <f t="shared" si="9"/>
        <v>0</v>
      </c>
      <c r="L88" s="271">
        <v>0</v>
      </c>
      <c r="M88" s="272">
        <f t="shared" si="10"/>
        <v>0</v>
      </c>
      <c r="N88" s="236">
        <f t="shared" si="11"/>
        <v>0</v>
      </c>
      <c r="O88" s="236" t="e">
        <f t="shared" si="6"/>
        <v>#DIV/0!</v>
      </c>
    </row>
    <row r="89" spans="1:15" ht="20.100000000000001" customHeight="1">
      <c r="A89" s="75">
        <v>35301</v>
      </c>
      <c r="B89" s="2" t="s">
        <v>1668</v>
      </c>
      <c r="C89" s="236">
        <v>26000</v>
      </c>
      <c r="D89" s="236">
        <v>0</v>
      </c>
      <c r="E89" s="236">
        <v>12300</v>
      </c>
      <c r="F89" s="236">
        <f t="shared" si="7"/>
        <v>-12300</v>
      </c>
      <c r="G89" s="236">
        <f t="shared" si="8"/>
        <v>13700</v>
      </c>
      <c r="H89" s="236">
        <v>13700</v>
      </c>
      <c r="I89" s="236">
        <v>13700</v>
      </c>
      <c r="J89" s="291">
        <v>13700</v>
      </c>
      <c r="K89" s="271">
        <f t="shared" si="9"/>
        <v>0</v>
      </c>
      <c r="L89" s="271">
        <v>13700</v>
      </c>
      <c r="M89" s="272">
        <f t="shared" si="10"/>
        <v>0</v>
      </c>
      <c r="N89" s="236">
        <f t="shared" si="11"/>
        <v>0</v>
      </c>
      <c r="O89" s="236">
        <f t="shared" si="6"/>
        <v>1</v>
      </c>
    </row>
    <row r="90" spans="1:15" ht="20.100000000000001" customHeight="1">
      <c r="A90" s="75">
        <v>35302</v>
      </c>
      <c r="B90" s="2" t="s">
        <v>1669</v>
      </c>
      <c r="C90" s="236">
        <v>7000</v>
      </c>
      <c r="D90" s="236">
        <v>0</v>
      </c>
      <c r="E90" s="236">
        <v>5700</v>
      </c>
      <c r="F90" s="236">
        <f t="shared" si="7"/>
        <v>-5700</v>
      </c>
      <c r="G90" s="236">
        <f t="shared" si="8"/>
        <v>1300</v>
      </c>
      <c r="H90" s="236">
        <v>1300</v>
      </c>
      <c r="I90" s="236">
        <v>1300</v>
      </c>
      <c r="J90" s="291">
        <v>1300</v>
      </c>
      <c r="K90" s="271">
        <f t="shared" si="9"/>
        <v>0</v>
      </c>
      <c r="L90" s="271">
        <v>1300</v>
      </c>
      <c r="M90" s="272">
        <f t="shared" si="10"/>
        <v>0</v>
      </c>
      <c r="N90" s="236">
        <f t="shared" si="11"/>
        <v>0</v>
      </c>
      <c r="O90" s="236">
        <f t="shared" si="6"/>
        <v>1</v>
      </c>
    </row>
    <row r="91" spans="1:15" ht="20.100000000000001" customHeight="1">
      <c r="A91" s="75">
        <v>35501</v>
      </c>
      <c r="B91" s="2" t="s">
        <v>1670</v>
      </c>
      <c r="C91" s="236">
        <v>80000</v>
      </c>
      <c r="D91" s="236">
        <v>3050</v>
      </c>
      <c r="E91" s="236">
        <v>30907.79</v>
      </c>
      <c r="F91" s="236">
        <f t="shared" si="7"/>
        <v>-27857.79</v>
      </c>
      <c r="G91" s="236">
        <f t="shared" si="8"/>
        <v>52142.21</v>
      </c>
      <c r="H91" s="236">
        <v>52142.21</v>
      </c>
      <c r="I91" s="236">
        <v>52142.21</v>
      </c>
      <c r="J91" s="291">
        <v>33536.29</v>
      </c>
      <c r="K91" s="271">
        <f t="shared" si="9"/>
        <v>18605.919999999998</v>
      </c>
      <c r="L91" s="271">
        <v>33536.29</v>
      </c>
      <c r="M91" s="272">
        <f t="shared" si="10"/>
        <v>18605.919999999998</v>
      </c>
      <c r="N91" s="236">
        <f t="shared" si="11"/>
        <v>0</v>
      </c>
      <c r="O91" s="236">
        <f t="shared" si="6"/>
        <v>1</v>
      </c>
    </row>
    <row r="92" spans="1:15" ht="20.100000000000001" customHeight="1">
      <c r="A92" s="75">
        <v>35701</v>
      </c>
      <c r="B92" s="2" t="s">
        <v>1671</v>
      </c>
      <c r="C92" s="236">
        <v>60000</v>
      </c>
      <c r="D92" s="236">
        <v>0</v>
      </c>
      <c r="E92" s="236">
        <v>9967.24</v>
      </c>
      <c r="F92" s="236">
        <f t="shared" si="7"/>
        <v>-9967.24</v>
      </c>
      <c r="G92" s="236">
        <f t="shared" si="8"/>
        <v>50032.76</v>
      </c>
      <c r="H92" s="236">
        <v>50032.76</v>
      </c>
      <c r="I92" s="236">
        <v>50032.76</v>
      </c>
      <c r="J92" s="291">
        <v>37332.76</v>
      </c>
      <c r="K92" s="271">
        <f t="shared" si="9"/>
        <v>12700</v>
      </c>
      <c r="L92" s="271">
        <v>37332.76</v>
      </c>
      <c r="M92" s="272">
        <f t="shared" si="10"/>
        <v>12700</v>
      </c>
      <c r="N92" s="236">
        <f t="shared" si="11"/>
        <v>0</v>
      </c>
      <c r="O92" s="236">
        <f t="shared" si="6"/>
        <v>1</v>
      </c>
    </row>
    <row r="93" spans="1:15" ht="20.100000000000001" customHeight="1">
      <c r="A93" s="75">
        <v>35801</v>
      </c>
      <c r="B93" s="2" t="s">
        <v>1672</v>
      </c>
      <c r="C93" s="236">
        <v>54000</v>
      </c>
      <c r="D93" s="236">
        <v>40</v>
      </c>
      <c r="E93" s="236">
        <v>480</v>
      </c>
      <c r="F93" s="236">
        <f t="shared" si="7"/>
        <v>-440</v>
      </c>
      <c r="G93" s="236">
        <f t="shared" si="8"/>
        <v>53560</v>
      </c>
      <c r="H93" s="236">
        <v>53520</v>
      </c>
      <c r="I93" s="236">
        <v>53520</v>
      </c>
      <c r="J93" s="291">
        <v>38080</v>
      </c>
      <c r="K93" s="271">
        <f t="shared" si="9"/>
        <v>15440</v>
      </c>
      <c r="L93" s="271">
        <v>38080</v>
      </c>
      <c r="M93" s="272">
        <f t="shared" si="10"/>
        <v>15440</v>
      </c>
      <c r="N93" s="236">
        <f t="shared" si="11"/>
        <v>40</v>
      </c>
      <c r="O93" s="236">
        <f t="shared" si="6"/>
        <v>0.99925317401045555</v>
      </c>
    </row>
    <row r="94" spans="1:15" ht="20.100000000000001" customHeight="1">
      <c r="A94" s="276">
        <v>3700</v>
      </c>
      <c r="B94" s="73" t="s">
        <v>1673</v>
      </c>
      <c r="C94" s="273">
        <v>168000</v>
      </c>
      <c r="D94" s="273">
        <v>126854</v>
      </c>
      <c r="E94" s="273">
        <v>13548.94</v>
      </c>
      <c r="F94" s="273">
        <f t="shared" si="7"/>
        <v>113305.06</v>
      </c>
      <c r="G94" s="273">
        <f t="shared" si="8"/>
        <v>281305.06</v>
      </c>
      <c r="H94" s="273">
        <v>281303.06</v>
      </c>
      <c r="I94" s="273">
        <v>281303.06</v>
      </c>
      <c r="J94" s="290">
        <v>230937.68</v>
      </c>
      <c r="K94" s="282">
        <f t="shared" si="9"/>
        <v>50365.380000000005</v>
      </c>
      <c r="L94" s="282">
        <v>230937.68</v>
      </c>
      <c r="M94" s="281">
        <f t="shared" si="10"/>
        <v>50365.380000000005</v>
      </c>
      <c r="N94" s="273">
        <f t="shared" si="11"/>
        <v>2</v>
      </c>
      <c r="O94" s="273">
        <f t="shared" si="6"/>
        <v>0.99999289028075078</v>
      </c>
    </row>
    <row r="95" spans="1:15" ht="20.100000000000001" customHeight="1">
      <c r="A95" s="75">
        <v>37101</v>
      </c>
      <c r="B95" s="2" t="s">
        <v>1674</v>
      </c>
      <c r="C95" s="236">
        <v>0</v>
      </c>
      <c r="D95" s="236">
        <v>42</v>
      </c>
      <c r="E95" s="236">
        <v>42</v>
      </c>
      <c r="F95" s="236">
        <f t="shared" si="7"/>
        <v>0</v>
      </c>
      <c r="G95" s="236">
        <f t="shared" si="8"/>
        <v>0</v>
      </c>
      <c r="H95" s="236">
        <v>0</v>
      </c>
      <c r="I95" s="236">
        <v>0</v>
      </c>
      <c r="J95" s="291">
        <v>0</v>
      </c>
      <c r="K95" s="271">
        <f t="shared" si="9"/>
        <v>0</v>
      </c>
      <c r="L95" s="271">
        <v>0</v>
      </c>
      <c r="M95" s="272">
        <f t="shared" si="10"/>
        <v>0</v>
      </c>
      <c r="N95" s="236">
        <f t="shared" si="11"/>
        <v>0</v>
      </c>
      <c r="O95" s="236" t="e">
        <f t="shared" si="6"/>
        <v>#DIV/0!</v>
      </c>
    </row>
    <row r="96" spans="1:15" ht="20.100000000000001" customHeight="1">
      <c r="A96" s="75">
        <v>37201</v>
      </c>
      <c r="B96" s="2" t="s">
        <v>1675</v>
      </c>
      <c r="C96" s="236">
        <v>10000</v>
      </c>
      <c r="D96" s="236">
        <v>2540</v>
      </c>
      <c r="E96" s="236">
        <v>12540</v>
      </c>
      <c r="F96" s="236">
        <f t="shared" si="7"/>
        <v>-10000</v>
      </c>
      <c r="G96" s="236">
        <f t="shared" si="8"/>
        <v>0</v>
      </c>
      <c r="H96" s="236">
        <v>0</v>
      </c>
      <c r="I96" s="236">
        <v>0</v>
      </c>
      <c r="J96" s="291">
        <v>0</v>
      </c>
      <c r="K96" s="271">
        <f t="shared" si="9"/>
        <v>0</v>
      </c>
      <c r="L96" s="271">
        <v>0</v>
      </c>
      <c r="M96" s="272">
        <f t="shared" si="10"/>
        <v>0</v>
      </c>
      <c r="N96" s="236">
        <f t="shared" si="11"/>
        <v>0</v>
      </c>
      <c r="O96" s="236" t="e">
        <f t="shared" si="6"/>
        <v>#DIV/0!</v>
      </c>
    </row>
    <row r="97" spans="1:15" ht="20.100000000000001" customHeight="1">
      <c r="A97" s="75">
        <v>37501</v>
      </c>
      <c r="B97" s="2" t="s">
        <v>1676</v>
      </c>
      <c r="C97" s="236">
        <v>150000</v>
      </c>
      <c r="D97" s="236">
        <v>124150</v>
      </c>
      <c r="E97" s="236">
        <v>0</v>
      </c>
      <c r="F97" s="236">
        <f t="shared" si="7"/>
        <v>124150</v>
      </c>
      <c r="G97" s="236">
        <f t="shared" si="8"/>
        <v>274150</v>
      </c>
      <c r="H97" s="236">
        <v>274150</v>
      </c>
      <c r="I97" s="236">
        <v>274150</v>
      </c>
      <c r="J97" s="291">
        <v>226500</v>
      </c>
      <c r="K97" s="271">
        <f t="shared" si="9"/>
        <v>47650</v>
      </c>
      <c r="L97" s="271">
        <v>226500</v>
      </c>
      <c r="M97" s="272">
        <f t="shared" si="10"/>
        <v>47650</v>
      </c>
      <c r="N97" s="236">
        <f t="shared" si="11"/>
        <v>0</v>
      </c>
      <c r="O97" s="236">
        <f t="shared" si="6"/>
        <v>1</v>
      </c>
    </row>
    <row r="98" spans="1:15" ht="20.100000000000001" customHeight="1">
      <c r="A98" s="75">
        <v>37502</v>
      </c>
      <c r="B98" s="2" t="s">
        <v>1677</v>
      </c>
      <c r="C98" s="236">
        <v>2630</v>
      </c>
      <c r="D98" s="236">
        <v>0</v>
      </c>
      <c r="E98" s="236">
        <v>686.11</v>
      </c>
      <c r="F98" s="236">
        <f t="shared" si="7"/>
        <v>-686.11</v>
      </c>
      <c r="G98" s="236">
        <f t="shared" si="8"/>
        <v>1943.8899999999999</v>
      </c>
      <c r="H98" s="236">
        <v>1943.89</v>
      </c>
      <c r="I98" s="236">
        <v>1943.89</v>
      </c>
      <c r="J98" s="291">
        <v>0</v>
      </c>
      <c r="K98" s="271">
        <f t="shared" si="9"/>
        <v>1943.89</v>
      </c>
      <c r="L98" s="271">
        <v>0</v>
      </c>
      <c r="M98" s="272">
        <f t="shared" si="10"/>
        <v>1943.89</v>
      </c>
      <c r="N98" s="236">
        <f t="shared" si="11"/>
        <v>0</v>
      </c>
      <c r="O98" s="236">
        <f t="shared" si="6"/>
        <v>1.0000000000000002</v>
      </c>
    </row>
    <row r="99" spans="1:15" ht="20.100000000000001" customHeight="1">
      <c r="A99" s="75">
        <v>37901</v>
      </c>
      <c r="B99" s="2" t="s">
        <v>1678</v>
      </c>
      <c r="C99" s="236">
        <v>5370</v>
      </c>
      <c r="D99" s="236">
        <v>122</v>
      </c>
      <c r="E99" s="236">
        <v>280.83</v>
      </c>
      <c r="F99" s="236">
        <f t="shared" si="7"/>
        <v>-158.82999999999998</v>
      </c>
      <c r="G99" s="236">
        <f t="shared" si="8"/>
        <v>5211.17</v>
      </c>
      <c r="H99" s="236">
        <v>5209.1699999999983</v>
      </c>
      <c r="I99" s="236">
        <v>5209.1699999999992</v>
      </c>
      <c r="J99" s="291">
        <v>4437.6800000000021</v>
      </c>
      <c r="K99" s="271">
        <f t="shared" si="9"/>
        <v>771.48999999999614</v>
      </c>
      <c r="L99" s="271">
        <v>4437.6800000000021</v>
      </c>
      <c r="M99" s="272">
        <f t="shared" si="10"/>
        <v>771.48999999999705</v>
      </c>
      <c r="N99" s="236">
        <f t="shared" si="11"/>
        <v>2.000000000001819</v>
      </c>
      <c r="O99" s="236">
        <f t="shared" si="6"/>
        <v>0.9996162090279147</v>
      </c>
    </row>
    <row r="100" spans="1:15" ht="20.100000000000001" customHeight="1">
      <c r="A100" s="276">
        <v>3800</v>
      </c>
      <c r="B100" s="73" t="s">
        <v>1679</v>
      </c>
      <c r="C100" s="273">
        <v>2000</v>
      </c>
      <c r="D100" s="273">
        <v>0</v>
      </c>
      <c r="E100" s="273">
        <v>400</v>
      </c>
      <c r="F100" s="273">
        <f t="shared" si="7"/>
        <v>-400</v>
      </c>
      <c r="G100" s="273">
        <f t="shared" si="8"/>
        <v>1600</v>
      </c>
      <c r="H100" s="273">
        <v>1600</v>
      </c>
      <c r="I100" s="273">
        <v>1600</v>
      </c>
      <c r="J100" s="290">
        <v>0</v>
      </c>
      <c r="K100" s="282">
        <f t="shared" si="9"/>
        <v>1600</v>
      </c>
      <c r="L100" s="282">
        <v>0</v>
      </c>
      <c r="M100" s="281">
        <f t="shared" si="10"/>
        <v>1600</v>
      </c>
      <c r="N100" s="273">
        <f t="shared" si="11"/>
        <v>0</v>
      </c>
      <c r="O100" s="273">
        <f t="shared" si="6"/>
        <v>1</v>
      </c>
    </row>
    <row r="101" spans="1:15" ht="20.100000000000001" customHeight="1">
      <c r="A101" s="75">
        <v>38201</v>
      </c>
      <c r="B101" s="2" t="s">
        <v>1680</v>
      </c>
      <c r="C101" s="236">
        <v>2000</v>
      </c>
      <c r="D101" s="236">
        <v>0</v>
      </c>
      <c r="E101" s="236">
        <v>400</v>
      </c>
      <c r="F101" s="236">
        <f t="shared" si="7"/>
        <v>-400</v>
      </c>
      <c r="G101" s="236">
        <f t="shared" si="8"/>
        <v>1600</v>
      </c>
      <c r="H101" s="236">
        <v>1600</v>
      </c>
      <c r="I101" s="236">
        <v>1600</v>
      </c>
      <c r="J101" s="291">
        <v>0</v>
      </c>
      <c r="K101" s="271">
        <f t="shared" si="9"/>
        <v>1600</v>
      </c>
      <c r="L101" s="271">
        <v>0</v>
      </c>
      <c r="M101" s="272">
        <f t="shared" si="10"/>
        <v>1600</v>
      </c>
      <c r="N101" s="236">
        <f t="shared" si="11"/>
        <v>0</v>
      </c>
      <c r="O101" s="236">
        <f t="shared" si="6"/>
        <v>1</v>
      </c>
    </row>
    <row r="102" spans="1:15" s="8" customFormat="1" ht="20.100000000000001" customHeight="1">
      <c r="A102" s="276">
        <v>3900</v>
      </c>
      <c r="B102" s="73" t="s">
        <v>1681</v>
      </c>
      <c r="C102" s="273">
        <v>17000</v>
      </c>
      <c r="D102" s="273">
        <v>0</v>
      </c>
      <c r="E102" s="273">
        <v>4624.8999999999996</v>
      </c>
      <c r="F102" s="273">
        <f t="shared" si="7"/>
        <v>-4624.8999999999996</v>
      </c>
      <c r="G102" s="273">
        <f t="shared" si="8"/>
        <v>12375.1</v>
      </c>
      <c r="H102" s="273">
        <v>12375.1</v>
      </c>
      <c r="I102" s="273">
        <v>12375.1</v>
      </c>
      <c r="J102" s="290">
        <v>12375.1</v>
      </c>
      <c r="K102" s="282">
        <f t="shared" si="9"/>
        <v>0</v>
      </c>
      <c r="L102" s="282">
        <v>12375.1</v>
      </c>
      <c r="M102" s="281">
        <f t="shared" si="10"/>
        <v>0</v>
      </c>
      <c r="N102" s="273">
        <f t="shared" si="11"/>
        <v>0</v>
      </c>
      <c r="O102" s="273">
        <f t="shared" si="6"/>
        <v>1</v>
      </c>
    </row>
    <row r="103" spans="1:15" ht="20.100000000000001" customHeight="1">
      <c r="A103" s="75">
        <v>39201</v>
      </c>
      <c r="B103" s="2" t="s">
        <v>1682</v>
      </c>
      <c r="C103" s="236">
        <v>17000</v>
      </c>
      <c r="D103" s="236">
        <v>0</v>
      </c>
      <c r="E103" s="236">
        <v>4624.8999999999996</v>
      </c>
      <c r="F103" s="236">
        <f t="shared" si="7"/>
        <v>-4624.8999999999996</v>
      </c>
      <c r="G103" s="236">
        <f t="shared" si="8"/>
        <v>12375.1</v>
      </c>
      <c r="H103" s="236">
        <v>12375.1</v>
      </c>
      <c r="I103" s="236">
        <v>12375.1</v>
      </c>
      <c r="J103" s="291">
        <v>12375.1</v>
      </c>
      <c r="K103" s="271">
        <f t="shared" si="9"/>
        <v>0</v>
      </c>
      <c r="L103" s="271">
        <v>12375.1</v>
      </c>
      <c r="M103" s="272">
        <f t="shared" si="10"/>
        <v>0</v>
      </c>
      <c r="N103" s="236">
        <f>G103-H103</f>
        <v>0</v>
      </c>
      <c r="O103" s="236">
        <f t="shared" si="6"/>
        <v>1</v>
      </c>
    </row>
    <row r="104" spans="1:15" ht="20.100000000000001" customHeight="1">
      <c r="A104" s="75"/>
      <c r="B104" s="2"/>
      <c r="C104" s="236"/>
      <c r="D104" s="236"/>
      <c r="E104" s="236"/>
      <c r="F104" s="236"/>
      <c r="G104" s="236"/>
      <c r="H104" s="236"/>
      <c r="I104" s="236"/>
      <c r="J104" s="291"/>
      <c r="K104" s="271"/>
      <c r="L104" s="271"/>
      <c r="M104" s="272"/>
      <c r="N104" s="236"/>
      <c r="O104" s="236"/>
    </row>
    <row r="105" spans="1:15" ht="20.100000000000001" customHeight="1">
      <c r="A105" s="276">
        <v>5000</v>
      </c>
      <c r="B105" s="73" t="s">
        <v>1683</v>
      </c>
      <c r="C105" s="273">
        <v>249467</v>
      </c>
      <c r="D105" s="273">
        <v>222804</v>
      </c>
      <c r="E105" s="273">
        <v>6944.2</v>
      </c>
      <c r="F105" s="273">
        <f t="shared" si="7"/>
        <v>215859.8</v>
      </c>
      <c r="G105" s="273">
        <f t="shared" si="8"/>
        <v>465326.8</v>
      </c>
      <c r="H105" s="273">
        <v>87258.25</v>
      </c>
      <c r="I105" s="273">
        <v>87258.250000000015</v>
      </c>
      <c r="J105" s="290">
        <v>73870.180000000008</v>
      </c>
      <c r="K105" s="282">
        <f t="shared" si="9"/>
        <v>13388.069999999992</v>
      </c>
      <c r="L105" s="282">
        <v>73870.180000000008</v>
      </c>
      <c r="M105" s="281">
        <f t="shared" si="10"/>
        <v>13388.070000000007</v>
      </c>
      <c r="N105" s="273">
        <f t="shared" si="11"/>
        <v>378068.55</v>
      </c>
      <c r="O105" s="273">
        <f t="shared" si="6"/>
        <v>0.18752036203373629</v>
      </c>
    </row>
    <row r="106" spans="1:15" ht="20.100000000000001" customHeight="1">
      <c r="A106" s="276">
        <v>5100</v>
      </c>
      <c r="B106" s="73" t="s">
        <v>1684</v>
      </c>
      <c r="C106" s="273">
        <v>20000</v>
      </c>
      <c r="D106" s="273">
        <v>0</v>
      </c>
      <c r="E106" s="273">
        <v>6944.2</v>
      </c>
      <c r="F106" s="273">
        <f t="shared" si="7"/>
        <v>-6944.2</v>
      </c>
      <c r="G106" s="273">
        <f t="shared" si="8"/>
        <v>13055.8</v>
      </c>
      <c r="H106" s="273">
        <v>0</v>
      </c>
      <c r="I106" s="273">
        <v>0</v>
      </c>
      <c r="J106" s="290">
        <v>0</v>
      </c>
      <c r="K106" s="282">
        <f t="shared" si="9"/>
        <v>0</v>
      </c>
      <c r="L106" s="282">
        <v>0</v>
      </c>
      <c r="M106" s="281">
        <f t="shared" si="10"/>
        <v>0</v>
      </c>
      <c r="N106" s="273">
        <f t="shared" si="11"/>
        <v>13055.8</v>
      </c>
      <c r="O106" s="273">
        <f t="shared" si="6"/>
        <v>0</v>
      </c>
    </row>
    <row r="107" spans="1:15" ht="20.100000000000001" customHeight="1">
      <c r="A107" s="75">
        <v>51501</v>
      </c>
      <c r="B107" s="2" t="s">
        <v>1685</v>
      </c>
      <c r="C107" s="236">
        <v>20000</v>
      </c>
      <c r="D107" s="236">
        <v>0</v>
      </c>
      <c r="E107" s="236">
        <v>6944.2</v>
      </c>
      <c r="F107" s="236">
        <f t="shared" si="7"/>
        <v>-6944.2</v>
      </c>
      <c r="G107" s="236">
        <f t="shared" si="8"/>
        <v>13055.8</v>
      </c>
      <c r="H107" s="236">
        <v>0</v>
      </c>
      <c r="I107" s="236">
        <v>0</v>
      </c>
      <c r="J107" s="291">
        <v>0</v>
      </c>
      <c r="K107" s="271">
        <f t="shared" si="9"/>
        <v>0</v>
      </c>
      <c r="L107" s="271">
        <v>0</v>
      </c>
      <c r="M107" s="272">
        <f t="shared" si="10"/>
        <v>0</v>
      </c>
      <c r="N107" s="236">
        <f t="shared" si="11"/>
        <v>13055.8</v>
      </c>
      <c r="O107" s="236">
        <f t="shared" si="6"/>
        <v>0</v>
      </c>
    </row>
    <row r="108" spans="1:15" ht="20.100000000000001" customHeight="1">
      <c r="A108" s="276">
        <v>5600</v>
      </c>
      <c r="B108" s="73" t="s">
        <v>1686</v>
      </c>
      <c r="C108" s="273">
        <v>214467</v>
      </c>
      <c r="D108" s="273">
        <v>222804</v>
      </c>
      <c r="E108" s="273">
        <v>0</v>
      </c>
      <c r="F108" s="273">
        <f t="shared" si="7"/>
        <v>222804</v>
      </c>
      <c r="G108" s="273">
        <f t="shared" si="8"/>
        <v>437271</v>
      </c>
      <c r="H108" s="273">
        <v>85468.25</v>
      </c>
      <c r="I108" s="273">
        <v>85468.250000000015</v>
      </c>
      <c r="J108" s="290">
        <v>72080.180000000008</v>
      </c>
      <c r="K108" s="282">
        <f t="shared" si="9"/>
        <v>13388.069999999992</v>
      </c>
      <c r="L108" s="282">
        <v>72080.180000000008</v>
      </c>
      <c r="M108" s="281">
        <f t="shared" si="10"/>
        <v>13388.070000000007</v>
      </c>
      <c r="N108" s="273">
        <f t="shared" si="11"/>
        <v>351802.75</v>
      </c>
      <c r="O108" s="273">
        <f t="shared" si="6"/>
        <v>0.19545830846317272</v>
      </c>
    </row>
    <row r="109" spans="1:15" ht="20.100000000000001" customHeight="1">
      <c r="A109" s="75">
        <v>56501</v>
      </c>
      <c r="B109" s="2" t="s">
        <v>1687</v>
      </c>
      <c r="C109" s="236">
        <v>214467</v>
      </c>
      <c r="D109" s="236">
        <v>222804</v>
      </c>
      <c r="E109" s="236">
        <v>0</v>
      </c>
      <c r="F109" s="236">
        <f t="shared" si="7"/>
        <v>222804</v>
      </c>
      <c r="G109" s="236">
        <f t="shared" si="8"/>
        <v>437271</v>
      </c>
      <c r="H109" s="236">
        <v>85468.25</v>
      </c>
      <c r="I109" s="236">
        <v>85468.250000000015</v>
      </c>
      <c r="J109" s="291">
        <v>72080.180000000008</v>
      </c>
      <c r="K109" s="271">
        <f t="shared" si="9"/>
        <v>13388.069999999992</v>
      </c>
      <c r="L109" s="271">
        <v>72080.180000000008</v>
      </c>
      <c r="M109" s="272">
        <f t="shared" si="10"/>
        <v>13388.070000000007</v>
      </c>
      <c r="N109" s="236">
        <f t="shared" si="11"/>
        <v>351802.75</v>
      </c>
      <c r="O109" s="236">
        <f t="shared" si="6"/>
        <v>0.19545830846317272</v>
      </c>
    </row>
    <row r="110" spans="1:15" ht="20.100000000000001" customHeight="1">
      <c r="A110" s="276">
        <v>5900</v>
      </c>
      <c r="B110" s="73" t="s">
        <v>1688</v>
      </c>
      <c r="C110" s="273">
        <v>15000</v>
      </c>
      <c r="D110" s="273">
        <v>0</v>
      </c>
      <c r="E110" s="273">
        <v>0</v>
      </c>
      <c r="F110" s="273">
        <f t="shared" si="7"/>
        <v>0</v>
      </c>
      <c r="G110" s="273">
        <f t="shared" si="8"/>
        <v>15000</v>
      </c>
      <c r="H110" s="273">
        <v>1790</v>
      </c>
      <c r="I110" s="273">
        <v>1790</v>
      </c>
      <c r="J110" s="290">
        <v>1790</v>
      </c>
      <c r="K110" s="282">
        <f t="shared" si="9"/>
        <v>0</v>
      </c>
      <c r="L110" s="282">
        <v>1790</v>
      </c>
      <c r="M110" s="281">
        <f t="shared" si="10"/>
        <v>0</v>
      </c>
      <c r="N110" s="273">
        <f t="shared" si="11"/>
        <v>13210</v>
      </c>
      <c r="O110" s="273">
        <f t="shared" si="6"/>
        <v>0.11933333333333333</v>
      </c>
    </row>
    <row r="111" spans="1:15" ht="20.100000000000001" customHeight="1">
      <c r="A111" s="75">
        <v>59101</v>
      </c>
      <c r="B111" s="2" t="s">
        <v>1689</v>
      </c>
      <c r="C111" s="236">
        <v>15000</v>
      </c>
      <c r="D111" s="236">
        <v>0</v>
      </c>
      <c r="E111" s="236">
        <v>0</v>
      </c>
      <c r="F111" s="236">
        <f t="shared" si="7"/>
        <v>0</v>
      </c>
      <c r="G111" s="236">
        <f t="shared" si="8"/>
        <v>15000</v>
      </c>
      <c r="H111" s="236">
        <v>1790</v>
      </c>
      <c r="I111" s="236">
        <v>1790</v>
      </c>
      <c r="J111" s="291">
        <v>1790</v>
      </c>
      <c r="K111" s="271">
        <f t="shared" si="9"/>
        <v>0</v>
      </c>
      <c r="L111" s="271">
        <v>1790</v>
      </c>
      <c r="M111" s="272">
        <f t="shared" si="10"/>
        <v>0</v>
      </c>
      <c r="N111" s="236">
        <f t="shared" si="11"/>
        <v>13210</v>
      </c>
      <c r="O111" s="236">
        <f t="shared" si="6"/>
        <v>0.11933333333333333</v>
      </c>
    </row>
    <row r="112" spans="1:15" ht="20.100000000000001" customHeight="1">
      <c r="A112" s="75"/>
      <c r="B112" s="2"/>
      <c r="C112" s="236"/>
      <c r="D112" s="236"/>
      <c r="E112" s="236"/>
      <c r="F112" s="236"/>
      <c r="G112" s="236"/>
      <c r="H112" s="236"/>
      <c r="I112" s="236"/>
      <c r="J112" s="291"/>
      <c r="K112" s="271"/>
      <c r="L112" s="271"/>
      <c r="M112" s="272"/>
      <c r="N112" s="236"/>
      <c r="O112" s="236"/>
    </row>
    <row r="113" spans="1:15" ht="20.100000000000001" customHeight="1" thickBot="1">
      <c r="A113" s="75"/>
      <c r="B113" s="2"/>
      <c r="C113" s="236"/>
      <c r="D113" s="236"/>
      <c r="E113" s="236"/>
      <c r="F113" s="236"/>
      <c r="G113" s="236"/>
      <c r="H113" s="236"/>
      <c r="I113" s="236"/>
      <c r="J113" s="291"/>
      <c r="K113" s="271"/>
      <c r="L113" s="271"/>
      <c r="M113" s="272"/>
      <c r="N113" s="236"/>
      <c r="O113" s="236"/>
    </row>
    <row r="114" spans="1:15" s="25" customFormat="1" ht="20.25" customHeight="1" thickBot="1">
      <c r="A114" s="283"/>
      <c r="B114" s="285" t="s">
        <v>20</v>
      </c>
      <c r="C114" s="293">
        <v>5871903</v>
      </c>
      <c r="D114" s="289">
        <v>2362516.61</v>
      </c>
      <c r="E114" s="289">
        <v>1597575.73</v>
      </c>
      <c r="F114" s="284">
        <f t="shared" si="7"/>
        <v>764940.87999999989</v>
      </c>
      <c r="G114" s="284">
        <f t="shared" si="8"/>
        <v>6636843.8799999999</v>
      </c>
      <c r="H114" s="284">
        <v>5655633.6999999974</v>
      </c>
      <c r="I114" s="284">
        <v>5635243.0399999972</v>
      </c>
      <c r="J114" s="284">
        <v>3888900.1599999992</v>
      </c>
      <c r="K114" s="284">
        <f t="shared" si="9"/>
        <v>1766733.5399999982</v>
      </c>
      <c r="L114" s="284">
        <v>3888900.1599999992</v>
      </c>
      <c r="M114" s="284">
        <f t="shared" si="10"/>
        <v>1746342.879999998</v>
      </c>
      <c r="N114" s="284">
        <f t="shared" si="11"/>
        <v>981210.1800000025</v>
      </c>
      <c r="O114" s="284">
        <f t="shared" si="6"/>
        <v>0.852157109954498</v>
      </c>
    </row>
  </sheetData>
  <mergeCells count="8">
    <mergeCell ref="A7:B7"/>
    <mergeCell ref="A8:B8"/>
    <mergeCell ref="A1:O1"/>
    <mergeCell ref="A2:O2"/>
    <mergeCell ref="A3:O3"/>
    <mergeCell ref="A4:O4"/>
    <mergeCell ref="A5:O5"/>
    <mergeCell ref="A6:O6"/>
  </mergeCells>
  <pageMargins left="0.27559055118110237" right="0.27559055118110237" top="0.35433070866141736" bottom="0.42" header="0.23622047244094491" footer="0.15748031496062992"/>
  <pageSetup scale="72" fitToHeight="0" orientation="landscape" r:id="rId1"/>
  <headerFooter>
    <oddFooter>&amp;R&amp;P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89"/>
  <sheetViews>
    <sheetView topLeftCell="D1" workbookViewId="0">
      <selection activeCell="H60" sqref="H60"/>
    </sheetView>
  </sheetViews>
  <sheetFormatPr baseColWidth="10" defaultRowHeight="15"/>
  <cols>
    <col min="1" max="1" width="6.140625" style="262" customWidth="1"/>
    <col min="2" max="2" width="35.28515625" style="262" customWidth="1"/>
    <col min="3" max="3" width="13.7109375" style="262" customWidth="1"/>
    <col min="4" max="4" width="12.140625" style="262" customWidth="1"/>
    <col min="5" max="5" width="17" style="262" customWidth="1"/>
    <col min="6" max="6" width="13.7109375" style="262" customWidth="1"/>
    <col min="7" max="7" width="19.28515625" style="262" customWidth="1"/>
    <col min="8" max="9" width="13.7109375" style="262" customWidth="1"/>
    <col min="10" max="10" width="14" style="262" customWidth="1"/>
    <col min="11" max="14" width="11.42578125" style="262"/>
    <col min="15" max="19" width="13.140625" style="262" bestFit="1" customWidth="1"/>
    <col min="20" max="16384" width="11.42578125" style="262"/>
  </cols>
  <sheetData>
    <row r="1" spans="1:19" s="265" customFormat="1">
      <c r="A1" s="331" t="s">
        <v>21</v>
      </c>
      <c r="B1" s="331"/>
      <c r="C1" s="331"/>
      <c r="D1" s="331"/>
      <c r="E1" s="331"/>
      <c r="F1" s="331"/>
      <c r="G1" s="331"/>
      <c r="H1" s="331"/>
      <c r="I1" s="331"/>
      <c r="J1" s="331"/>
    </row>
    <row r="2" spans="1:19" s="266" customFormat="1" ht="15.75">
      <c r="A2" s="331" t="s">
        <v>15</v>
      </c>
      <c r="B2" s="331"/>
      <c r="C2" s="331"/>
      <c r="D2" s="331"/>
      <c r="E2" s="331"/>
      <c r="F2" s="331"/>
      <c r="G2" s="331"/>
      <c r="H2" s="331"/>
      <c r="I2" s="331"/>
      <c r="J2" s="331"/>
    </row>
    <row r="3" spans="1:19" s="266" customFormat="1" ht="15.75">
      <c r="A3" s="331" t="s">
        <v>143</v>
      </c>
      <c r="B3" s="331"/>
      <c r="C3" s="331"/>
      <c r="D3" s="331"/>
      <c r="E3" s="331"/>
      <c r="F3" s="331"/>
      <c r="G3" s="331"/>
      <c r="H3" s="331"/>
      <c r="I3" s="331"/>
      <c r="J3" s="331"/>
    </row>
    <row r="4" spans="1:19" s="266" customFormat="1" ht="15.75">
      <c r="A4" s="331" t="s">
        <v>327</v>
      </c>
      <c r="B4" s="331"/>
      <c r="C4" s="331"/>
      <c r="D4" s="331"/>
      <c r="E4" s="331"/>
      <c r="F4" s="331"/>
      <c r="G4" s="331"/>
      <c r="H4" s="331"/>
      <c r="I4" s="331"/>
      <c r="J4" s="331"/>
    </row>
    <row r="5" spans="1:19" s="266" customFormat="1" ht="15.75">
      <c r="A5" s="331" t="s">
        <v>1690</v>
      </c>
      <c r="B5" s="331"/>
      <c r="C5" s="331"/>
      <c r="D5" s="331"/>
      <c r="E5" s="331"/>
      <c r="F5" s="331"/>
      <c r="G5" s="331"/>
      <c r="H5" s="331"/>
      <c r="I5" s="331"/>
      <c r="J5" s="331"/>
    </row>
    <row r="6" spans="1:19" s="267" customFormat="1" ht="15.75" thickBot="1">
      <c r="A6" s="332" t="s">
        <v>10</v>
      </c>
      <c r="B6" s="332"/>
      <c r="C6" s="332"/>
      <c r="D6" s="332"/>
      <c r="E6" s="332"/>
      <c r="F6" s="332"/>
      <c r="G6" s="332"/>
      <c r="H6" s="332"/>
      <c r="I6" s="332"/>
      <c r="J6" s="332"/>
    </row>
    <row r="7" spans="1:19" s="260" customFormat="1" ht="53.25" customHeight="1">
      <c r="A7" s="333" t="s">
        <v>9</v>
      </c>
      <c r="B7" s="334"/>
      <c r="C7" s="39" t="s">
        <v>47</v>
      </c>
      <c r="D7" s="48" t="s">
        <v>17</v>
      </c>
      <c r="E7" s="295" t="s">
        <v>48</v>
      </c>
      <c r="F7" s="295" t="s">
        <v>1538</v>
      </c>
      <c r="G7" s="295" t="s">
        <v>1539</v>
      </c>
      <c r="H7" s="295" t="s">
        <v>1540</v>
      </c>
      <c r="I7" s="295" t="s">
        <v>1541</v>
      </c>
      <c r="J7" s="39" t="s">
        <v>140</v>
      </c>
    </row>
    <row r="8" spans="1:19" s="261" customFormat="1" ht="13.5" thickBot="1">
      <c r="A8" s="335"/>
      <c r="B8" s="336"/>
      <c r="C8" s="41" t="s">
        <v>43</v>
      </c>
      <c r="D8" s="40" t="s">
        <v>44</v>
      </c>
      <c r="E8" s="40" t="s">
        <v>18</v>
      </c>
      <c r="F8" s="40" t="s">
        <v>45</v>
      </c>
      <c r="G8" s="40" t="s">
        <v>46</v>
      </c>
      <c r="H8" s="40" t="s">
        <v>1525</v>
      </c>
      <c r="I8" s="40" t="s">
        <v>1526</v>
      </c>
      <c r="J8" s="40" t="s">
        <v>1543</v>
      </c>
    </row>
    <row r="9" spans="1:19" ht="30" customHeight="1">
      <c r="A9" s="298"/>
      <c r="B9" s="299" t="s">
        <v>144</v>
      </c>
      <c r="C9" s="296">
        <f>5871903-249467</f>
        <v>5622436</v>
      </c>
      <c r="D9" s="296">
        <f>1595924.22+117677.28+426111.11-299276.34-1216188.31-75166.88</f>
        <v>549081.07999999973</v>
      </c>
      <c r="E9" s="296">
        <f>C9+D9</f>
        <v>6171517.0800000001</v>
      </c>
      <c r="F9" s="296">
        <f>4419821.69+228289.92+920263.84</f>
        <v>5568375.4500000002</v>
      </c>
      <c r="G9" s="296">
        <f>5635243.04-87258.25</f>
        <v>5547984.79</v>
      </c>
      <c r="H9" s="296">
        <f>(5655633.7-87258.25)-(3888900.16-73870.18)</f>
        <v>1753345.4700000002</v>
      </c>
      <c r="I9" s="296">
        <f>(5635243.04-87258.25)-(3888900.16-73870.18)</f>
        <v>1732954.81</v>
      </c>
      <c r="J9" s="296">
        <f>E9-F9</f>
        <v>603141.62999999989</v>
      </c>
    </row>
    <row r="10" spans="1:19" ht="30" customHeight="1">
      <c r="A10" s="298"/>
      <c r="B10" s="299"/>
      <c r="C10" s="296"/>
      <c r="D10" s="296"/>
      <c r="E10" s="296"/>
      <c r="F10" s="296"/>
      <c r="G10" s="296"/>
      <c r="H10" s="296"/>
      <c r="I10" s="296"/>
      <c r="J10" s="296"/>
      <c r="O10" s="263"/>
      <c r="P10" s="263"/>
      <c r="R10" s="263"/>
      <c r="S10" s="263"/>
    </row>
    <row r="11" spans="1:19" ht="30" customHeight="1">
      <c r="A11" s="298"/>
      <c r="B11" s="299" t="s">
        <v>145</v>
      </c>
      <c r="C11" s="296">
        <v>249467</v>
      </c>
      <c r="D11" s="296">
        <f>222804-6944.2</f>
        <v>215859.8</v>
      </c>
      <c r="E11" s="296">
        <f>C11+D11</f>
        <v>465326.8</v>
      </c>
      <c r="F11" s="296">
        <v>87258.25</v>
      </c>
      <c r="G11" s="296">
        <v>87258.25</v>
      </c>
      <c r="H11" s="296">
        <f>87258.25-73870.18</f>
        <v>13388.070000000007</v>
      </c>
      <c r="I11" s="296">
        <f>87258.25-73870.18</f>
        <v>13388.070000000007</v>
      </c>
      <c r="J11" s="296">
        <f>E11-F11</f>
        <v>378068.55</v>
      </c>
      <c r="L11" s="264"/>
      <c r="O11" s="263"/>
      <c r="P11" s="263"/>
      <c r="R11" s="263"/>
      <c r="S11" s="263"/>
    </row>
    <row r="12" spans="1:19" ht="30" customHeight="1">
      <c r="A12" s="298"/>
      <c r="B12" s="299"/>
      <c r="C12" s="296"/>
      <c r="D12" s="296"/>
      <c r="E12" s="296"/>
      <c r="F12" s="296"/>
      <c r="G12" s="296"/>
      <c r="H12" s="296"/>
      <c r="I12" s="296"/>
      <c r="J12" s="296"/>
      <c r="O12" s="263"/>
      <c r="P12" s="263"/>
      <c r="R12" s="263"/>
      <c r="S12" s="263"/>
    </row>
    <row r="13" spans="1:19" ht="30" customHeight="1">
      <c r="A13" s="298"/>
      <c r="B13" s="299" t="s">
        <v>146</v>
      </c>
      <c r="C13" s="296"/>
      <c r="D13" s="296"/>
      <c r="E13" s="296"/>
      <c r="F13" s="296"/>
      <c r="G13" s="296"/>
      <c r="H13" s="296"/>
      <c r="I13" s="296"/>
      <c r="J13" s="296"/>
    </row>
    <row r="14" spans="1:19" ht="30" customHeight="1">
      <c r="A14" s="298"/>
      <c r="B14" s="299"/>
      <c r="C14" s="296"/>
      <c r="D14" s="296"/>
      <c r="E14" s="296"/>
      <c r="F14" s="296"/>
      <c r="G14" s="296"/>
      <c r="H14" s="296"/>
      <c r="I14" s="296"/>
      <c r="J14" s="296"/>
      <c r="O14" s="263"/>
      <c r="P14" s="263"/>
      <c r="Q14" s="264"/>
    </row>
    <row r="15" spans="1:19" ht="30" customHeight="1">
      <c r="A15" s="298"/>
      <c r="B15" s="299" t="s">
        <v>211</v>
      </c>
      <c r="C15" s="296"/>
      <c r="D15" s="296"/>
      <c r="E15" s="296"/>
      <c r="F15" s="296"/>
      <c r="G15" s="296"/>
      <c r="H15" s="296"/>
      <c r="I15" s="296"/>
      <c r="J15" s="296"/>
      <c r="P15" s="263"/>
      <c r="S15" s="264"/>
    </row>
    <row r="16" spans="1:19" ht="30" customHeight="1">
      <c r="A16" s="298"/>
      <c r="B16" s="299"/>
      <c r="C16" s="296"/>
      <c r="D16" s="296"/>
      <c r="E16" s="296"/>
      <c r="F16" s="296"/>
      <c r="G16" s="296"/>
      <c r="H16" s="296"/>
      <c r="I16" s="296"/>
      <c r="J16" s="296"/>
      <c r="O16" s="263"/>
      <c r="P16" s="263"/>
      <c r="R16" s="263"/>
    </row>
    <row r="17" spans="1:10" ht="30" customHeight="1">
      <c r="A17" s="298"/>
      <c r="B17" s="299" t="s">
        <v>5</v>
      </c>
      <c r="C17" s="296"/>
      <c r="D17" s="296"/>
      <c r="E17" s="296"/>
      <c r="F17" s="296"/>
      <c r="G17" s="296"/>
      <c r="H17" s="296"/>
      <c r="I17" s="296"/>
      <c r="J17" s="296"/>
    </row>
    <row r="18" spans="1:10" ht="30" customHeight="1" thickBot="1">
      <c r="A18" s="300"/>
      <c r="B18" s="301"/>
      <c r="C18" s="302"/>
      <c r="D18" s="302"/>
      <c r="E18" s="302"/>
      <c r="F18" s="302"/>
      <c r="G18" s="302"/>
      <c r="H18" s="302"/>
      <c r="I18" s="302"/>
      <c r="J18" s="302"/>
    </row>
    <row r="19" spans="1:10" ht="30" customHeight="1" thickBot="1">
      <c r="A19" s="303"/>
      <c r="B19" s="304" t="s">
        <v>20</v>
      </c>
      <c r="C19" s="302">
        <f>SUM(C9:C17)</f>
        <v>5871903</v>
      </c>
      <c r="D19" s="302">
        <f t="shared" ref="D19:J19" si="0">SUM(D9:D17)</f>
        <v>764940.87999999966</v>
      </c>
      <c r="E19" s="302">
        <f t="shared" si="0"/>
        <v>6636843.8799999999</v>
      </c>
      <c r="F19" s="302">
        <f t="shared" si="0"/>
        <v>5655633.7000000002</v>
      </c>
      <c r="G19" s="302">
        <f t="shared" si="0"/>
        <v>5635243.04</v>
      </c>
      <c r="H19" s="302">
        <f t="shared" si="0"/>
        <v>1766733.5400000003</v>
      </c>
      <c r="I19" s="302">
        <f t="shared" si="0"/>
        <v>1746342.8800000001</v>
      </c>
      <c r="J19" s="302">
        <f t="shared" si="0"/>
        <v>981210.17999999993</v>
      </c>
    </row>
    <row r="22" spans="1:10">
      <c r="I22" s="263"/>
    </row>
    <row r="24" spans="1:10">
      <c r="E24" s="264"/>
    </row>
    <row r="28" spans="1:10" s="265" customFormat="1">
      <c r="A28" s="331" t="s">
        <v>21</v>
      </c>
      <c r="B28" s="331"/>
      <c r="C28" s="331"/>
      <c r="D28" s="331"/>
      <c r="E28" s="331"/>
      <c r="F28" s="331"/>
      <c r="G28" s="331"/>
      <c r="H28" s="331"/>
      <c r="I28" s="331"/>
      <c r="J28" s="331"/>
    </row>
    <row r="29" spans="1:10" s="266" customFormat="1" ht="15.75">
      <c r="A29" s="331" t="s">
        <v>15</v>
      </c>
      <c r="B29" s="331"/>
      <c r="C29" s="331"/>
      <c r="D29" s="331"/>
      <c r="E29" s="331"/>
      <c r="F29" s="331"/>
      <c r="G29" s="331"/>
      <c r="H29" s="331"/>
      <c r="I29" s="331"/>
      <c r="J29" s="331"/>
    </row>
    <row r="30" spans="1:10" s="266" customFormat="1" ht="15.75">
      <c r="A30" s="331" t="s">
        <v>1548</v>
      </c>
      <c r="B30" s="331"/>
      <c r="C30" s="331"/>
      <c r="D30" s="331"/>
      <c r="E30" s="331"/>
      <c r="F30" s="331"/>
      <c r="G30" s="331"/>
      <c r="H30" s="331"/>
      <c r="I30" s="331"/>
      <c r="J30" s="331"/>
    </row>
    <row r="31" spans="1:10" s="266" customFormat="1" ht="15.75">
      <c r="A31" s="294"/>
      <c r="B31" s="294"/>
      <c r="C31" s="294"/>
      <c r="D31" s="294"/>
      <c r="E31" s="294" t="s">
        <v>1549</v>
      </c>
      <c r="F31" s="294"/>
      <c r="G31" s="294"/>
      <c r="H31" s="294"/>
      <c r="I31" s="294"/>
      <c r="J31" s="294"/>
    </row>
    <row r="32" spans="1:10" s="266" customFormat="1" ht="15.75">
      <c r="A32" s="294"/>
      <c r="B32" s="294"/>
      <c r="C32" s="294"/>
      <c r="D32" s="294"/>
      <c r="E32" s="294" t="s">
        <v>1550</v>
      </c>
      <c r="F32" s="294"/>
      <c r="G32" s="294"/>
      <c r="H32" s="294"/>
      <c r="I32" s="294"/>
      <c r="J32" s="294"/>
    </row>
    <row r="33" spans="1:10" s="266" customFormat="1" ht="15.75">
      <c r="A33" s="331" t="s">
        <v>327</v>
      </c>
      <c r="B33" s="331"/>
      <c r="C33" s="331"/>
      <c r="D33" s="331"/>
      <c r="E33" s="331"/>
      <c r="F33" s="331"/>
      <c r="G33" s="331"/>
      <c r="H33" s="331"/>
      <c r="I33" s="331"/>
      <c r="J33" s="331"/>
    </row>
    <row r="34" spans="1:10" s="266" customFormat="1" ht="15.75">
      <c r="A34" s="331" t="s">
        <v>1690</v>
      </c>
      <c r="B34" s="331"/>
      <c r="C34" s="331"/>
      <c r="D34" s="331"/>
      <c r="E34" s="331"/>
      <c r="F34" s="331"/>
      <c r="G34" s="331"/>
      <c r="H34" s="331"/>
      <c r="I34" s="331"/>
      <c r="J34" s="331"/>
    </row>
    <row r="35" spans="1:10" s="267" customFormat="1" ht="15.75" thickBot="1">
      <c r="A35" s="332" t="s">
        <v>10</v>
      </c>
      <c r="B35" s="332"/>
      <c r="C35" s="332"/>
      <c r="D35" s="332"/>
      <c r="E35" s="332"/>
      <c r="F35" s="332"/>
      <c r="G35" s="332"/>
      <c r="H35" s="332"/>
      <c r="I35" s="332"/>
      <c r="J35" s="332"/>
    </row>
    <row r="36" spans="1:10" s="260" customFormat="1" ht="53.25" customHeight="1" thickBot="1">
      <c r="A36" s="250" t="s">
        <v>1551</v>
      </c>
      <c r="B36" s="251" t="s">
        <v>1552</v>
      </c>
      <c r="C36" s="39" t="s">
        <v>1553</v>
      </c>
      <c r="D36" s="48" t="s">
        <v>1554</v>
      </c>
      <c r="E36" s="341" t="s">
        <v>1555</v>
      </c>
      <c r="F36" s="342"/>
      <c r="G36" s="342"/>
      <c r="H36" s="342"/>
      <c r="I36" s="342"/>
      <c r="J36" s="343"/>
    </row>
    <row r="37" spans="1:10" s="261" customFormat="1" ht="15.75" customHeight="1" thickBot="1">
      <c r="A37" s="253"/>
      <c r="B37" s="254"/>
      <c r="C37" s="41"/>
      <c r="D37" s="40"/>
      <c r="E37" s="255" t="s">
        <v>1556</v>
      </c>
      <c r="F37" s="344" t="s">
        <v>1557</v>
      </c>
      <c r="G37" s="352"/>
      <c r="H37" s="255" t="s">
        <v>1558</v>
      </c>
      <c r="I37" s="344" t="s">
        <v>1559</v>
      </c>
      <c r="J37" s="345"/>
    </row>
    <row r="38" spans="1:10" s="261" customFormat="1" ht="7.5" customHeight="1">
      <c r="A38" s="256"/>
      <c r="B38" s="257"/>
      <c r="C38" s="56"/>
      <c r="D38" s="56"/>
      <c r="E38" s="56"/>
      <c r="F38" s="350"/>
      <c r="G38" s="351"/>
      <c r="H38" s="258"/>
      <c r="I38" s="350"/>
      <c r="J38" s="351"/>
    </row>
    <row r="39" spans="1:10" ht="30" customHeight="1">
      <c r="A39" s="305">
        <v>451</v>
      </c>
      <c r="B39" s="306" t="s">
        <v>1560</v>
      </c>
      <c r="C39" s="307">
        <v>4</v>
      </c>
      <c r="D39" s="306"/>
      <c r="E39" s="307" t="s">
        <v>1561</v>
      </c>
      <c r="F39" s="339" t="s">
        <v>1560</v>
      </c>
      <c r="G39" s="340"/>
      <c r="H39" s="307" t="s">
        <v>1562</v>
      </c>
      <c r="I39" s="339" t="s">
        <v>1563</v>
      </c>
      <c r="J39" s="340"/>
    </row>
    <row r="40" spans="1:10" ht="30" customHeight="1">
      <c r="A40" s="305">
        <v>452</v>
      </c>
      <c r="B40" s="306" t="s">
        <v>1564</v>
      </c>
      <c r="C40" s="307">
        <v>4</v>
      </c>
      <c r="D40" s="306"/>
      <c r="E40" s="307" t="s">
        <v>1565</v>
      </c>
      <c r="F40" s="339" t="s">
        <v>1564</v>
      </c>
      <c r="G40" s="340"/>
      <c r="H40" s="307" t="s">
        <v>1562</v>
      </c>
      <c r="I40" s="339" t="s">
        <v>1563</v>
      </c>
      <c r="J40" s="340"/>
    </row>
    <row r="41" spans="1:10" ht="30" customHeight="1">
      <c r="A41" s="305">
        <v>459</v>
      </c>
      <c r="B41" s="306" t="s">
        <v>1566</v>
      </c>
      <c r="C41" s="307">
        <v>4</v>
      </c>
      <c r="D41" s="306"/>
      <c r="E41" s="307" t="s">
        <v>1567</v>
      </c>
      <c r="F41" s="339" t="s">
        <v>1566</v>
      </c>
      <c r="G41" s="340"/>
      <c r="H41" s="307" t="s">
        <v>1562</v>
      </c>
      <c r="I41" s="339" t="s">
        <v>1563</v>
      </c>
      <c r="J41" s="340"/>
    </row>
    <row r="42" spans="1:10" ht="16.5" customHeight="1">
      <c r="A42" s="305"/>
      <c r="B42" s="308" t="s">
        <v>1568</v>
      </c>
      <c r="C42" s="307"/>
      <c r="D42" s="306"/>
      <c r="E42" s="307"/>
      <c r="F42" s="339"/>
      <c r="G42" s="340"/>
      <c r="H42" s="307"/>
      <c r="I42" s="339"/>
      <c r="J42" s="340"/>
    </row>
    <row r="43" spans="1:10" ht="30" customHeight="1">
      <c r="A43" s="305">
        <v>471</v>
      </c>
      <c r="B43" s="306" t="s">
        <v>1569</v>
      </c>
      <c r="C43" s="307">
        <v>4</v>
      </c>
      <c r="D43" s="306"/>
      <c r="E43" s="307" t="s">
        <v>1570</v>
      </c>
      <c r="F43" s="339" t="s">
        <v>1569</v>
      </c>
      <c r="G43" s="340"/>
      <c r="H43" s="307" t="s">
        <v>1562</v>
      </c>
      <c r="I43" s="339" t="s">
        <v>1563</v>
      </c>
      <c r="J43" s="340"/>
    </row>
    <row r="44" spans="1:10" ht="15.75" customHeight="1">
      <c r="A44" s="305"/>
      <c r="B44" s="308" t="s">
        <v>1568</v>
      </c>
      <c r="C44" s="307"/>
      <c r="D44" s="306"/>
      <c r="E44" s="307"/>
      <c r="F44" s="339"/>
      <c r="G44" s="340"/>
      <c r="H44" s="307"/>
      <c r="I44" s="339"/>
      <c r="J44" s="340"/>
    </row>
    <row r="45" spans="1:10" ht="30" customHeight="1">
      <c r="A45" s="305">
        <v>811</v>
      </c>
      <c r="B45" s="306" t="s">
        <v>1571</v>
      </c>
      <c r="C45" s="307">
        <v>5</v>
      </c>
      <c r="D45" s="306"/>
      <c r="E45" s="307" t="s">
        <v>1572</v>
      </c>
      <c r="F45" s="346" t="s">
        <v>1573</v>
      </c>
      <c r="G45" s="347"/>
      <c r="H45" s="307" t="s">
        <v>1574</v>
      </c>
      <c r="I45" s="339" t="s">
        <v>1575</v>
      </c>
      <c r="J45" s="340"/>
    </row>
    <row r="46" spans="1:10" ht="30" customHeight="1">
      <c r="A46" s="305">
        <v>812</v>
      </c>
      <c r="B46" s="306" t="s">
        <v>1576</v>
      </c>
      <c r="C46" s="307">
        <v>5</v>
      </c>
      <c r="D46" s="306"/>
      <c r="E46" s="307" t="s">
        <v>1572</v>
      </c>
      <c r="F46" s="346" t="s">
        <v>1573</v>
      </c>
      <c r="G46" s="347"/>
      <c r="H46" s="307" t="s">
        <v>1574</v>
      </c>
      <c r="I46" s="339" t="s">
        <v>1575</v>
      </c>
      <c r="J46" s="340"/>
    </row>
    <row r="47" spans="1:10" ht="30" customHeight="1">
      <c r="A47" s="305">
        <v>813</v>
      </c>
      <c r="B47" s="306" t="s">
        <v>1577</v>
      </c>
      <c r="C47" s="307">
        <v>5</v>
      </c>
      <c r="D47" s="306"/>
      <c r="E47" s="307" t="s">
        <v>1578</v>
      </c>
      <c r="F47" s="339" t="s">
        <v>1577</v>
      </c>
      <c r="G47" s="340"/>
      <c r="H47" s="307" t="s">
        <v>1574</v>
      </c>
      <c r="I47" s="339" t="s">
        <v>1575</v>
      </c>
      <c r="J47" s="340"/>
    </row>
    <row r="48" spans="1:10" ht="30" customHeight="1">
      <c r="A48" s="305">
        <v>814</v>
      </c>
      <c r="B48" s="306" t="s">
        <v>1579</v>
      </c>
      <c r="C48" s="307">
        <v>5</v>
      </c>
      <c r="D48" s="306"/>
      <c r="E48" s="307" t="s">
        <v>1572</v>
      </c>
      <c r="F48" s="346" t="s">
        <v>1573</v>
      </c>
      <c r="G48" s="347"/>
      <c r="H48" s="307" t="s">
        <v>1574</v>
      </c>
      <c r="I48" s="339" t="s">
        <v>1575</v>
      </c>
      <c r="J48" s="340"/>
    </row>
    <row r="49" spans="1:10" ht="30" customHeight="1">
      <c r="A49" s="305">
        <v>815</v>
      </c>
      <c r="B49" s="306" t="s">
        <v>1580</v>
      </c>
      <c r="C49" s="307">
        <v>5</v>
      </c>
      <c r="D49" s="306"/>
      <c r="E49" s="307" t="s">
        <v>1572</v>
      </c>
      <c r="F49" s="346" t="s">
        <v>1573</v>
      </c>
      <c r="G49" s="347"/>
      <c r="H49" s="307" t="s">
        <v>1574</v>
      </c>
      <c r="I49" s="339" t="s">
        <v>1575</v>
      </c>
      <c r="J49" s="340"/>
    </row>
    <row r="50" spans="1:10" ht="30" customHeight="1" thickBot="1">
      <c r="A50" s="309">
        <v>816</v>
      </c>
      <c r="B50" s="304" t="s">
        <v>1581</v>
      </c>
      <c r="C50" s="310">
        <v>5</v>
      </c>
      <c r="D50" s="304"/>
      <c r="E50" s="310" t="s">
        <v>1572</v>
      </c>
      <c r="F50" s="348" t="s">
        <v>1573</v>
      </c>
      <c r="G50" s="349"/>
      <c r="H50" s="310" t="s">
        <v>1574</v>
      </c>
      <c r="I50" s="337" t="s">
        <v>1575</v>
      </c>
      <c r="J50" s="338"/>
    </row>
    <row r="56" spans="1:10" s="265" customFormat="1">
      <c r="A56" s="331" t="s">
        <v>21</v>
      </c>
      <c r="B56" s="331"/>
      <c r="C56" s="331"/>
      <c r="D56" s="331"/>
      <c r="E56" s="331"/>
      <c r="F56" s="331"/>
      <c r="G56" s="331"/>
      <c r="H56" s="331"/>
      <c r="I56" s="331"/>
      <c r="J56" s="331"/>
    </row>
    <row r="57" spans="1:10" s="266" customFormat="1" ht="15.75">
      <c r="A57" s="331" t="s">
        <v>15</v>
      </c>
      <c r="B57" s="331"/>
      <c r="C57" s="331"/>
      <c r="D57" s="331"/>
      <c r="E57" s="331"/>
      <c r="F57" s="331"/>
      <c r="G57" s="331"/>
      <c r="H57" s="331"/>
      <c r="I57" s="331"/>
      <c r="J57" s="331"/>
    </row>
    <row r="58" spans="1:10" s="266" customFormat="1" ht="15.75">
      <c r="A58" s="331" t="s">
        <v>1548</v>
      </c>
      <c r="B58" s="331"/>
      <c r="C58" s="331"/>
      <c r="D58" s="331"/>
      <c r="E58" s="331"/>
      <c r="F58" s="331"/>
      <c r="G58" s="331"/>
      <c r="H58" s="331"/>
      <c r="I58" s="331"/>
      <c r="J58" s="331"/>
    </row>
    <row r="59" spans="1:10" s="266" customFormat="1" ht="15.75">
      <c r="A59" s="294"/>
      <c r="B59" s="294"/>
      <c r="C59" s="294"/>
      <c r="D59" s="294"/>
      <c r="E59" s="294" t="s">
        <v>1549</v>
      </c>
      <c r="F59" s="294"/>
      <c r="G59" s="294"/>
      <c r="H59" s="294"/>
      <c r="I59" s="294"/>
      <c r="J59" s="294"/>
    </row>
    <row r="60" spans="1:10" s="266" customFormat="1" ht="15.75">
      <c r="A60" s="294"/>
      <c r="B60" s="294"/>
      <c r="C60" s="294"/>
      <c r="D60" s="294"/>
      <c r="E60" s="294" t="s">
        <v>1582</v>
      </c>
      <c r="F60" s="294"/>
      <c r="G60" s="294"/>
      <c r="H60" s="294"/>
      <c r="I60" s="294"/>
      <c r="J60" s="294"/>
    </row>
    <row r="61" spans="1:10" s="266" customFormat="1" ht="15.75">
      <c r="A61" s="331" t="s">
        <v>327</v>
      </c>
      <c r="B61" s="331"/>
      <c r="C61" s="331"/>
      <c r="D61" s="331"/>
      <c r="E61" s="331"/>
      <c r="F61" s="331"/>
      <c r="G61" s="331"/>
      <c r="H61" s="331"/>
      <c r="I61" s="331"/>
      <c r="J61" s="331"/>
    </row>
    <row r="62" spans="1:10" s="266" customFormat="1" ht="15.75">
      <c r="A62" s="331" t="s">
        <v>1690</v>
      </c>
      <c r="B62" s="331"/>
      <c r="C62" s="331"/>
      <c r="D62" s="331"/>
      <c r="E62" s="331"/>
      <c r="F62" s="331"/>
      <c r="G62" s="331"/>
      <c r="H62" s="331"/>
      <c r="I62" s="331"/>
      <c r="J62" s="331"/>
    </row>
    <row r="63" spans="1:10" s="267" customFormat="1" ht="15.75" thickBot="1">
      <c r="A63" s="332" t="s">
        <v>10</v>
      </c>
      <c r="B63" s="332"/>
      <c r="C63" s="332"/>
      <c r="D63" s="332"/>
      <c r="E63" s="332"/>
      <c r="F63" s="332"/>
      <c r="G63" s="332"/>
      <c r="H63" s="332"/>
      <c r="I63" s="332"/>
      <c r="J63" s="332"/>
    </row>
    <row r="64" spans="1:10" s="260" customFormat="1" ht="53.25" customHeight="1" thickBot="1">
      <c r="A64" s="250" t="s">
        <v>1551</v>
      </c>
      <c r="B64" s="251" t="s">
        <v>1552</v>
      </c>
      <c r="C64" s="39" t="s">
        <v>1553</v>
      </c>
      <c r="D64" s="48" t="s">
        <v>1554</v>
      </c>
      <c r="E64" s="341" t="s">
        <v>1555</v>
      </c>
      <c r="F64" s="342"/>
      <c r="G64" s="342"/>
      <c r="H64" s="342"/>
      <c r="I64" s="342"/>
      <c r="J64" s="343"/>
    </row>
    <row r="65" spans="1:10" s="261" customFormat="1" ht="26.25" customHeight="1" thickBot="1">
      <c r="A65" s="253"/>
      <c r="B65" s="254"/>
      <c r="C65" s="41"/>
      <c r="D65" s="40"/>
      <c r="E65" s="255" t="s">
        <v>1583</v>
      </c>
      <c r="F65" s="311" t="s">
        <v>1556</v>
      </c>
      <c r="G65" s="312" t="s">
        <v>1557</v>
      </c>
      <c r="H65" s="255" t="s">
        <v>1558</v>
      </c>
      <c r="I65" s="344" t="s">
        <v>1559</v>
      </c>
      <c r="J65" s="345"/>
    </row>
    <row r="66" spans="1:10" s="261" customFormat="1" ht="15.75" customHeight="1">
      <c r="A66" s="256"/>
      <c r="B66" s="257" t="s">
        <v>1568</v>
      </c>
      <c r="C66" s="56"/>
      <c r="D66" s="56"/>
      <c r="E66" s="56"/>
      <c r="F66" s="259"/>
      <c r="G66" s="313"/>
      <c r="H66" s="258"/>
      <c r="I66" s="259"/>
      <c r="J66" s="56"/>
    </row>
    <row r="67" spans="1:10" ht="30" customHeight="1">
      <c r="A67" s="305">
        <v>451</v>
      </c>
      <c r="B67" s="306" t="s">
        <v>1560</v>
      </c>
      <c r="C67" s="307">
        <v>4</v>
      </c>
      <c r="D67" s="306"/>
      <c r="E67" s="307" t="s">
        <v>1584</v>
      </c>
      <c r="F67" s="305" t="s">
        <v>1562</v>
      </c>
      <c r="G67" s="314" t="s">
        <v>1563</v>
      </c>
      <c r="H67" s="307" t="s">
        <v>1585</v>
      </c>
      <c r="I67" s="339" t="s">
        <v>1586</v>
      </c>
      <c r="J67" s="340"/>
    </row>
    <row r="68" spans="1:10" ht="30" customHeight="1">
      <c r="A68" s="305">
        <v>451</v>
      </c>
      <c r="B68" s="306" t="s">
        <v>1560</v>
      </c>
      <c r="C68" s="307">
        <v>4</v>
      </c>
      <c r="D68" s="306"/>
      <c r="E68" s="307" t="s">
        <v>1587</v>
      </c>
      <c r="F68" s="305" t="s">
        <v>1562</v>
      </c>
      <c r="G68" s="314" t="s">
        <v>1563</v>
      </c>
      <c r="H68" s="307" t="s">
        <v>1585</v>
      </c>
      <c r="I68" s="339" t="s">
        <v>1586</v>
      </c>
      <c r="J68" s="340"/>
    </row>
    <row r="69" spans="1:10" ht="30" customHeight="1">
      <c r="A69" s="305">
        <v>452</v>
      </c>
      <c r="B69" s="306" t="s">
        <v>1564</v>
      </c>
      <c r="C69" s="307">
        <v>4</v>
      </c>
      <c r="D69" s="306"/>
      <c r="E69" s="307" t="s">
        <v>1584</v>
      </c>
      <c r="F69" s="305" t="s">
        <v>1562</v>
      </c>
      <c r="G69" s="314" t="s">
        <v>1563</v>
      </c>
      <c r="H69" s="307" t="s">
        <v>1585</v>
      </c>
      <c r="I69" s="339" t="s">
        <v>1586</v>
      </c>
      <c r="J69" s="340"/>
    </row>
    <row r="70" spans="1:10" ht="25.5" customHeight="1">
      <c r="A70" s="305">
        <v>452</v>
      </c>
      <c r="B70" s="306" t="s">
        <v>1564</v>
      </c>
      <c r="C70" s="307">
        <v>4</v>
      </c>
      <c r="D70" s="306"/>
      <c r="E70" s="307" t="s">
        <v>1587</v>
      </c>
      <c r="F70" s="305" t="s">
        <v>1562</v>
      </c>
      <c r="G70" s="314" t="s">
        <v>1563</v>
      </c>
      <c r="H70" s="307" t="s">
        <v>1585</v>
      </c>
      <c r="I70" s="339" t="s">
        <v>1586</v>
      </c>
      <c r="J70" s="340"/>
    </row>
    <row r="71" spans="1:10" ht="30" customHeight="1">
      <c r="A71" s="305">
        <v>459</v>
      </c>
      <c r="B71" s="306" t="s">
        <v>1566</v>
      </c>
      <c r="C71" s="307">
        <v>4</v>
      </c>
      <c r="D71" s="306"/>
      <c r="E71" s="307" t="s">
        <v>1584</v>
      </c>
      <c r="F71" s="305" t="s">
        <v>1562</v>
      </c>
      <c r="G71" s="314" t="s">
        <v>1563</v>
      </c>
      <c r="H71" s="307" t="s">
        <v>1585</v>
      </c>
      <c r="I71" s="339" t="s">
        <v>1586</v>
      </c>
      <c r="J71" s="340"/>
    </row>
    <row r="72" spans="1:10" ht="30" customHeight="1">
      <c r="A72" s="305">
        <v>459</v>
      </c>
      <c r="B72" s="306" t="s">
        <v>1566</v>
      </c>
      <c r="C72" s="307">
        <v>4</v>
      </c>
      <c r="D72" s="306"/>
      <c r="E72" s="307" t="s">
        <v>1587</v>
      </c>
      <c r="F72" s="305" t="s">
        <v>1562</v>
      </c>
      <c r="G72" s="314" t="s">
        <v>1563</v>
      </c>
      <c r="H72" s="307" t="s">
        <v>1585</v>
      </c>
      <c r="I72" s="339" t="s">
        <v>1586</v>
      </c>
      <c r="J72" s="340"/>
    </row>
    <row r="73" spans="1:10" ht="16.5" customHeight="1">
      <c r="A73" s="305"/>
      <c r="B73" s="257" t="s">
        <v>1568</v>
      </c>
      <c r="C73" s="307"/>
      <c r="D73" s="306"/>
      <c r="E73" s="307"/>
      <c r="F73" s="315"/>
      <c r="G73" s="316"/>
      <c r="H73" s="307"/>
      <c r="I73" s="339"/>
      <c r="J73" s="340"/>
    </row>
    <row r="74" spans="1:10" ht="24" customHeight="1">
      <c r="A74" s="305">
        <v>471</v>
      </c>
      <c r="B74" s="306" t="s">
        <v>1588</v>
      </c>
      <c r="C74" s="307">
        <v>4</v>
      </c>
      <c r="D74" s="306"/>
      <c r="E74" s="307" t="s">
        <v>1584</v>
      </c>
      <c r="F74" s="315" t="s">
        <v>1562</v>
      </c>
      <c r="G74" s="314" t="s">
        <v>1563</v>
      </c>
      <c r="H74" s="307" t="s">
        <v>1585</v>
      </c>
      <c r="I74" s="339" t="s">
        <v>1586</v>
      </c>
      <c r="J74" s="340"/>
    </row>
    <row r="75" spans="1:10" ht="30" customHeight="1">
      <c r="A75" s="305">
        <v>471</v>
      </c>
      <c r="B75" s="306" t="s">
        <v>1588</v>
      </c>
      <c r="C75" s="307">
        <v>4</v>
      </c>
      <c r="D75" s="306"/>
      <c r="E75" s="307" t="s">
        <v>1587</v>
      </c>
      <c r="F75" s="305" t="s">
        <v>1562</v>
      </c>
      <c r="G75" s="314" t="s">
        <v>1563</v>
      </c>
      <c r="H75" s="307" t="s">
        <v>1585</v>
      </c>
      <c r="I75" s="339" t="s">
        <v>1586</v>
      </c>
      <c r="J75" s="340"/>
    </row>
    <row r="76" spans="1:10" ht="16.5" customHeight="1">
      <c r="A76" s="305"/>
      <c r="B76" s="257" t="s">
        <v>1568</v>
      </c>
      <c r="C76" s="307"/>
      <c r="D76" s="306"/>
      <c r="E76" s="307"/>
      <c r="F76" s="315"/>
      <c r="G76" s="316"/>
      <c r="H76" s="307"/>
      <c r="I76" s="339"/>
      <c r="J76" s="340"/>
    </row>
    <row r="77" spans="1:10" ht="30" customHeight="1">
      <c r="A77" s="305">
        <v>811</v>
      </c>
      <c r="B77" s="306" t="s">
        <v>1589</v>
      </c>
      <c r="C77" s="307">
        <v>5</v>
      </c>
      <c r="D77" s="306"/>
      <c r="E77" s="307" t="s">
        <v>1584</v>
      </c>
      <c r="F77" s="305" t="s">
        <v>1574</v>
      </c>
      <c r="G77" s="314" t="s">
        <v>1590</v>
      </c>
      <c r="H77" s="307" t="s">
        <v>1585</v>
      </c>
      <c r="I77" s="339" t="s">
        <v>1586</v>
      </c>
      <c r="J77" s="340"/>
    </row>
    <row r="78" spans="1:10" ht="30" customHeight="1">
      <c r="A78" s="305">
        <v>811</v>
      </c>
      <c r="B78" s="306" t="s">
        <v>1589</v>
      </c>
      <c r="C78" s="307">
        <v>5</v>
      </c>
      <c r="D78" s="306"/>
      <c r="E78" s="307" t="s">
        <v>1587</v>
      </c>
      <c r="F78" s="305" t="s">
        <v>1574</v>
      </c>
      <c r="G78" s="314" t="s">
        <v>1590</v>
      </c>
      <c r="H78" s="307" t="s">
        <v>1585</v>
      </c>
      <c r="I78" s="339" t="s">
        <v>1586</v>
      </c>
      <c r="J78" s="340"/>
    </row>
    <row r="79" spans="1:10" ht="30" customHeight="1">
      <c r="A79" s="305">
        <v>812</v>
      </c>
      <c r="B79" s="306" t="s">
        <v>1591</v>
      </c>
      <c r="C79" s="307">
        <v>5</v>
      </c>
      <c r="D79" s="306"/>
      <c r="E79" s="307" t="s">
        <v>1584</v>
      </c>
      <c r="F79" s="305" t="s">
        <v>1574</v>
      </c>
      <c r="G79" s="314" t="s">
        <v>1590</v>
      </c>
      <c r="H79" s="307" t="s">
        <v>1585</v>
      </c>
      <c r="I79" s="339" t="s">
        <v>1586</v>
      </c>
      <c r="J79" s="340"/>
    </row>
    <row r="80" spans="1:10" ht="33" customHeight="1" thickBot="1">
      <c r="A80" s="309">
        <v>812</v>
      </c>
      <c r="B80" s="304" t="s">
        <v>1591</v>
      </c>
      <c r="C80" s="310">
        <v>5</v>
      </c>
      <c r="D80" s="304"/>
      <c r="E80" s="310" t="s">
        <v>1587</v>
      </c>
      <c r="F80" s="309" t="s">
        <v>1574</v>
      </c>
      <c r="G80" s="317" t="s">
        <v>1590</v>
      </c>
      <c r="H80" s="310" t="s">
        <v>1585</v>
      </c>
      <c r="I80" s="337" t="s">
        <v>1586</v>
      </c>
      <c r="J80" s="338"/>
    </row>
    <row r="81" spans="1:10" ht="6.75" customHeight="1" thickBot="1">
      <c r="A81" s="318"/>
      <c r="B81" s="319"/>
      <c r="C81" s="318"/>
      <c r="D81" s="319"/>
      <c r="E81" s="318"/>
      <c r="F81" s="318"/>
      <c r="G81" s="320"/>
      <c r="H81" s="318"/>
      <c r="I81" s="321"/>
      <c r="J81" s="321"/>
    </row>
    <row r="82" spans="1:10" ht="30" customHeight="1">
      <c r="A82" s="305">
        <v>813</v>
      </c>
      <c r="B82" s="306" t="s">
        <v>1592</v>
      </c>
      <c r="C82" s="307">
        <v>5</v>
      </c>
      <c r="D82" s="306"/>
      <c r="E82" s="307" t="s">
        <v>1584</v>
      </c>
      <c r="F82" s="305" t="s">
        <v>1574</v>
      </c>
      <c r="G82" s="314" t="s">
        <v>1590</v>
      </c>
      <c r="H82" s="307" t="s">
        <v>1585</v>
      </c>
      <c r="I82" s="339" t="s">
        <v>1586</v>
      </c>
      <c r="J82" s="340"/>
    </row>
    <row r="83" spans="1:10" ht="30" customHeight="1">
      <c r="A83" s="305">
        <v>813</v>
      </c>
      <c r="B83" s="306" t="s">
        <v>1592</v>
      </c>
      <c r="C83" s="307">
        <v>5</v>
      </c>
      <c r="D83" s="306"/>
      <c r="E83" s="307" t="s">
        <v>1587</v>
      </c>
      <c r="F83" s="305" t="s">
        <v>1574</v>
      </c>
      <c r="G83" s="314" t="s">
        <v>1590</v>
      </c>
      <c r="H83" s="307" t="s">
        <v>1585</v>
      </c>
      <c r="I83" s="339" t="s">
        <v>1586</v>
      </c>
      <c r="J83" s="340"/>
    </row>
    <row r="84" spans="1:10" ht="30" customHeight="1">
      <c r="A84" s="305">
        <v>814</v>
      </c>
      <c r="B84" s="306" t="s">
        <v>1593</v>
      </c>
      <c r="C84" s="307">
        <v>5</v>
      </c>
      <c r="D84" s="306"/>
      <c r="E84" s="307" t="s">
        <v>1584</v>
      </c>
      <c r="F84" s="305" t="s">
        <v>1574</v>
      </c>
      <c r="G84" s="314" t="s">
        <v>1590</v>
      </c>
      <c r="H84" s="307" t="s">
        <v>1585</v>
      </c>
      <c r="I84" s="339" t="s">
        <v>1586</v>
      </c>
      <c r="J84" s="340"/>
    </row>
    <row r="85" spans="1:10" ht="30" customHeight="1">
      <c r="A85" s="305">
        <v>814</v>
      </c>
      <c r="B85" s="306" t="s">
        <v>1593</v>
      </c>
      <c r="C85" s="307">
        <v>5</v>
      </c>
      <c r="D85" s="306"/>
      <c r="E85" s="307" t="s">
        <v>1587</v>
      </c>
      <c r="F85" s="322" t="s">
        <v>1574</v>
      </c>
      <c r="G85" s="314" t="s">
        <v>1590</v>
      </c>
      <c r="H85" s="307" t="s">
        <v>1585</v>
      </c>
      <c r="I85" s="339" t="s">
        <v>1586</v>
      </c>
      <c r="J85" s="340"/>
    </row>
    <row r="86" spans="1:10" ht="30" customHeight="1">
      <c r="A86" s="305">
        <v>815</v>
      </c>
      <c r="B86" s="306" t="s">
        <v>1594</v>
      </c>
      <c r="C86" s="307">
        <v>5</v>
      </c>
      <c r="D86" s="306"/>
      <c r="E86" s="307" t="s">
        <v>1584</v>
      </c>
      <c r="F86" s="322" t="s">
        <v>1574</v>
      </c>
      <c r="G86" s="314" t="s">
        <v>1590</v>
      </c>
      <c r="H86" s="307" t="s">
        <v>1585</v>
      </c>
      <c r="I86" s="339" t="s">
        <v>1586</v>
      </c>
      <c r="J86" s="340"/>
    </row>
    <row r="87" spans="1:10" ht="30" customHeight="1">
      <c r="A87" s="305">
        <v>815</v>
      </c>
      <c r="B87" s="306" t="s">
        <v>1594</v>
      </c>
      <c r="C87" s="307">
        <v>5</v>
      </c>
      <c r="D87" s="306"/>
      <c r="E87" s="307" t="s">
        <v>1587</v>
      </c>
      <c r="F87" s="322" t="s">
        <v>1574</v>
      </c>
      <c r="G87" s="314" t="s">
        <v>1590</v>
      </c>
      <c r="H87" s="307" t="s">
        <v>1585</v>
      </c>
      <c r="I87" s="339" t="s">
        <v>1586</v>
      </c>
      <c r="J87" s="340"/>
    </row>
    <row r="88" spans="1:10" ht="30" customHeight="1">
      <c r="A88" s="305">
        <v>816</v>
      </c>
      <c r="B88" s="306" t="s">
        <v>1581</v>
      </c>
      <c r="C88" s="307">
        <v>5</v>
      </c>
      <c r="D88" s="306"/>
      <c r="E88" s="307" t="s">
        <v>1584</v>
      </c>
      <c r="F88" s="322" t="s">
        <v>1574</v>
      </c>
      <c r="G88" s="314" t="s">
        <v>1590</v>
      </c>
      <c r="H88" s="307" t="s">
        <v>1585</v>
      </c>
      <c r="I88" s="339" t="s">
        <v>1586</v>
      </c>
      <c r="J88" s="340"/>
    </row>
    <row r="89" spans="1:10" ht="30" customHeight="1" thickBot="1">
      <c r="A89" s="309">
        <v>816</v>
      </c>
      <c r="B89" s="304" t="s">
        <v>1581</v>
      </c>
      <c r="C89" s="310">
        <v>5</v>
      </c>
      <c r="D89" s="304"/>
      <c r="E89" s="310" t="s">
        <v>1587</v>
      </c>
      <c r="F89" s="323" t="s">
        <v>1574</v>
      </c>
      <c r="G89" s="317" t="s">
        <v>1590</v>
      </c>
      <c r="H89" s="310" t="s">
        <v>1585</v>
      </c>
      <c r="I89" s="337" t="s">
        <v>1586</v>
      </c>
      <c r="J89" s="338"/>
    </row>
  </sheetData>
  <mergeCells count="73">
    <mergeCell ref="A6:J6"/>
    <mergeCell ref="A1:J1"/>
    <mergeCell ref="A2:J2"/>
    <mergeCell ref="A3:J3"/>
    <mergeCell ref="A4:J4"/>
    <mergeCell ref="A5:J5"/>
    <mergeCell ref="F38:G38"/>
    <mergeCell ref="I38:J38"/>
    <mergeCell ref="A7:B7"/>
    <mergeCell ref="A8:B8"/>
    <mergeCell ref="A28:J28"/>
    <mergeCell ref="A29:J29"/>
    <mergeCell ref="A30:J30"/>
    <mergeCell ref="A33:J33"/>
    <mergeCell ref="A34:J34"/>
    <mergeCell ref="A35:J35"/>
    <mergeCell ref="E36:J36"/>
    <mergeCell ref="F37:G37"/>
    <mergeCell ref="I37:J37"/>
    <mergeCell ref="F39:G39"/>
    <mergeCell ref="I39:J39"/>
    <mergeCell ref="F40:G40"/>
    <mergeCell ref="I40:J40"/>
    <mergeCell ref="F41:G41"/>
    <mergeCell ref="I41:J41"/>
    <mergeCell ref="F42:G42"/>
    <mergeCell ref="I42:J42"/>
    <mergeCell ref="F43:G43"/>
    <mergeCell ref="I43:J43"/>
    <mergeCell ref="F44:G44"/>
    <mergeCell ref="I44:J44"/>
    <mergeCell ref="F45:G45"/>
    <mergeCell ref="I45:J45"/>
    <mergeCell ref="F46:G46"/>
    <mergeCell ref="I46:J46"/>
    <mergeCell ref="F47:G47"/>
    <mergeCell ref="I47:J47"/>
    <mergeCell ref="A63:J63"/>
    <mergeCell ref="F48:G48"/>
    <mergeCell ref="I48:J48"/>
    <mergeCell ref="F49:G49"/>
    <mergeCell ref="I49:J49"/>
    <mergeCell ref="F50:G50"/>
    <mergeCell ref="I50:J50"/>
    <mergeCell ref="A56:J56"/>
    <mergeCell ref="A57:J57"/>
    <mergeCell ref="A58:J58"/>
    <mergeCell ref="A61:J61"/>
    <mergeCell ref="A62:J62"/>
    <mergeCell ref="I76:J76"/>
    <mergeCell ref="E64:J64"/>
    <mergeCell ref="I65:J65"/>
    <mergeCell ref="I67:J67"/>
    <mergeCell ref="I68:J68"/>
    <mergeCell ref="I69:J69"/>
    <mergeCell ref="I70:J70"/>
    <mergeCell ref="I71:J71"/>
    <mergeCell ref="I72:J72"/>
    <mergeCell ref="I73:J73"/>
    <mergeCell ref="I74:J74"/>
    <mergeCell ref="I75:J75"/>
    <mergeCell ref="I89:J89"/>
    <mergeCell ref="I77:J77"/>
    <mergeCell ref="I78:J78"/>
    <mergeCell ref="I79:J79"/>
    <mergeCell ref="I80:J80"/>
    <mergeCell ref="I82:J82"/>
    <mergeCell ref="I83:J83"/>
    <mergeCell ref="I84:J84"/>
    <mergeCell ref="I85:J85"/>
    <mergeCell ref="I86:J86"/>
    <mergeCell ref="I87:J87"/>
    <mergeCell ref="I88:J88"/>
  </mergeCells>
  <pageMargins left="0.17" right="0.17" top="0.74803149606299213" bottom="0.74803149606299213" header="0.31496062992125984" footer="0.31496062992125984"/>
  <pageSetup scale="8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53"/>
  <sheetViews>
    <sheetView topLeftCell="C20" zoomScaleSheetLayoutView="115" workbookViewId="0">
      <selection activeCell="J28" sqref="J28"/>
    </sheetView>
  </sheetViews>
  <sheetFormatPr baseColWidth="10" defaultRowHeight="15"/>
  <cols>
    <col min="1" max="1" width="7.7109375" style="25" customWidth="1"/>
    <col min="2" max="2" width="39.85546875" style="25" customWidth="1"/>
    <col min="3" max="10" width="13.7109375" style="25" customWidth="1"/>
    <col min="11" max="16384" width="11.42578125" style="25"/>
  </cols>
  <sheetData>
    <row r="1" spans="1:10" s="29" customFormat="1">
      <c r="A1" s="331" t="s">
        <v>21</v>
      </c>
      <c r="B1" s="331"/>
      <c r="C1" s="331"/>
      <c r="D1" s="331"/>
      <c r="E1" s="331"/>
      <c r="F1" s="331"/>
      <c r="G1" s="331"/>
      <c r="H1" s="331"/>
      <c r="I1" s="331"/>
      <c r="J1" s="331"/>
    </row>
    <row r="2" spans="1:10" s="30" customFormat="1" ht="15.75">
      <c r="A2" s="331" t="s">
        <v>15</v>
      </c>
      <c r="B2" s="331"/>
      <c r="C2" s="331"/>
      <c r="D2" s="331"/>
      <c r="E2" s="331"/>
      <c r="F2" s="331"/>
      <c r="G2" s="331"/>
      <c r="H2" s="331"/>
      <c r="I2" s="331"/>
      <c r="J2" s="331"/>
    </row>
    <row r="3" spans="1:10" s="30" customFormat="1" ht="15.75">
      <c r="A3" s="331" t="s">
        <v>149</v>
      </c>
      <c r="B3" s="331"/>
      <c r="C3" s="331"/>
      <c r="D3" s="331"/>
      <c r="E3" s="331"/>
      <c r="F3" s="331"/>
      <c r="G3" s="331"/>
      <c r="H3" s="331"/>
      <c r="I3" s="331"/>
      <c r="J3" s="331"/>
    </row>
    <row r="4" spans="1:10" s="30" customFormat="1" ht="15.75">
      <c r="A4" s="356" t="s">
        <v>327</v>
      </c>
      <c r="B4" s="356"/>
      <c r="C4" s="356"/>
      <c r="D4" s="356"/>
      <c r="E4" s="356"/>
      <c r="F4" s="356"/>
      <c r="G4" s="356"/>
      <c r="H4" s="356"/>
      <c r="I4" s="356"/>
      <c r="J4" s="356"/>
    </row>
    <row r="5" spans="1:10" s="30" customFormat="1" ht="15.75">
      <c r="A5" s="331" t="s">
        <v>1690</v>
      </c>
      <c r="B5" s="331"/>
      <c r="C5" s="331"/>
      <c r="D5" s="331"/>
      <c r="E5" s="331"/>
      <c r="F5" s="331"/>
      <c r="G5" s="331"/>
      <c r="H5" s="331"/>
      <c r="I5" s="331"/>
      <c r="J5" s="331"/>
    </row>
    <row r="6" spans="1:10" s="31" customFormat="1" ht="15.75" thickBot="1">
      <c r="A6" s="332" t="s">
        <v>10</v>
      </c>
      <c r="B6" s="332"/>
      <c r="C6" s="332"/>
      <c r="D6" s="332"/>
      <c r="E6" s="332"/>
      <c r="F6" s="332"/>
      <c r="G6" s="332"/>
      <c r="H6" s="332"/>
      <c r="I6" s="332"/>
      <c r="J6" s="332"/>
    </row>
    <row r="7" spans="1:10" s="49" customFormat="1" ht="53.25" customHeight="1">
      <c r="A7" s="333" t="s">
        <v>149</v>
      </c>
      <c r="B7" s="334"/>
      <c r="C7" s="39" t="s">
        <v>47</v>
      </c>
      <c r="D7" s="48" t="s">
        <v>17</v>
      </c>
      <c r="E7" s="225" t="s">
        <v>48</v>
      </c>
      <c r="F7" s="234" t="s">
        <v>1538</v>
      </c>
      <c r="G7" s="234" t="s">
        <v>1539</v>
      </c>
      <c r="H7" s="71" t="s">
        <v>1540</v>
      </c>
      <c r="I7" s="71" t="s">
        <v>1541</v>
      </c>
      <c r="J7" s="39" t="s">
        <v>140</v>
      </c>
    </row>
    <row r="8" spans="1:10" s="50" customFormat="1" ht="13.5" thickBot="1">
      <c r="A8" s="335"/>
      <c r="B8" s="336"/>
      <c r="C8" s="41" t="s">
        <v>43</v>
      </c>
      <c r="D8" s="40" t="s">
        <v>44</v>
      </c>
      <c r="E8" s="40" t="s">
        <v>18</v>
      </c>
      <c r="F8" s="235" t="s">
        <v>45</v>
      </c>
      <c r="G8" s="235" t="s">
        <v>46</v>
      </c>
      <c r="H8" s="72" t="s">
        <v>1525</v>
      </c>
      <c r="I8" s="72" t="s">
        <v>1526</v>
      </c>
      <c r="J8" s="40" t="s">
        <v>1543</v>
      </c>
    </row>
    <row r="9" spans="1:10" ht="30" customHeight="1">
      <c r="A9" s="51"/>
      <c r="B9" s="43" t="s">
        <v>1595</v>
      </c>
      <c r="C9" s="236">
        <v>5871903</v>
      </c>
      <c r="D9" s="236">
        <v>764940.88</v>
      </c>
      <c r="E9" s="236">
        <f>C9+D9</f>
        <v>6636843.8799999999</v>
      </c>
      <c r="F9" s="236">
        <v>5655633.7000000002</v>
      </c>
      <c r="G9" s="236">
        <v>5635243.04</v>
      </c>
      <c r="H9" s="236">
        <f>F9-3888900.16</f>
        <v>1766733.54</v>
      </c>
      <c r="I9" s="236">
        <f>G9-3888900.16</f>
        <v>1746342.88</v>
      </c>
      <c r="J9" s="236">
        <f>E9-F9</f>
        <v>981210.1799999997</v>
      </c>
    </row>
    <row r="10" spans="1:10" ht="30" customHeight="1">
      <c r="A10" s="51"/>
      <c r="B10" s="43"/>
      <c r="C10" s="236"/>
      <c r="D10" s="236"/>
      <c r="E10" s="236"/>
      <c r="F10" s="236"/>
      <c r="G10" s="236"/>
      <c r="H10" s="236"/>
      <c r="I10" s="236"/>
      <c r="J10" s="236"/>
    </row>
    <row r="11" spans="1:10" ht="30" customHeight="1">
      <c r="A11" s="51"/>
      <c r="B11" s="43"/>
      <c r="C11" s="236"/>
      <c r="D11" s="236"/>
      <c r="E11" s="236"/>
      <c r="F11" s="236"/>
      <c r="G11" s="236"/>
      <c r="H11" s="236"/>
      <c r="I11" s="236"/>
      <c r="J11" s="236"/>
    </row>
    <row r="12" spans="1:10" ht="30" customHeight="1">
      <c r="A12" s="51"/>
      <c r="B12" s="43"/>
      <c r="C12" s="236"/>
      <c r="D12" s="236"/>
      <c r="E12" s="236"/>
      <c r="F12" s="236"/>
      <c r="G12" s="236"/>
      <c r="H12" s="236"/>
      <c r="I12" s="236"/>
      <c r="J12" s="236"/>
    </row>
    <row r="13" spans="1:10" ht="30" customHeight="1">
      <c r="A13" s="51"/>
      <c r="B13" s="43"/>
      <c r="C13" s="236"/>
      <c r="D13" s="236"/>
      <c r="E13" s="236"/>
      <c r="F13" s="236"/>
      <c r="G13" s="236"/>
      <c r="H13" s="236"/>
      <c r="I13" s="236"/>
      <c r="J13" s="236"/>
    </row>
    <row r="14" spans="1:10" ht="30" customHeight="1">
      <c r="A14" s="51"/>
      <c r="B14" s="43"/>
      <c r="C14" s="236"/>
      <c r="D14" s="236"/>
      <c r="E14" s="236"/>
      <c r="F14" s="236"/>
      <c r="G14" s="236"/>
      <c r="H14" s="236"/>
      <c r="I14" s="236"/>
      <c r="J14" s="236"/>
    </row>
    <row r="15" spans="1:10" ht="30" customHeight="1">
      <c r="A15" s="51"/>
      <c r="B15" s="43"/>
      <c r="C15" s="236"/>
      <c r="D15" s="236"/>
      <c r="E15" s="236"/>
      <c r="F15" s="236"/>
      <c r="G15" s="236"/>
      <c r="H15" s="236"/>
      <c r="I15" s="236"/>
      <c r="J15" s="236"/>
    </row>
    <row r="16" spans="1:10" ht="30" customHeight="1">
      <c r="A16" s="51"/>
      <c r="B16" s="43"/>
      <c r="C16" s="236"/>
      <c r="D16" s="236"/>
      <c r="E16" s="236"/>
      <c r="F16" s="236"/>
      <c r="G16" s="236"/>
      <c r="H16" s="236"/>
      <c r="I16" s="236"/>
      <c r="J16" s="236"/>
    </row>
    <row r="17" spans="1:10" ht="30" customHeight="1" thickBot="1">
      <c r="A17" s="52"/>
      <c r="B17" s="44"/>
      <c r="C17" s="237"/>
      <c r="D17" s="237"/>
      <c r="E17" s="237"/>
      <c r="F17" s="237"/>
      <c r="G17" s="237"/>
      <c r="H17" s="237"/>
      <c r="I17" s="237"/>
      <c r="J17" s="237"/>
    </row>
    <row r="18" spans="1:10" ht="30" customHeight="1" thickBot="1">
      <c r="A18" s="46"/>
      <c r="B18" s="47" t="s">
        <v>20</v>
      </c>
      <c r="C18" s="237">
        <f>SUM(C9:C11)</f>
        <v>5871903</v>
      </c>
      <c r="D18" s="237">
        <f t="shared" ref="D18:I18" si="0">SUM(D9:D11)</f>
        <v>764940.88</v>
      </c>
      <c r="E18" s="237">
        <f t="shared" si="0"/>
        <v>6636843.8799999999</v>
      </c>
      <c r="F18" s="237">
        <f t="shared" si="0"/>
        <v>5655633.7000000002</v>
      </c>
      <c r="G18" s="237">
        <f t="shared" si="0"/>
        <v>5635243.04</v>
      </c>
      <c r="H18" s="237">
        <f t="shared" si="0"/>
        <v>1766733.54</v>
      </c>
      <c r="I18" s="237">
        <f t="shared" si="0"/>
        <v>1746342.88</v>
      </c>
      <c r="J18" s="237">
        <f>E18-F18</f>
        <v>981210.1799999997</v>
      </c>
    </row>
    <row r="28" spans="1:10">
      <c r="J28" s="514" t="s">
        <v>1596</v>
      </c>
    </row>
    <row r="31" spans="1:10" s="29" customFormat="1">
      <c r="A31" s="331" t="s">
        <v>21</v>
      </c>
      <c r="B31" s="331"/>
      <c r="C31" s="331"/>
      <c r="D31" s="331"/>
      <c r="E31" s="331"/>
      <c r="F31" s="331"/>
      <c r="G31" s="331"/>
      <c r="H31" s="331"/>
      <c r="I31" s="331"/>
      <c r="J31" s="331"/>
    </row>
    <row r="32" spans="1:10" s="30" customFormat="1" ht="15.75">
      <c r="A32" s="331" t="s">
        <v>15</v>
      </c>
      <c r="B32" s="331"/>
      <c r="C32" s="331"/>
      <c r="D32" s="331"/>
      <c r="E32" s="331"/>
      <c r="F32" s="331"/>
      <c r="G32" s="331"/>
      <c r="H32" s="331"/>
      <c r="I32" s="331"/>
      <c r="J32" s="331"/>
    </row>
    <row r="33" spans="1:10" s="30" customFormat="1" ht="15.75">
      <c r="A33" s="331" t="s">
        <v>151</v>
      </c>
      <c r="B33" s="331"/>
      <c r="C33" s="331"/>
      <c r="D33" s="331"/>
      <c r="E33" s="331"/>
      <c r="F33" s="331"/>
      <c r="G33" s="331"/>
      <c r="H33" s="331"/>
      <c r="I33" s="331"/>
      <c r="J33" s="331"/>
    </row>
    <row r="34" spans="1:10" s="30" customFormat="1" ht="15.75">
      <c r="A34" s="356" t="s">
        <v>327</v>
      </c>
      <c r="B34" s="356"/>
      <c r="C34" s="356"/>
      <c r="D34" s="356"/>
      <c r="E34" s="356"/>
      <c r="F34" s="356"/>
      <c r="G34" s="356"/>
      <c r="H34" s="356"/>
      <c r="I34" s="356"/>
      <c r="J34" s="356"/>
    </row>
    <row r="35" spans="1:10" s="30" customFormat="1" ht="15.75">
      <c r="A35" s="331" t="s">
        <v>1690</v>
      </c>
      <c r="B35" s="331"/>
      <c r="C35" s="331"/>
      <c r="D35" s="331"/>
      <c r="E35" s="331"/>
      <c r="F35" s="331"/>
      <c r="G35" s="331"/>
      <c r="H35" s="331"/>
      <c r="I35" s="331"/>
      <c r="J35" s="331"/>
    </row>
    <row r="36" spans="1:10" s="31" customFormat="1">
      <c r="A36" s="353" t="s">
        <v>10</v>
      </c>
      <c r="B36" s="353"/>
      <c r="C36" s="353"/>
      <c r="D36" s="353"/>
      <c r="E36" s="353"/>
      <c r="F36" s="353"/>
      <c r="G36" s="353"/>
      <c r="H36" s="353"/>
      <c r="I36" s="353"/>
      <c r="J36" s="353"/>
    </row>
    <row r="37" spans="1:10" ht="15.75" thickBot="1"/>
    <row r="38" spans="1:10" s="49" customFormat="1" ht="53.25" customHeight="1">
      <c r="A38" s="333" t="s">
        <v>151</v>
      </c>
      <c r="B38" s="334"/>
      <c r="C38" s="39" t="s">
        <v>47</v>
      </c>
      <c r="D38" s="48" t="s">
        <v>17</v>
      </c>
      <c r="E38" s="225" t="s">
        <v>48</v>
      </c>
      <c r="F38" s="234" t="s">
        <v>1538</v>
      </c>
      <c r="G38" s="234" t="s">
        <v>1539</v>
      </c>
      <c r="H38" s="71" t="s">
        <v>1540</v>
      </c>
      <c r="I38" s="71" t="s">
        <v>1541</v>
      </c>
      <c r="J38" s="39" t="s">
        <v>140</v>
      </c>
    </row>
    <row r="39" spans="1:10" s="50" customFormat="1" ht="13.5" thickBot="1">
      <c r="A39" s="335"/>
      <c r="B39" s="336"/>
      <c r="C39" s="41" t="s">
        <v>43</v>
      </c>
      <c r="D39" s="40" t="s">
        <v>44</v>
      </c>
      <c r="E39" s="40" t="s">
        <v>18</v>
      </c>
      <c r="F39" s="235" t="s">
        <v>45</v>
      </c>
      <c r="G39" s="235" t="s">
        <v>46</v>
      </c>
      <c r="H39" s="72" t="s">
        <v>1525</v>
      </c>
      <c r="I39" s="72" t="s">
        <v>1526</v>
      </c>
      <c r="J39" s="40" t="s">
        <v>1543</v>
      </c>
    </row>
    <row r="40" spans="1:10" ht="30" customHeight="1">
      <c r="A40" s="51"/>
      <c r="B40" s="43"/>
      <c r="C40" s="42"/>
      <c r="D40" s="42"/>
      <c r="E40" s="42"/>
      <c r="F40" s="42"/>
      <c r="G40" s="42"/>
      <c r="H40" s="42"/>
      <c r="I40" s="42"/>
      <c r="J40" s="42"/>
    </row>
    <row r="41" spans="1:10" ht="30" customHeight="1">
      <c r="A41" s="51"/>
      <c r="B41" s="43" t="s">
        <v>186</v>
      </c>
      <c r="C41" s="42"/>
      <c r="D41" s="42"/>
      <c r="E41" s="42"/>
      <c r="F41" s="42"/>
      <c r="G41" s="42"/>
      <c r="H41" s="42"/>
      <c r="I41" s="42"/>
      <c r="J41" s="42"/>
    </row>
    <row r="42" spans="1:10" ht="30" customHeight="1">
      <c r="A42" s="51"/>
      <c r="B42" s="43" t="s">
        <v>152</v>
      </c>
      <c r="C42" s="42"/>
      <c r="D42" s="42"/>
      <c r="E42" s="42"/>
      <c r="F42" s="42"/>
      <c r="G42" s="42"/>
      <c r="H42" s="42"/>
      <c r="I42" s="42"/>
      <c r="J42" s="42"/>
    </row>
    <row r="43" spans="1:10" ht="30" customHeight="1">
      <c r="A43" s="51"/>
      <c r="B43" s="43" t="s">
        <v>153</v>
      </c>
      <c r="C43" s="42"/>
      <c r="D43" s="42"/>
      <c r="E43" s="42"/>
      <c r="F43" s="42"/>
      <c r="G43" s="42"/>
      <c r="H43" s="42"/>
      <c r="I43" s="42"/>
      <c r="J43" s="42"/>
    </row>
    <row r="44" spans="1:10" ht="30" customHeight="1">
      <c r="A44" s="51"/>
      <c r="B44" s="43" t="s">
        <v>154</v>
      </c>
      <c r="C44" s="42"/>
      <c r="D44" s="42"/>
      <c r="E44" s="42"/>
      <c r="F44" s="42"/>
      <c r="G44" s="42"/>
      <c r="H44" s="42"/>
      <c r="I44" s="42"/>
      <c r="J44" s="42"/>
    </row>
    <row r="45" spans="1:10" ht="30" customHeight="1">
      <c r="A45" s="51"/>
      <c r="B45" s="43" t="s">
        <v>155</v>
      </c>
      <c r="C45" s="236">
        <v>5871903</v>
      </c>
      <c r="D45" s="236">
        <v>764940.88</v>
      </c>
      <c r="E45" s="236">
        <v>6636843.8799999999</v>
      </c>
      <c r="F45" s="236">
        <v>5655633.7000000002</v>
      </c>
      <c r="G45" s="236">
        <v>5635243.04</v>
      </c>
      <c r="H45" s="236">
        <v>1766733.54</v>
      </c>
      <c r="I45" s="236">
        <v>1746342.88</v>
      </c>
      <c r="J45" s="236">
        <v>981210.1799999997</v>
      </c>
    </row>
    <row r="46" spans="1:10" ht="30" customHeight="1">
      <c r="A46" s="51"/>
      <c r="B46" s="43"/>
      <c r="C46" s="42"/>
      <c r="D46" s="42"/>
      <c r="E46" s="42"/>
      <c r="F46" s="42"/>
      <c r="G46" s="42"/>
      <c r="H46" s="42"/>
      <c r="I46" s="42"/>
      <c r="J46" s="42"/>
    </row>
    <row r="47" spans="1:10" ht="30" customHeight="1">
      <c r="A47" s="51"/>
      <c r="B47" s="43"/>
      <c r="C47" s="42"/>
      <c r="D47" s="42"/>
      <c r="E47" s="42"/>
      <c r="F47" s="42"/>
      <c r="G47" s="42"/>
      <c r="H47" s="42"/>
      <c r="I47" s="42"/>
      <c r="J47" s="42"/>
    </row>
    <row r="48" spans="1:10" ht="30" customHeight="1" thickBot="1">
      <c r="A48" s="52"/>
      <c r="B48" s="44"/>
      <c r="C48" s="45"/>
      <c r="D48" s="45"/>
      <c r="E48" s="45"/>
      <c r="F48" s="45"/>
      <c r="G48" s="45"/>
      <c r="H48" s="45"/>
      <c r="I48" s="45"/>
      <c r="J48" s="45"/>
    </row>
    <row r="49" spans="1:10" ht="30" customHeight="1" thickBot="1">
      <c r="A49" s="46"/>
      <c r="B49" s="47" t="s">
        <v>20</v>
      </c>
      <c r="C49" s="325">
        <f>C45</f>
        <v>5871903</v>
      </c>
      <c r="D49" s="325">
        <f t="shared" ref="D49:J49" si="1">D45</f>
        <v>764940.88</v>
      </c>
      <c r="E49" s="325">
        <f t="shared" si="1"/>
        <v>6636843.8799999999</v>
      </c>
      <c r="F49" s="325">
        <f t="shared" si="1"/>
        <v>5655633.7000000002</v>
      </c>
      <c r="G49" s="325">
        <f t="shared" si="1"/>
        <v>5635243.04</v>
      </c>
      <c r="H49" s="325">
        <f t="shared" si="1"/>
        <v>1766733.54</v>
      </c>
      <c r="I49" s="325">
        <f t="shared" si="1"/>
        <v>1746342.88</v>
      </c>
      <c r="J49" s="325">
        <f t="shared" si="1"/>
        <v>981210.1799999997</v>
      </c>
    </row>
    <row r="56" spans="1:10">
      <c r="J56" s="514" t="s">
        <v>222</v>
      </c>
    </row>
    <row r="61" spans="1:10">
      <c r="A61" s="331" t="s">
        <v>21</v>
      </c>
      <c r="B61" s="331"/>
      <c r="C61" s="331"/>
      <c r="D61" s="331"/>
      <c r="E61" s="331"/>
      <c r="F61" s="331"/>
      <c r="G61" s="331"/>
      <c r="H61" s="331"/>
      <c r="I61" s="331"/>
      <c r="J61" s="331"/>
    </row>
    <row r="62" spans="1:10">
      <c r="A62" s="331" t="s">
        <v>15</v>
      </c>
      <c r="B62" s="331"/>
      <c r="C62" s="331"/>
      <c r="D62" s="331"/>
      <c r="E62" s="331"/>
      <c r="F62" s="331"/>
      <c r="G62" s="331"/>
      <c r="H62" s="331"/>
      <c r="I62" s="331"/>
      <c r="J62" s="331"/>
    </row>
    <row r="63" spans="1:10">
      <c r="A63" s="331" t="s">
        <v>156</v>
      </c>
      <c r="B63" s="331"/>
      <c r="C63" s="331"/>
      <c r="D63" s="331"/>
      <c r="E63" s="331"/>
      <c r="F63" s="331"/>
      <c r="G63" s="331"/>
      <c r="H63" s="331"/>
      <c r="I63" s="331"/>
      <c r="J63" s="331"/>
    </row>
    <row r="64" spans="1:10">
      <c r="A64" s="356" t="s">
        <v>327</v>
      </c>
      <c r="B64" s="356"/>
      <c r="C64" s="356"/>
      <c r="D64" s="356"/>
      <c r="E64" s="356"/>
      <c r="F64" s="356"/>
      <c r="G64" s="356"/>
      <c r="H64" s="356"/>
      <c r="I64" s="356"/>
      <c r="J64" s="356"/>
    </row>
    <row r="65" spans="1:10">
      <c r="A65" s="331" t="s">
        <v>1690</v>
      </c>
      <c r="B65" s="331"/>
      <c r="C65" s="331"/>
      <c r="D65" s="331"/>
      <c r="E65" s="331"/>
      <c r="F65" s="331"/>
      <c r="G65" s="331"/>
      <c r="H65" s="331"/>
      <c r="I65" s="331"/>
      <c r="J65" s="331"/>
    </row>
    <row r="66" spans="1:10">
      <c r="A66" s="353" t="s">
        <v>10</v>
      </c>
      <c r="B66" s="353"/>
      <c r="C66" s="353"/>
      <c r="D66" s="353"/>
      <c r="E66" s="353"/>
      <c r="F66" s="353"/>
      <c r="G66" s="353"/>
      <c r="H66" s="353"/>
      <c r="I66" s="353"/>
      <c r="J66" s="353"/>
    </row>
    <row r="67" spans="1:10" ht="4.5" customHeight="1" thickBot="1"/>
    <row r="68" spans="1:10" ht="38.25">
      <c r="A68" s="333" t="s">
        <v>9</v>
      </c>
      <c r="B68" s="334"/>
      <c r="C68" s="39" t="s">
        <v>47</v>
      </c>
      <c r="D68" s="48" t="s">
        <v>17</v>
      </c>
      <c r="E68" s="225" t="s">
        <v>48</v>
      </c>
      <c r="F68" s="234" t="s">
        <v>1538</v>
      </c>
      <c r="G68" s="234" t="s">
        <v>1539</v>
      </c>
      <c r="H68" s="71" t="s">
        <v>1540</v>
      </c>
      <c r="I68" s="71" t="s">
        <v>1541</v>
      </c>
      <c r="J68" s="39" t="s">
        <v>140</v>
      </c>
    </row>
    <row r="69" spans="1:10" ht="15.75" thickBot="1">
      <c r="A69" s="335"/>
      <c r="B69" s="336"/>
      <c r="C69" s="41" t="s">
        <v>43</v>
      </c>
      <c r="D69" s="40" t="s">
        <v>44</v>
      </c>
      <c r="E69" s="40" t="s">
        <v>18</v>
      </c>
      <c r="F69" s="235" t="s">
        <v>45</v>
      </c>
      <c r="G69" s="235" t="s">
        <v>46</v>
      </c>
      <c r="H69" s="72" t="s">
        <v>1525</v>
      </c>
      <c r="I69" s="72" t="s">
        <v>1526</v>
      </c>
      <c r="J69" s="40" t="s">
        <v>1543</v>
      </c>
    </row>
    <row r="70" spans="1:10" ht="4.5" customHeight="1">
      <c r="A70" s="51"/>
      <c r="B70" s="43"/>
      <c r="C70" s="42"/>
      <c r="D70" s="42"/>
      <c r="E70" s="42"/>
      <c r="F70" s="42"/>
      <c r="G70" s="42"/>
      <c r="H70" s="42"/>
      <c r="I70" s="42"/>
      <c r="J70" s="42"/>
    </row>
    <row r="71" spans="1:10" ht="12" customHeight="1">
      <c r="A71" s="121" t="s">
        <v>157</v>
      </c>
      <c r="B71" s="122"/>
      <c r="C71" s="42"/>
      <c r="D71" s="42"/>
      <c r="E71" s="42"/>
      <c r="F71" s="42"/>
      <c r="G71" s="42"/>
      <c r="H71" s="42"/>
      <c r="I71" s="42"/>
      <c r="J71" s="42"/>
    </row>
    <row r="72" spans="1:10" ht="12" customHeight="1">
      <c r="A72" s="121"/>
      <c r="B72" s="122" t="s">
        <v>158</v>
      </c>
      <c r="C72" s="42"/>
      <c r="D72" s="42"/>
      <c r="E72" s="42"/>
      <c r="F72" s="42"/>
      <c r="G72" s="42"/>
      <c r="H72" s="42"/>
      <c r="I72" s="42"/>
      <c r="J72" s="42"/>
    </row>
    <row r="73" spans="1:10" ht="12" customHeight="1">
      <c r="A73" s="121"/>
      <c r="B73" s="122" t="s">
        <v>159</v>
      </c>
      <c r="C73" s="42"/>
      <c r="D73" s="42"/>
      <c r="E73" s="42"/>
      <c r="F73" s="42"/>
      <c r="G73" s="42"/>
      <c r="H73" s="42"/>
      <c r="I73" s="42"/>
      <c r="J73" s="42"/>
    </row>
    <row r="74" spans="1:10" ht="12" customHeight="1">
      <c r="A74" s="121"/>
      <c r="B74" s="122" t="s">
        <v>161</v>
      </c>
      <c r="C74" s="42"/>
      <c r="D74" s="42"/>
      <c r="E74" s="42"/>
      <c r="F74" s="42"/>
      <c r="G74" s="42"/>
      <c r="H74" s="42"/>
      <c r="I74" s="42"/>
      <c r="J74" s="42"/>
    </row>
    <row r="75" spans="1:10" ht="12" customHeight="1">
      <c r="A75" s="121"/>
      <c r="B75" s="122" t="s">
        <v>160</v>
      </c>
      <c r="C75" s="42"/>
      <c r="D75" s="42"/>
      <c r="E75" s="42"/>
      <c r="F75" s="42"/>
      <c r="G75" s="42"/>
      <c r="H75" s="42"/>
      <c r="I75" s="42"/>
      <c r="J75" s="42"/>
    </row>
    <row r="76" spans="1:10" ht="12" customHeight="1">
      <c r="A76" s="121"/>
      <c r="B76" s="122" t="s">
        <v>162</v>
      </c>
      <c r="C76" s="42"/>
      <c r="D76" s="42"/>
      <c r="E76" s="42"/>
      <c r="F76" s="42"/>
      <c r="G76" s="42"/>
      <c r="H76" s="42"/>
      <c r="I76" s="42"/>
      <c r="J76" s="42"/>
    </row>
    <row r="77" spans="1:10" ht="12" customHeight="1">
      <c r="A77" s="121"/>
      <c r="B77" s="122" t="s">
        <v>163</v>
      </c>
      <c r="C77" s="42"/>
      <c r="D77" s="42"/>
      <c r="E77" s="42"/>
      <c r="F77" s="42"/>
      <c r="G77" s="42"/>
      <c r="H77" s="42"/>
      <c r="I77" s="42"/>
      <c r="J77" s="42"/>
    </row>
    <row r="78" spans="1:10" ht="12" customHeight="1">
      <c r="A78" s="121"/>
      <c r="B78" s="122" t="s">
        <v>164</v>
      </c>
      <c r="C78" s="42"/>
      <c r="D78" s="42"/>
      <c r="E78" s="42"/>
      <c r="F78" s="42"/>
      <c r="G78" s="42"/>
      <c r="H78" s="42"/>
      <c r="I78" s="42"/>
      <c r="J78" s="42"/>
    </row>
    <row r="79" spans="1:10" ht="12" customHeight="1">
      <c r="A79" s="121"/>
      <c r="B79" s="122" t="s">
        <v>165</v>
      </c>
      <c r="C79" s="42"/>
      <c r="D79" s="42"/>
      <c r="E79" s="42"/>
      <c r="F79" s="42"/>
      <c r="G79" s="42"/>
      <c r="H79" s="70"/>
      <c r="I79" s="42"/>
      <c r="J79" s="42"/>
    </row>
    <row r="80" spans="1:10" ht="5.25" customHeight="1">
      <c r="A80" s="121"/>
      <c r="B80" s="122"/>
      <c r="C80" s="42"/>
      <c r="D80" s="42"/>
      <c r="E80" s="42"/>
      <c r="F80" s="42"/>
      <c r="G80" s="42"/>
      <c r="H80" s="249"/>
      <c r="I80" s="249"/>
      <c r="J80" s="42"/>
    </row>
    <row r="81" spans="1:10" ht="12" customHeight="1">
      <c r="A81" s="354" t="s">
        <v>166</v>
      </c>
      <c r="B81" s="355"/>
      <c r="C81" s="42"/>
      <c r="D81" s="42"/>
      <c r="E81" s="42"/>
      <c r="F81" s="42"/>
      <c r="G81" s="42"/>
      <c r="H81" s="249"/>
      <c r="I81" s="249"/>
      <c r="J81" s="42"/>
    </row>
    <row r="82" spans="1:10" ht="12" customHeight="1">
      <c r="A82" s="121"/>
      <c r="B82" s="122" t="s">
        <v>167</v>
      </c>
      <c r="C82" s="42"/>
      <c r="D82" s="42"/>
      <c r="E82" s="42"/>
      <c r="F82" s="42"/>
      <c r="G82" s="42"/>
      <c r="H82" s="249"/>
      <c r="I82" s="249"/>
      <c r="J82" s="42"/>
    </row>
    <row r="83" spans="1:10" ht="12" customHeight="1">
      <c r="A83" s="121"/>
      <c r="B83" s="122" t="s">
        <v>168</v>
      </c>
      <c r="C83" s="42"/>
      <c r="D83" s="42"/>
      <c r="E83" s="42"/>
      <c r="F83" s="42"/>
      <c r="G83" s="42"/>
      <c r="H83" s="249"/>
      <c r="I83" s="249"/>
      <c r="J83" s="42"/>
    </row>
    <row r="84" spans="1:10" ht="12" customHeight="1">
      <c r="A84" s="121"/>
      <c r="B84" s="122" t="s">
        <v>169</v>
      </c>
      <c r="C84" s="42"/>
      <c r="D84" s="42"/>
      <c r="E84" s="42"/>
      <c r="F84" s="42"/>
      <c r="G84" s="42"/>
      <c r="H84" s="249"/>
      <c r="I84" s="249"/>
      <c r="J84" s="42"/>
    </row>
    <row r="85" spans="1:10" ht="12" customHeight="1">
      <c r="A85" s="121"/>
      <c r="B85" s="122" t="s">
        <v>170</v>
      </c>
      <c r="C85" s="42"/>
      <c r="D85" s="42"/>
      <c r="E85" s="42"/>
      <c r="F85" s="42"/>
      <c r="G85" s="42"/>
      <c r="H85" s="249"/>
      <c r="I85" s="249"/>
      <c r="J85" s="42"/>
    </row>
    <row r="86" spans="1:10" ht="12" customHeight="1">
      <c r="A86" s="121"/>
      <c r="B86" s="122" t="s">
        <v>171</v>
      </c>
      <c r="C86" s="42"/>
      <c r="D86" s="42"/>
      <c r="E86" s="42"/>
      <c r="F86" s="42"/>
      <c r="G86" s="42"/>
      <c r="H86" s="249"/>
      <c r="I86" s="249"/>
      <c r="J86" s="42"/>
    </row>
    <row r="87" spans="1:10" ht="12" customHeight="1">
      <c r="A87" s="121"/>
      <c r="B87" s="122" t="s">
        <v>172</v>
      </c>
      <c r="C87" s="42"/>
      <c r="D87" s="42"/>
      <c r="E87" s="42"/>
      <c r="F87" s="42"/>
      <c r="G87" s="42"/>
      <c r="H87" s="249"/>
      <c r="I87" s="249"/>
      <c r="J87" s="42"/>
    </row>
    <row r="88" spans="1:10" ht="12" customHeight="1">
      <c r="A88" s="121"/>
      <c r="B88" s="122" t="s">
        <v>173</v>
      </c>
      <c r="C88" s="42"/>
      <c r="D88" s="42"/>
      <c r="E88" s="42"/>
      <c r="F88" s="42"/>
      <c r="G88" s="42"/>
      <c r="H88" s="249"/>
      <c r="I88" s="249"/>
      <c r="J88" s="42"/>
    </row>
    <row r="89" spans="1:10" ht="3" customHeight="1">
      <c r="A89" s="121"/>
      <c r="B89" s="122"/>
      <c r="C89" s="42"/>
      <c r="D89" s="42"/>
      <c r="E89" s="42"/>
      <c r="F89" s="42"/>
      <c r="G89" s="42"/>
      <c r="H89" s="249"/>
      <c r="I89" s="249"/>
      <c r="J89" s="42"/>
    </row>
    <row r="90" spans="1:10" ht="12" customHeight="1">
      <c r="A90" s="354" t="s">
        <v>174</v>
      </c>
      <c r="B90" s="355"/>
      <c r="C90" s="42"/>
      <c r="D90" s="42"/>
      <c r="E90" s="42"/>
      <c r="F90" s="42"/>
      <c r="G90" s="42"/>
      <c r="H90" s="249"/>
      <c r="I90" s="249"/>
      <c r="J90" s="42"/>
    </row>
    <row r="91" spans="1:10" ht="12" customHeight="1">
      <c r="A91" s="121"/>
      <c r="B91" s="122" t="s">
        <v>175</v>
      </c>
      <c r="C91" s="42"/>
      <c r="D91" s="42"/>
      <c r="E91" s="42"/>
      <c r="F91" s="42"/>
      <c r="G91" s="42"/>
      <c r="H91" s="249"/>
      <c r="I91" s="249"/>
      <c r="J91" s="42"/>
    </row>
    <row r="92" spans="1:10" ht="12" customHeight="1">
      <c r="A92" s="121"/>
      <c r="B92" s="122" t="s">
        <v>176</v>
      </c>
      <c r="C92" s="42"/>
      <c r="D92" s="42"/>
      <c r="E92" s="42"/>
      <c r="F92" s="42"/>
      <c r="G92" s="42"/>
      <c r="H92" s="249"/>
      <c r="I92" s="249"/>
      <c r="J92" s="42"/>
    </row>
    <row r="93" spans="1:10" ht="12" customHeight="1">
      <c r="A93" s="121"/>
      <c r="B93" s="122" t="s">
        <v>226</v>
      </c>
      <c r="C93" s="42"/>
      <c r="D93" s="42"/>
      <c r="E93" s="42"/>
      <c r="F93" s="42"/>
      <c r="G93" s="42"/>
      <c r="H93" s="249"/>
      <c r="I93" s="249"/>
      <c r="J93" s="42"/>
    </row>
    <row r="94" spans="1:10" ht="12" customHeight="1">
      <c r="A94" s="121"/>
      <c r="B94" s="122" t="s">
        <v>187</v>
      </c>
      <c r="C94" s="42"/>
      <c r="D94" s="42"/>
      <c r="E94" s="42"/>
      <c r="F94" s="42"/>
      <c r="G94" s="42"/>
      <c r="H94" s="249"/>
      <c r="I94" s="249"/>
      <c r="J94" s="42"/>
    </row>
    <row r="95" spans="1:10" ht="12" customHeight="1">
      <c r="A95" s="121"/>
      <c r="B95" s="122" t="s">
        <v>177</v>
      </c>
      <c r="C95" s="42"/>
      <c r="D95" s="42"/>
      <c r="E95" s="42"/>
      <c r="F95" s="42"/>
      <c r="G95" s="42"/>
      <c r="H95" s="249"/>
      <c r="I95" s="249"/>
      <c r="J95" s="42"/>
    </row>
    <row r="96" spans="1:10" ht="12" customHeight="1">
      <c r="A96" s="121"/>
      <c r="B96" s="122" t="s">
        <v>227</v>
      </c>
      <c r="C96" s="236">
        <v>5871903</v>
      </c>
      <c r="D96" s="236">
        <v>764940.88</v>
      </c>
      <c r="E96" s="236">
        <v>6636843.8799999999</v>
      </c>
      <c r="F96" s="236">
        <v>5655633.7000000002</v>
      </c>
      <c r="G96" s="236">
        <v>5635243.04</v>
      </c>
      <c r="H96" s="236">
        <v>1766733.54</v>
      </c>
      <c r="I96" s="236">
        <v>1746342.88</v>
      </c>
      <c r="J96" s="236">
        <v>981210.1799999997</v>
      </c>
    </row>
    <row r="97" spans="1:10" ht="12" customHeight="1">
      <c r="A97" s="121"/>
      <c r="B97" s="122" t="s">
        <v>178</v>
      </c>
      <c r="C97" s="42"/>
      <c r="D97" s="42"/>
      <c r="E97" s="42"/>
      <c r="F97" s="42"/>
      <c r="G97" s="42"/>
      <c r="H97" s="249"/>
      <c r="I97" s="249"/>
      <c r="J97" s="42"/>
    </row>
    <row r="98" spans="1:10" ht="12" customHeight="1">
      <c r="A98" s="121"/>
      <c r="B98" s="122" t="s">
        <v>179</v>
      </c>
      <c r="C98" s="42"/>
      <c r="D98" s="42"/>
      <c r="E98" s="42"/>
      <c r="F98" s="42"/>
      <c r="G98" s="42"/>
      <c r="H98" s="249"/>
      <c r="I98" s="249"/>
      <c r="J98" s="42"/>
    </row>
    <row r="99" spans="1:10" ht="12" customHeight="1">
      <c r="A99" s="121"/>
      <c r="B99" s="122" t="s">
        <v>180</v>
      </c>
      <c r="C99" s="42"/>
      <c r="D99" s="42"/>
      <c r="E99" s="42"/>
      <c r="F99" s="42"/>
      <c r="G99" s="42"/>
      <c r="H99" s="249"/>
      <c r="I99" s="249"/>
      <c r="J99" s="42"/>
    </row>
    <row r="100" spans="1:10" ht="3" customHeight="1">
      <c r="A100" s="121"/>
      <c r="B100" s="122"/>
      <c r="C100" s="42"/>
      <c r="D100" s="42"/>
      <c r="E100" s="42"/>
      <c r="F100" s="42"/>
      <c r="G100" s="42"/>
      <c r="H100" s="249"/>
      <c r="I100" s="249"/>
      <c r="J100" s="42"/>
    </row>
    <row r="101" spans="1:10" ht="12" customHeight="1">
      <c r="A101" s="354" t="s">
        <v>181</v>
      </c>
      <c r="B101" s="355"/>
      <c r="C101" s="42"/>
      <c r="D101" s="42"/>
      <c r="E101" s="42"/>
      <c r="F101" s="42"/>
      <c r="G101" s="42"/>
      <c r="H101" s="249"/>
      <c r="I101" s="249"/>
      <c r="J101" s="42"/>
    </row>
    <row r="102" spans="1:10" ht="12" customHeight="1">
      <c r="A102" s="121"/>
      <c r="B102" s="123" t="s">
        <v>182</v>
      </c>
      <c r="C102" s="42"/>
      <c r="D102" s="42"/>
      <c r="E102" s="42"/>
      <c r="F102" s="42"/>
      <c r="G102" s="42"/>
      <c r="H102" s="249"/>
      <c r="I102" s="249"/>
      <c r="J102" s="42"/>
    </row>
    <row r="103" spans="1:10" ht="25.5" customHeight="1">
      <c r="A103" s="121"/>
      <c r="B103" s="123" t="s">
        <v>183</v>
      </c>
      <c r="C103" s="42"/>
      <c r="D103" s="42"/>
      <c r="E103" s="42"/>
      <c r="F103" s="42"/>
      <c r="G103" s="42"/>
      <c r="H103" s="249"/>
      <c r="I103" s="249"/>
      <c r="J103" s="42"/>
    </row>
    <row r="104" spans="1:10" ht="12" customHeight="1">
      <c r="A104" s="121"/>
      <c r="B104" s="122" t="s">
        <v>184</v>
      </c>
      <c r="C104" s="42"/>
      <c r="D104" s="42"/>
      <c r="E104" s="42"/>
      <c r="F104" s="42"/>
      <c r="G104" s="42"/>
      <c r="H104" s="249"/>
      <c r="I104" s="249"/>
      <c r="J104" s="42"/>
    </row>
    <row r="105" spans="1:10" ht="12" customHeight="1" thickBot="1">
      <c r="A105" s="121"/>
      <c r="B105" s="122" t="s">
        <v>185</v>
      </c>
      <c r="C105" s="42"/>
      <c r="D105" s="42"/>
      <c r="E105" s="42"/>
      <c r="F105" s="42"/>
      <c r="G105" s="42"/>
      <c r="H105" s="249"/>
      <c r="I105" s="249"/>
      <c r="J105" s="42"/>
    </row>
    <row r="106" spans="1:10" ht="15.75" thickBot="1">
      <c r="A106" s="124"/>
      <c r="B106" s="125" t="s">
        <v>20</v>
      </c>
      <c r="C106" s="324">
        <f>C96</f>
        <v>5871903</v>
      </c>
      <c r="D106" s="324">
        <f t="shared" ref="D106:J106" si="2">D96</f>
        <v>764940.88</v>
      </c>
      <c r="E106" s="324">
        <f t="shared" si="2"/>
        <v>6636843.8799999999</v>
      </c>
      <c r="F106" s="324">
        <f t="shared" si="2"/>
        <v>5655633.7000000002</v>
      </c>
      <c r="G106" s="324">
        <f t="shared" si="2"/>
        <v>5635243.04</v>
      </c>
      <c r="H106" s="324">
        <f t="shared" si="2"/>
        <v>1766733.54</v>
      </c>
      <c r="I106" s="324">
        <f t="shared" si="2"/>
        <v>1746342.88</v>
      </c>
      <c r="J106" s="324">
        <f t="shared" si="2"/>
        <v>981210.1799999997</v>
      </c>
    </row>
    <row r="108" spans="1:10">
      <c r="J108" s="514" t="s">
        <v>221</v>
      </c>
    </row>
    <row r="109" spans="1:10">
      <c r="G109" s="120"/>
    </row>
    <row r="110" spans="1:10">
      <c r="G110" s="120"/>
    </row>
    <row r="111" spans="1:10">
      <c r="A111" s="331" t="s">
        <v>21</v>
      </c>
      <c r="B111" s="331"/>
      <c r="C111" s="331"/>
      <c r="D111" s="331"/>
      <c r="E111" s="331"/>
      <c r="F111" s="331"/>
      <c r="G111" s="331"/>
      <c r="H111" s="331"/>
      <c r="I111" s="331"/>
      <c r="J111" s="331"/>
    </row>
    <row r="112" spans="1:10">
      <c r="A112" s="331" t="s">
        <v>189</v>
      </c>
      <c r="B112" s="331"/>
      <c r="C112" s="331"/>
      <c r="D112" s="331"/>
      <c r="E112" s="331"/>
      <c r="F112" s="331"/>
      <c r="G112" s="331"/>
      <c r="H112" s="331"/>
      <c r="I112" s="331"/>
      <c r="J112" s="331"/>
    </row>
    <row r="113" spans="1:10">
      <c r="A113" s="356" t="s">
        <v>327</v>
      </c>
      <c r="B113" s="356"/>
      <c r="C113" s="356"/>
      <c r="D113" s="356"/>
      <c r="E113" s="356"/>
      <c r="F113" s="356"/>
      <c r="G113" s="356"/>
      <c r="H113" s="356"/>
      <c r="I113" s="356"/>
      <c r="J113" s="356"/>
    </row>
    <row r="114" spans="1:10">
      <c r="A114" s="331" t="s">
        <v>1690</v>
      </c>
      <c r="B114" s="331"/>
      <c r="C114" s="331"/>
      <c r="D114" s="331"/>
      <c r="E114" s="331"/>
      <c r="F114" s="331"/>
      <c r="G114" s="331"/>
      <c r="H114" s="331"/>
      <c r="I114" s="331"/>
      <c r="J114" s="331"/>
    </row>
    <row r="115" spans="1:10">
      <c r="A115" s="353" t="s">
        <v>10</v>
      </c>
      <c r="B115" s="353"/>
      <c r="C115" s="353"/>
      <c r="D115" s="353"/>
      <c r="E115" s="353"/>
      <c r="F115" s="353"/>
      <c r="G115" s="353"/>
      <c r="H115" s="353"/>
      <c r="I115" s="353"/>
      <c r="J115" s="353"/>
    </row>
    <row r="116" spans="1:10" ht="6" customHeight="1" thickBot="1"/>
    <row r="117" spans="1:10" ht="38.25">
      <c r="A117" s="333" t="s">
        <v>9</v>
      </c>
      <c r="B117" s="334"/>
      <c r="C117" s="39" t="s">
        <v>47</v>
      </c>
      <c r="D117" s="48" t="s">
        <v>17</v>
      </c>
      <c r="E117" s="225" t="s">
        <v>48</v>
      </c>
      <c r="F117" s="234" t="s">
        <v>1538</v>
      </c>
      <c r="G117" s="234" t="s">
        <v>1539</v>
      </c>
      <c r="H117" s="71" t="s">
        <v>1540</v>
      </c>
      <c r="I117" s="71" t="s">
        <v>1541</v>
      </c>
      <c r="J117" s="39" t="s">
        <v>140</v>
      </c>
    </row>
    <row r="118" spans="1:10" ht="15.75" thickBot="1">
      <c r="A118" s="335"/>
      <c r="B118" s="336"/>
      <c r="C118" s="41" t="s">
        <v>43</v>
      </c>
      <c r="D118" s="40" t="s">
        <v>44</v>
      </c>
      <c r="E118" s="40" t="s">
        <v>18</v>
      </c>
      <c r="F118" s="235" t="s">
        <v>45</v>
      </c>
      <c r="G118" s="235" t="s">
        <v>46</v>
      </c>
      <c r="H118" s="72" t="s">
        <v>1525</v>
      </c>
      <c r="I118" s="72" t="s">
        <v>1526</v>
      </c>
      <c r="J118" s="40" t="s">
        <v>1543</v>
      </c>
    </row>
    <row r="119" spans="1:10" ht="4.5" customHeight="1">
      <c r="A119" s="51"/>
      <c r="B119" s="43"/>
      <c r="C119" s="42"/>
      <c r="D119" s="42"/>
      <c r="E119" s="42"/>
      <c r="F119" s="42"/>
      <c r="G119" s="42"/>
      <c r="H119" s="42"/>
      <c r="I119" s="42"/>
      <c r="J119" s="42"/>
    </row>
    <row r="120" spans="1:10">
      <c r="A120" s="121" t="s">
        <v>188</v>
      </c>
      <c r="B120" s="122"/>
      <c r="C120" s="42"/>
      <c r="D120" s="42"/>
      <c r="E120" s="42"/>
      <c r="F120" s="42"/>
      <c r="G120" s="42"/>
      <c r="H120" s="42"/>
      <c r="I120" s="42"/>
      <c r="J120" s="42"/>
    </row>
    <row r="121" spans="1:10" ht="13.5" customHeight="1">
      <c r="A121" s="126" t="s">
        <v>190</v>
      </c>
      <c r="B121" s="127"/>
      <c r="C121" s="130"/>
      <c r="D121" s="130"/>
      <c r="E121" s="130"/>
      <c r="F121" s="130"/>
      <c r="G121" s="130"/>
      <c r="H121" s="42"/>
      <c r="I121" s="42"/>
      <c r="J121" s="130"/>
    </row>
    <row r="122" spans="1:10" ht="14.25" customHeight="1">
      <c r="A122" s="128"/>
      <c r="B122" s="127" t="s">
        <v>191</v>
      </c>
      <c r="C122" s="130"/>
      <c r="D122" s="130"/>
      <c r="E122" s="130"/>
      <c r="F122" s="130"/>
      <c r="G122" s="130"/>
      <c r="H122" s="42"/>
      <c r="I122" s="42"/>
      <c r="J122" s="130"/>
    </row>
    <row r="123" spans="1:10" ht="14.25" customHeight="1">
      <c r="A123" s="128"/>
      <c r="B123" s="127" t="s">
        <v>192</v>
      </c>
      <c r="C123" s="42"/>
      <c r="D123" s="42"/>
      <c r="E123" s="42"/>
      <c r="F123" s="42"/>
      <c r="G123" s="42"/>
      <c r="H123" s="42"/>
      <c r="I123" s="42"/>
      <c r="J123" s="42"/>
    </row>
    <row r="124" spans="1:10" ht="14.25" customHeight="1">
      <c r="A124" s="128"/>
      <c r="B124" s="127" t="s">
        <v>193</v>
      </c>
      <c r="C124" s="42"/>
      <c r="D124" s="42"/>
      <c r="E124" s="42"/>
      <c r="F124" s="42"/>
      <c r="G124" s="42"/>
      <c r="H124" s="42"/>
      <c r="I124" s="42"/>
      <c r="J124" s="42"/>
    </row>
    <row r="125" spans="1:10" ht="12.75" customHeight="1">
      <c r="A125" s="126" t="s">
        <v>194</v>
      </c>
      <c r="B125" s="127"/>
      <c r="C125" s="130"/>
      <c r="D125" s="130"/>
      <c r="E125" s="130"/>
      <c r="F125" s="130"/>
      <c r="G125" s="130"/>
      <c r="H125" s="42"/>
      <c r="I125" s="42"/>
      <c r="J125" s="130"/>
    </row>
    <row r="126" spans="1:10" ht="13.5" customHeight="1">
      <c r="A126" s="128"/>
      <c r="B126" s="127" t="s">
        <v>195</v>
      </c>
      <c r="C126" s="236">
        <v>5871903</v>
      </c>
      <c r="D126" s="236">
        <v>764940.88</v>
      </c>
      <c r="E126" s="236">
        <v>6636843.8799999999</v>
      </c>
      <c r="F126" s="236">
        <v>5655633.7000000002</v>
      </c>
      <c r="G126" s="236">
        <v>5635243.04</v>
      </c>
      <c r="H126" s="236">
        <v>1766733.54</v>
      </c>
      <c r="I126" s="236">
        <v>1746342.88</v>
      </c>
      <c r="J126" s="236">
        <v>981210.1799999997</v>
      </c>
    </row>
    <row r="127" spans="1:10" ht="13.5" customHeight="1">
      <c r="A127" s="128"/>
      <c r="B127" s="127" t="s">
        <v>196</v>
      </c>
      <c r="C127" s="42"/>
      <c r="D127" s="42"/>
      <c r="E127" s="42"/>
      <c r="F127" s="42"/>
      <c r="G127" s="42"/>
      <c r="H127" s="42"/>
      <c r="I127" s="42"/>
      <c r="J127" s="42"/>
    </row>
    <row r="128" spans="1:10" ht="13.5" customHeight="1">
      <c r="A128" s="128"/>
      <c r="B128" s="127" t="s">
        <v>197</v>
      </c>
      <c r="C128" s="42"/>
      <c r="D128" s="42"/>
      <c r="E128" s="42"/>
      <c r="F128" s="42"/>
      <c r="G128" s="42"/>
      <c r="H128" s="70"/>
      <c r="I128" s="42"/>
      <c r="J128" s="42"/>
    </row>
    <row r="129" spans="1:10" ht="13.5" customHeight="1">
      <c r="A129" s="128"/>
      <c r="B129" s="127" t="s">
        <v>198</v>
      </c>
      <c r="C129" s="42"/>
      <c r="D129" s="42"/>
      <c r="E129" s="42"/>
      <c r="F129" s="42"/>
      <c r="G129" s="42"/>
      <c r="H129" s="249"/>
      <c r="I129" s="249"/>
      <c r="J129" s="42"/>
    </row>
    <row r="130" spans="1:10" ht="13.5" customHeight="1">
      <c r="A130" s="128"/>
      <c r="B130" s="127" t="s">
        <v>199</v>
      </c>
      <c r="C130" s="42"/>
      <c r="D130" s="42"/>
      <c r="E130" s="42"/>
      <c r="F130" s="42"/>
      <c r="G130" s="42"/>
      <c r="H130" s="249"/>
      <c r="I130" s="249"/>
      <c r="J130" s="42"/>
    </row>
    <row r="131" spans="1:10" ht="19.5" customHeight="1">
      <c r="A131" s="128"/>
      <c r="B131" s="127" t="s">
        <v>200</v>
      </c>
      <c r="C131" s="42"/>
      <c r="D131" s="42"/>
      <c r="E131" s="42"/>
      <c r="F131" s="42"/>
      <c r="G131" s="42"/>
      <c r="H131" s="249"/>
      <c r="I131" s="249"/>
      <c r="J131" s="42"/>
    </row>
    <row r="132" spans="1:10" ht="13.5" customHeight="1">
      <c r="A132" s="128"/>
      <c r="B132" s="127" t="s">
        <v>201</v>
      </c>
      <c r="C132" s="42"/>
      <c r="D132" s="42"/>
      <c r="E132" s="42"/>
      <c r="F132" s="42"/>
      <c r="G132" s="42"/>
      <c r="H132" s="249"/>
      <c r="I132" s="249"/>
      <c r="J132" s="42"/>
    </row>
    <row r="133" spans="1:10" ht="13.5" customHeight="1">
      <c r="A133" s="128"/>
      <c r="B133" s="127" t="s">
        <v>202</v>
      </c>
      <c r="C133" s="42"/>
      <c r="D133" s="42"/>
      <c r="E133" s="42"/>
      <c r="F133" s="42"/>
      <c r="G133" s="42"/>
      <c r="H133" s="249"/>
      <c r="I133" s="249"/>
      <c r="J133" s="42"/>
    </row>
    <row r="134" spans="1:10" ht="12.75" customHeight="1">
      <c r="A134" s="126" t="s">
        <v>203</v>
      </c>
      <c r="B134" s="127"/>
      <c r="C134" s="130"/>
      <c r="D134" s="130"/>
      <c r="E134" s="130"/>
      <c r="F134" s="130"/>
      <c r="G134" s="130"/>
      <c r="H134" s="249"/>
      <c r="I134" s="249"/>
      <c r="J134" s="130"/>
    </row>
    <row r="135" spans="1:10" ht="13.5" customHeight="1">
      <c r="A135" s="128"/>
      <c r="B135" s="127" t="s">
        <v>204</v>
      </c>
      <c r="C135" s="42"/>
      <c r="D135" s="42"/>
      <c r="E135" s="42"/>
      <c r="F135" s="42"/>
      <c r="G135" s="42"/>
      <c r="H135" s="249"/>
      <c r="I135" s="249"/>
      <c r="J135" s="42"/>
    </row>
    <row r="136" spans="1:10" ht="13.5" customHeight="1">
      <c r="A136" s="128"/>
      <c r="B136" s="127" t="s">
        <v>205</v>
      </c>
      <c r="C136" s="42"/>
      <c r="D136" s="42"/>
      <c r="E136" s="42"/>
      <c r="F136" s="42"/>
      <c r="G136" s="42"/>
      <c r="H136" s="249"/>
      <c r="I136" s="249"/>
      <c r="J136" s="42"/>
    </row>
    <row r="137" spans="1:10" ht="13.5" customHeight="1">
      <c r="A137" s="128"/>
      <c r="B137" s="127" t="s">
        <v>206</v>
      </c>
      <c r="C137" s="42"/>
      <c r="D137" s="42"/>
      <c r="E137" s="42"/>
      <c r="F137" s="42"/>
      <c r="G137" s="42"/>
      <c r="H137" s="249"/>
      <c r="I137" s="249"/>
      <c r="J137" s="42"/>
    </row>
    <row r="138" spans="1:10" ht="11.25" customHeight="1">
      <c r="A138" s="126" t="s">
        <v>207</v>
      </c>
      <c r="B138" s="127"/>
      <c r="C138" s="130"/>
      <c r="D138" s="130"/>
      <c r="E138" s="130"/>
      <c r="F138" s="130"/>
      <c r="G138" s="130"/>
      <c r="H138" s="249"/>
      <c r="I138" s="249"/>
      <c r="J138" s="130"/>
    </row>
    <row r="139" spans="1:10" ht="13.5" customHeight="1">
      <c r="A139" s="128"/>
      <c r="B139" s="127" t="s">
        <v>208</v>
      </c>
      <c r="C139" s="42"/>
      <c r="D139" s="42"/>
      <c r="E139" s="42"/>
      <c r="F139" s="42"/>
      <c r="G139" s="42"/>
      <c r="H139" s="249"/>
      <c r="I139" s="249"/>
      <c r="J139" s="42"/>
    </row>
    <row r="140" spans="1:10" ht="13.5" customHeight="1">
      <c r="A140" s="128"/>
      <c r="B140" s="127" t="s">
        <v>209</v>
      </c>
      <c r="C140" s="42"/>
      <c r="D140" s="42"/>
      <c r="E140" s="42"/>
      <c r="F140" s="42"/>
      <c r="G140" s="42"/>
      <c r="H140" s="249"/>
      <c r="I140" s="249"/>
      <c r="J140" s="42"/>
    </row>
    <row r="141" spans="1:10" ht="12.75" customHeight="1">
      <c r="A141" s="126" t="s">
        <v>210</v>
      </c>
      <c r="B141" s="127"/>
      <c r="C141" s="130"/>
      <c r="D141" s="130"/>
      <c r="E141" s="130"/>
      <c r="F141" s="130"/>
      <c r="G141" s="130"/>
      <c r="H141" s="249"/>
      <c r="I141" s="249"/>
      <c r="J141" s="130"/>
    </row>
    <row r="142" spans="1:10" ht="13.5" customHeight="1">
      <c r="A142" s="128"/>
      <c r="B142" s="127" t="s">
        <v>211</v>
      </c>
      <c r="C142" s="42"/>
      <c r="D142" s="42"/>
      <c r="E142" s="42"/>
      <c r="F142" s="42"/>
      <c r="G142" s="42"/>
      <c r="H142" s="249"/>
      <c r="I142" s="249"/>
      <c r="J142" s="42"/>
    </row>
    <row r="143" spans="1:10" ht="13.5" customHeight="1">
      <c r="A143" s="128"/>
      <c r="B143" s="127" t="s">
        <v>212</v>
      </c>
      <c r="C143" s="42"/>
      <c r="D143" s="42"/>
      <c r="E143" s="42"/>
      <c r="F143" s="42"/>
      <c r="G143" s="42"/>
      <c r="H143" s="249"/>
      <c r="I143" s="249"/>
      <c r="J143" s="42"/>
    </row>
    <row r="144" spans="1:10" ht="13.5" customHeight="1">
      <c r="A144" s="128"/>
      <c r="B144" s="127" t="s">
        <v>213</v>
      </c>
      <c r="C144" s="42"/>
      <c r="D144" s="42"/>
      <c r="E144" s="42"/>
      <c r="F144" s="42"/>
      <c r="G144" s="42"/>
      <c r="H144" s="249"/>
      <c r="I144" s="249"/>
      <c r="J144" s="42"/>
    </row>
    <row r="145" spans="1:10" ht="13.5" customHeight="1">
      <c r="A145" s="128"/>
      <c r="B145" s="127" t="s">
        <v>214</v>
      </c>
      <c r="C145" s="42"/>
      <c r="D145" s="42"/>
      <c r="E145" s="42"/>
      <c r="F145" s="42"/>
      <c r="G145" s="42"/>
      <c r="H145" s="249"/>
      <c r="I145" s="249"/>
      <c r="J145" s="42"/>
    </row>
    <row r="146" spans="1:10">
      <c r="A146" s="126" t="s">
        <v>215</v>
      </c>
      <c r="B146" s="127"/>
      <c r="C146" s="130"/>
      <c r="D146" s="130"/>
      <c r="E146" s="130"/>
      <c r="F146" s="130"/>
      <c r="G146" s="130"/>
      <c r="H146" s="249"/>
      <c r="I146" s="249"/>
      <c r="J146" s="130"/>
    </row>
    <row r="147" spans="1:10" ht="12.75" customHeight="1">
      <c r="A147" s="128"/>
      <c r="B147" s="127" t="s">
        <v>216</v>
      </c>
      <c r="C147" s="42"/>
      <c r="D147" s="42"/>
      <c r="E147" s="42"/>
      <c r="F147" s="42"/>
      <c r="G147" s="42"/>
      <c r="H147" s="249"/>
      <c r="I147" s="249"/>
      <c r="J147" s="42"/>
    </row>
    <row r="148" spans="1:10">
      <c r="A148" s="126" t="s">
        <v>217</v>
      </c>
      <c r="B148" s="127"/>
      <c r="C148" s="130"/>
      <c r="D148" s="130"/>
      <c r="E148" s="130"/>
      <c r="F148" s="130"/>
      <c r="G148" s="130"/>
      <c r="H148" s="249"/>
      <c r="I148" s="249"/>
      <c r="J148" s="130"/>
    </row>
    <row r="149" spans="1:10">
      <c r="A149" s="126" t="s">
        <v>218</v>
      </c>
      <c r="B149" s="127"/>
      <c r="C149" s="130"/>
      <c r="D149" s="130"/>
      <c r="E149" s="130"/>
      <c r="F149" s="130"/>
      <c r="G149" s="130"/>
      <c r="H149" s="249"/>
      <c r="I149" s="249"/>
      <c r="J149" s="130"/>
    </row>
    <row r="150" spans="1:10" ht="15.75" thickBot="1">
      <c r="A150" s="126" t="s">
        <v>219</v>
      </c>
      <c r="B150" s="127"/>
      <c r="C150" s="130"/>
      <c r="D150" s="130"/>
      <c r="E150" s="130"/>
      <c r="F150" s="130"/>
      <c r="G150" s="130"/>
      <c r="H150" s="249"/>
      <c r="I150" s="249"/>
      <c r="J150" s="130"/>
    </row>
    <row r="151" spans="1:10" ht="15.75" thickBot="1">
      <c r="A151" s="124"/>
      <c r="B151" s="125" t="s">
        <v>20</v>
      </c>
      <c r="C151" s="324">
        <f>C126</f>
        <v>5871903</v>
      </c>
      <c r="D151" s="324">
        <f t="shared" ref="D151:J151" si="3">D126</f>
        <v>764940.88</v>
      </c>
      <c r="E151" s="324">
        <f t="shared" si="3"/>
        <v>6636843.8799999999</v>
      </c>
      <c r="F151" s="324">
        <f t="shared" si="3"/>
        <v>5655633.7000000002</v>
      </c>
      <c r="G151" s="324">
        <f t="shared" si="3"/>
        <v>5635243.04</v>
      </c>
      <c r="H151" s="324">
        <f t="shared" si="3"/>
        <v>1766733.54</v>
      </c>
      <c r="I151" s="324">
        <f t="shared" si="3"/>
        <v>1746342.88</v>
      </c>
      <c r="J151" s="324">
        <f t="shared" si="3"/>
        <v>981210.1799999997</v>
      </c>
    </row>
    <row r="153" spans="1:10">
      <c r="J153" s="514" t="s">
        <v>220</v>
      </c>
    </row>
  </sheetData>
  <mergeCells count="34">
    <mergeCell ref="A34:J34"/>
    <mergeCell ref="A1:J1"/>
    <mergeCell ref="A2:J2"/>
    <mergeCell ref="A3:J3"/>
    <mergeCell ref="A4:J4"/>
    <mergeCell ref="A5:J5"/>
    <mergeCell ref="A6:J6"/>
    <mergeCell ref="A7:B7"/>
    <mergeCell ref="A8:B8"/>
    <mergeCell ref="A31:J31"/>
    <mergeCell ref="A32:J32"/>
    <mergeCell ref="A33:J33"/>
    <mergeCell ref="A69:B69"/>
    <mergeCell ref="A35:J35"/>
    <mergeCell ref="A36:J36"/>
    <mergeCell ref="A38:B38"/>
    <mergeCell ref="A39:B39"/>
    <mergeCell ref="A61:J61"/>
    <mergeCell ref="A62:J62"/>
    <mergeCell ref="A63:J63"/>
    <mergeCell ref="A64:J64"/>
    <mergeCell ref="A65:J65"/>
    <mergeCell ref="A66:J66"/>
    <mergeCell ref="A68:B68"/>
    <mergeCell ref="A114:J114"/>
    <mergeCell ref="A115:J115"/>
    <mergeCell ref="A117:B117"/>
    <mergeCell ref="A118:B118"/>
    <mergeCell ref="A81:B81"/>
    <mergeCell ref="A90:B90"/>
    <mergeCell ref="A101:B101"/>
    <mergeCell ref="A111:J111"/>
    <mergeCell ref="A112:J112"/>
    <mergeCell ref="A113:J113"/>
  </mergeCells>
  <pageMargins left="0.51" right="0.15748031496062992" top="0.74803149606299213" bottom="0.74803149606299213" header="0.31496062992125984" footer="0.31496062992125984"/>
  <pageSetup scale="8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topLeftCell="A25" workbookViewId="0">
      <selection activeCell="D13" sqref="D13"/>
    </sheetView>
  </sheetViews>
  <sheetFormatPr baseColWidth="10" defaultRowHeight="14.25"/>
  <cols>
    <col min="1" max="1" width="1.42578125" style="24" customWidth="1"/>
    <col min="2" max="2" width="51.7109375" style="24" customWidth="1"/>
    <col min="3" max="3" width="30.85546875" style="24" customWidth="1"/>
    <col min="4" max="4" width="32.7109375" style="24" customWidth="1"/>
    <col min="5" max="16384" width="11.42578125" style="24"/>
  </cols>
  <sheetData>
    <row r="1" spans="1:4" s="29" customFormat="1" ht="15">
      <c r="A1" s="331" t="s">
        <v>21</v>
      </c>
      <c r="B1" s="331"/>
      <c r="C1" s="331"/>
      <c r="D1" s="331"/>
    </row>
    <row r="2" spans="1:4" s="30" customFormat="1" ht="15.75">
      <c r="A2" s="331" t="s">
        <v>95</v>
      </c>
      <c r="B2" s="331"/>
      <c r="C2" s="331"/>
      <c r="D2" s="331"/>
    </row>
    <row r="3" spans="1:4" s="30" customFormat="1" ht="15.75">
      <c r="A3" s="331" t="s">
        <v>327</v>
      </c>
      <c r="B3" s="331"/>
      <c r="C3" s="331"/>
      <c r="D3" s="331"/>
    </row>
    <row r="4" spans="1:4" s="30" customFormat="1" ht="15.75">
      <c r="A4" s="331" t="s">
        <v>1693</v>
      </c>
      <c r="B4" s="331"/>
      <c r="C4" s="331"/>
      <c r="D4" s="331"/>
    </row>
    <row r="5" spans="1:4" s="31" customFormat="1" ht="15.75" thickBot="1">
      <c r="A5" s="332" t="s">
        <v>10</v>
      </c>
      <c r="B5" s="332"/>
      <c r="C5" s="332"/>
      <c r="D5" s="332"/>
    </row>
    <row r="6" spans="1:4" s="28" customFormat="1" ht="27" customHeight="1" thickBot="1">
      <c r="A6" s="329" t="s">
        <v>96</v>
      </c>
      <c r="B6" s="330"/>
      <c r="C6" s="90"/>
      <c r="D6" s="238">
        <v>5655633.7000000002</v>
      </c>
    </row>
    <row r="7" spans="1:4" s="93" customFormat="1" ht="9.75" customHeight="1">
      <c r="A7" s="91"/>
      <c r="B7" s="91"/>
      <c r="C7" s="92"/>
      <c r="D7" s="92"/>
    </row>
    <row r="8" spans="1:4" s="93" customFormat="1" ht="17.25" customHeight="1" thickBot="1">
      <c r="A8" s="95" t="s">
        <v>93</v>
      </c>
      <c r="B8" s="95"/>
      <c r="C8" s="96"/>
      <c r="D8" s="96"/>
    </row>
    <row r="9" spans="1:4" ht="20.100000000000001" customHeight="1" thickBot="1">
      <c r="A9" s="97" t="s">
        <v>97</v>
      </c>
      <c r="B9" s="98"/>
      <c r="C9" s="99"/>
      <c r="D9" s="268">
        <f>SUM(C10:C26)</f>
        <v>87258.25</v>
      </c>
    </row>
    <row r="10" spans="1:4" ht="20.100000000000001" customHeight="1">
      <c r="A10" s="34"/>
      <c r="B10" s="37" t="s">
        <v>100</v>
      </c>
      <c r="C10" s="240">
        <v>0</v>
      </c>
      <c r="D10" s="32"/>
    </row>
    <row r="11" spans="1:4" ht="33" customHeight="1">
      <c r="A11" s="34"/>
      <c r="B11" s="37" t="s">
        <v>101</v>
      </c>
      <c r="C11" s="240">
        <v>0</v>
      </c>
      <c r="D11" s="32"/>
    </row>
    <row r="12" spans="1:4" ht="20.100000000000001" customHeight="1">
      <c r="A12" s="36"/>
      <c r="B12" s="37" t="s">
        <v>102</v>
      </c>
      <c r="C12" s="240">
        <v>0</v>
      </c>
      <c r="D12" s="32"/>
    </row>
    <row r="13" spans="1:4" ht="20.100000000000001" customHeight="1">
      <c r="A13" s="36"/>
      <c r="B13" s="37" t="s">
        <v>103</v>
      </c>
      <c r="C13" s="240">
        <v>0</v>
      </c>
      <c r="D13" s="32"/>
    </row>
    <row r="14" spans="1:4" ht="20.100000000000001" customHeight="1">
      <c r="A14" s="36"/>
      <c r="B14" s="37" t="s">
        <v>104</v>
      </c>
      <c r="C14" s="240">
        <v>0</v>
      </c>
      <c r="D14" s="32"/>
    </row>
    <row r="15" spans="1:4" ht="20.100000000000001" customHeight="1">
      <c r="A15" s="36"/>
      <c r="B15" s="37" t="s">
        <v>105</v>
      </c>
      <c r="C15" s="240">
        <v>85468.25</v>
      </c>
      <c r="D15" s="32"/>
    </row>
    <row r="16" spans="1:4" ht="20.100000000000001" customHeight="1">
      <c r="A16" s="36"/>
      <c r="B16" s="37" t="s">
        <v>106</v>
      </c>
      <c r="C16" s="240">
        <v>0</v>
      </c>
      <c r="D16" s="32"/>
    </row>
    <row r="17" spans="1:4" ht="20.100000000000001" customHeight="1">
      <c r="A17" s="36"/>
      <c r="B17" s="37" t="s">
        <v>107</v>
      </c>
      <c r="C17" s="240">
        <v>0</v>
      </c>
      <c r="D17" s="32"/>
    </row>
    <row r="18" spans="1:4" ht="20.100000000000001" customHeight="1">
      <c r="A18" s="36"/>
      <c r="B18" s="37" t="s">
        <v>108</v>
      </c>
      <c r="C18" s="240">
        <v>1790</v>
      </c>
      <c r="D18" s="32"/>
    </row>
    <row r="19" spans="1:4" ht="20.100000000000001" customHeight="1">
      <c r="A19" s="36"/>
      <c r="B19" s="37" t="s">
        <v>109</v>
      </c>
      <c r="C19" s="240">
        <v>0</v>
      </c>
      <c r="D19" s="32"/>
    </row>
    <row r="20" spans="1:4" ht="20.100000000000001" customHeight="1">
      <c r="A20" s="36"/>
      <c r="B20" s="37" t="s">
        <v>110</v>
      </c>
      <c r="C20" s="240">
        <v>0</v>
      </c>
      <c r="D20" s="32"/>
    </row>
    <row r="21" spans="1:4" ht="20.100000000000001" customHeight="1">
      <c r="A21" s="36"/>
      <c r="B21" s="37" t="s">
        <v>111</v>
      </c>
      <c r="C21" s="240">
        <v>0</v>
      </c>
      <c r="D21" s="32"/>
    </row>
    <row r="22" spans="1:4" ht="20.100000000000001" customHeight="1">
      <c r="A22" s="36"/>
      <c r="B22" s="37" t="s">
        <v>112</v>
      </c>
      <c r="C22" s="240">
        <v>0</v>
      </c>
      <c r="D22" s="32"/>
    </row>
    <row r="23" spans="1:4" ht="20.100000000000001" customHeight="1">
      <c r="A23" s="36"/>
      <c r="B23" s="37" t="s">
        <v>113</v>
      </c>
      <c r="C23" s="240">
        <v>0</v>
      </c>
      <c r="D23" s="32"/>
    </row>
    <row r="24" spans="1:4" ht="20.100000000000001" customHeight="1">
      <c r="A24" s="36"/>
      <c r="B24" s="37" t="s">
        <v>114</v>
      </c>
      <c r="C24" s="240">
        <v>0</v>
      </c>
      <c r="D24" s="32"/>
    </row>
    <row r="25" spans="1:4" ht="20.100000000000001" customHeight="1">
      <c r="A25" s="36"/>
      <c r="B25" s="37" t="s">
        <v>116</v>
      </c>
      <c r="C25" s="240">
        <v>0</v>
      </c>
      <c r="D25" s="32"/>
    </row>
    <row r="26" spans="1:4" ht="20.100000000000001" customHeight="1">
      <c r="A26" s="33" t="s">
        <v>117</v>
      </c>
      <c r="B26" s="37"/>
      <c r="C26" s="240">
        <v>0</v>
      </c>
      <c r="D26" s="32"/>
    </row>
    <row r="27" spans="1:4" ht="7.5" customHeight="1">
      <c r="A27" s="36"/>
      <c r="B27" s="37"/>
      <c r="C27" s="240"/>
      <c r="D27" s="32"/>
    </row>
    <row r="28" spans="1:4" ht="20.100000000000001" customHeight="1" thickBot="1">
      <c r="A28" s="94" t="s">
        <v>81</v>
      </c>
      <c r="B28" s="35"/>
      <c r="C28" s="240"/>
      <c r="D28" s="32"/>
    </row>
    <row r="29" spans="1:4" ht="20.100000000000001" customHeight="1" thickBot="1">
      <c r="A29" s="97" t="s">
        <v>98</v>
      </c>
      <c r="B29" s="98"/>
      <c r="C29" s="326"/>
      <c r="D29" s="268">
        <f>SUM(C30:C36)</f>
        <v>8598888.4100000001</v>
      </c>
    </row>
    <row r="30" spans="1:4" ht="20.100000000000001" customHeight="1">
      <c r="A30" s="36"/>
      <c r="B30" s="37" t="s">
        <v>118</v>
      </c>
      <c r="C30" s="240">
        <v>8598888.4100000001</v>
      </c>
      <c r="D30" s="32"/>
    </row>
    <row r="31" spans="1:4" ht="20.100000000000001" customHeight="1">
      <c r="A31" s="36"/>
      <c r="B31" s="37" t="s">
        <v>6</v>
      </c>
      <c r="C31" s="240">
        <v>0</v>
      </c>
      <c r="D31" s="32"/>
    </row>
    <row r="32" spans="1:4" ht="20.100000000000001" customHeight="1">
      <c r="A32" s="36"/>
      <c r="B32" s="37" t="s">
        <v>119</v>
      </c>
      <c r="C32" s="240">
        <v>0</v>
      </c>
      <c r="D32" s="32"/>
    </row>
    <row r="33" spans="1:4" ht="25.5" customHeight="1">
      <c r="A33" s="36"/>
      <c r="B33" s="37" t="s">
        <v>120</v>
      </c>
      <c r="C33" s="240">
        <v>0</v>
      </c>
      <c r="D33" s="32"/>
    </row>
    <row r="34" spans="1:4" ht="20.100000000000001" customHeight="1">
      <c r="A34" s="36"/>
      <c r="B34" s="37" t="s">
        <v>121</v>
      </c>
      <c r="C34" s="240">
        <v>0</v>
      </c>
      <c r="D34" s="32"/>
    </row>
    <row r="35" spans="1:4" ht="20.100000000000001" customHeight="1">
      <c r="A35" s="36"/>
      <c r="B35" s="37" t="s">
        <v>122</v>
      </c>
      <c r="C35" s="240">
        <v>0</v>
      </c>
      <c r="D35" s="32"/>
    </row>
    <row r="36" spans="1:4" ht="20.100000000000001" customHeight="1">
      <c r="A36" s="33" t="s">
        <v>123</v>
      </c>
      <c r="B36" s="37"/>
      <c r="C36" s="240">
        <v>0</v>
      </c>
      <c r="D36" s="32"/>
    </row>
    <row r="37" spans="1:4" ht="20.100000000000001" customHeight="1" thickBot="1">
      <c r="A37" s="36"/>
      <c r="B37" s="37"/>
      <c r="C37" s="327"/>
      <c r="D37" s="32"/>
    </row>
    <row r="38" spans="1:4" ht="26.25" customHeight="1" thickBot="1">
      <c r="A38" s="102" t="s">
        <v>124</v>
      </c>
      <c r="B38" s="103"/>
      <c r="C38" s="328"/>
      <c r="D38" s="241">
        <f>D6-D9+D29</f>
        <v>14167263.859999999</v>
      </c>
    </row>
  </sheetData>
  <mergeCells count="6">
    <mergeCell ref="A6:B6"/>
    <mergeCell ref="A1:D1"/>
    <mergeCell ref="A2:D2"/>
    <mergeCell ref="A3:D3"/>
    <mergeCell ref="A4:D4"/>
    <mergeCell ref="A5:D5"/>
  </mergeCells>
  <pageMargins left="0.23622047244094491" right="0.15748031496062992" top="0.74803149606299213" bottom="0.74803149606299213" header="0.31496062992125984" footer="0.31496062992125984"/>
  <pageSetup scale="88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7"/>
  <dimension ref="A1:J36"/>
  <sheetViews>
    <sheetView topLeftCell="A13" workbookViewId="0">
      <selection activeCell="C16" sqref="C16"/>
    </sheetView>
  </sheetViews>
  <sheetFormatPr baseColWidth="10" defaultRowHeight="14.25"/>
  <cols>
    <col min="1" max="1" width="4.28515625" style="27" customWidth="1"/>
    <col min="2" max="2" width="41.5703125" style="1" customWidth="1"/>
    <col min="3" max="3" width="26.7109375" style="1" customWidth="1"/>
    <col min="4" max="4" width="14.7109375" style="1" customWidth="1"/>
    <col min="5" max="5" width="21.28515625" style="1" customWidth="1"/>
    <col min="6" max="16384" width="11.42578125" style="1"/>
  </cols>
  <sheetData>
    <row r="1" spans="1:5" ht="15">
      <c r="C1" s="84" t="s">
        <v>21</v>
      </c>
      <c r="E1" s="66" t="s">
        <v>229</v>
      </c>
    </row>
    <row r="2" spans="1:5" ht="15.75">
      <c r="A2" s="360" t="s">
        <v>56</v>
      </c>
      <c r="B2" s="360"/>
      <c r="C2" s="360"/>
      <c r="D2" s="360"/>
      <c r="E2" s="360"/>
    </row>
    <row r="3" spans="1:5" ht="15">
      <c r="C3" s="23" t="s">
        <v>327</v>
      </c>
    </row>
    <row r="4" spans="1:5" ht="15.75">
      <c r="B4" s="68"/>
      <c r="C4" s="216" t="s">
        <v>1693</v>
      </c>
      <c r="D4" s="68"/>
      <c r="E4" s="68"/>
    </row>
    <row r="5" spans="1:5" ht="15.75">
      <c r="A5" s="20"/>
      <c r="B5" s="20"/>
      <c r="C5" s="108" t="s">
        <v>125</v>
      </c>
      <c r="D5" s="21"/>
      <c r="E5" s="85"/>
    </row>
    <row r="6" spans="1:5" ht="6.75" customHeight="1" thickBot="1"/>
    <row r="7" spans="1:5" s="67" customFormat="1" ht="30" customHeight="1">
      <c r="A7" s="361" t="s">
        <v>50</v>
      </c>
      <c r="B7" s="362"/>
      <c r="C7" s="80" t="s">
        <v>51</v>
      </c>
      <c r="D7" s="81" t="s">
        <v>52</v>
      </c>
      <c r="E7" s="82" t="s">
        <v>32</v>
      </c>
    </row>
    <row r="8" spans="1:5" s="67" customFormat="1" ht="30" customHeight="1" thickBot="1">
      <c r="A8" s="363"/>
      <c r="B8" s="364"/>
      <c r="C8" s="83" t="s">
        <v>53</v>
      </c>
      <c r="D8" s="83" t="s">
        <v>54</v>
      </c>
      <c r="E8" s="87" t="s">
        <v>55</v>
      </c>
    </row>
    <row r="9" spans="1:5" s="67" customFormat="1" ht="21" customHeight="1">
      <c r="A9" s="365" t="s">
        <v>57</v>
      </c>
      <c r="B9" s="366"/>
      <c r="C9" s="366"/>
      <c r="D9" s="366"/>
      <c r="E9" s="367"/>
    </row>
    <row r="10" spans="1:5" s="67" customFormat="1" ht="20.25" customHeight="1">
      <c r="A10" s="77">
        <v>1</v>
      </c>
      <c r="B10" s="78"/>
      <c r="C10" s="243"/>
      <c r="D10" s="269"/>
      <c r="E10" s="220"/>
    </row>
    <row r="11" spans="1:5" s="67" customFormat="1" ht="20.25" customHeight="1">
      <c r="A11" s="77">
        <v>2</v>
      </c>
      <c r="B11" s="78"/>
      <c r="C11" s="86"/>
      <c r="D11" s="78"/>
      <c r="E11" s="79"/>
    </row>
    <row r="12" spans="1:5" s="67" customFormat="1" ht="20.25" customHeight="1">
      <c r="A12" s="77">
        <v>3</v>
      </c>
      <c r="B12" s="78"/>
      <c r="C12" s="86"/>
      <c r="D12" s="78"/>
      <c r="E12" s="79"/>
    </row>
    <row r="13" spans="1:5" s="67" customFormat="1" ht="20.25" customHeight="1">
      <c r="A13" s="77">
        <v>4</v>
      </c>
      <c r="B13" s="78"/>
      <c r="C13" s="86"/>
      <c r="D13" s="78"/>
      <c r="E13" s="79"/>
    </row>
    <row r="14" spans="1:5" s="67" customFormat="1" ht="20.25" customHeight="1">
      <c r="A14" s="77">
        <v>5</v>
      </c>
      <c r="B14" s="78"/>
      <c r="C14" s="86"/>
      <c r="D14" s="78"/>
      <c r="E14" s="79"/>
    </row>
    <row r="15" spans="1:5" s="67" customFormat="1" ht="20.25" customHeight="1">
      <c r="A15" s="77">
        <v>6</v>
      </c>
      <c r="B15" s="78"/>
      <c r="C15" s="86"/>
      <c r="D15" s="78"/>
      <c r="E15" s="79"/>
    </row>
    <row r="16" spans="1:5" s="67" customFormat="1" ht="20.25" customHeight="1">
      <c r="A16" s="77">
        <v>7</v>
      </c>
      <c r="B16" s="78"/>
      <c r="C16" s="86"/>
      <c r="D16" s="78"/>
      <c r="E16" s="79"/>
    </row>
    <row r="17" spans="1:5" s="67" customFormat="1" ht="20.25" customHeight="1">
      <c r="A17" s="77">
        <v>8</v>
      </c>
      <c r="B17" s="78"/>
      <c r="C17" s="86"/>
      <c r="D17" s="78"/>
      <c r="E17" s="79"/>
    </row>
    <row r="18" spans="1:5" s="67" customFormat="1" ht="20.25" customHeight="1">
      <c r="A18" s="77">
        <v>9</v>
      </c>
      <c r="B18" s="78"/>
      <c r="C18" s="86"/>
      <c r="D18" s="78"/>
      <c r="E18" s="79"/>
    </row>
    <row r="19" spans="1:5" s="67" customFormat="1" ht="20.25" customHeight="1">
      <c r="A19" s="77">
        <v>10</v>
      </c>
      <c r="B19" s="78"/>
      <c r="C19" s="86"/>
      <c r="D19" s="78"/>
      <c r="E19" s="79"/>
    </row>
    <row r="20" spans="1:5" s="67" customFormat="1" ht="20.25" customHeight="1">
      <c r="A20" s="77"/>
      <c r="B20" s="78" t="s">
        <v>58</v>
      </c>
      <c r="C20" s="86"/>
      <c r="D20" s="78"/>
      <c r="E20" s="79"/>
    </row>
    <row r="21" spans="1:5" s="67" customFormat="1" ht="20.25" customHeight="1">
      <c r="A21" s="77"/>
      <c r="B21" s="78"/>
      <c r="C21" s="86"/>
      <c r="D21" s="78"/>
      <c r="E21" s="79"/>
    </row>
    <row r="22" spans="1:5" s="67" customFormat="1" ht="21" customHeight="1">
      <c r="A22" s="357" t="s">
        <v>59</v>
      </c>
      <c r="B22" s="358"/>
      <c r="C22" s="358"/>
      <c r="D22" s="358"/>
      <c r="E22" s="359"/>
    </row>
    <row r="23" spans="1:5" s="67" customFormat="1" ht="20.25" customHeight="1">
      <c r="A23" s="77">
        <v>1</v>
      </c>
      <c r="B23" s="78"/>
      <c r="C23" s="86"/>
      <c r="D23" s="78"/>
      <c r="E23" s="79"/>
    </row>
    <row r="24" spans="1:5" s="67" customFormat="1" ht="20.25" customHeight="1">
      <c r="A24" s="77">
        <v>2</v>
      </c>
      <c r="B24" s="78"/>
      <c r="C24" s="86"/>
      <c r="D24" s="78"/>
      <c r="E24" s="79"/>
    </row>
    <row r="25" spans="1:5" s="67" customFormat="1" ht="20.25" customHeight="1">
      <c r="A25" s="77">
        <v>3</v>
      </c>
      <c r="B25" s="78"/>
      <c r="C25" s="86"/>
      <c r="D25" s="78"/>
      <c r="E25" s="79"/>
    </row>
    <row r="26" spans="1:5" s="67" customFormat="1" ht="20.25" customHeight="1">
      <c r="A26" s="77">
        <v>4</v>
      </c>
      <c r="B26" s="78"/>
      <c r="C26" s="86"/>
      <c r="D26" s="78"/>
      <c r="E26" s="79"/>
    </row>
    <row r="27" spans="1:5" s="67" customFormat="1" ht="20.25" customHeight="1">
      <c r="A27" s="77">
        <v>5</v>
      </c>
      <c r="B27" s="78"/>
      <c r="C27" s="86"/>
      <c r="D27" s="78"/>
      <c r="E27" s="79"/>
    </row>
    <row r="28" spans="1:5" s="67" customFormat="1" ht="20.25" customHeight="1">
      <c r="A28" s="77">
        <v>6</v>
      </c>
      <c r="B28" s="78"/>
      <c r="C28" s="86"/>
      <c r="D28" s="78"/>
      <c r="E28" s="79"/>
    </row>
    <row r="29" spans="1:5" s="67" customFormat="1" ht="20.25" customHeight="1">
      <c r="A29" s="77">
        <v>7</v>
      </c>
      <c r="B29" s="78"/>
      <c r="C29" s="86"/>
      <c r="D29" s="78"/>
      <c r="E29" s="79"/>
    </row>
    <row r="30" spans="1:5" s="67" customFormat="1" ht="20.25" customHeight="1">
      <c r="A30" s="77">
        <v>8</v>
      </c>
      <c r="B30" s="78"/>
      <c r="C30" s="86"/>
      <c r="D30" s="78"/>
      <c r="E30" s="79"/>
    </row>
    <row r="31" spans="1:5" s="67" customFormat="1" ht="20.25" customHeight="1">
      <c r="A31" s="77">
        <v>9</v>
      </c>
      <c r="B31" s="78"/>
      <c r="C31" s="86"/>
      <c r="D31" s="78"/>
      <c r="E31" s="79"/>
    </row>
    <row r="32" spans="1:5" s="67" customFormat="1" ht="20.25" customHeight="1">
      <c r="A32" s="77">
        <v>10</v>
      </c>
      <c r="B32" s="78"/>
      <c r="C32" s="86"/>
      <c r="D32" s="78"/>
      <c r="E32" s="79"/>
    </row>
    <row r="33" spans="1:10" s="26" customFormat="1" ht="39.950000000000003" customHeight="1">
      <c r="A33" s="77"/>
      <c r="B33" s="57" t="s">
        <v>60</v>
      </c>
      <c r="C33" s="59"/>
      <c r="D33" s="58"/>
      <c r="E33" s="60"/>
    </row>
    <row r="34" spans="1:10" s="26" customFormat="1" ht="39.950000000000003" customHeight="1" thickBot="1">
      <c r="A34" s="77"/>
      <c r="B34" s="57"/>
      <c r="C34" s="59"/>
      <c r="D34" s="58"/>
      <c r="E34" s="60"/>
    </row>
    <row r="35" spans="1:10" ht="30" customHeight="1" thickBot="1">
      <c r="A35" s="69"/>
      <c r="B35" s="62" t="s">
        <v>61</v>
      </c>
      <c r="C35" s="63"/>
      <c r="D35" s="64"/>
      <c r="E35" s="65"/>
    </row>
    <row r="36" spans="1:10">
      <c r="J36" s="22"/>
    </row>
  </sheetData>
  <mergeCells count="4">
    <mergeCell ref="A22:E22"/>
    <mergeCell ref="A2:E2"/>
    <mergeCell ref="A7:B8"/>
    <mergeCell ref="A9:E9"/>
  </mergeCells>
  <printOptions horizontalCentered="1"/>
  <pageMargins left="0.33" right="0.45" top="0.74803149606299213" bottom="0.74803149606299213" header="0.31496062992125984" footer="0.31496062992125984"/>
  <pageSetup scale="8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8"/>
  <dimension ref="A1:I36"/>
  <sheetViews>
    <sheetView workbookViewId="0">
      <selection activeCell="C4" sqref="C4"/>
    </sheetView>
  </sheetViews>
  <sheetFormatPr baseColWidth="10" defaultRowHeight="14.25"/>
  <cols>
    <col min="1" max="1" width="4.85546875" style="27" customWidth="1"/>
    <col min="2" max="2" width="52" style="1" customWidth="1"/>
    <col min="3" max="4" width="34.42578125" style="1" customWidth="1"/>
    <col min="5" max="16384" width="11.42578125" style="1"/>
  </cols>
  <sheetData>
    <row r="1" spans="1:4" ht="15">
      <c r="C1" s="84" t="s">
        <v>21</v>
      </c>
      <c r="D1" s="66" t="s">
        <v>230</v>
      </c>
    </row>
    <row r="2" spans="1:4" ht="15.75">
      <c r="A2" s="360" t="s">
        <v>62</v>
      </c>
      <c r="B2" s="360"/>
      <c r="C2" s="360"/>
      <c r="D2" s="360"/>
    </row>
    <row r="3" spans="1:4" ht="15">
      <c r="C3" s="23" t="s">
        <v>327</v>
      </c>
    </row>
    <row r="4" spans="1:4" ht="15.75">
      <c r="B4" s="68"/>
      <c r="C4" s="216" t="s">
        <v>1693</v>
      </c>
      <c r="D4" s="68"/>
    </row>
    <row r="5" spans="1:4" ht="15.75">
      <c r="A5" s="68"/>
      <c r="B5" s="68"/>
      <c r="C5" s="108" t="s">
        <v>125</v>
      </c>
      <c r="D5" s="85"/>
    </row>
    <row r="6" spans="1:4" ht="6.75" customHeight="1" thickBot="1"/>
    <row r="7" spans="1:4" s="67" customFormat="1" ht="30" customHeight="1">
      <c r="A7" s="361" t="s">
        <v>50</v>
      </c>
      <c r="B7" s="362"/>
      <c r="C7" s="368" t="s">
        <v>42</v>
      </c>
      <c r="D7" s="370" t="s">
        <v>63</v>
      </c>
    </row>
    <row r="8" spans="1:4" s="67" customFormat="1" ht="4.5" customHeight="1" thickBot="1">
      <c r="A8" s="363"/>
      <c r="B8" s="364"/>
      <c r="C8" s="369"/>
      <c r="D8" s="371"/>
    </row>
    <row r="9" spans="1:4" s="67" customFormat="1" ht="21" customHeight="1">
      <c r="A9" s="365" t="s">
        <v>57</v>
      </c>
      <c r="B9" s="366"/>
      <c r="C9" s="366"/>
      <c r="D9" s="367"/>
    </row>
    <row r="10" spans="1:4" s="67" customFormat="1" ht="20.25" customHeight="1">
      <c r="A10" s="77">
        <v>1</v>
      </c>
      <c r="B10" s="78"/>
      <c r="C10" s="86"/>
      <c r="D10" s="79"/>
    </row>
    <row r="11" spans="1:4" s="67" customFormat="1" ht="20.25" customHeight="1">
      <c r="A11" s="77">
        <v>2</v>
      </c>
      <c r="B11" s="78"/>
      <c r="C11" s="86"/>
      <c r="D11" s="79"/>
    </row>
    <row r="12" spans="1:4" s="67" customFormat="1" ht="20.25" customHeight="1">
      <c r="A12" s="77">
        <v>3</v>
      </c>
      <c r="B12" s="78"/>
      <c r="C12" s="86"/>
      <c r="D12" s="79"/>
    </row>
    <row r="13" spans="1:4" s="67" customFormat="1" ht="20.25" customHeight="1">
      <c r="A13" s="77">
        <v>4</v>
      </c>
      <c r="B13" s="78"/>
      <c r="C13" s="86"/>
      <c r="D13" s="79"/>
    </row>
    <row r="14" spans="1:4" s="67" customFormat="1" ht="20.25" customHeight="1">
      <c r="A14" s="77">
        <v>5</v>
      </c>
      <c r="B14" s="78"/>
      <c r="C14" s="86"/>
      <c r="D14" s="79"/>
    </row>
    <row r="15" spans="1:4" s="67" customFormat="1" ht="20.25" customHeight="1">
      <c r="A15" s="77">
        <v>6</v>
      </c>
      <c r="B15" s="78"/>
      <c r="C15" s="86"/>
      <c r="D15" s="79"/>
    </row>
    <row r="16" spans="1:4" s="67" customFormat="1" ht="20.25" customHeight="1">
      <c r="A16" s="77">
        <v>7</v>
      </c>
      <c r="B16" s="78"/>
      <c r="C16" s="86"/>
      <c r="D16" s="79"/>
    </row>
    <row r="17" spans="1:4" s="67" customFormat="1" ht="20.25" customHeight="1">
      <c r="A17" s="77">
        <v>8</v>
      </c>
      <c r="B17" s="78"/>
      <c r="C17" s="86"/>
      <c r="D17" s="79"/>
    </row>
    <row r="18" spans="1:4" s="67" customFormat="1" ht="20.25" customHeight="1">
      <c r="A18" s="77">
        <v>9</v>
      </c>
      <c r="B18" s="78"/>
      <c r="C18" s="86"/>
      <c r="D18" s="79"/>
    </row>
    <row r="19" spans="1:4" s="67" customFormat="1" ht="20.25" customHeight="1">
      <c r="A19" s="77">
        <v>10</v>
      </c>
      <c r="B19" s="78"/>
      <c r="C19" s="86"/>
      <c r="D19" s="79"/>
    </row>
    <row r="20" spans="1:4" s="67" customFormat="1" ht="20.25" customHeight="1">
      <c r="A20" s="77"/>
      <c r="B20" s="78" t="s">
        <v>64</v>
      </c>
      <c r="C20" s="86"/>
      <c r="D20" s="79"/>
    </row>
    <row r="21" spans="1:4" s="67" customFormat="1" ht="20.25" customHeight="1">
      <c r="A21" s="77"/>
      <c r="B21" s="78"/>
      <c r="C21" s="86"/>
      <c r="D21" s="79"/>
    </row>
    <row r="22" spans="1:4" s="67" customFormat="1" ht="21" customHeight="1">
      <c r="A22" s="357" t="s">
        <v>59</v>
      </c>
      <c r="B22" s="358"/>
      <c r="C22" s="358"/>
      <c r="D22" s="359"/>
    </row>
    <row r="23" spans="1:4" s="67" customFormat="1" ht="20.25" customHeight="1">
      <c r="A23" s="77">
        <v>1</v>
      </c>
      <c r="B23" s="78"/>
      <c r="C23" s="86"/>
      <c r="D23" s="79"/>
    </row>
    <row r="24" spans="1:4" s="67" customFormat="1" ht="20.25" customHeight="1">
      <c r="A24" s="77">
        <v>2</v>
      </c>
      <c r="B24" s="78"/>
      <c r="C24" s="86"/>
      <c r="D24" s="79"/>
    </row>
    <row r="25" spans="1:4" s="67" customFormat="1" ht="20.25" customHeight="1">
      <c r="A25" s="77">
        <v>3</v>
      </c>
      <c r="B25" s="78"/>
      <c r="C25" s="86"/>
      <c r="D25" s="79"/>
    </row>
    <row r="26" spans="1:4" s="67" customFormat="1" ht="20.25" customHeight="1">
      <c r="A26" s="77">
        <v>4</v>
      </c>
      <c r="B26" s="78"/>
      <c r="C26" s="86"/>
      <c r="D26" s="79"/>
    </row>
    <row r="27" spans="1:4" s="67" customFormat="1" ht="20.25" customHeight="1">
      <c r="A27" s="77">
        <v>5</v>
      </c>
      <c r="B27" s="78"/>
      <c r="C27" s="86"/>
      <c r="D27" s="79"/>
    </row>
    <row r="28" spans="1:4" s="67" customFormat="1" ht="20.25" customHeight="1">
      <c r="A28" s="77">
        <v>6</v>
      </c>
      <c r="B28" s="78"/>
      <c r="C28" s="86"/>
      <c r="D28" s="79"/>
    </row>
    <row r="29" spans="1:4" s="67" customFormat="1" ht="20.25" customHeight="1">
      <c r="A29" s="77">
        <v>7</v>
      </c>
      <c r="B29" s="78"/>
      <c r="C29" s="86"/>
      <c r="D29" s="79"/>
    </row>
    <row r="30" spans="1:4" s="67" customFormat="1" ht="20.25" customHeight="1">
      <c r="A30" s="77">
        <v>8</v>
      </c>
      <c r="B30" s="78"/>
      <c r="C30" s="86"/>
      <c r="D30" s="79"/>
    </row>
    <row r="31" spans="1:4" s="67" customFormat="1" ht="20.25" customHeight="1">
      <c r="A31" s="77">
        <v>9</v>
      </c>
      <c r="B31" s="78"/>
      <c r="C31" s="86"/>
      <c r="D31" s="79"/>
    </row>
    <row r="32" spans="1:4" s="67" customFormat="1" ht="20.25" customHeight="1">
      <c r="A32" s="77">
        <v>10</v>
      </c>
      <c r="B32" s="78"/>
      <c r="C32" s="86"/>
      <c r="D32" s="79"/>
    </row>
    <row r="33" spans="1:9" s="26" customFormat="1" ht="39.950000000000003" customHeight="1">
      <c r="A33" s="77"/>
      <c r="B33" s="57" t="s">
        <v>65</v>
      </c>
      <c r="C33" s="59"/>
      <c r="D33" s="60"/>
    </row>
    <row r="34" spans="1:9" s="26" customFormat="1" ht="39.950000000000003" customHeight="1" thickBot="1">
      <c r="A34" s="77"/>
      <c r="B34" s="57"/>
      <c r="C34" s="59"/>
      <c r="D34" s="60"/>
    </row>
    <row r="35" spans="1:9" ht="30" customHeight="1" thickBot="1">
      <c r="A35" s="69"/>
      <c r="B35" s="62" t="s">
        <v>61</v>
      </c>
      <c r="C35" s="63"/>
      <c r="D35" s="65"/>
    </row>
    <row r="36" spans="1:9">
      <c r="I36" s="22"/>
    </row>
  </sheetData>
  <mergeCells count="6">
    <mergeCell ref="A2:D2"/>
    <mergeCell ref="A7:B8"/>
    <mergeCell ref="A9:D9"/>
    <mergeCell ref="A22:D22"/>
    <mergeCell ref="C7:C8"/>
    <mergeCell ref="D7:D8"/>
  </mergeCells>
  <printOptions horizontalCentered="1"/>
  <pageMargins left="0.34" right="0.22" top="0.74803149606299213" bottom="0.74803149606299213" header="0.31496062992125984" footer="0.31496062992125984"/>
  <pageSetup scale="8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9"/>
  <sheetViews>
    <sheetView workbookViewId="0">
      <selection activeCell="E21" sqref="E21"/>
    </sheetView>
  </sheetViews>
  <sheetFormatPr baseColWidth="10" defaultRowHeight="14.25"/>
  <cols>
    <col min="1" max="1" width="4.28515625" style="27" customWidth="1"/>
    <col min="2" max="2" width="52" style="1" customWidth="1"/>
    <col min="3" max="5" width="21.85546875" style="1" customWidth="1"/>
    <col min="6" max="6" width="11.42578125" style="1"/>
    <col min="7" max="7" width="14.42578125" style="1" bestFit="1" customWidth="1"/>
    <col min="8" max="16384" width="11.42578125" style="1"/>
  </cols>
  <sheetData>
    <row r="1" spans="1:7" ht="15">
      <c r="C1" s="84" t="s">
        <v>21</v>
      </c>
      <c r="D1" s="84"/>
      <c r="E1" s="66" t="s">
        <v>231</v>
      </c>
    </row>
    <row r="2" spans="1:7" ht="15.75">
      <c r="A2" s="360" t="s">
        <v>129</v>
      </c>
      <c r="B2" s="360"/>
      <c r="C2" s="360"/>
      <c r="D2" s="360"/>
      <c r="E2" s="360"/>
    </row>
    <row r="3" spans="1:7" ht="15">
      <c r="C3" s="23" t="s">
        <v>327</v>
      </c>
      <c r="D3" s="84"/>
    </row>
    <row r="4" spans="1:7" ht="15.75">
      <c r="B4" s="226"/>
      <c r="C4" s="287" t="s">
        <v>1693</v>
      </c>
      <c r="D4" s="226"/>
      <c r="E4" s="226"/>
    </row>
    <row r="5" spans="1:7" ht="15.75">
      <c r="A5" s="226"/>
      <c r="B5" s="226"/>
      <c r="C5" s="226" t="s">
        <v>125</v>
      </c>
      <c r="D5" s="226"/>
      <c r="E5" s="85"/>
    </row>
    <row r="6" spans="1:7" ht="6.75" customHeight="1" thickBot="1"/>
    <row r="7" spans="1:7" s="67" customFormat="1" ht="17.25" customHeight="1">
      <c r="A7" s="372" t="s">
        <v>9</v>
      </c>
      <c r="B7" s="373"/>
      <c r="C7" s="376" t="s">
        <v>66</v>
      </c>
      <c r="D7" s="105" t="s">
        <v>42</v>
      </c>
      <c r="E7" s="380" t="s">
        <v>63</v>
      </c>
    </row>
    <row r="8" spans="1:7" s="67" customFormat="1" ht="4.5" customHeight="1" thickBot="1">
      <c r="A8" s="374"/>
      <c r="B8" s="375"/>
      <c r="C8" s="377"/>
      <c r="D8" s="106"/>
      <c r="E8" s="381"/>
    </row>
    <row r="9" spans="1:7" s="67" customFormat="1" ht="20.25" customHeight="1">
      <c r="A9" s="61" t="s">
        <v>67</v>
      </c>
      <c r="B9" s="78"/>
      <c r="C9" s="243">
        <f>SUM(C10:C11)</f>
        <v>5871903</v>
      </c>
      <c r="D9" s="244">
        <f t="shared" ref="D9:E9" si="0">SUM(D10:D11)</f>
        <v>5655335</v>
      </c>
      <c r="E9" s="220">
        <f t="shared" si="0"/>
        <v>4972223</v>
      </c>
    </row>
    <row r="10" spans="1:7" s="67" customFormat="1" ht="20.25" customHeight="1">
      <c r="A10" s="77"/>
      <c r="B10" s="88" t="s">
        <v>70</v>
      </c>
      <c r="C10" s="245">
        <v>0</v>
      </c>
      <c r="D10" s="245">
        <v>0</v>
      </c>
      <c r="E10" s="246">
        <v>0</v>
      </c>
      <c r="G10" s="270"/>
    </row>
    <row r="11" spans="1:7" s="67" customFormat="1" ht="20.25" customHeight="1">
      <c r="A11" s="77"/>
      <c r="B11" s="88" t="s">
        <v>68</v>
      </c>
      <c r="C11" s="245">
        <v>5871903</v>
      </c>
      <c r="D11" s="245">
        <v>5655335</v>
      </c>
      <c r="E11" s="246">
        <v>4972223</v>
      </c>
    </row>
    <row r="12" spans="1:7" s="67" customFormat="1" ht="20.25" customHeight="1">
      <c r="A12" s="61" t="s">
        <v>69</v>
      </c>
      <c r="B12" s="88"/>
      <c r="C12" s="243">
        <f>SUM(C13:C14)</f>
        <v>0</v>
      </c>
      <c r="D12" s="243">
        <f t="shared" ref="D12:E12" si="1">SUM(D13:D14)</f>
        <v>5655634</v>
      </c>
      <c r="E12" s="220">
        <f t="shared" si="1"/>
        <v>5635243</v>
      </c>
    </row>
    <row r="13" spans="1:7" s="67" customFormat="1" ht="20.25" customHeight="1">
      <c r="A13" s="77"/>
      <c r="B13" s="88" t="s">
        <v>71</v>
      </c>
      <c r="C13" s="245">
        <v>0</v>
      </c>
      <c r="D13" s="280">
        <v>0</v>
      </c>
      <c r="E13" s="246">
        <v>0</v>
      </c>
    </row>
    <row r="14" spans="1:7" s="67" customFormat="1" ht="20.25" customHeight="1">
      <c r="A14" s="77"/>
      <c r="B14" s="88" t="s">
        <v>72</v>
      </c>
      <c r="C14" s="245">
        <v>0</v>
      </c>
      <c r="D14" s="280">
        <v>5655634</v>
      </c>
      <c r="E14" s="246">
        <v>5635243</v>
      </c>
      <c r="G14" s="270"/>
    </row>
    <row r="15" spans="1:7" s="67" customFormat="1" ht="20.25" customHeight="1">
      <c r="A15" s="61" t="s">
        <v>78</v>
      </c>
      <c r="B15" s="88"/>
      <c r="C15" s="243">
        <f>C9-C12</f>
        <v>5871903</v>
      </c>
      <c r="D15" s="243">
        <f>D9-D12</f>
        <v>-299</v>
      </c>
      <c r="E15" s="220">
        <f t="shared" ref="E15" si="2">E9-E12</f>
        <v>-663020</v>
      </c>
    </row>
    <row r="16" spans="1:7" s="67" customFormat="1" ht="20.25" customHeight="1" thickBot="1">
      <c r="A16" s="77"/>
      <c r="B16" s="78"/>
      <c r="C16" s="243"/>
      <c r="D16" s="243"/>
      <c r="E16" s="220"/>
    </row>
    <row r="17" spans="1:10" s="67" customFormat="1" ht="21" customHeight="1">
      <c r="A17" s="372" t="s">
        <v>9</v>
      </c>
      <c r="B17" s="373"/>
      <c r="C17" s="376" t="s">
        <v>66</v>
      </c>
      <c r="D17" s="231" t="s">
        <v>42</v>
      </c>
      <c r="E17" s="378" t="s">
        <v>63</v>
      </c>
    </row>
    <row r="18" spans="1:10" s="67" customFormat="1" ht="0.75" customHeight="1" thickBot="1">
      <c r="A18" s="374"/>
      <c r="B18" s="375"/>
      <c r="C18" s="377"/>
      <c r="D18" s="232"/>
      <c r="E18" s="379"/>
    </row>
    <row r="19" spans="1:10" s="67" customFormat="1" ht="20.25" customHeight="1">
      <c r="A19" s="61" t="s">
        <v>73</v>
      </c>
      <c r="B19" s="78"/>
      <c r="C19" s="243">
        <f>C15</f>
        <v>5871903</v>
      </c>
      <c r="D19" s="243">
        <f>D15</f>
        <v>-299</v>
      </c>
      <c r="E19" s="220">
        <f>E15</f>
        <v>-663020</v>
      </c>
    </row>
    <row r="20" spans="1:10" s="67" customFormat="1" ht="20.25" customHeight="1">
      <c r="A20" s="61" t="s">
        <v>74</v>
      </c>
      <c r="B20" s="78"/>
      <c r="C20" s="243">
        <v>0</v>
      </c>
      <c r="D20" s="243">
        <v>0</v>
      </c>
      <c r="E20" s="220">
        <v>0</v>
      </c>
    </row>
    <row r="21" spans="1:10" s="67" customFormat="1" ht="20.25" customHeight="1">
      <c r="A21" s="61" t="s">
        <v>79</v>
      </c>
      <c r="B21" s="78"/>
      <c r="C21" s="243">
        <f>C19-C20</f>
        <v>5871903</v>
      </c>
      <c r="D21" s="243">
        <f>D19-D20</f>
        <v>-299</v>
      </c>
      <c r="E21" s="220">
        <f>E19-E20</f>
        <v>-663020</v>
      </c>
    </row>
    <row r="22" spans="1:10" s="67" customFormat="1" ht="20.25" customHeight="1" thickBot="1">
      <c r="A22" s="77"/>
      <c r="B22" s="78"/>
      <c r="C22" s="243"/>
      <c r="D22" s="243"/>
      <c r="E22" s="220"/>
    </row>
    <row r="23" spans="1:10" s="67" customFormat="1" ht="21" customHeight="1">
      <c r="A23" s="372" t="s">
        <v>9</v>
      </c>
      <c r="B23" s="373"/>
      <c r="C23" s="376" t="s">
        <v>66</v>
      </c>
      <c r="D23" s="231" t="s">
        <v>42</v>
      </c>
      <c r="E23" s="378" t="s">
        <v>63</v>
      </c>
    </row>
    <row r="24" spans="1:10" s="67" customFormat="1" ht="0.75" customHeight="1" thickBot="1">
      <c r="A24" s="374"/>
      <c r="B24" s="375"/>
      <c r="C24" s="377"/>
      <c r="D24" s="232"/>
      <c r="E24" s="379"/>
    </row>
    <row r="25" spans="1:10" s="67" customFormat="1" ht="20.25" customHeight="1">
      <c r="A25" s="61" t="s">
        <v>75</v>
      </c>
      <c r="B25" s="78"/>
      <c r="C25" s="243">
        <v>0</v>
      </c>
      <c r="D25" s="243">
        <v>0</v>
      </c>
      <c r="E25" s="220">
        <v>0</v>
      </c>
    </row>
    <row r="26" spans="1:10" s="67" customFormat="1" ht="20.25" customHeight="1">
      <c r="A26" s="61" t="s">
        <v>76</v>
      </c>
      <c r="B26" s="78"/>
      <c r="C26" s="243">
        <v>0</v>
      </c>
      <c r="D26" s="243">
        <v>0</v>
      </c>
      <c r="E26" s="220">
        <v>0</v>
      </c>
    </row>
    <row r="27" spans="1:10" s="67" customFormat="1" ht="20.25" customHeight="1">
      <c r="A27" s="61" t="s">
        <v>77</v>
      </c>
      <c r="B27" s="78"/>
      <c r="C27" s="243">
        <f>C25-C26</f>
        <v>0</v>
      </c>
      <c r="D27" s="243">
        <f>D25-D26</f>
        <v>0</v>
      </c>
      <c r="E27" s="220">
        <f>E25-E26</f>
        <v>0</v>
      </c>
    </row>
    <row r="28" spans="1:10" s="67" customFormat="1" ht="20.25" customHeight="1" thickBot="1">
      <c r="A28" s="227"/>
      <c r="B28" s="228"/>
      <c r="C28" s="247"/>
      <c r="D28" s="247"/>
      <c r="E28" s="248"/>
    </row>
    <row r="29" spans="1:10">
      <c r="J29" s="22"/>
    </row>
  </sheetData>
  <mergeCells count="10">
    <mergeCell ref="A23:B24"/>
    <mergeCell ref="C23:C24"/>
    <mergeCell ref="E23:E24"/>
    <mergeCell ref="A2:E2"/>
    <mergeCell ref="A7:B8"/>
    <mergeCell ref="C7:C8"/>
    <mergeCell ref="E7:E8"/>
    <mergeCell ref="A17:B18"/>
    <mergeCell ref="C17:C18"/>
    <mergeCell ref="E17:E18"/>
  </mergeCells>
  <printOptions horizontalCentered="1"/>
  <pageMargins left="0.35" right="0.28000000000000003" top="0.74803149606299213" bottom="0.74803149606299213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13</vt:i4>
      </vt:variant>
    </vt:vector>
  </HeadingPairs>
  <TitlesOfParts>
    <vt:vector size="29" baseType="lpstr">
      <vt:lpstr>CPCA-II-08-A...CONCIL. INGR</vt:lpstr>
      <vt:lpstr>CPCA-II-09 </vt:lpstr>
      <vt:lpstr>CPCA-II-09-A. </vt:lpstr>
      <vt:lpstr>CPCA-II-09-B </vt:lpstr>
      <vt:lpstr>CPCA-II-09-C</vt:lpstr>
      <vt:lpstr>CPCA-II-09-D.CONCIL. EGRESOS</vt:lpstr>
      <vt:lpstr>CPCA-II-10</vt:lpstr>
      <vt:lpstr>CPCA-II-11</vt:lpstr>
      <vt:lpstr>CPCA-II-12</vt:lpstr>
      <vt:lpstr>CPCA-III-13</vt:lpstr>
      <vt:lpstr>CPCA-III-14</vt:lpstr>
      <vt:lpstr>CPCA-IV-15</vt:lpstr>
      <vt:lpstr>CPCA-IV-16</vt:lpstr>
      <vt:lpstr>CPCA-IV-17 (2)</vt:lpstr>
      <vt:lpstr>Lista </vt:lpstr>
      <vt:lpstr>Hoja1</vt:lpstr>
      <vt:lpstr>'CPCA-II-09 '!Área_de_impresión</vt:lpstr>
      <vt:lpstr>'CPCA-II-09-B '!Área_de_impresión</vt:lpstr>
      <vt:lpstr>'CPCA-II-09-C'!Área_de_impresión</vt:lpstr>
      <vt:lpstr>'CPCA-II-10'!Área_de_impresión</vt:lpstr>
      <vt:lpstr>'CPCA-II-11'!Área_de_impresión</vt:lpstr>
      <vt:lpstr>'CPCA-III-14'!Área_de_impresión</vt:lpstr>
      <vt:lpstr>'CPCA-IV-15'!Área_de_impresión</vt:lpstr>
      <vt:lpstr>'CPCA-IV-16'!Área_de_impresión</vt:lpstr>
      <vt:lpstr>'CPCA-IV-17 (2)'!Área_de_impresión</vt:lpstr>
      <vt:lpstr>'Lista '!Área_de_impresión</vt:lpstr>
      <vt:lpstr>'CPCA-II-09-A. '!Títulos_a_imprimir</vt:lpstr>
      <vt:lpstr>'CPCA-III-13'!Títulos_a_imprimir</vt:lpstr>
      <vt:lpstr>'CPCA-IV-16'!Títulos_a_imprimir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corujo</dc:creator>
  <cp:lastModifiedBy>Refugio Carmelo A</cp:lastModifiedBy>
  <cp:lastPrinted>2016-01-22T17:16:05Z</cp:lastPrinted>
  <dcterms:created xsi:type="dcterms:W3CDTF">2014-03-28T01:13:38Z</dcterms:created>
  <dcterms:modified xsi:type="dcterms:W3CDTF">2016-01-22T17:47:38Z</dcterms:modified>
</cp:coreProperties>
</file>