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14.xml" ContentType="application/vnd.openxmlformats-officedocument.drawing+xml"/>
  <Override PartName="/xl/drawings/drawing23.xml" ContentType="application/vnd.openxmlformats-officedocument.drawing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codeName="ThisWorkbook" defaultThemeVersion="124226"/>
  <bookViews>
    <workbookView xWindow="0" yWindow="0" windowWidth="16605" windowHeight="9435" tabRatio="898" firstSheet="15" activeTab="23"/>
  </bookViews>
  <sheets>
    <sheet name="Lista  FORMATOS" sheetId="39" r:id="rId1"/>
    <sheet name="ETCA-I-01" sheetId="2" r:id="rId2"/>
    <sheet name="ETCA-I-02" sheetId="1" r:id="rId3"/>
    <sheet name="ETCA-I-03" sheetId="3" r:id="rId4"/>
    <sheet name="ETCA-I-04" sheetId="5" r:id="rId5"/>
    <sheet name="ETCA-I-05" sheetId="23" r:id="rId6"/>
    <sheet name="ETCA-I-06" sheetId="6" r:id="rId7"/>
    <sheet name="ETCA-I-07" sheetId="7" r:id="rId8"/>
    <sheet name="ETCA-I-08" sheetId="26" r:id="rId9"/>
    <sheet name="ETCA-I-09 Notas" sheetId="13" r:id="rId10"/>
    <sheet name="ETCA-II-10 " sheetId="34" r:id="rId11"/>
    <sheet name="ETCA-II-10-A" sheetId="21" r:id="rId12"/>
    <sheet name="ETCA-II-11 " sheetId="35" r:id="rId13"/>
    <sheet name="ETCA-II-11-A " sheetId="37" r:id="rId14"/>
    <sheet name="ETCA-II-11-B1" sheetId="38" r:id="rId15"/>
    <sheet name="ETCA-II-11-B2" sheetId="44" r:id="rId16"/>
    <sheet name="ETCA-11-B3" sheetId="45" r:id="rId17"/>
    <sheet name="ETCA-II-11-C" sheetId="43" r:id="rId18"/>
    <sheet name="ETCA-II-11-D" sheetId="24" r:id="rId19"/>
    <sheet name="ETCA-II-11-E " sheetId="36" r:id="rId20"/>
    <sheet name="ETCA-II-12" sheetId="16" r:id="rId21"/>
    <sheet name="ETCA-II-13" sheetId="19" r:id="rId22"/>
    <sheet name="ETCA-III-14" sheetId="42" r:id="rId23"/>
    <sheet name="ETCA-III-15" sheetId="46" r:id="rId24"/>
    <sheet name="ETCA-III-15-A" sheetId="49" r:id="rId25"/>
    <sheet name="ETCA-III-16" sheetId="32" r:id="rId26"/>
    <sheet name="ETCA-IV-17" sheetId="20" r:id="rId27"/>
    <sheet name="ETCA-IV-18" sheetId="27" r:id="rId28"/>
    <sheet name="ETCA-IV-19" sheetId="28" r:id="rId29"/>
    <sheet name="ETCA-IV-20" sheetId="33" r:id="rId30"/>
    <sheet name="ANEXO" sheetId="47" r:id="rId31"/>
  </sheets>
  <externalReferences>
    <externalReference r:id="rId32"/>
  </externalReferences>
  <definedNames>
    <definedName name="_xlnm._FilterDatabase" localSheetId="1" hidden="1">'ETCA-I-01'!#REF!</definedName>
    <definedName name="_xlnm._FilterDatabase" localSheetId="4" hidden="1">'ETCA-I-04'!$A$1:$C$79</definedName>
    <definedName name="_ftn1" localSheetId="2">'ETCA-I-02'!#REF!</definedName>
    <definedName name="_ftnref1" localSheetId="2">'ETCA-I-02'!#REF!</definedName>
    <definedName name="_xlnm.Print_Area" localSheetId="16">'ETCA-11-B3'!$A$1:$G$27</definedName>
    <definedName name="_xlnm.Print_Area" localSheetId="1">'ETCA-I-01'!$A$1:$G$59</definedName>
    <definedName name="_xlnm.Print_Area" localSheetId="2">'ETCA-I-02'!$A$1:$D$72</definedName>
    <definedName name="_xlnm.Print_Area" localSheetId="3">'ETCA-I-03'!$A$1:$F$40</definedName>
    <definedName name="_xlnm.Print_Area" localSheetId="4">'ETCA-I-04'!$A$1:$C$69</definedName>
    <definedName name="_xlnm.Print_Area" localSheetId="5">'ETCA-I-05'!$A$1:$D$72</definedName>
    <definedName name="_xlnm.Print_Area" localSheetId="6">'ETCA-I-06'!$A$1:$G$34</definedName>
    <definedName name="_xlnm.Print_Area" localSheetId="7">'ETCA-I-07'!$A$1:$F$48</definedName>
    <definedName name="_xlnm.Print_Area" localSheetId="8">'ETCA-I-08'!$A$1:$I$51</definedName>
    <definedName name="_xlnm.Print_Area" localSheetId="9">'ETCA-I-09 Notas'!$A$1:$J$50</definedName>
    <definedName name="_xlnm.Print_Area" localSheetId="10">'ETCA-II-10 '!$A$1:$H$55</definedName>
    <definedName name="_xlnm.Print_Area" localSheetId="11">'ETCA-II-10-A'!$A$1:$D$35</definedName>
    <definedName name="_xlnm.Print_Area" localSheetId="12">'ETCA-II-11 '!$A$1:$G$91</definedName>
    <definedName name="_xlnm.Print_Area" localSheetId="13">'ETCA-II-11-A '!$A$1:$G$26</definedName>
    <definedName name="_xlnm.Print_Area" localSheetId="14">'ETCA-II-11-B1'!$A$1:$G$37</definedName>
    <definedName name="_xlnm.Print_Area" localSheetId="15">'ETCA-II-11-B2'!$A$1:$G$21</definedName>
    <definedName name="_xlnm.Print_Area" localSheetId="17">'ETCA-II-11-C'!$A$1:$G$49</definedName>
    <definedName name="_xlnm.Print_Area" localSheetId="18">'ETCA-II-11-D'!$A$1:$C$43</definedName>
    <definedName name="_xlnm.Print_Area" localSheetId="19">'ETCA-II-11-E '!$A$1:$I$184</definedName>
    <definedName name="_xlnm.Print_Area" localSheetId="20">'ETCA-II-12'!$A$1:$E$37</definedName>
    <definedName name="_xlnm.Print_Area" localSheetId="21">'ETCA-II-13'!$A$1:$D$38</definedName>
    <definedName name="_xlnm.Print_Area" localSheetId="22">'ETCA-III-14'!$A$1:$G$45</definedName>
    <definedName name="_xlnm.Print_Area" localSheetId="25">'ETCA-III-16'!$A$1:$E$44</definedName>
    <definedName name="_xlnm.Print_Area" localSheetId="26">'ETCA-IV-17'!$A$1:$E$33</definedName>
    <definedName name="_xlnm.Print_Area" localSheetId="27">'ETCA-IV-18'!$A$1:$D$29</definedName>
    <definedName name="_xlnm.Print_Area" localSheetId="28">'ETCA-IV-19'!$A$1:$D$930</definedName>
    <definedName name="_xlnm.Print_Area" localSheetId="29">'ETCA-IV-20'!$A$1:$E$37</definedName>
    <definedName name="_xlnm.Database" localSheetId="8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8">#REF!</definedName>
    <definedName name="_xlnm.Database" localSheetId="19">#REF!</definedName>
    <definedName name="_xlnm.Database" localSheetId="21">#REF!</definedName>
    <definedName name="_xlnm.Database" localSheetId="23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29">#REF!</definedName>
    <definedName name="_xlnm.Database" localSheetId="0">#REF!</definedName>
    <definedName name="_xlnm.Database">#REF!</definedName>
    <definedName name="ppto">[1]Hoja2!$B$3:$M$95</definedName>
    <definedName name="qw" localSheetId="23">#REF!</definedName>
    <definedName name="qw">#REF!</definedName>
    <definedName name="_xlnm.Print_Titles" localSheetId="2">'ETCA-I-02'!$2:$5</definedName>
    <definedName name="_xlnm.Print_Titles" localSheetId="4">'ETCA-I-04'!$1:$5</definedName>
    <definedName name="_xlnm.Print_Titles" localSheetId="10">'ETCA-II-10 '!$1:$5</definedName>
    <definedName name="_xlnm.Print_Titles" localSheetId="12">'ETCA-II-11 '!$1:$8</definedName>
    <definedName name="_xlnm.Print_Titles" localSheetId="19">'ETCA-II-11-E '!$1:$9</definedName>
    <definedName name="_xlnm.Print_Titles" localSheetId="24">'ETCA-III-15-A'!$3:$4</definedName>
    <definedName name="_xlnm.Print_Titles" localSheetId="28">'ETCA-IV-19'!$1:$8</definedName>
  </definedNames>
  <calcPr calcId="124519"/>
</workbook>
</file>

<file path=xl/calcChain.xml><?xml version="1.0" encoding="utf-8"?>
<calcChain xmlns="http://schemas.openxmlformats.org/spreadsheetml/2006/main">
  <c r="Y34" i="49"/>
  <c r="X34"/>
  <c r="Y30"/>
  <c r="X30"/>
  <c r="Y28"/>
  <c r="X28"/>
  <c r="Y27"/>
  <c r="X27"/>
  <c r="Y26"/>
  <c r="X26"/>
  <c r="Y25"/>
  <c r="X25"/>
  <c r="Y24"/>
  <c r="X24"/>
  <c r="Y23"/>
  <c r="X23"/>
  <c r="Y22"/>
  <c r="X22"/>
  <c r="Y14"/>
  <c r="X14"/>
  <c r="Y13"/>
  <c r="Y12"/>
  <c r="X12"/>
  <c r="Y11"/>
  <c r="Y10"/>
  <c r="X10"/>
  <c r="Y9"/>
  <c r="X9"/>
  <c r="Y8"/>
  <c r="X8"/>
  <c r="Y7"/>
  <c r="X7"/>
  <c r="Y6"/>
  <c r="X6"/>
  <c r="Y5"/>
  <c r="X5"/>
  <c r="D931" i="28" l="1"/>
  <c r="D932" s="1"/>
  <c r="F41" i="36" l="1"/>
  <c r="F23" s="1"/>
  <c r="E13" i="35" s="1"/>
  <c r="F38" i="36"/>
  <c r="F35"/>
  <c r="F24"/>
  <c r="F20"/>
  <c r="F18"/>
  <c r="F17" s="1"/>
  <c r="E12" i="35" s="1"/>
  <c r="F12" i="36"/>
  <c r="F11" s="1"/>
  <c r="E10" i="35" s="1"/>
  <c r="E18"/>
  <c r="E19"/>
  <c r="E21"/>
  <c r="E22"/>
  <c r="E26"/>
  <c r="E28"/>
  <c r="E29"/>
  <c r="E30"/>
  <c r="E31"/>
  <c r="E32"/>
  <c r="E34"/>
  <c r="E35"/>
  <c r="E36"/>
  <c r="E37"/>
  <c r="E27" l="1"/>
  <c r="E17"/>
  <c r="E9"/>
  <c r="F10" i="36"/>
  <c r="C5" i="24" l="1"/>
  <c r="H6" i="36"/>
  <c r="B30" i="24" l="1"/>
  <c r="B15"/>
  <c r="B18"/>
  <c r="B10"/>
  <c r="E13" i="36"/>
  <c r="E14"/>
  <c r="E15"/>
  <c r="E16"/>
  <c r="E19"/>
  <c r="E21"/>
  <c r="E22"/>
  <c r="E25"/>
  <c r="E26"/>
  <c r="E27"/>
  <c r="E28"/>
  <c r="E29"/>
  <c r="E30"/>
  <c r="E31"/>
  <c r="E32"/>
  <c r="H32" s="1"/>
  <c r="E33"/>
  <c r="E34"/>
  <c r="H34" s="1"/>
  <c r="E36"/>
  <c r="E37"/>
  <c r="I37" s="1"/>
  <c r="E39"/>
  <c r="E40"/>
  <c r="E42"/>
  <c r="H42" s="1"/>
  <c r="E43"/>
  <c r="E44"/>
  <c r="E45"/>
  <c r="E49"/>
  <c r="E51"/>
  <c r="E53"/>
  <c r="E55"/>
  <c r="E57"/>
  <c r="E60"/>
  <c r="E61"/>
  <c r="E63"/>
  <c r="E66"/>
  <c r="E68"/>
  <c r="E71"/>
  <c r="E73"/>
  <c r="E76"/>
  <c r="E77"/>
  <c r="E80"/>
  <c r="E82"/>
  <c r="E85"/>
  <c r="E87"/>
  <c r="E89"/>
  <c r="E91"/>
  <c r="E93"/>
  <c r="E95"/>
  <c r="E96"/>
  <c r="E100"/>
  <c r="E102"/>
  <c r="E104"/>
  <c r="E106"/>
  <c r="E108"/>
  <c r="E109"/>
  <c r="E112"/>
  <c r="E114"/>
  <c r="E116"/>
  <c r="E118"/>
  <c r="E121"/>
  <c r="E123"/>
  <c r="E125"/>
  <c r="E127"/>
  <c r="E129"/>
  <c r="E132"/>
  <c r="E134"/>
  <c r="E136"/>
  <c r="E139"/>
  <c r="E141"/>
  <c r="E143"/>
  <c r="E144"/>
  <c r="E146"/>
  <c r="E148"/>
  <c r="E150"/>
  <c r="E153"/>
  <c r="E155"/>
  <c r="E157"/>
  <c r="E158"/>
  <c r="H158" s="1"/>
  <c r="E160"/>
  <c r="E163"/>
  <c r="E166"/>
  <c r="E167"/>
  <c r="H167" s="1"/>
  <c r="E171"/>
  <c r="I171" s="1"/>
  <c r="E174"/>
  <c r="E177"/>
  <c r="E178"/>
  <c r="H178" s="1"/>
  <c r="F54"/>
  <c r="D50"/>
  <c r="H40"/>
  <c r="I40"/>
  <c r="I42"/>
  <c r="G38"/>
  <c r="D38"/>
  <c r="C38"/>
  <c r="E38" s="1"/>
  <c r="I36"/>
  <c r="I43"/>
  <c r="I34"/>
  <c r="I33"/>
  <c r="I32"/>
  <c r="I31"/>
  <c r="I30"/>
  <c r="I118"/>
  <c r="H118"/>
  <c r="D117"/>
  <c r="F117"/>
  <c r="G117"/>
  <c r="C117"/>
  <c r="E117" s="1"/>
  <c r="G41"/>
  <c r="D41"/>
  <c r="C41"/>
  <c r="H31"/>
  <c r="H33"/>
  <c r="H37"/>
  <c r="H45"/>
  <c r="G35"/>
  <c r="D35"/>
  <c r="C35"/>
  <c r="D24"/>
  <c r="G24"/>
  <c r="C24"/>
  <c r="D176"/>
  <c r="D175" s="1"/>
  <c r="C56" i="35" s="1"/>
  <c r="D173" i="36"/>
  <c r="D172" s="1"/>
  <c r="C53" i="35" s="1"/>
  <c r="D170" i="36"/>
  <c r="D169" s="1"/>
  <c r="C48" i="35" s="1"/>
  <c r="D165" i="36"/>
  <c r="D164"/>
  <c r="C36" i="35" s="1"/>
  <c r="D162" i="36"/>
  <c r="D161"/>
  <c r="C35" i="35" s="1"/>
  <c r="D159" i="36"/>
  <c r="D156"/>
  <c r="D154"/>
  <c r="D152"/>
  <c r="D149"/>
  <c r="D147"/>
  <c r="D145"/>
  <c r="D142"/>
  <c r="D140"/>
  <c r="D138"/>
  <c r="D135"/>
  <c r="D133"/>
  <c r="D131"/>
  <c r="D128"/>
  <c r="D126"/>
  <c r="D124"/>
  <c r="D122"/>
  <c r="D120"/>
  <c r="D115"/>
  <c r="D113"/>
  <c r="D111"/>
  <c r="D107"/>
  <c r="D105"/>
  <c r="D103"/>
  <c r="D101"/>
  <c r="D99"/>
  <c r="D94"/>
  <c r="D92"/>
  <c r="D90"/>
  <c r="D88"/>
  <c r="D86"/>
  <c r="D84"/>
  <c r="D81"/>
  <c r="D79"/>
  <c r="D74"/>
  <c r="D72"/>
  <c r="D70"/>
  <c r="D67"/>
  <c r="D65"/>
  <c r="D62"/>
  <c r="D58" s="1"/>
  <c r="C19" i="35" s="1"/>
  <c r="D59" i="36"/>
  <c r="D56"/>
  <c r="D54"/>
  <c r="D52"/>
  <c r="D48"/>
  <c r="D20"/>
  <c r="D18"/>
  <c r="D12"/>
  <c r="G176"/>
  <c r="G175" s="1"/>
  <c r="F56" i="35" s="1"/>
  <c r="G173" i="36"/>
  <c r="G172" s="1"/>
  <c r="F53" i="35" s="1"/>
  <c r="G170" i="36"/>
  <c r="G169" s="1"/>
  <c r="F48" i="35" s="1"/>
  <c r="G165" i="36"/>
  <c r="G164"/>
  <c r="F36" i="35" s="1"/>
  <c r="G162" i="36"/>
  <c r="G161"/>
  <c r="F35" i="35" s="1"/>
  <c r="G159" i="36"/>
  <c r="G156"/>
  <c r="G154"/>
  <c r="G152"/>
  <c r="G149"/>
  <c r="G147"/>
  <c r="G145"/>
  <c r="G142"/>
  <c r="G140"/>
  <c r="G138"/>
  <c r="G135"/>
  <c r="G133"/>
  <c r="G131"/>
  <c r="G128"/>
  <c r="G126"/>
  <c r="G124"/>
  <c r="G122"/>
  <c r="G120"/>
  <c r="G115"/>
  <c r="G113"/>
  <c r="G111"/>
  <c r="G107"/>
  <c r="G105"/>
  <c r="G103"/>
  <c r="G101"/>
  <c r="G99"/>
  <c r="G94"/>
  <c r="G92"/>
  <c r="G90"/>
  <c r="G88"/>
  <c r="G86"/>
  <c r="G84"/>
  <c r="G81"/>
  <c r="G79"/>
  <c r="G74"/>
  <c r="G72"/>
  <c r="G70"/>
  <c r="G67"/>
  <c r="G65"/>
  <c r="G62"/>
  <c r="G59"/>
  <c r="G56"/>
  <c r="G54"/>
  <c r="G52"/>
  <c r="G50"/>
  <c r="G48"/>
  <c r="G20"/>
  <c r="G18"/>
  <c r="G12"/>
  <c r="F176"/>
  <c r="F175" s="1"/>
  <c r="E56" i="35" s="1"/>
  <c r="F173" i="36"/>
  <c r="F172" s="1"/>
  <c r="E53" i="35" s="1"/>
  <c r="F170" i="36"/>
  <c r="F169" s="1"/>
  <c r="E48" i="35" s="1"/>
  <c r="F165" i="36"/>
  <c r="F164"/>
  <c r="F162"/>
  <c r="F161"/>
  <c r="F159"/>
  <c r="F156"/>
  <c r="F154"/>
  <c r="F152"/>
  <c r="F149"/>
  <c r="F147"/>
  <c r="F145"/>
  <c r="F142"/>
  <c r="F140"/>
  <c r="F138"/>
  <c r="F135"/>
  <c r="F133"/>
  <c r="F131"/>
  <c r="F128"/>
  <c r="F126"/>
  <c r="F124"/>
  <c r="F122"/>
  <c r="F120"/>
  <c r="F115"/>
  <c r="F113"/>
  <c r="F111"/>
  <c r="F107"/>
  <c r="F105"/>
  <c r="F103"/>
  <c r="F101"/>
  <c r="F99"/>
  <c r="F94"/>
  <c r="F92"/>
  <c r="F90"/>
  <c r="F88"/>
  <c r="F86"/>
  <c r="F84"/>
  <c r="F81"/>
  <c r="F79"/>
  <c r="F74"/>
  <c r="F72"/>
  <c r="F70"/>
  <c r="F67"/>
  <c r="F65"/>
  <c r="F62"/>
  <c r="F59"/>
  <c r="F56"/>
  <c r="F52"/>
  <c r="F50"/>
  <c r="F48"/>
  <c r="C176"/>
  <c r="E176" s="1"/>
  <c r="C175"/>
  <c r="E175" s="1"/>
  <c r="H175" s="1"/>
  <c r="C173"/>
  <c r="E173" s="1"/>
  <c r="C170"/>
  <c r="C169" s="1"/>
  <c r="E169" s="1"/>
  <c r="I166"/>
  <c r="C165"/>
  <c r="C164" s="1"/>
  <c r="E164" s="1"/>
  <c r="C162"/>
  <c r="C161"/>
  <c r="E161" s="1"/>
  <c r="H160"/>
  <c r="C159"/>
  <c r="E159" s="1"/>
  <c r="H157"/>
  <c r="C156"/>
  <c r="E156" s="1"/>
  <c r="C154"/>
  <c r="E154" s="1"/>
  <c r="H154" s="1"/>
  <c r="C152"/>
  <c r="H150"/>
  <c r="C149"/>
  <c r="E149" s="1"/>
  <c r="H148"/>
  <c r="C147"/>
  <c r="E147" s="1"/>
  <c r="H146"/>
  <c r="C145"/>
  <c r="E145" s="1"/>
  <c r="H144"/>
  <c r="H143"/>
  <c r="C142"/>
  <c r="E142" s="1"/>
  <c r="C140"/>
  <c r="E140" s="1"/>
  <c r="H140" s="1"/>
  <c r="C138"/>
  <c r="H136"/>
  <c r="C135"/>
  <c r="E135" s="1"/>
  <c r="I134"/>
  <c r="C133"/>
  <c r="H132"/>
  <c r="C131"/>
  <c r="C130" s="1"/>
  <c r="B31" i="35" s="1"/>
  <c r="C128" i="36"/>
  <c r="E128" s="1"/>
  <c r="H128" s="1"/>
  <c r="C126"/>
  <c r="C124"/>
  <c r="E124" s="1"/>
  <c r="H124" s="1"/>
  <c r="C122"/>
  <c r="E122" s="1"/>
  <c r="C120"/>
  <c r="C115"/>
  <c r="C113"/>
  <c r="E113" s="1"/>
  <c r="H113" s="1"/>
  <c r="C111"/>
  <c r="C110" s="1"/>
  <c r="B29" i="35" s="1"/>
  <c r="H109" i="36"/>
  <c r="C107"/>
  <c r="C105"/>
  <c r="E105" s="1"/>
  <c r="H105" s="1"/>
  <c r="C103"/>
  <c r="E103" s="1"/>
  <c r="C101"/>
  <c r="E101" s="1"/>
  <c r="H101" s="1"/>
  <c r="C99"/>
  <c r="C94"/>
  <c r="E94" s="1"/>
  <c r="H94" s="1"/>
  <c r="C92"/>
  <c r="E92" s="1"/>
  <c r="C90"/>
  <c r="E90" s="1"/>
  <c r="H90" s="1"/>
  <c r="C88"/>
  <c r="C86"/>
  <c r="E86" s="1"/>
  <c r="H86" s="1"/>
  <c r="C84"/>
  <c r="E84" s="1"/>
  <c r="C81"/>
  <c r="E81" s="1"/>
  <c r="H81" s="1"/>
  <c r="I80"/>
  <c r="C79"/>
  <c r="H77"/>
  <c r="I76"/>
  <c r="C75"/>
  <c r="C74" s="1"/>
  <c r="C72"/>
  <c r="E72" s="1"/>
  <c r="H72" s="1"/>
  <c r="C70"/>
  <c r="E70" s="1"/>
  <c r="H70" s="1"/>
  <c r="H68"/>
  <c r="C67"/>
  <c r="C65"/>
  <c r="E65" s="1"/>
  <c r="I63"/>
  <c r="C62"/>
  <c r="E62" s="1"/>
  <c r="H61"/>
  <c r="H60"/>
  <c r="C59"/>
  <c r="E59" s="1"/>
  <c r="I57"/>
  <c r="C56"/>
  <c r="I55"/>
  <c r="C54"/>
  <c r="E54" s="1"/>
  <c r="C52"/>
  <c r="E52" s="1"/>
  <c r="H52" s="1"/>
  <c r="I51"/>
  <c r="C50"/>
  <c r="E50" s="1"/>
  <c r="C48"/>
  <c r="H44"/>
  <c r="H43"/>
  <c r="H30"/>
  <c r="H29"/>
  <c r="H28"/>
  <c r="H27"/>
  <c r="H26"/>
  <c r="H22"/>
  <c r="H21"/>
  <c r="C20"/>
  <c r="C18"/>
  <c r="C17" s="1"/>
  <c r="H16"/>
  <c r="H15"/>
  <c r="H14"/>
  <c r="H13"/>
  <c r="C12"/>
  <c r="C11" s="1"/>
  <c r="B10" i="35" s="1"/>
  <c r="C47" i="36" l="1"/>
  <c r="B18" i="35" s="1"/>
  <c r="C78" i="36"/>
  <c r="B24" i="35" s="1"/>
  <c r="E20" i="36"/>
  <c r="E56"/>
  <c r="E67"/>
  <c r="E74"/>
  <c r="E88"/>
  <c r="E99"/>
  <c r="E107"/>
  <c r="E115"/>
  <c r="H115" s="1"/>
  <c r="E126"/>
  <c r="H126" s="1"/>
  <c r="E133"/>
  <c r="C137"/>
  <c r="B32" i="35" s="1"/>
  <c r="E152" i="36"/>
  <c r="H152" s="1"/>
  <c r="E162"/>
  <c r="H162" s="1"/>
  <c r="D110"/>
  <c r="C29" i="35" s="1"/>
  <c r="E24" i="36"/>
  <c r="E35"/>
  <c r="H35" s="1"/>
  <c r="I38"/>
  <c r="B12" i="35"/>
  <c r="B48"/>
  <c r="G17" i="36"/>
  <c r="F12" i="35" s="1"/>
  <c r="D17" i="36"/>
  <c r="E17" s="1"/>
  <c r="E41"/>
  <c r="B35" i="35"/>
  <c r="C151" i="36"/>
  <c r="B34" i="35" s="1"/>
  <c r="B23"/>
  <c r="B36"/>
  <c r="B56"/>
  <c r="C64" i="36"/>
  <c r="B21" i="35" s="1"/>
  <c r="C69" i="36"/>
  <c r="B22" i="35" s="1"/>
  <c r="C83" i="36"/>
  <c r="B26" i="35" s="1"/>
  <c r="C119" i="36"/>
  <c r="B30" i="35" s="1"/>
  <c r="C172" i="36"/>
  <c r="G58"/>
  <c r="F19" i="35" s="1"/>
  <c r="E165" i="36"/>
  <c r="E170"/>
  <c r="E138"/>
  <c r="E18"/>
  <c r="H18" s="1"/>
  <c r="C58"/>
  <c r="C98"/>
  <c r="B28" i="35" s="1"/>
  <c r="C168" i="36"/>
  <c r="E131"/>
  <c r="H131" s="1"/>
  <c r="E111"/>
  <c r="E79"/>
  <c r="E75"/>
  <c r="E120"/>
  <c r="E48"/>
  <c r="E12"/>
  <c r="H138"/>
  <c r="H120"/>
  <c r="G110"/>
  <c r="F29" i="35" s="1"/>
  <c r="F110" i="36"/>
  <c r="I103"/>
  <c r="H92"/>
  <c r="H88"/>
  <c r="H84"/>
  <c r="H65"/>
  <c r="H48"/>
  <c r="I44"/>
  <c r="I41"/>
  <c r="I39"/>
  <c r="G23"/>
  <c r="I35"/>
  <c r="I117"/>
  <c r="H117"/>
  <c r="H24"/>
  <c r="H107"/>
  <c r="I111"/>
  <c r="I122"/>
  <c r="F78"/>
  <c r="D69"/>
  <c r="C22" i="35" s="1"/>
  <c r="H176" i="36"/>
  <c r="H114"/>
  <c r="H106"/>
  <c r="H102"/>
  <c r="H82"/>
  <c r="H66"/>
  <c r="H36"/>
  <c r="H177"/>
  <c r="H173"/>
  <c r="H153"/>
  <c r="H141"/>
  <c r="H129"/>
  <c r="H125"/>
  <c r="H121"/>
  <c r="H111"/>
  <c r="H103"/>
  <c r="H99"/>
  <c r="H95"/>
  <c r="H91"/>
  <c r="H87"/>
  <c r="H71"/>
  <c r="H63"/>
  <c r="H55"/>
  <c r="H51"/>
  <c r="H25"/>
  <c r="D47"/>
  <c r="D64"/>
  <c r="C21" i="35" s="1"/>
  <c r="H174" i="36"/>
  <c r="H166"/>
  <c r="H134"/>
  <c r="H122"/>
  <c r="H116"/>
  <c r="H112"/>
  <c r="H108"/>
  <c r="H104"/>
  <c r="H100"/>
  <c r="H80"/>
  <c r="H76"/>
  <c r="H171"/>
  <c r="H163"/>
  <c r="H155"/>
  <c r="H139"/>
  <c r="H127"/>
  <c r="H123"/>
  <c r="H93"/>
  <c r="H89"/>
  <c r="H85"/>
  <c r="H73"/>
  <c r="H57"/>
  <c r="H53"/>
  <c r="H49"/>
  <c r="H39"/>
  <c r="H38" s="1"/>
  <c r="H19"/>
  <c r="C23"/>
  <c r="B13" i="35" s="1"/>
  <c r="F83" i="36"/>
  <c r="G151"/>
  <c r="F34" i="35" s="1"/>
  <c r="F137" i="36"/>
  <c r="D137"/>
  <c r="H159"/>
  <c r="H165"/>
  <c r="F64"/>
  <c r="G69"/>
  <c r="F22" i="35" s="1"/>
  <c r="G130" i="36"/>
  <c r="F31" i="35" s="1"/>
  <c r="D23" i="36"/>
  <c r="H161"/>
  <c r="I165"/>
  <c r="H164"/>
  <c r="F69"/>
  <c r="G47"/>
  <c r="F18" i="35" s="1"/>
  <c r="G64" i="36"/>
  <c r="F21" i="35" s="1"/>
  <c r="G83" i="36"/>
  <c r="F26" i="35" s="1"/>
  <c r="D151" i="36"/>
  <c r="H20"/>
  <c r="H67"/>
  <c r="I77"/>
  <c r="I109"/>
  <c r="I153"/>
  <c r="D83"/>
  <c r="C26" i="35" s="1"/>
  <c r="D130" i="36"/>
  <c r="I146"/>
  <c r="H54"/>
  <c r="H145"/>
  <c r="I73"/>
  <c r="F47"/>
  <c r="G78"/>
  <c r="G98"/>
  <c r="F28" i="35" s="1"/>
  <c r="G119" i="36"/>
  <c r="F30" i="35" s="1"/>
  <c r="G137" i="36"/>
  <c r="F32" i="35" s="1"/>
  <c r="D78" i="36"/>
  <c r="E78" s="1"/>
  <c r="D98"/>
  <c r="C28" i="35" s="1"/>
  <c r="D119" i="36"/>
  <c r="C30" i="35" s="1"/>
  <c r="I53" i="36"/>
  <c r="I68"/>
  <c r="I129"/>
  <c r="I158"/>
  <c r="D168"/>
  <c r="I104"/>
  <c r="H59"/>
  <c r="H147"/>
  <c r="I61"/>
  <c r="I89"/>
  <c r="I177"/>
  <c r="I161"/>
  <c r="D11"/>
  <c r="H50"/>
  <c r="H149"/>
  <c r="H156"/>
  <c r="I108"/>
  <c r="I139"/>
  <c r="I150"/>
  <c r="I157"/>
  <c r="I163"/>
  <c r="I123"/>
  <c r="I99"/>
  <c r="I145"/>
  <c r="I56"/>
  <c r="I85"/>
  <c r="I93"/>
  <c r="I112"/>
  <c r="I127"/>
  <c r="I141"/>
  <c r="I60"/>
  <c r="I71"/>
  <c r="I87"/>
  <c r="I91"/>
  <c r="I95"/>
  <c r="I100"/>
  <c r="I116"/>
  <c r="I125"/>
  <c r="I143"/>
  <c r="I155"/>
  <c r="G168"/>
  <c r="G11"/>
  <c r="F10" i="35" s="1"/>
  <c r="F151" i="36"/>
  <c r="F130"/>
  <c r="F119"/>
  <c r="F58"/>
  <c r="F168"/>
  <c r="I121"/>
  <c r="I115"/>
  <c r="F98"/>
  <c r="I59"/>
  <c r="I84"/>
  <c r="I154"/>
  <c r="I176"/>
  <c r="I88"/>
  <c r="I120"/>
  <c r="I140"/>
  <c r="I79"/>
  <c r="I92"/>
  <c r="I124"/>
  <c r="I138"/>
  <c r="I128"/>
  <c r="I52"/>
  <c r="I72"/>
  <c r="I126"/>
  <c r="I152"/>
  <c r="I162"/>
  <c r="I50"/>
  <c r="I66"/>
  <c r="I70"/>
  <c r="I82"/>
  <c r="I86"/>
  <c r="I90"/>
  <c r="I94"/>
  <c r="I102"/>
  <c r="I106"/>
  <c r="I114"/>
  <c r="I132"/>
  <c r="I136"/>
  <c r="I144"/>
  <c r="I148"/>
  <c r="I160"/>
  <c r="I164"/>
  <c r="I174"/>
  <c r="C46"/>
  <c r="C97"/>
  <c r="E11" l="1"/>
  <c r="C10" i="35"/>
  <c r="E151" i="36"/>
  <c r="C34" i="35"/>
  <c r="D10" i="36"/>
  <c r="C13" i="35"/>
  <c r="E110" i="36"/>
  <c r="E130"/>
  <c r="C31" i="35"/>
  <c r="E58" i="36"/>
  <c r="B19" i="35"/>
  <c r="E137" i="36"/>
  <c r="C32" i="35"/>
  <c r="E47" i="36"/>
  <c r="C18" i="35"/>
  <c r="G10" i="36"/>
  <c r="F13" i="35"/>
  <c r="E172" i="36"/>
  <c r="H172" s="1"/>
  <c r="B53" i="35"/>
  <c r="C10" i="36"/>
  <c r="E23"/>
  <c r="E83"/>
  <c r="H83" s="1"/>
  <c r="E10"/>
  <c r="E98"/>
  <c r="E119"/>
  <c r="E168"/>
  <c r="E64"/>
  <c r="H17"/>
  <c r="E69"/>
  <c r="H69" s="1"/>
  <c r="I135"/>
  <c r="H135"/>
  <c r="G97"/>
  <c r="H110"/>
  <c r="I107"/>
  <c r="H98"/>
  <c r="G46"/>
  <c r="I67"/>
  <c r="H64"/>
  <c r="F46"/>
  <c r="H41"/>
  <c r="H23"/>
  <c r="H170"/>
  <c r="H137"/>
  <c r="H142"/>
  <c r="H47"/>
  <c r="H56"/>
  <c r="H119"/>
  <c r="H74"/>
  <c r="H75"/>
  <c r="H12"/>
  <c r="I62"/>
  <c r="H62"/>
  <c r="H130"/>
  <c r="H133"/>
  <c r="H78"/>
  <c r="H79"/>
  <c r="I170"/>
  <c r="I54"/>
  <c r="I75"/>
  <c r="D97"/>
  <c r="E97" s="1"/>
  <c r="D46"/>
  <c r="E46" s="1"/>
  <c r="I142"/>
  <c r="C179"/>
  <c r="H151"/>
  <c r="I156"/>
  <c r="I149"/>
  <c r="I133"/>
  <c r="F97"/>
  <c r="I147"/>
  <c r="I81"/>
  <c r="I105"/>
  <c r="I74"/>
  <c r="I169"/>
  <c r="I113"/>
  <c r="I119"/>
  <c r="I69"/>
  <c r="I101"/>
  <c r="I110"/>
  <c r="I175"/>
  <c r="I159"/>
  <c r="I173"/>
  <c r="I131"/>
  <c r="I65"/>
  <c r="I83" l="1"/>
  <c r="G179"/>
  <c r="F179"/>
  <c r="H46"/>
  <c r="H58"/>
  <c r="H168"/>
  <c r="H169"/>
  <c r="H97"/>
  <c r="D179"/>
  <c r="E179" s="1"/>
  <c r="I58"/>
  <c r="I151"/>
  <c r="I137"/>
  <c r="I64"/>
  <c r="I130"/>
  <c r="I78"/>
  <c r="I98"/>
  <c r="I172"/>
  <c r="H179" l="1"/>
  <c r="I168"/>
  <c r="I97"/>
  <c r="I179" l="1"/>
  <c r="G44" i="34" l="1"/>
  <c r="G19"/>
  <c r="H5"/>
  <c r="I5" i="26" l="1"/>
  <c r="G5" i="6"/>
  <c r="C5" i="5"/>
  <c r="F5" i="3"/>
  <c r="H12" i="26" l="1"/>
  <c r="C22" i="6" l="1"/>
  <c r="C24"/>
  <c r="C11"/>
  <c r="C58" i="23"/>
  <c r="C65"/>
  <c r="D36"/>
  <c r="C36"/>
  <c r="D23"/>
  <c r="D22"/>
  <c r="D21"/>
  <c r="C23"/>
  <c r="C22"/>
  <c r="C21"/>
  <c r="C15"/>
  <c r="C17" i="3"/>
  <c r="C30"/>
  <c r="B24"/>
  <c r="D16"/>
  <c r="C26" i="2"/>
  <c r="C25" i="6" s="1"/>
  <c r="C24" i="2"/>
  <c r="C23" i="6" s="1"/>
  <c r="C10" i="2"/>
  <c r="C13" i="6" s="1"/>
  <c r="B11" i="3"/>
  <c r="C41" i="23" l="1"/>
  <c r="D28" i="3"/>
  <c r="C15"/>
  <c r="D10" i="38" l="1"/>
  <c r="G10" s="1"/>
  <c r="D11"/>
  <c r="G11" s="1"/>
  <c r="D12"/>
  <c r="G12" s="1"/>
  <c r="D13"/>
  <c r="G13" s="1"/>
  <c r="D14"/>
  <c r="G14" s="1"/>
  <c r="D15"/>
  <c r="G15" s="1"/>
  <c r="D16"/>
  <c r="G16" s="1"/>
  <c r="D17"/>
  <c r="G17" s="1"/>
  <c r="D18"/>
  <c r="D26"/>
  <c r="D27"/>
  <c r="D28"/>
  <c r="D29"/>
  <c r="D30"/>
  <c r="D31"/>
  <c r="D19"/>
  <c r="D20"/>
  <c r="D21"/>
  <c r="D22"/>
  <c r="D23"/>
  <c r="D24"/>
  <c r="D25"/>
  <c r="A4" i="33"/>
  <c r="A4" i="27"/>
  <c r="B4" i="20"/>
  <c r="A4" i="32"/>
  <c r="A4" i="42"/>
  <c r="B4" i="19"/>
  <c r="A4" i="16"/>
  <c r="A5" i="36"/>
  <c r="A5" i="43"/>
  <c r="A5" i="45"/>
  <c r="A5" i="44"/>
  <c r="A5" i="38"/>
  <c r="A5" i="37"/>
  <c r="A5" i="35"/>
  <c r="A4" i="34"/>
  <c r="A4" i="7"/>
  <c r="A4" i="6"/>
  <c r="A4" i="5"/>
  <c r="A4" i="3"/>
  <c r="A4" i="28"/>
  <c r="A4" i="24"/>
  <c r="A4" i="21"/>
  <c r="A4" i="13"/>
  <c r="A4" i="26"/>
  <c r="A4" i="23"/>
  <c r="A3" i="33"/>
  <c r="A3" i="28"/>
  <c r="A3" i="27"/>
  <c r="B3" i="20"/>
  <c r="A4" i="45"/>
  <c r="A3" i="32"/>
  <c r="A3" i="42"/>
  <c r="B3" i="19"/>
  <c r="A3" i="16"/>
  <c r="A4" i="36"/>
  <c r="A3" i="24"/>
  <c r="A4" i="43"/>
  <c r="A4" i="44"/>
  <c r="A4" i="38"/>
  <c r="A4" i="37"/>
  <c r="A4" i="35"/>
  <c r="A3" i="21"/>
  <c r="A3" i="34"/>
  <c r="A3" i="13"/>
  <c r="A3" i="26"/>
  <c r="A3" i="7"/>
  <c r="A3" i="6"/>
  <c r="A3" i="23"/>
  <c r="A3" i="5"/>
  <c r="A3" i="1"/>
  <c r="A3" i="3"/>
  <c r="G19" i="38"/>
  <c r="G20"/>
  <c r="G21"/>
  <c r="G22"/>
  <c r="G23"/>
  <c r="G24"/>
  <c r="G25"/>
  <c r="G26"/>
  <c r="G27"/>
  <c r="G28"/>
  <c r="G29"/>
  <c r="G30"/>
  <c r="G31"/>
  <c r="G18"/>
  <c r="D15" i="3"/>
  <c r="D21" s="1"/>
  <c r="C28"/>
  <c r="F13" i="34"/>
  <c r="F16"/>
  <c r="F33"/>
  <c r="F36"/>
  <c r="F42"/>
  <c r="F48"/>
  <c r="D39" i="42"/>
  <c r="D38"/>
  <c r="G38" s="1"/>
  <c r="D37"/>
  <c r="G37" s="1"/>
  <c r="I46" i="36"/>
  <c r="I48"/>
  <c r="I11"/>
  <c r="I12"/>
  <c r="I15"/>
  <c r="I16"/>
  <c r="I17"/>
  <c r="I18"/>
  <c r="I19"/>
  <c r="I20"/>
  <c r="I22"/>
  <c r="I23"/>
  <c r="I24"/>
  <c r="I26"/>
  <c r="I27"/>
  <c r="I28"/>
  <c r="I10"/>
  <c r="H11"/>
  <c r="H10"/>
  <c r="D80" i="35"/>
  <c r="G80" s="1"/>
  <c r="C19" i="6"/>
  <c r="D19"/>
  <c r="E19"/>
  <c r="B31" i="2"/>
  <c r="C73" i="35"/>
  <c r="C69"/>
  <c r="C61"/>
  <c r="C57"/>
  <c r="C47"/>
  <c r="C37"/>
  <c r="C27"/>
  <c r="C17"/>
  <c r="C9"/>
  <c r="D61" i="1"/>
  <c r="C61"/>
  <c r="C54"/>
  <c r="C48"/>
  <c r="C34"/>
  <c r="C30"/>
  <c r="C44"/>
  <c r="D54"/>
  <c r="D48"/>
  <c r="D34"/>
  <c r="D30"/>
  <c r="D44"/>
  <c r="D20"/>
  <c r="D17"/>
  <c r="D8"/>
  <c r="D15" i="23" s="1"/>
  <c r="C20" i="1"/>
  <c r="C17"/>
  <c r="C18" i="23" s="1"/>
  <c r="C8" i="1"/>
  <c r="F12" i="3"/>
  <c r="F13"/>
  <c r="F11"/>
  <c r="D10"/>
  <c r="D13" i="42"/>
  <c r="D12"/>
  <c r="D11"/>
  <c r="D22"/>
  <c r="G22" s="1"/>
  <c r="D21"/>
  <c r="D20"/>
  <c r="D19"/>
  <c r="D18"/>
  <c r="G18" s="1"/>
  <c r="D17"/>
  <c r="G17" s="1"/>
  <c r="D16"/>
  <c r="D26"/>
  <c r="G26" s="1"/>
  <c r="D25"/>
  <c r="G25" s="1"/>
  <c r="D24"/>
  <c r="D29"/>
  <c r="D28"/>
  <c r="G28" s="1"/>
  <c r="D36"/>
  <c r="D35" s="1"/>
  <c r="D33"/>
  <c r="D32"/>
  <c r="G32" s="1"/>
  <c r="D31"/>
  <c r="D34"/>
  <c r="G34" s="1"/>
  <c r="F35"/>
  <c r="E35"/>
  <c r="C35"/>
  <c r="B35"/>
  <c r="F30"/>
  <c r="E30"/>
  <c r="C30"/>
  <c r="B30"/>
  <c r="F27"/>
  <c r="E27"/>
  <c r="C27"/>
  <c r="B27"/>
  <c r="F23"/>
  <c r="E23"/>
  <c r="C23"/>
  <c r="B23"/>
  <c r="F10"/>
  <c r="E10"/>
  <c r="C10"/>
  <c r="B10"/>
  <c r="E11" i="21"/>
  <c r="E12"/>
  <c r="E13"/>
  <c r="E10"/>
  <c r="D30" i="24"/>
  <c r="G13" i="34"/>
  <c r="G24" s="1"/>
  <c r="G16"/>
  <c r="C16"/>
  <c r="D16"/>
  <c r="D13"/>
  <c r="C13"/>
  <c r="G36"/>
  <c r="G33"/>
  <c r="C36"/>
  <c r="D36"/>
  <c r="D33"/>
  <c r="C33"/>
  <c r="C29"/>
  <c r="C42"/>
  <c r="C48"/>
  <c r="E65" i="23"/>
  <c r="C24" i="34"/>
  <c r="D56" i="23"/>
  <c r="C56"/>
  <c r="F16" i="3"/>
  <c r="F17"/>
  <c r="F18"/>
  <c r="F19"/>
  <c r="E31" i="33"/>
  <c r="E30"/>
  <c r="E29"/>
  <c r="E28"/>
  <c r="E27"/>
  <c r="E26"/>
  <c r="E25"/>
  <c r="E24"/>
  <c r="E23"/>
  <c r="E22"/>
  <c r="E11"/>
  <c r="E12"/>
  <c r="E13"/>
  <c r="E14"/>
  <c r="E15"/>
  <c r="E16"/>
  <c r="E17"/>
  <c r="E18"/>
  <c r="E19"/>
  <c r="E10"/>
  <c r="D32"/>
  <c r="C32"/>
  <c r="D20"/>
  <c r="D33" s="1"/>
  <c r="C20"/>
  <c r="C33" s="1"/>
  <c r="E27" i="20"/>
  <c r="D27"/>
  <c r="C27"/>
  <c r="G36" i="42"/>
  <c r="G35" s="1"/>
  <c r="G20"/>
  <c r="G21"/>
  <c r="G16"/>
  <c r="D32" i="19"/>
  <c r="D33" s="1"/>
  <c r="D20"/>
  <c r="C32"/>
  <c r="C20"/>
  <c r="E30" i="16"/>
  <c r="E29"/>
  <c r="E28"/>
  <c r="E27"/>
  <c r="E26"/>
  <c r="E25"/>
  <c r="E24"/>
  <c r="E23"/>
  <c r="E22"/>
  <c r="E21"/>
  <c r="E10"/>
  <c r="E11"/>
  <c r="E12"/>
  <c r="E13"/>
  <c r="E14"/>
  <c r="E15"/>
  <c r="E16"/>
  <c r="E17"/>
  <c r="E18"/>
  <c r="E9"/>
  <c r="D31"/>
  <c r="D19"/>
  <c r="C31"/>
  <c r="C19"/>
  <c r="G33" i="42"/>
  <c r="G12"/>
  <c r="G24"/>
  <c r="G39"/>
  <c r="G11"/>
  <c r="E20" i="33"/>
  <c r="C29" i="24"/>
  <c r="C9"/>
  <c r="F40" i="43"/>
  <c r="E40"/>
  <c r="B40"/>
  <c r="D40" s="1"/>
  <c r="G40" s="1"/>
  <c r="C40"/>
  <c r="E10"/>
  <c r="E20"/>
  <c r="E73" i="35"/>
  <c r="E69"/>
  <c r="E61"/>
  <c r="E57"/>
  <c r="E47"/>
  <c r="F20" i="43"/>
  <c r="C20"/>
  <c r="D20" s="1"/>
  <c r="B20"/>
  <c r="F10"/>
  <c r="C10"/>
  <c r="B10"/>
  <c r="D11"/>
  <c r="G11" s="1"/>
  <c r="D12"/>
  <c r="G12" s="1"/>
  <c r="D13"/>
  <c r="G13" s="1"/>
  <c r="D14"/>
  <c r="G14" s="1"/>
  <c r="D15"/>
  <c r="G15" s="1"/>
  <c r="D16"/>
  <c r="G16" s="1"/>
  <c r="D17"/>
  <c r="G17" s="1"/>
  <c r="D18"/>
  <c r="G18" s="1"/>
  <c r="D19"/>
  <c r="G19"/>
  <c r="D21"/>
  <c r="G21" s="1"/>
  <c r="D22"/>
  <c r="G22" s="1"/>
  <c r="D23"/>
  <c r="G23" s="1"/>
  <c r="D24"/>
  <c r="G24" s="1"/>
  <c r="D25"/>
  <c r="G25" s="1"/>
  <c r="D26"/>
  <c r="G26" s="1"/>
  <c r="D27"/>
  <c r="G27" s="1"/>
  <c r="D28"/>
  <c r="G28"/>
  <c r="D30"/>
  <c r="G30" s="1"/>
  <c r="D31"/>
  <c r="G31" s="1"/>
  <c r="D32"/>
  <c r="G32" s="1"/>
  <c r="D33"/>
  <c r="G33" s="1"/>
  <c r="D34"/>
  <c r="G34" s="1"/>
  <c r="D36"/>
  <c r="G36" s="1"/>
  <c r="D37"/>
  <c r="G37" s="1"/>
  <c r="D38"/>
  <c r="G38" s="1"/>
  <c r="D39"/>
  <c r="G39"/>
  <c r="D41"/>
  <c r="G41" s="1"/>
  <c r="D42"/>
  <c r="G42" s="1"/>
  <c r="D43"/>
  <c r="G43" s="1"/>
  <c r="D44"/>
  <c r="G44" s="1"/>
  <c r="G11" i="45"/>
  <c r="G13"/>
  <c r="G15"/>
  <c r="G17"/>
  <c r="G19"/>
  <c r="G21"/>
  <c r="D11"/>
  <c r="D12"/>
  <c r="G12" s="1"/>
  <c r="D13"/>
  <c r="D14"/>
  <c r="G14" s="1"/>
  <c r="D15"/>
  <c r="D16"/>
  <c r="G16" s="1"/>
  <c r="D17"/>
  <c r="D18"/>
  <c r="G18" s="1"/>
  <c r="D19"/>
  <c r="D20"/>
  <c r="G20" s="1"/>
  <c r="D21"/>
  <c r="D22"/>
  <c r="G22" s="1"/>
  <c r="D11" i="44"/>
  <c r="G11" s="1"/>
  <c r="D12"/>
  <c r="G12" s="1"/>
  <c r="D13"/>
  <c r="G13" s="1"/>
  <c r="B9" i="35"/>
  <c r="F9"/>
  <c r="D10"/>
  <c r="G10" s="1"/>
  <c r="D11"/>
  <c r="G11"/>
  <c r="D12"/>
  <c r="G12" s="1"/>
  <c r="D13"/>
  <c r="G13" s="1"/>
  <c r="D14"/>
  <c r="G14" s="1"/>
  <c r="D15"/>
  <c r="G15" s="1"/>
  <c r="D16"/>
  <c r="G16" s="1"/>
  <c r="B17"/>
  <c r="F17"/>
  <c r="D18"/>
  <c r="G18" s="1"/>
  <c r="D19"/>
  <c r="G19" s="1"/>
  <c r="D20"/>
  <c r="G20" s="1"/>
  <c r="D21"/>
  <c r="G21" s="1"/>
  <c r="D22"/>
  <c r="G22" s="1"/>
  <c r="D23"/>
  <c r="G23" s="1"/>
  <c r="D24"/>
  <c r="G24" s="1"/>
  <c r="D25"/>
  <c r="G25" s="1"/>
  <c r="D26"/>
  <c r="G26" s="1"/>
  <c r="B27"/>
  <c r="D27" s="1"/>
  <c r="F27"/>
  <c r="F73"/>
  <c r="F69"/>
  <c r="F61"/>
  <c r="F57"/>
  <c r="F47"/>
  <c r="F37"/>
  <c r="D28"/>
  <c r="G28" s="1"/>
  <c r="D29"/>
  <c r="G29" s="1"/>
  <c r="D30"/>
  <c r="G30" s="1"/>
  <c r="D31"/>
  <c r="G31" s="1"/>
  <c r="D32"/>
  <c r="G32" s="1"/>
  <c r="D33"/>
  <c r="G33" s="1"/>
  <c r="D34"/>
  <c r="G34" s="1"/>
  <c r="D35"/>
  <c r="G35" s="1"/>
  <c r="D36"/>
  <c r="G36" s="1"/>
  <c r="B37"/>
  <c r="D37" s="1"/>
  <c r="G37" s="1"/>
  <c r="D38"/>
  <c r="G38" s="1"/>
  <c r="D39"/>
  <c r="G39" s="1"/>
  <c r="D40"/>
  <c r="G40" s="1"/>
  <c r="D41"/>
  <c r="G41" s="1"/>
  <c r="D42"/>
  <c r="G42" s="1"/>
  <c r="D43"/>
  <c r="G43" s="1"/>
  <c r="D44"/>
  <c r="G44"/>
  <c r="D45"/>
  <c r="G45" s="1"/>
  <c r="D46"/>
  <c r="G46" s="1"/>
  <c r="B47"/>
  <c r="D48"/>
  <c r="G48" s="1"/>
  <c r="D49"/>
  <c r="G49" s="1"/>
  <c r="D50"/>
  <c r="G50" s="1"/>
  <c r="D51"/>
  <c r="G51" s="1"/>
  <c r="D52"/>
  <c r="G52" s="1"/>
  <c r="D53"/>
  <c r="G53" s="1"/>
  <c r="D54"/>
  <c r="G54" s="1"/>
  <c r="D55"/>
  <c r="G55" s="1"/>
  <c r="D56"/>
  <c r="G56" s="1"/>
  <c r="B57"/>
  <c r="D58"/>
  <c r="G58" s="1"/>
  <c r="D59"/>
  <c r="G59" s="1"/>
  <c r="D60"/>
  <c r="G60" s="1"/>
  <c r="B61"/>
  <c r="D62"/>
  <c r="G62" s="1"/>
  <c r="D63"/>
  <c r="G63" s="1"/>
  <c r="D64"/>
  <c r="G64" s="1"/>
  <c r="D65"/>
  <c r="G65" s="1"/>
  <c r="D66"/>
  <c r="G66" s="1"/>
  <c r="D67"/>
  <c r="G67" s="1"/>
  <c r="D68"/>
  <c r="G68" s="1"/>
  <c r="B69"/>
  <c r="D69" s="1"/>
  <c r="G69" s="1"/>
  <c r="D70"/>
  <c r="G70" s="1"/>
  <c r="D71"/>
  <c r="G71"/>
  <c r="D72"/>
  <c r="G72" s="1"/>
  <c r="D74"/>
  <c r="G74" s="1"/>
  <c r="D75"/>
  <c r="G75" s="1"/>
  <c r="D76"/>
  <c r="G76" s="1"/>
  <c r="D77"/>
  <c r="G77" s="1"/>
  <c r="D78"/>
  <c r="G78" s="1"/>
  <c r="D79"/>
  <c r="G79" s="1"/>
  <c r="D48" i="34"/>
  <c r="G48"/>
  <c r="D42"/>
  <c r="G42"/>
  <c r="H31"/>
  <c r="H32"/>
  <c r="H34"/>
  <c r="H35"/>
  <c r="H37"/>
  <c r="H38"/>
  <c r="H39"/>
  <c r="H40"/>
  <c r="H43"/>
  <c r="H44"/>
  <c r="H45"/>
  <c r="H46"/>
  <c r="H49"/>
  <c r="H48" s="1"/>
  <c r="E31"/>
  <c r="E32"/>
  <c r="E34"/>
  <c r="E33" s="1"/>
  <c r="E35"/>
  <c r="E37"/>
  <c r="E38"/>
  <c r="E30"/>
  <c r="E39"/>
  <c r="E40"/>
  <c r="E43"/>
  <c r="E44"/>
  <c r="E45"/>
  <c r="E46"/>
  <c r="E49"/>
  <c r="E48" s="1"/>
  <c r="H30"/>
  <c r="H10"/>
  <c r="H11"/>
  <c r="H12"/>
  <c r="H14"/>
  <c r="H15"/>
  <c r="H17"/>
  <c r="H18"/>
  <c r="H19"/>
  <c r="H20"/>
  <c r="H21"/>
  <c r="H22"/>
  <c r="H23"/>
  <c r="H9"/>
  <c r="E10"/>
  <c r="E11"/>
  <c r="E12"/>
  <c r="E14"/>
  <c r="E15"/>
  <c r="E17"/>
  <c r="E18"/>
  <c r="E19"/>
  <c r="E20"/>
  <c r="E21"/>
  <c r="E22"/>
  <c r="E23"/>
  <c r="E9"/>
  <c r="F27" i="6"/>
  <c r="G27" s="1"/>
  <c r="F28"/>
  <c r="G28" s="1"/>
  <c r="F26"/>
  <c r="G26" s="1"/>
  <c r="F25"/>
  <c r="G25" s="1"/>
  <c r="F24"/>
  <c r="G24" s="1"/>
  <c r="F23"/>
  <c r="G23" s="1"/>
  <c r="F22"/>
  <c r="G22" s="1"/>
  <c r="F21"/>
  <c r="G21" s="1"/>
  <c r="F20"/>
  <c r="G20" s="1"/>
  <c r="F12"/>
  <c r="G12" s="1"/>
  <c r="F13"/>
  <c r="G13" s="1"/>
  <c r="F14"/>
  <c r="G14" s="1"/>
  <c r="F15"/>
  <c r="G15" s="1"/>
  <c r="F16"/>
  <c r="G16" s="1"/>
  <c r="F17"/>
  <c r="G17" s="1"/>
  <c r="F11"/>
  <c r="G11" s="1"/>
  <c r="B18" i="2"/>
  <c r="D61" i="35"/>
  <c r="D13" i="37"/>
  <c r="D12"/>
  <c r="G12" s="1"/>
  <c r="D11"/>
  <c r="G11" s="1"/>
  <c r="D10"/>
  <c r="G10" s="1"/>
  <c r="D9" i="21"/>
  <c r="D17"/>
  <c r="F29" i="7"/>
  <c r="F24"/>
  <c r="F35" s="1"/>
  <c r="F10"/>
  <c r="F15"/>
  <c r="F31" i="2"/>
  <c r="F18"/>
  <c r="E29" i="7"/>
  <c r="E24"/>
  <c r="E15"/>
  <c r="E10"/>
  <c r="E21" s="1"/>
  <c r="E10" i="6"/>
  <c r="D10"/>
  <c r="C10"/>
  <c r="C8" s="1"/>
  <c r="C60" i="5"/>
  <c r="B60"/>
  <c r="C53"/>
  <c r="B53"/>
  <c r="C48"/>
  <c r="B48"/>
  <c r="C39"/>
  <c r="B39"/>
  <c r="B29"/>
  <c r="B28" s="1"/>
  <c r="C29"/>
  <c r="C28" s="1"/>
  <c r="C17"/>
  <c r="C8"/>
  <c r="C7" s="1"/>
  <c r="B17"/>
  <c r="B8"/>
  <c r="C47"/>
  <c r="G13" i="37"/>
  <c r="F32" i="3"/>
  <c r="F31"/>
  <c r="F30"/>
  <c r="F29"/>
  <c r="E28"/>
  <c r="B28"/>
  <c r="F26"/>
  <c r="F25"/>
  <c r="E23"/>
  <c r="D23"/>
  <c r="C23"/>
  <c r="E15"/>
  <c r="B15"/>
  <c r="E10"/>
  <c r="C10"/>
  <c r="B10"/>
  <c r="D51" i="23"/>
  <c r="D61" s="1"/>
  <c r="D40"/>
  <c r="D44"/>
  <c r="D20"/>
  <c r="C51"/>
  <c r="C61" s="1"/>
  <c r="C44"/>
  <c r="C40"/>
  <c r="C20"/>
  <c r="C8"/>
  <c r="F20" i="20"/>
  <c r="G46" i="2"/>
  <c r="F46"/>
  <c r="F36"/>
  <c r="G40"/>
  <c r="G36"/>
  <c r="C31"/>
  <c r="G31"/>
  <c r="G18"/>
  <c r="G33" s="1"/>
  <c r="E37" i="7" s="1"/>
  <c r="C18" i="2"/>
  <c r="F24" i="3"/>
  <c r="B23"/>
  <c r="B73" i="35"/>
  <c r="D73" s="1"/>
  <c r="G73" s="1"/>
  <c r="D30" i="42"/>
  <c r="I25" i="36"/>
  <c r="G13" i="42"/>
  <c r="G10"/>
  <c r="G31"/>
  <c r="D10"/>
  <c r="F24" i="34"/>
  <c r="D6" i="21" s="1"/>
  <c r="D57" i="35"/>
  <c r="G57" s="1"/>
  <c r="I29" i="36"/>
  <c r="I21"/>
  <c r="I13"/>
  <c r="E21" i="3" l="1"/>
  <c r="C33" i="19"/>
  <c r="H33" i="34"/>
  <c r="G27" i="35"/>
  <c r="D27" i="1"/>
  <c r="D18" i="23"/>
  <c r="D8" s="1"/>
  <c r="D37" s="1"/>
  <c r="D10" i="43"/>
  <c r="D17" i="35"/>
  <c r="G17" s="1"/>
  <c r="G61"/>
  <c r="D8" i="6"/>
  <c r="F19"/>
  <c r="G19" s="1"/>
  <c r="C48" i="23"/>
  <c r="C37"/>
  <c r="G23" i="42"/>
  <c r="B81" i="35"/>
  <c r="E31" i="16"/>
  <c r="E32" i="33"/>
  <c r="E33" s="1"/>
  <c r="D27" i="42"/>
  <c r="F28" i="3"/>
  <c r="D23" i="42"/>
  <c r="H36" i="34"/>
  <c r="G20" i="43"/>
  <c r="E81" i="35"/>
  <c r="D32" i="16"/>
  <c r="D29" i="34"/>
  <c r="G30" i="42"/>
  <c r="F10" i="6"/>
  <c r="E35" i="7"/>
  <c r="E39" s="1"/>
  <c r="F81" i="35"/>
  <c r="G10" i="43"/>
  <c r="C32" i="16"/>
  <c r="E19"/>
  <c r="D64" i="1"/>
  <c r="D9" i="35"/>
  <c r="G9" s="1"/>
  <c r="D47"/>
  <c r="G47" s="1"/>
  <c r="C81"/>
  <c r="I49" i="36"/>
  <c r="B47" i="5"/>
  <c r="B7"/>
  <c r="G50" i="2"/>
  <c r="G52" s="1"/>
  <c r="C64" i="1"/>
  <c r="C27"/>
  <c r="D66"/>
  <c r="B33" i="2"/>
  <c r="C33"/>
  <c r="D34" i="3"/>
  <c r="B21"/>
  <c r="B34" s="1"/>
  <c r="G36" s="1"/>
  <c r="F10"/>
  <c r="C21"/>
  <c r="C34" s="1"/>
  <c r="F15"/>
  <c r="F23"/>
  <c r="E34"/>
  <c r="D48" i="23"/>
  <c r="F33" i="2"/>
  <c r="F37" i="7" s="1"/>
  <c r="E32" i="16"/>
  <c r="E8" i="6"/>
  <c r="F21" i="7"/>
  <c r="G19" i="42"/>
  <c r="G29"/>
  <c r="G27" s="1"/>
  <c r="E16" i="34"/>
  <c r="I14" i="36"/>
  <c r="I47"/>
  <c r="H29" i="34"/>
  <c r="H16"/>
  <c r="E13"/>
  <c r="D51"/>
  <c r="E36"/>
  <c r="E29" s="1"/>
  <c r="F29"/>
  <c r="F51" s="1"/>
  <c r="E42"/>
  <c r="C51"/>
  <c r="D24"/>
  <c r="E24" s="1"/>
  <c r="H42"/>
  <c r="G29"/>
  <c r="G51" s="1"/>
  <c r="E11" i="20" s="1"/>
  <c r="E9" s="1"/>
  <c r="H24" i="34"/>
  <c r="H25"/>
  <c r="D23" i="21"/>
  <c r="H13" i="34"/>
  <c r="F39" i="7" l="1"/>
  <c r="G39" s="1"/>
  <c r="E15" i="42"/>
  <c r="E14" s="1"/>
  <c r="E40" s="1"/>
  <c r="D63" i="23"/>
  <c r="D66" s="1"/>
  <c r="H51" i="34"/>
  <c r="E6" i="21"/>
  <c r="D11" i="20"/>
  <c r="D9" s="1"/>
  <c r="C11"/>
  <c r="C9" s="1"/>
  <c r="F9" s="1"/>
  <c r="E35" i="43"/>
  <c r="E29" s="1"/>
  <c r="E45" s="1"/>
  <c r="H48" s="1"/>
  <c r="E10" i="45"/>
  <c r="E23" s="1"/>
  <c r="H26" s="1"/>
  <c r="E10" i="44"/>
  <c r="E9" i="38"/>
  <c r="E32" s="1"/>
  <c r="H35" s="1"/>
  <c r="B35" i="43"/>
  <c r="B10" i="45"/>
  <c r="B10" i="44"/>
  <c r="B9" i="38"/>
  <c r="C35" i="43"/>
  <c r="C29" s="1"/>
  <c r="C45" s="1"/>
  <c r="C10" i="45"/>
  <c r="C23" s="1"/>
  <c r="C10" i="44"/>
  <c r="C15" s="1"/>
  <c r="C15" i="42" s="1"/>
  <c r="C14" s="1"/>
  <c r="C40" s="1"/>
  <c r="C9" i="38"/>
  <c r="C32" s="1"/>
  <c r="F35" i="43"/>
  <c r="F29" s="1"/>
  <c r="F45" s="1"/>
  <c r="F10" i="45"/>
  <c r="F23" s="1"/>
  <c r="F10" i="44"/>
  <c r="F15" i="42" s="1"/>
  <c r="F14" s="1"/>
  <c r="F40" s="1"/>
  <c r="H44" s="1"/>
  <c r="F9" i="38"/>
  <c r="F32" s="1"/>
  <c r="H36" s="1"/>
  <c r="F9" i="37"/>
  <c r="F15" s="1"/>
  <c r="H29" s="1"/>
  <c r="B9"/>
  <c r="B15" s="1"/>
  <c r="E9"/>
  <c r="E15" s="1"/>
  <c r="H28" s="1"/>
  <c r="H18" i="44"/>
  <c r="C9" i="37"/>
  <c r="H27" i="45"/>
  <c r="C6" i="24"/>
  <c r="D81" i="35"/>
  <c r="H15" i="37"/>
  <c r="C63" i="23"/>
  <c r="C66" s="1"/>
  <c r="E66" s="1"/>
  <c r="E51" i="34"/>
  <c r="H19" i="6"/>
  <c r="F8"/>
  <c r="G8" s="1"/>
  <c r="H24" i="45"/>
  <c r="H46" i="43"/>
  <c r="H33" i="38"/>
  <c r="H41" i="42"/>
  <c r="H49" i="43"/>
  <c r="G10" i="6"/>
  <c r="H10"/>
  <c r="F41" i="2"/>
  <c r="F40" s="1"/>
  <c r="F50" s="1"/>
  <c r="F52" s="1"/>
  <c r="H52" s="1"/>
  <c r="C66" i="1"/>
  <c r="E23" i="21"/>
  <c r="H53" i="2"/>
  <c r="F21" i="3"/>
  <c r="H35"/>
  <c r="F34"/>
  <c r="G40"/>
  <c r="H8" i="6"/>
  <c r="H52" i="34"/>
  <c r="B29" i="43" l="1"/>
  <c r="D35"/>
  <c r="G35" s="1"/>
  <c r="B23" i="45"/>
  <c r="D10"/>
  <c r="G10" s="1"/>
  <c r="E14" i="20"/>
  <c r="E12" s="1"/>
  <c r="E15" s="1"/>
  <c r="E19" s="1"/>
  <c r="E21" s="1"/>
  <c r="F15" i="44"/>
  <c r="H21" s="1"/>
  <c r="C14" i="20"/>
  <c r="C12" s="1"/>
  <c r="B15" i="44"/>
  <c r="B15" i="42" s="1"/>
  <c r="D10" i="44"/>
  <c r="G10" s="1"/>
  <c r="D14" i="20"/>
  <c r="D12" s="1"/>
  <c r="D15" s="1"/>
  <c r="D19" s="1"/>
  <c r="D21" s="1"/>
  <c r="E15" i="44"/>
  <c r="H20" s="1"/>
  <c r="D9" i="38"/>
  <c r="G9" s="1"/>
  <c r="B32"/>
  <c r="H32" s="1"/>
  <c r="C15" i="37"/>
  <c r="D9"/>
  <c r="G9" s="1"/>
  <c r="D6" i="24"/>
  <c r="C38"/>
  <c r="D38" s="1"/>
  <c r="G81" i="35"/>
  <c r="G41" i="3"/>
  <c r="E66" i="1"/>
  <c r="G35" i="3"/>
  <c r="G34"/>
  <c r="B14" i="42" l="1"/>
  <c r="B40" s="1"/>
  <c r="H40" s="1"/>
  <c r="D15"/>
  <c r="D15" i="44"/>
  <c r="H15"/>
  <c r="D29" i="43"/>
  <c r="G29" s="1"/>
  <c r="B45"/>
  <c r="D32" i="38"/>
  <c r="C15" i="20"/>
  <c r="C19" s="1"/>
  <c r="C21" s="1"/>
  <c r="F12"/>
  <c r="D23" i="45"/>
  <c r="H23"/>
  <c r="D15" i="37"/>
  <c r="H26"/>
  <c r="D14" i="42" l="1"/>
  <c r="D40" s="1"/>
  <c r="H42" s="1"/>
  <c r="G15"/>
  <c r="G14" s="1"/>
  <c r="G40" s="1"/>
  <c r="H45" s="1"/>
  <c r="G32" i="38"/>
  <c r="H37" s="1"/>
  <c r="H34"/>
  <c r="G15" i="44"/>
  <c r="H22" s="1"/>
  <c r="H19"/>
  <c r="G23" i="45"/>
  <c r="H28" s="1"/>
  <c r="H25"/>
  <c r="H45" i="43"/>
  <c r="D45"/>
  <c r="G15" i="37"/>
  <c r="H30" s="1"/>
  <c r="H27"/>
  <c r="H47" i="43" l="1"/>
  <c r="G45"/>
  <c r="H50" s="1"/>
</calcChain>
</file>

<file path=xl/comments1.xml><?xml version="1.0" encoding="utf-8"?>
<comments xmlns="http://schemas.openxmlformats.org/spreadsheetml/2006/main">
  <authors>
    <author>Claudia</author>
  </authors>
  <commentList>
    <comment ref="C66" authorId="0">
      <text>
        <r>
          <rPr>
            <b/>
            <sz val="9"/>
            <color indexed="81"/>
            <rFont val="Tahoma"/>
            <family val="2"/>
          </rPr>
          <t>EVALUACIÓN:
VERIFICAR QUE COINCIDA EL MONTO CON LO REPORTADO EN EL FORMATO ETCA-I-01 EN EL EJERCICIO ACTUAL.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Claudia</author>
  </authors>
  <commentList>
    <comment ref="B34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</text>
    </comment>
  </commentList>
</comments>
</file>

<file path=xl/comments3.xml><?xml version="1.0" encoding="utf-8"?>
<comments xmlns="http://schemas.openxmlformats.org/spreadsheetml/2006/main">
  <authors>
    <author>Claudia</author>
  </authors>
  <commentList>
    <comment ref="F8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</text>
    </comment>
  </commentList>
</comments>
</file>

<file path=xl/comments4.xml><?xml version="1.0" encoding="utf-8"?>
<comments xmlns="http://schemas.openxmlformats.org/spreadsheetml/2006/main">
  <authors>
    <author>Claudia</author>
  </authors>
  <commentList>
    <comment ref="F39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TOTAL DE PASIVO</t>
        </r>
      </text>
    </comment>
  </commentList>
</comments>
</file>

<file path=xl/comments5.xml><?xml version="1.0" encoding="utf-8"?>
<comments xmlns="http://schemas.openxmlformats.org/spreadsheetml/2006/main">
  <authors>
    <author>Claudia</author>
  </authors>
  <commentList>
    <comment ref="G25" authorId="0">
      <text>
        <r>
          <rPr>
            <b/>
            <sz val="9"/>
            <color indexed="81"/>
            <rFont val="Tahoma"/>
            <family val="2"/>
          </rPr>
          <t xml:space="preserve">Evaluación:
</t>
        </r>
        <r>
          <rPr>
            <sz val="9"/>
            <color indexed="81"/>
            <rFont val="Tahoma"/>
            <family val="2"/>
          </rPr>
          <t xml:space="preserve">Total Ingreso Recaudado Anual - Total Ingreso Estimado Anual
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Evaluación:
Total Ingreso Recaudado Anual - Total Ingreso Estimado Anual</t>
        </r>
      </text>
    </comment>
  </commentList>
</comments>
</file>

<file path=xl/comments6.xml><?xml version="1.0" encoding="utf-8"?>
<comments xmlns="http://schemas.openxmlformats.org/spreadsheetml/2006/main">
  <authors>
    <author>Claudia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ETCA-II-10 EN EL TOTAL DE LA COLUMNA DE TOTAL DE INGRESOS DEVENGADO ANUAL (4)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ETCA-I-02 EN EL MISMO RUBRO</t>
        </r>
      </text>
    </comment>
  </commentList>
</comments>
</file>

<file path=xl/comments7.xml><?xml version="1.0" encoding="utf-8"?>
<comments xmlns="http://schemas.openxmlformats.org/spreadsheetml/2006/main">
  <authors>
    <author>René Estrada</author>
  </authors>
  <commentList>
    <comment ref="B32" author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>Evaluación:
Verificar que el importe presentado coincida con el total presentado en la misma columna en el formato ETCA-II-11.</t>
        </r>
      </text>
    </comment>
  </commentList>
</comments>
</file>

<file path=xl/comments8.xml><?xml version="1.0" encoding="utf-8"?>
<comments xmlns="http://schemas.openxmlformats.org/spreadsheetml/2006/main">
  <authors>
    <author>Claudia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EGRESOS CON LO REPORTADO EN EL FORMATO ETCA-II-11 EN EL TOTAL DE LA COLUMNA DE EGRESOS DEVENGADO ANUAL.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DEL TOTAL GASTO CONTABLE CON LO REPORTADO EN EL FORMATO ETCA-I-02 EN EL TOTAL DE GASTOS Y OTRAS PÉRDIDAS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<sst xmlns="http://schemas.openxmlformats.org/spreadsheetml/2006/main" count="3153" uniqueCount="1258">
  <si>
    <t>Subsecretaria de Planeación del Desarrollo</t>
  </si>
  <si>
    <t>Dirección General de Planeación y Evaluación</t>
  </si>
  <si>
    <t>Segundo Informe Trimestral 2015</t>
  </si>
  <si>
    <t xml:space="preserve">Ley General de Contabilidad Gubernamental </t>
  </si>
  <si>
    <t>Artículos del 44 al 59</t>
  </si>
  <si>
    <t>Formatos</t>
  </si>
  <si>
    <t>Listado de Formatos ETCA "Evaluación Trimestral Contabilidad Armonizada"</t>
  </si>
  <si>
    <t>No</t>
  </si>
  <si>
    <t>Formato</t>
  </si>
  <si>
    <t>Descripción</t>
  </si>
  <si>
    <t>I.- Información Contable</t>
  </si>
  <si>
    <t>ETCA-I-01</t>
  </si>
  <si>
    <t>Estado de Situacion Financiera</t>
  </si>
  <si>
    <t>ETCA-I-02</t>
  </si>
  <si>
    <t>Estado de Actividades</t>
  </si>
  <si>
    <t>ETCA-I-03</t>
  </si>
  <si>
    <t xml:space="preserve">Estado de Variación en la Hacienda Pública </t>
  </si>
  <si>
    <t>ETCA-I-04</t>
  </si>
  <si>
    <t>Estado de Cambios en la Situación Financiera</t>
  </si>
  <si>
    <t>ETCA-I-05</t>
  </si>
  <si>
    <t>Flujo de Efectivo</t>
  </si>
  <si>
    <t>ETCA-I-06</t>
  </si>
  <si>
    <t>Estado Analítico del Activo</t>
  </si>
  <si>
    <t>ETCA-I-07</t>
  </si>
  <si>
    <t>Estado Analítico de la Deuda y Otros Pasivos</t>
  </si>
  <si>
    <t>ETCA-I-08</t>
  </si>
  <si>
    <t>Informe sobre Pasivos Contingentes</t>
  </si>
  <si>
    <t>ETCA-I-09</t>
  </si>
  <si>
    <t>Notas a los Estados Financieros</t>
  </si>
  <si>
    <t>II.- Información Presupuestaria</t>
  </si>
  <si>
    <t>ETCA-II-10</t>
  </si>
  <si>
    <t>Estado Analítico de Ingresos</t>
  </si>
  <si>
    <t>ETCA-II-10-A</t>
  </si>
  <si>
    <t>Conciliacion entre los Ingresos Presupuestarios y Contables</t>
  </si>
  <si>
    <t>ETCA-II-11</t>
  </si>
  <si>
    <t>Estado Analítico del Ejercicio Presupuesto de Egresos 
Clasificación Por Objeto del Gasto (Capitulo y Concepto)</t>
  </si>
  <si>
    <t>ETCA-II-11-A</t>
  </si>
  <si>
    <t>Estado Analítico del Ejercicio Presupuesto de Egresos 
Clasificación Económica (Por Tipo de Gasto)</t>
  </si>
  <si>
    <t>ETCA-II-11-B1</t>
  </si>
  <si>
    <t>Estado Analítico del Ejercicio Presupuesto de Egresos
Por Unidad Administrativa</t>
  </si>
  <si>
    <t>ETCA-II-11-B2</t>
  </si>
  <si>
    <t>Estado Analítico del Ejercicio Presupuesto de Egresos
Clasificación Administrativa, Por Poderes</t>
  </si>
  <si>
    <t>ETCA-II-11-B3</t>
  </si>
  <si>
    <t>Estado Analítico del Ejercicio Presupuesto de Egresos
Clasificación Administrativa, Por tipo de Organismo o Entidad Paraestatal</t>
  </si>
  <si>
    <t>ETCA-II-11-C</t>
  </si>
  <si>
    <t>Estado Analítico del Ejercicio Presupuesto de Egresos
Clasificación Funcional (Finalidad y Función)</t>
  </si>
  <si>
    <t>ETCA-II-11-D</t>
  </si>
  <si>
    <t>Conciliacion entre los Egresos Presupuestarios y los Gastos Contables</t>
  </si>
  <si>
    <t>ETCA-II-11-E</t>
  </si>
  <si>
    <t>Estado Analítico del Ejercicio Presupuesto de Egresos 
Por Partida del Gasto</t>
  </si>
  <si>
    <t>ETCA-II-12</t>
  </si>
  <si>
    <t>Endeudamiento Neto</t>
  </si>
  <si>
    <t>ETCA-II-13</t>
  </si>
  <si>
    <t>Interéses de la Deuda</t>
  </si>
  <si>
    <t>III.- Información Programática</t>
  </si>
  <si>
    <t>ETCA-III-14</t>
  </si>
  <si>
    <t>Gasto por Categoría Programática</t>
  </si>
  <si>
    <t>ETCA-III-15</t>
  </si>
  <si>
    <t>Seguimiento y Evaluación de Indicadores de Proyectos y Procesos 
(Gasto por Categoría Programática, Metas y Programas; Análisis Programático-Presupuestal con Indicadores de Resultados</t>
  </si>
  <si>
    <t>ETCA-III-15-A</t>
  </si>
  <si>
    <t>Programa Operativo Anual, Resumen de Indicadores por Unidad Ejecutora</t>
  </si>
  <si>
    <t>ETCA-III-16</t>
  </si>
  <si>
    <t>Gasto por Proyectos de Inversión</t>
  </si>
  <si>
    <t>IV.- Información Complementaria-Anexos</t>
  </si>
  <si>
    <t>La información complementaria para generar las cuentas nacionales y atender otros requerimientos</t>
  </si>
  <si>
    <t>provenientes de Organismos Internacionales de los que México es miembro.</t>
  </si>
  <si>
    <t>ETCA-IV-17</t>
  </si>
  <si>
    <t>Indicadores de Postura Fiscal</t>
  </si>
  <si>
    <t>ETCA-IV-18</t>
  </si>
  <si>
    <t>Relación de Cuentas Bancarias Productivas Específicas</t>
  </si>
  <si>
    <t>ETCA-IV-19</t>
  </si>
  <si>
    <t>Relación de Bienes que Componen su Patrimonio</t>
  </si>
  <si>
    <t>ETCA-IV-20</t>
  </si>
  <si>
    <t>Relación de esquemas bursátiles y de coberturas financieras</t>
  </si>
  <si>
    <t>Anexo</t>
  </si>
  <si>
    <t>Análisis de variaciones Programático-Presupuestal</t>
  </si>
  <si>
    <t>Sistema Estatal de Evaluación</t>
  </si>
  <si>
    <t>Estado de Situación Financiera</t>
  </si>
  <si>
    <t xml:space="preserve">                                                                                                                                                                                                                (PESOS)</t>
  </si>
  <si>
    <t xml:space="preserve">TRIMESTRE: 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</si>
  <si>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</si>
  <si>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</si>
  <si>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</si>
  <si>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</si>
  <si>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</si>
  <si>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</si>
  <si>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</si>
  <si>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</si>
  <si>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</si>
  <si>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</si>
  <si>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</si>
  <si>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</si>
  <si>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</si>
  <si>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</si>
  <si>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</si>
  <si>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</si>
  <si>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</si>
  <si>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</si>
  <si>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</si>
  <si>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</si>
  <si>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</si>
  <si>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</si>
  <si>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</si>
  <si>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</si>
  <si>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</si>
  <si>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</si>
  <si>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</si>
  <si>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</si>
  <si>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</si>
  <si>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</si>
  <si>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</si>
  <si>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</si>
  <si>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</si>
  <si>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</si>
  <si>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</si>
  <si>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</si>
  <si>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</si>
  <si>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</si>
  <si>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</si>
  <si>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</si>
  <si>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</si>
  <si>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</si>
  <si>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</si>
  <si>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</si>
  <si>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</si>
  <si>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</si>
  <si>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</si>
  <si>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</si>
  <si>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</si>
  <si>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</si>
  <si>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</si>
  <si>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</si>
  <si>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</si>
  <si>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</si>
  <si>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</si>
  <si>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</si>
  <si>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</si>
  <si>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</si>
  <si>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</si>
  <si>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Celdas Protegidas</t>
  </si>
  <si>
    <t xml:space="preserve">                                                                    (PESOS)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</si>
  <si>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</si>
  <si>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</si>
  <si>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</si>
  <si>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</si>
  <si>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</si>
  <si>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</si>
  <si>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</si>
  <si>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</si>
  <si>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</si>
  <si>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</si>
  <si>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</si>
  <si>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</si>
  <si>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</si>
  <si>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</si>
  <si>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</si>
  <si>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</si>
  <si>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</si>
  <si>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</si>
  <si>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</si>
  <si>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</si>
  <si>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</si>
  <si>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</si>
  <si>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</si>
  <si>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</si>
  <si>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</si>
  <si>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</si>
  <si>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</si>
  <si>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</si>
  <si>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</si>
  <si>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</si>
  <si>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</si>
  <si>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</si>
  <si>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</si>
  <si>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</si>
  <si>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</si>
  <si>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</si>
  <si>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</si>
  <si>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</si>
  <si>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</si>
  <si>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</si>
  <si>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</si>
  <si>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</si>
  <si>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</si>
  <si>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</si>
  <si>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</si>
  <si>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</si>
  <si>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</si>
  <si>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</si>
  <si>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</si>
  <si>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</si>
  <si>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</si>
  <si>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</si>
  <si>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</si>
  <si>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</si>
  <si>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</t>
  </si>
  <si>
    <t xml:space="preserve"> </t>
  </si>
  <si>
    <t>Estado de Variación en la Hacienda Pública</t>
  </si>
  <si>
    <t xml:space="preserve">                                                                                                                                                          (PESOS)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</si>
  <si>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</si>
  <si>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</si>
  <si>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</si>
  <si>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</si>
  <si>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</si>
  <si>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</si>
  <si>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>Patrimonio Neto Inicial Ajustado del Ejercicio</t>
  </si>
  <si>
    <t>Variaciones de la Hacienda Pública / Patrimonio Neto del Ejercicio</t>
  </si>
  <si>
    <t>Hacienda Pública / Patrimonio Neto Final del Ejercicio 2015</t>
  </si>
  <si>
    <t>Cambios en la Hacienda Pública / Patrimonio Neto del Ejercicio 2016</t>
  </si>
  <si>
    <t>Saldo Neto en la Hacienda Pública / Patrimonio 2016</t>
  </si>
  <si>
    <t xml:space="preserve">                                                                              (PESOS)</t>
  </si>
  <si>
    <t>Origen</t>
  </si>
  <si>
    <t>Aplicación</t>
  </si>
  <si>
    <t>Activo</t>
  </si>
  <si>
    <t>Inventario</t>
  </si>
  <si>
    <t>Pasivo</t>
  </si>
  <si>
    <t>HACIENDA PUBLICA/PATRIMONIO</t>
  </si>
  <si>
    <t>Excesos o Insuficiencia en la Actualización de la Hacienda Pública/Patrimonio</t>
  </si>
  <si>
    <t xml:space="preserve">                                                        (PESOS)</t>
  </si>
  <si>
    <t xml:space="preserve">Flujos de Efectivo de las Actividades de Operación </t>
  </si>
  <si>
    <t>Contribuciones de mejoras</t>
  </si>
  <si>
    <t>Productos de Tipo Corriente</t>
  </si>
  <si>
    <t>Transferencias, Asignaciones y Subsidios y Otras Ayudas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</si>
  <si>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</si>
  <si>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</si>
  <si>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</si>
  <si>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</si>
  <si>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</si>
  <si>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</si>
  <si>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</si>
  <si>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</si>
  <si>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</si>
  <si>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</si>
  <si>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</si>
  <si>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</si>
  <si>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</si>
  <si>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</si>
  <si>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</si>
  <si>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</si>
  <si>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</si>
  <si>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</si>
  <si>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</si>
  <si>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</si>
  <si>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(PESOS)</t>
  </si>
  <si>
    <t>Saldo
Inicial
1</t>
  </si>
  <si>
    <t>Cargos del Periodo
2</t>
  </si>
  <si>
    <t>Abonos del Periodo
3</t>
  </si>
  <si>
    <t>Saldo
Final
4 (1+2-3)</t>
  </si>
  <si>
    <t>Variación del Periodo
(4-1)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</si>
  <si>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</si>
  <si>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</si>
  <si>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</si>
  <si>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</si>
  <si>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</si>
  <si>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</si>
  <si>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</si>
  <si>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</si>
  <si>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</si>
  <si>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</si>
  <si>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</si>
  <si>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</si>
  <si>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</si>
  <si>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</si>
  <si>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</si>
  <si>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</si>
  <si>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</si>
  <si>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</si>
  <si>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</si>
  <si>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 xml:space="preserve">          (PESOS)</t>
  </si>
  <si>
    <t>A Corto Plazo</t>
  </si>
  <si>
    <t>A Mediano Plazo</t>
  </si>
  <si>
    <t>A Largo Plazo</t>
  </si>
  <si>
    <t xml:space="preserve">                                                                                                                                     (PESOS)</t>
  </si>
  <si>
    <t xml:space="preserve">        NOTAS A LOS ESTADOS FINANCIEROS                     </t>
  </si>
  <si>
    <t>Se deberá cumplir con lo siguiente:</t>
  </si>
  <si>
    <t>NOTAS DE DESGLOSE</t>
  </si>
  <si>
    <t>NOTAS DE MEMORIA: Cuentas de Orden</t>
  </si>
  <si>
    <t>NOTAS DE GESTION ADMINISTRATIVA:</t>
  </si>
  <si>
    <t>Incluir los 17 puntos señalados</t>
  </si>
  <si>
    <t>1.</t>
  </si>
  <si>
    <t>Introducción.</t>
  </si>
  <si>
    <t>2.</t>
  </si>
  <si>
    <t>Panorama Económico y Financiero.</t>
  </si>
  <si>
    <t>3.</t>
  </si>
  <si>
    <t>Autorización e Historia.</t>
  </si>
  <si>
    <t>4.</t>
  </si>
  <si>
    <t>Organización y Objeto Social.</t>
  </si>
  <si>
    <t>5.</t>
  </si>
  <si>
    <t>Bases de Preparación de los Estados Financieros.</t>
  </si>
  <si>
    <t>6.</t>
  </si>
  <si>
    <t>Políticas de Contabilidad Significativas.</t>
  </si>
  <si>
    <t>7.</t>
  </si>
  <si>
    <t>Posición en Moneda Estranjera y Protección por Riesgo Cambiario.</t>
  </si>
  <si>
    <t>8.</t>
  </si>
  <si>
    <t>Reporte Analítico del Activo.</t>
  </si>
  <si>
    <t>9.</t>
  </si>
  <si>
    <t>Fideicomisos, Mandatos y Análogos.</t>
  </si>
  <si>
    <t>10.</t>
  </si>
  <si>
    <t>Reporte de la Recaudación.</t>
  </si>
  <si>
    <t>11.</t>
  </si>
  <si>
    <t>Información sobre la Deuda y el Reporte Analítico de la Deuda.</t>
  </si>
  <si>
    <t>12.</t>
  </si>
  <si>
    <t>Calificaciones otorgadas.</t>
  </si>
  <si>
    <t>13.</t>
  </si>
  <si>
    <t>Proceso de Mejora.</t>
  </si>
  <si>
    <t>14.</t>
  </si>
  <si>
    <t>Información por Segmentos.</t>
  </si>
  <si>
    <t>15.</t>
  </si>
  <si>
    <t>Eventos Posteriores al Cierre.</t>
  </si>
  <si>
    <t>16.</t>
  </si>
  <si>
    <t>Partes Relacionadas.</t>
  </si>
  <si>
    <t>17.</t>
  </si>
  <si>
    <t>Responsabilidad Sobre la Presentación Razonable de los Estados Financieros.</t>
  </si>
  <si>
    <t>Hoja  _ de _</t>
  </si>
  <si>
    <t>Trimestre:</t>
  </si>
  <si>
    <t>Rubros de los Ingresos</t>
  </si>
  <si>
    <t>Ingresos Estimado Original  Anual</t>
  </si>
  <si>
    <t>Ampliaciones y Reducciones           (+ ó -)</t>
  </si>
  <si>
    <t>Ingresos Modificado    Anual</t>
  </si>
  <si>
    <t>Ingresos Devengado Acumulado</t>
  </si>
  <si>
    <t>Ingresos Recaudado    Acumulado</t>
  </si>
  <si>
    <t>Diferencia</t>
  </si>
  <si>
    <t>(1)</t>
  </si>
  <si>
    <t>(2)</t>
  </si>
  <si>
    <t>(3= 1 +2)</t>
  </si>
  <si>
    <t>(4)</t>
  </si>
  <si>
    <t>(5)</t>
  </si>
  <si>
    <t>(6= 5 - 1 )</t>
  </si>
  <si>
    <t>Contribuciones de Mejoras</t>
  </si>
  <si>
    <t>Productos</t>
  </si>
  <si>
    <t xml:space="preserve">     Corriente</t>
  </si>
  <si>
    <t xml:space="preserve">     Capital</t>
  </si>
  <si>
    <t>Aprovechamientos</t>
  </si>
  <si>
    <t>Ingresos por Ventas de Bienes y Servicios</t>
  </si>
  <si>
    <r>
      <t>Transferencias, Asignaciones, Subsidios y Otras Ayudas</t>
    </r>
    <r>
      <rPr>
        <b/>
        <u/>
        <sz val="10"/>
        <color theme="1"/>
        <rFont val="Arial Narrow"/>
        <family val="2"/>
      </rPr>
      <t xml:space="preserve"> FEDERALES</t>
    </r>
  </si>
  <si>
    <r>
      <t xml:space="preserve">Transferencias, Asignaciones, Subsidios y Otras Ayudas </t>
    </r>
    <r>
      <rPr>
        <b/>
        <u/>
        <sz val="10"/>
        <color theme="1"/>
        <rFont val="Arial Narrow"/>
        <family val="2"/>
      </rPr>
      <t>ESTATALES</t>
    </r>
  </si>
  <si>
    <t>Ingresos Derivados de Financiamientos</t>
  </si>
  <si>
    <t>Ingresos Excedentes 1</t>
  </si>
  <si>
    <t>Estado Analitico de Ingresos</t>
  </si>
  <si>
    <t>Por Fuente de Financiamiento</t>
  </si>
  <si>
    <t>Ingresos del Gobierno</t>
  </si>
  <si>
    <t xml:space="preserve">Impuestos </t>
  </si>
  <si>
    <t>Corriente</t>
  </si>
  <si>
    <t>Capital</t>
  </si>
  <si>
    <t>Transferencias, Asignaciones, Subsidios y Otras Ayudas</t>
  </si>
  <si>
    <t>Ingresos de Organismos y  Empresas</t>
  </si>
  <si>
    <t>Cuotas y aportaciones de Seguridad Social</t>
  </si>
  <si>
    <t>Ingresos por ventas de Bienes y Servicios</t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</si>
  <si>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FEDERALES</t>
    </r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</si>
  <si>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ESTATALES</t>
    </r>
  </si>
  <si>
    <t>Ingresos  derivados de Financiamiento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</si>
  <si>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</si>
  <si>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</si>
  <si>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 xml:space="preserve">                                                               (PESOS)</t>
  </si>
  <si>
    <t>1. Ingresos Presupuestarios</t>
  </si>
  <si>
    <t>(MAS)</t>
  </si>
  <si>
    <t>2.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</si>
  <si>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</si>
  <si>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</si>
  <si>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</si>
  <si>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</si>
  <si>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</si>
  <si>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(MENOS)</t>
  </si>
  <si>
    <t>3. Ingresos presupuestarios no contables</t>
  </si>
  <si>
    <t>Productos de capital</t>
  </si>
  <si>
    <t>Aprovechamientos de capital</t>
  </si>
  <si>
    <t>Ingresos derivados de financiamientos</t>
  </si>
  <si>
    <t>Otros Ingresos presupuestarios no contables</t>
  </si>
  <si>
    <t>4. Ingresos Contables  (4=  1  +  2  -  3 )</t>
  </si>
  <si>
    <t>Estado Analítico del Ejercicio Presupuesto de Egresos</t>
  </si>
  <si>
    <t>Clasificación por Objeto del Gasto (Capítulo y Concepto)</t>
  </si>
  <si>
    <t xml:space="preserve">                                                                                                                                                                          (PESOS)</t>
  </si>
  <si>
    <t>Ejercicio del Presupuesto por
Capítulo del Gasto</t>
  </si>
  <si>
    <t>Egresos Aprobado   Anual</t>
  </si>
  <si>
    <t>Ampliaciones/ (Reducciones)</t>
  </si>
  <si>
    <t>Egresos Modificado   Anual</t>
  </si>
  <si>
    <t>Egresos Devengado Acumulado</t>
  </si>
  <si>
    <t>Egresos Pagado     Acumulado</t>
  </si>
  <si>
    <t>Subejercicio</t>
  </si>
  <si>
    <t>(3=1+2)</t>
  </si>
  <si>
    <t>( 6 =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</si>
  <si>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</si>
  <si>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</si>
  <si>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</si>
  <si>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</si>
  <si>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</si>
  <si>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</si>
  <si>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</si>
  <si>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</si>
  <si>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</si>
  <si>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</si>
  <si>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</si>
  <si>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</si>
  <si>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</si>
  <si>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</si>
  <si>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</si>
  <si>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</si>
  <si>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</si>
  <si>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</si>
  <si>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</si>
  <si>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</si>
  <si>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</si>
  <si>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</si>
  <si>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</si>
  <si>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</si>
  <si>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</si>
  <si>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</si>
  <si>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</si>
  <si>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</si>
  <si>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</si>
  <si>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</si>
  <si>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</si>
  <si>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</si>
  <si>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</si>
  <si>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</si>
  <si>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</si>
  <si>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</si>
  <si>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</si>
  <si>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</si>
  <si>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</si>
  <si>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</si>
  <si>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</si>
  <si>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</si>
  <si>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</si>
  <si>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</si>
  <si>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</si>
  <si>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</si>
  <si>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</si>
  <si>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</si>
  <si>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</si>
  <si>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</si>
  <si>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Clasificación Económica (por Tipo de Gasto)</t>
  </si>
  <si>
    <t xml:space="preserve">                                                                                                                                (PESOS)</t>
  </si>
  <si>
    <t>Gasto Corriente</t>
  </si>
  <si>
    <t>Gasto de Capital</t>
  </si>
  <si>
    <t>Amortización del la Deuda y Disminución de Pasivos</t>
  </si>
  <si>
    <t>A continuación se conceptualizan las siguientes categorías:</t>
  </si>
  <si>
    <t>1. Gasto Corriente</t>
  </si>
  <si>
    <t>Son los gastos de consumo y/o de operación, el arrendamiento de la propiedad y las transferencias otorgadas a los otros componentes institucionales del sistema económico para financiar gastos de esas características.</t>
  </si>
  <si>
    <t>2. Gasto de Capital</t>
  </si>
  <si>
    <t>Son los gastos destinados a la inversión de capital y las transferencias a los otros componentes institucionales del sistema económico que se efectúan para financiar gastos de éstos con tal propósito.</t>
  </si>
  <si>
    <t>3. Amortización de la deuda y disminución de pasivos</t>
  </si>
  <si>
    <t>Comprende la amortización de la deuda adquirida y disminución de pasivos con el sector privado, público y externo.</t>
  </si>
  <si>
    <t>4. Pensiones y Jubilaciones</t>
  </si>
  <si>
    <t>Son los gastos destinados para el pago a pensionistas y jubilados o a sus familiares, que cubren los gobiernos Federal, Estatal y Municipal, o bien el Instituto de Seguridad Social correspondiente.</t>
  </si>
  <si>
    <t>Punto Adicionado DOF 30-09-2015</t>
  </si>
  <si>
    <t xml:space="preserve">5. Participaciones </t>
  </si>
  <si>
    <t>Son los gastos destinados a cubrir las participaciones para las entidades federativas y/o los municipios.</t>
  </si>
  <si>
    <t>Clasificación Administrativa (Por Unidad Administrativa)</t>
  </si>
  <si>
    <t xml:space="preserve">                                                                                                                                                                                 (PESOS)</t>
  </si>
  <si>
    <t>TRIMESTRE:</t>
  </si>
  <si>
    <t>Clasificación Administrativa (Por Poderes)</t>
  </si>
  <si>
    <t>Poder Ejecutivo</t>
  </si>
  <si>
    <t>Poder Legislativo</t>
  </si>
  <si>
    <t>Poder Judicial</t>
  </si>
  <si>
    <t>Órganos Autónomos</t>
  </si>
  <si>
    <t>Clasificación Administrativa (Por Tipo de Organismos o Entidad Paraestatal)</t>
  </si>
  <si>
    <t xml:space="preserve">                                                                                                                                      (PESOS)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</si>
  <si>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</si>
  <si>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</si>
  <si>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</si>
  <si>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</si>
  <si>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</si>
  <si>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</si>
  <si>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</si>
  <si>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Clasificación Funcional (Finalidad y Función)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</si>
  <si>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</si>
  <si>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</si>
  <si>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</si>
  <si>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</si>
  <si>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</si>
  <si>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</si>
  <si>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</si>
  <si>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Seguridad Interior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</si>
  <si>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</si>
  <si>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</si>
  <si>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</si>
  <si>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</si>
  <si>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</si>
  <si>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</si>
  <si>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</si>
  <si>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</si>
  <si>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</si>
  <si>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</si>
  <si>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</si>
  <si>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</si>
  <si>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</si>
  <si>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</si>
  <si>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</si>
  <si>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</si>
  <si>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</si>
  <si>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</si>
  <si>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</si>
  <si>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</si>
  <si>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</si>
  <si>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</si>
  <si>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</si>
  <si>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1. Total de Egresos Presupuestarios</t>
  </si>
  <si>
    <t xml:space="preserve">2. Egresos Presupuestarios no contables 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</si>
  <si>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</si>
  <si>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</si>
  <si>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</si>
  <si>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</si>
  <si>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</si>
  <si>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</si>
  <si>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Arctivos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</si>
  <si>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</si>
  <si>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</si>
  <si>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</si>
  <si>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</si>
  <si>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</si>
  <si>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</si>
  <si>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</si>
  <si>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Armonización de la deuda pública</t>
  </si>
  <si>
    <t>Adeudos de ejercicios fiscales anteriores (ADEFAS)</t>
  </si>
  <si>
    <t>Otros Egresos Presupuestales No Contables</t>
  </si>
  <si>
    <t>3. Gastos contables no presupuestarios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</si>
  <si>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</si>
  <si>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</si>
  <si>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</si>
  <si>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</si>
  <si>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</si>
  <si>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</si>
  <si>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 (4=  1  -  2  +  3 )</t>
  </si>
  <si>
    <t>Por Partida del Gasto</t>
  </si>
  <si>
    <t>Ejercicio del Presupuesto por
Partida  /  Descripción</t>
  </si>
  <si>
    <t>% Avance Anual</t>
  </si>
  <si>
    <t>(7= 4/3)</t>
  </si>
  <si>
    <t xml:space="preserve">                                           (pesos)</t>
  </si>
  <si>
    <t>Identificacion del crédito o Instrumento</t>
  </si>
  <si>
    <t>Contratacion / Colocación</t>
  </si>
  <si>
    <t>Amortización</t>
  </si>
  <si>
    <t>A</t>
  </si>
  <si>
    <t>B</t>
  </si>
  <si>
    <t>C=A-B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</si>
  <si>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</si>
  <si>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</si>
  <si>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</si>
  <si>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</si>
  <si>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</si>
  <si>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</si>
  <si>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 xml:space="preserve">                                                                                                       (pesos)</t>
  </si>
  <si>
    <t>Devengado</t>
  </si>
  <si>
    <t>Pagado</t>
  </si>
  <si>
    <t>Total de Interéses Créditos Bancarios</t>
  </si>
  <si>
    <t>Total Intereses Otros Instrumentos de Deuda</t>
  </si>
  <si>
    <t>Gasto Por Categoría Programática</t>
  </si>
  <si>
    <t xml:space="preserve">                   (PESOS)</t>
  </si>
  <si>
    <t>Egresos Devengado     Anual</t>
  </si>
  <si>
    <t>Egresos Pagado     Anual</t>
  </si>
  <si>
    <t>Programas</t>
  </si>
  <si>
    <t xml:space="preserve">   Subsidios:</t>
  </si>
  <si>
    <t>Sector Social y Privado o Estados y Municipios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</si>
  <si>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</si>
  <si>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</si>
  <si>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</si>
  <si>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</si>
  <si>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</si>
  <si>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</si>
  <si>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</si>
  <si>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</si>
  <si>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</si>
  <si>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</si>
  <si>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</si>
  <si>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</si>
  <si>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</si>
  <si>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</si>
  <si>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</si>
  <si>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</si>
  <si>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</si>
  <si>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</si>
  <si>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</si>
  <si>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</si>
  <si>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</si>
  <si>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</si>
  <si>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</si>
  <si>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</si>
  <si>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</si>
  <si>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o Apoyo a Deudores y Ahorradores de la Banca</t>
  </si>
  <si>
    <t xml:space="preserve">   Adeudos de Ejercicios Fiscales Anteriores</t>
  </si>
  <si>
    <t>Unidad Responsable</t>
  </si>
  <si>
    <t xml:space="preserve">Trimestre: </t>
  </si>
  <si>
    <t>Información Programática</t>
  </si>
  <si>
    <t>Unidad Ejecutora</t>
  </si>
  <si>
    <t>Eje Rector</t>
  </si>
  <si>
    <t>Reto</t>
  </si>
  <si>
    <t>Estrategia</t>
  </si>
  <si>
    <t>Prog. Estatal</t>
  </si>
  <si>
    <t>Proceso</t>
  </si>
  <si>
    <t>Indicador</t>
  </si>
  <si>
    <t>Unidad de Medida</t>
  </si>
  <si>
    <t>*Frecuencia de medición</t>
  </si>
  <si>
    <t>Programado</t>
  </si>
  <si>
    <t>Modificado</t>
  </si>
  <si>
    <t>Alcanzado</t>
  </si>
  <si>
    <t>Meta Anual</t>
  </si>
  <si>
    <t>I TRIM</t>
  </si>
  <si>
    <t>II TRIM</t>
  </si>
  <si>
    <t>III TRIM</t>
  </si>
  <si>
    <t>IV TRIM</t>
  </si>
  <si>
    <t>Total de indicadores</t>
  </si>
  <si>
    <t xml:space="preserve"> Sistema Estatal de Evaluación</t>
  </si>
  <si>
    <t>Gastos por proyectos de Inversión</t>
  </si>
  <si>
    <t xml:space="preserve">            (pesos)</t>
  </si>
  <si>
    <t>GASTO DE INVERSION EJERCIDO:</t>
  </si>
  <si>
    <t xml:space="preserve">NOMBRE DEL PROYECTO </t>
  </si>
  <si>
    <t xml:space="preserve">MONTO EROGADO </t>
  </si>
  <si>
    <t>ORIGEN DEL RECURSO*</t>
  </si>
  <si>
    <t>*</t>
  </si>
  <si>
    <t>Se deberán informar con todas las fuentes del recurso.</t>
  </si>
  <si>
    <t>Ya sean obras con Recurso Federal, Recurso Estatal e Ingresos Propios del ente Público.</t>
  </si>
  <si>
    <t xml:space="preserve">                                                       (pesos)</t>
  </si>
  <si>
    <t>Estimado Original Anual</t>
  </si>
  <si>
    <t>Pagado 3</t>
  </si>
  <si>
    <t>I. Ingresos Presupuestarios (I= 1 + 2 )</t>
  </si>
  <si>
    <t>1. Ingresos Gobierno del Estado 1</t>
  </si>
  <si>
    <t>2. Ingresos Sector Paraestatal  1</t>
  </si>
  <si>
    <t>II. Egresos Presupuestarios ( II= 3+4 )</t>
  </si>
  <si>
    <t>3. Egresos del Gobierno de la Entidad Federativa 2</t>
  </si>
  <si>
    <t>4. Egresos  del Sector Paraestatal  2</t>
  </si>
  <si>
    <t>III. Balance Presupuestario (Superávit o Déficit)  (III= I-II)</t>
  </si>
  <si>
    <t>III. Balance Presupuestario (Superávit o Déficit)</t>
  </si>
  <si>
    <t>IV. Interéses, Comisiones y Gastos de la Deuda</t>
  </si>
  <si>
    <t>V. Balance Primario (superávit o Déficit)   (V= III-IV)</t>
  </si>
  <si>
    <t>A. Financiamiento</t>
  </si>
  <si>
    <t>B. Amortización de la Deuda</t>
  </si>
  <si>
    <t>C. Endeudamiento o Desendeudamiento   (C=A-B)</t>
  </si>
  <si>
    <t xml:space="preserve">1 Los Ingresos que se presentan son los ingresos presupuestario totales sin incluir los ingresos por financiamientos. Los Ingresos del Gobierno de la Entidad Federativa corresponden a los del Poder Ejecutivo, Legislativo Judicial y Autónomos. </t>
  </si>
  <si>
    <t>2 Los egresos que se presentan son los egresos presupuestarios totales sin incluir los egresos por amortización. Los egresos del Gobierno de la Entidad Federativa corresponden a los del Poder Ejecutivo, Legislativo, Judicial y Órganos Autónomos 3 Para Ingresos se reportan los ingresos recaudados; para egresos se reportan los egresos pagados</t>
  </si>
  <si>
    <t>3 Para Ingresos se reportan los ingresos recaudados; para egresos se reportan los egresos pagados.</t>
  </si>
  <si>
    <t xml:space="preserve">                                 (pesos)</t>
  </si>
  <si>
    <t>Fondo, Programa o Convenio</t>
  </si>
  <si>
    <t>Datos de la Cuenta Bancaria</t>
  </si>
  <si>
    <t>Institución Bancaria</t>
  </si>
  <si>
    <t>Número de Cuenta</t>
  </si>
  <si>
    <t>NOTA: La información de este formato es ACUMULADA</t>
  </si>
  <si>
    <t>Relación de Bienes Muebles e Inmuebles que Componen su Patrimonio</t>
  </si>
  <si>
    <t xml:space="preserve">                          (pesos)</t>
  </si>
  <si>
    <t>Código</t>
  </si>
  <si>
    <t>Descripción del Bien</t>
  </si>
  <si>
    <t>Valor en Libros</t>
  </si>
  <si>
    <t>BIENES MUEBLES</t>
  </si>
  <si>
    <t>BIENES INMUEBLES</t>
  </si>
  <si>
    <t>TERRENOS</t>
  </si>
  <si>
    <t>EDIFICIOS</t>
  </si>
  <si>
    <t>Y DEMAS INMUEBLES</t>
  </si>
  <si>
    <t>NOTA: la información de este formato es ACUMULADA.</t>
  </si>
  <si>
    <t xml:space="preserve">                              Sistema Estatal de Evaluación</t>
  </si>
  <si>
    <t xml:space="preserve">                Relación de esquemas bursátiles y de coberturas financieras</t>
  </si>
  <si>
    <t>(pesos)</t>
  </si>
  <si>
    <t>Identificacion del  Instrumento</t>
  </si>
  <si>
    <t>Colocación</t>
  </si>
  <si>
    <t>Interés Ganados</t>
  </si>
  <si>
    <t>Valor Actual</t>
  </si>
  <si>
    <t>C=A+B</t>
  </si>
  <si>
    <t xml:space="preserve">Total </t>
  </si>
  <si>
    <t>Otros Instrumentos de Bursatilización</t>
  </si>
  <si>
    <t xml:space="preserve">Total Otros Instrumentos </t>
  </si>
  <si>
    <t>NOTA: se deberán incluir METALES PRECIOSOS en su caso.</t>
  </si>
  <si>
    <t>TELEFONIA RURAL DE SONORA</t>
  </si>
  <si>
    <t>Al 30 de Septiembre de 2016</t>
  </si>
  <si>
    <t>TERCERO DE 2016</t>
  </si>
  <si>
    <t>TERCERO 2016</t>
  </si>
  <si>
    <t>M.N.</t>
  </si>
  <si>
    <t>CREDITOS FISCALES ANTE SECRETARIA DE HACIENDA Y CREDITO PUBLICO (permisos SCT)</t>
  </si>
  <si>
    <t>DEMANDA POR DESPIDO INJUSTIFICADO DEL EXDIRECTOR JESUS ALBERTO FELIX IBARRA</t>
  </si>
  <si>
    <t>TOTAL EN CUENTAS DE ORDEN</t>
  </si>
  <si>
    <t>NADA QUE INFORMAR EN ESTE APARTADO</t>
  </si>
  <si>
    <t>Del 01 de Enero al 30  de Septiembre  de 2016</t>
  </si>
  <si>
    <t>C.P. REFUGIO CARMELO ARRIQUIVES</t>
  </si>
  <si>
    <t>ENCARGADA DE LA SUBDIRECCION ADMINISTRATIVA</t>
  </si>
  <si>
    <t>C.P. JOSE FRANCISCO ORTEGA MOLINA</t>
  </si>
  <si>
    <t>DIRECTOR GENERAL</t>
  </si>
  <si>
    <t>_______________________________________</t>
  </si>
  <si>
    <t>__________________________________</t>
  </si>
  <si>
    <t>GASTOS DE OPERACIÓN RECURSOS PROPIOS</t>
  </si>
  <si>
    <t>HSBC SA, INSTITUCION DE BANCA MULTIPLE, GRUPO FINANCIERO HSBC</t>
  </si>
  <si>
    <t>GASTOS DE OPERACIÓN</t>
  </si>
  <si>
    <t>BBVA BANCOMER SA, INTITUCIÓN DE BANCA MÚLTIPLE, GRUPO FINANCIERO BBVA BANCOMER</t>
  </si>
  <si>
    <t>0144662245</t>
  </si>
  <si>
    <t>GASTOS DE OPERACIÓN (SERVICIOS PERSONALES) TRANSFERENCIAS ESTATALES</t>
  </si>
  <si>
    <t>01506634506</t>
  </si>
  <si>
    <t>TRIMESTRE: Tercero 2016</t>
  </si>
  <si>
    <t>SOFTWARE</t>
  </si>
  <si>
    <t>INFRAESTRUCTURA DE TELECOMUNICACIONES</t>
  </si>
  <si>
    <t>1234-5-01</t>
  </si>
  <si>
    <t>TRIMESTRE:  TERCERO 2016</t>
  </si>
  <si>
    <t>Tercer 2016</t>
  </si>
  <si>
    <t>MEXICO</t>
  </si>
  <si>
    <t>SERVICIOS PERSONALES</t>
  </si>
  <si>
    <t>REMUNERACIONES AL PERSONAL DE CARÁCTER PERMANENTE</t>
  </si>
  <si>
    <t>SUELDO BASE AL PERSONAL PERMANENTE</t>
  </si>
  <si>
    <t>SUELDOS</t>
  </si>
  <si>
    <t>RIESGO LABORAL</t>
  </si>
  <si>
    <t>AYUDA PARA HABITACION</t>
  </si>
  <si>
    <t>AYUDA PARA ENERGIA ELECTRICA</t>
  </si>
  <si>
    <t>REMUNERACIONES ADICIONALES Y ESPECIALES</t>
  </si>
  <si>
    <t>PRIMAS POR AÑOS DE SERVICIOS EFECTIVOS PRESTADOS</t>
  </si>
  <si>
    <t>PRIMAS DE VACACIONES, DOMINICAL Y GRATIFICACION DE FIN DE AÑO</t>
  </si>
  <si>
    <t>PRIMAS DE VACACIONES Y DOMINICAL</t>
  </si>
  <si>
    <t>AGUINALDO O GRATIFICACION DE FIN DE AÑO</t>
  </si>
  <si>
    <t>SEGURIDAD SOCIAL</t>
  </si>
  <si>
    <t>APORTACIONES DE SEGURIDAD SOCIAL</t>
  </si>
  <si>
    <t>APORTACIONES AL ISSSTE</t>
  </si>
  <si>
    <t>APORTACION POR SEGURO DE RETIRO AL ISSSTESON</t>
  </si>
  <si>
    <t>ASIGNACION PARA PRESTAMOS A CORTO PLAZO</t>
  </si>
  <si>
    <t>APORTACIONES AL SEGURO DE CESANTIA DE EDAD AVANZAD</t>
  </si>
  <si>
    <t>OTRAS PRESTACIONES DE SEGURIDAD SOCIAL</t>
  </si>
  <si>
    <t>APORTACIONES A FONDO DE VIVIENDA</t>
  </si>
  <si>
    <t>APORTACIONES AL FOVISSSTE</t>
  </si>
  <si>
    <t>APORTACIONES AL SISTEMA PARA EL RETIRO</t>
  </si>
  <si>
    <t>APORTACIONES AL SISTEMA DE AHORRO PARA EL RETIRO</t>
  </si>
  <si>
    <t>OTRAS APORTACIONES DE SEGUROS COLECTIVOS</t>
  </si>
  <si>
    <t>OTROS SEGUROS DE CARÁCTER LABORAL O ECONOMICOS</t>
  </si>
  <si>
    <t>MATERIALES Y SUMINISTROS</t>
  </si>
  <si>
    <t>MATERIALES DE ADMINISTRACIÓN, EMISIÓN DE DOCUMENTO</t>
  </si>
  <si>
    <t>MATERIALES, UTILES Y EQUIPOS MENORES DE OFICINA</t>
  </si>
  <si>
    <t>MATERIALES Y UTILES DE IMPRESIÓN Y PRODUCCION</t>
  </si>
  <si>
    <t>MATERIAL PARA INFORMACION</t>
  </si>
  <si>
    <t>MATERIAL DE LIMPIEZA</t>
  </si>
  <si>
    <t>MATERIALES PARA EL REGISTRO E IDENTIFICACION DE BIENES Y PERSONAS</t>
  </si>
  <si>
    <t>PLACAS, ENGOMADOS, CALCOMANIAS Y HOLOGRAMAS</t>
  </si>
  <si>
    <t>ALIMENTOS Y UTENSILIOS</t>
  </si>
  <si>
    <t>PRODUCTOS ALIMENTICIOS PARA EL PERSONAS</t>
  </si>
  <si>
    <t>PRODUCTOS ALIMENTICIOS PARA EL PERSONAL EN LAS INS</t>
  </si>
  <si>
    <t>ADQUISICION DE AGUA POTABLE</t>
  </si>
  <si>
    <t>UTENSILIOS PARA EL SERVICIO DE ALIMENTACION</t>
  </si>
  <si>
    <t>MATERIALES Y ARTICULOS DE CONSTRUCCION Y DE REPARA</t>
  </si>
  <si>
    <t>MATERIAL ELECTRICO Y ELECTRONICO</t>
  </si>
  <si>
    <t>MATERIALES COMPLEMENTARIOS</t>
  </si>
  <si>
    <t>PRODUCTOS QUIMICOS, FARMACEUTICOS Y DE LABORATORIO</t>
  </si>
  <si>
    <t>FERTILIZANTES, PESTICIDAS Y OTROS AGROQUIMICOS</t>
  </si>
  <si>
    <t>MEDICINAS Y PRODUCTOS FARMACEUTICOS</t>
  </si>
  <si>
    <t>COMBUSTIBLES, LUBRICANTES Y ADITIVOS</t>
  </si>
  <si>
    <t>COMBUSTIBLES</t>
  </si>
  <si>
    <t>LUBRICANTES Y ADITIVOS</t>
  </si>
  <si>
    <t>VESTUARIO, BLANCOS, PRENDAS DE PROTECCION Y ARTICU</t>
  </si>
  <si>
    <t>VESTUARIOS Y UNIFORMES</t>
  </si>
  <si>
    <t>PRENDAS DE SEGURIDAD Y PROTECCION PERSONAL</t>
  </si>
  <si>
    <t>HERRAMIENTAS, REFACCIONES Y ACCESORIOS MENORES</t>
  </si>
  <si>
    <t>HERRAMIENTAS MENORES</t>
  </si>
  <si>
    <t>REFACCIONES Y ACCESORIOS MENORES DE MOBILIARIO Y E</t>
  </si>
  <si>
    <t>REFACCIONES Y ACCESORIOS MENORES DE EQUIPO DE COMPUTO Y TECNO</t>
  </si>
  <si>
    <t>REFACCIONES Y ACCESORIOS MENORES DE EQUIPO DE COMP</t>
  </si>
  <si>
    <t>REFACCIONES Y ACCESORIOS MENORES DE EQUIPO DE TRANSPORTE</t>
  </si>
  <si>
    <t>REFACCIONES Y ACCESORIOS MENORES DE MAQUINARIA Y O</t>
  </si>
  <si>
    <t>REFACCIONES Y ACCESORIOS MENORES OTROS BIENES MUEB</t>
  </si>
  <si>
    <t>SERVICIOS GENERALES</t>
  </si>
  <si>
    <t>SERVICIOS BASICOS</t>
  </si>
  <si>
    <t>ENERGIA ELECTRICA</t>
  </si>
  <si>
    <t>AGUA</t>
  </si>
  <si>
    <t>AGUA POTABLE</t>
  </si>
  <si>
    <t>TELEFONIA TRADICIONAL</t>
  </si>
  <si>
    <t>SERVICIO DE ACCESO A INTERNET, REDES Y PROCESAMIENTO DE INFORMACION</t>
  </si>
  <si>
    <t>SERVICIOS POSTALES Y TELEGRAFICO</t>
  </si>
  <si>
    <t>SERVICIO POSTAL</t>
  </si>
  <si>
    <t>SERVICIO TELEGRAFICO</t>
  </si>
  <si>
    <t>SERVICIO DE ARRENDAMIENTO</t>
  </si>
  <si>
    <t>ARRENDAMIENTO DE TERRENOS</t>
  </si>
  <si>
    <t>ARRENDAMIENTO DE EDIFICIOS</t>
  </si>
  <si>
    <t>ARRENDAMIENTO DE MUEBLES, MAQUINARIA Y EQUIPO</t>
  </si>
  <si>
    <t>SERVICIOS PROFESIONALES, CIENTIFICOS, TECNICOS Y O</t>
  </si>
  <si>
    <t>SERVICIOS LEGALES, DE CONTABILIDAD, AUDITORIAS Y RELACIONADOS</t>
  </si>
  <si>
    <t>SERVICIOS DE INFORMATICA</t>
  </si>
  <si>
    <t>IMPRESIONES Y PUBLICACIONES OFICIALES</t>
  </si>
  <si>
    <t>SERVICIOS DE VIGILANCIA</t>
  </si>
  <si>
    <t>SERVICIOS INTEGRALES</t>
  </si>
  <si>
    <t>SERVICIOS FINANCIEROS, BANCARIOS Y COMERCIALES</t>
  </si>
  <si>
    <t>SERVICIOS FINANCIEROS Y BANCARIOS</t>
  </si>
  <si>
    <t>SEGUROS DE RESPONSABILIDAD PATRIMONIAL Y FIANZAS</t>
  </si>
  <si>
    <t>FLETES Y MANIOBRAS</t>
  </si>
  <si>
    <t>SERVICIOS DE INSTALACION, REPARACION, MANTENIMIENT</t>
  </si>
  <si>
    <t>MANTENIMIENTO Y CONSERVACION DE INMUEBLES</t>
  </si>
  <si>
    <t>MANTENIMIENTO Y CONSERVACION DE MOBILIARIO Y EQUIP</t>
  </si>
  <si>
    <t>INSTALACION, REPARACION Y MANTENIMIENTO DE EQUIPO DE COMPUTO Y TECNO</t>
  </si>
  <si>
    <t>INSTALACIONES</t>
  </si>
  <si>
    <t>MANTENIMIENTO Y CONSERVACION DE BIENES INFORMATICO</t>
  </si>
  <si>
    <t>MANTENIMIENTO Y CONSERVACION DE EQUIPO DE TRANSPORTE</t>
  </si>
  <si>
    <t>MANTENIMIENTO Y CONSERVACION DE MAQUINARIA Y OTROS EQUIPOS Y HERRAMIENTAS</t>
  </si>
  <si>
    <t>MANTENIMIENTO Y CONSERVACION DE MAQUINARIA Y EQUIPO</t>
  </si>
  <si>
    <t>SERVICIOS DE LIMPIEZA Y MANEJO DE DESECHOS</t>
  </si>
  <si>
    <t>SERVICIOS DE TRASLADO Y VIATICOS</t>
  </si>
  <si>
    <t>PASAJES AEREOS</t>
  </si>
  <si>
    <t>PASAJES TERRESTRES</t>
  </si>
  <si>
    <t>VIATICOS EN EL PAIS</t>
  </si>
  <si>
    <t>GASTOS DE CAMINO</t>
  </si>
  <si>
    <t>OTROS SERVICIOS DE TRASLADO Y HOSPEDAJE</t>
  </si>
  <si>
    <t>CUOTAS</t>
  </si>
  <si>
    <t>SERVICIOS OFICIALES</t>
  </si>
  <si>
    <t>GASTOS DE CEREMONIAL</t>
  </si>
  <si>
    <t>OTROS SERVICIOS GENERALES</t>
  </si>
  <si>
    <t>IMPUESTOS Y DERECHOS</t>
  </si>
  <si>
    <t>BIENES MUEBLES, INMUEBLES E INTAGIBLES</t>
  </si>
  <si>
    <t>MOBILIARIO Y EQUIPO DE ADMINISTRACION</t>
  </si>
  <si>
    <t>EQUIPO DE COMPUTO Y TECNOLOGIAS DE LA INFORMACION</t>
  </si>
  <si>
    <t>MAQUINARIA, OTROS EQUIPOS Y HERRAMIENTAS</t>
  </si>
  <si>
    <t>EQUIPO DE COMUNICACIÓN Y TELECOMUNICACION</t>
  </si>
  <si>
    <t>ACTIVOS INTANGIBLES</t>
  </si>
  <si>
    <t>TOTAL DEL GASTO</t>
  </si>
  <si>
    <t>ASIGNACION PARA PRESTAMOS PRENDARIOS</t>
  </si>
  <si>
    <t>APORTACION POR SEGURO DE VIDA AL ISSSTE</t>
  </si>
  <si>
    <t>APORTACIONES PARA INFRAESTRUCTURA</t>
  </si>
  <si>
    <t>APORTACIONES PARA LA ATENCION DE ENFERMEDADES PREEX.</t>
  </si>
  <si>
    <t>APORTACIONES PARA SERVICIO MEDICO DEL ISSSTESON</t>
  </si>
  <si>
    <t>CUOTAS AL FOVISSSTESON</t>
  </si>
  <si>
    <t>SEGURO DE RETIRO ESTATAL</t>
  </si>
  <si>
    <t>MATERIAL IMPRESO E INFORMACION DIGITAL</t>
  </si>
  <si>
    <t>ARRENDAMIENTO DE EQUIPO DE TRANSPORTE</t>
  </si>
  <si>
    <t>PAGOS POR DEFUNCION</t>
  </si>
  <si>
    <t>Dirección General</t>
  </si>
  <si>
    <t>TERCERO</t>
  </si>
  <si>
    <t>TRIMESTRE: TERCERO</t>
  </si>
  <si>
    <t>ACUMULADO ENVIADO</t>
  </si>
  <si>
    <t>TRSET4005</t>
  </si>
  <si>
    <t>CAMIONETA MARCA FORD LOBO XL 4X4 SUPERCREW MODELO 2008, CON CAPACIDAD PARA 5 PASAJEROS, MOTOR V8, TRANSMISION AUTOMATICA DE 4 VELOCIDADES CON SOBREMARCHA</t>
  </si>
  <si>
    <t>TRSET4006</t>
  </si>
  <si>
    <t>UNIDAD SEMINUEVA DE LA MARCA CHEVROLET SILVERADO REG 4X4 MODELO 2008, COLOR GRIS TORMENTA, MOTOR HECHA EN ESTADOS UNIDOS 5.3L 8 CILINDROS, TRANSMISION AUTOMATICA, 4 VELOCIDADES, 2 PUERTAS, CAPACIDAD 3 PASAJEROS</t>
  </si>
  <si>
    <t>TRSMO1070</t>
  </si>
  <si>
    <t>01 CONJUNTO MAQ</t>
  </si>
  <si>
    <t>TRSMO1067</t>
  </si>
  <si>
    <t>S/C</t>
  </si>
  <si>
    <t>TRSMO1066</t>
  </si>
  <si>
    <t>TRSMO1088</t>
  </si>
  <si>
    <t>01 ARCHIVERO</t>
  </si>
  <si>
    <t>TRSMO1074 TRSMO1075</t>
  </si>
  <si>
    <t>1 ESTANTE</t>
  </si>
  <si>
    <t>18 PARES DE MENSULAS</t>
  </si>
  <si>
    <t>6 CUBIERTAS</t>
  </si>
  <si>
    <t>14 MAMPARAS</t>
  </si>
  <si>
    <t>TRSMO1068</t>
  </si>
  <si>
    <t xml:space="preserve">01 CONJUNTO </t>
  </si>
  <si>
    <t>TRSMO1069</t>
  </si>
  <si>
    <t>01 CONJUNTO</t>
  </si>
  <si>
    <t>01 ESTANTE</t>
  </si>
  <si>
    <t>TRSMO1097</t>
  </si>
  <si>
    <t>7 CUBIERTAS</t>
  </si>
  <si>
    <t>TRSMO1084</t>
  </si>
  <si>
    <t>1 CONJUNTO EJECUTIVO</t>
  </si>
  <si>
    <t>TRSEQ2132</t>
  </si>
  <si>
    <t>COMPUTADORA MT P4.3 HT 40G/256/CDROMM/W</t>
  </si>
  <si>
    <t>TRSEQ2057</t>
  </si>
  <si>
    <t>PROCESADOR DE 1 GH, MEMORIA RAM 128 MB, DISCO DURO 40 GBYTES, FLOOPY DE 3 1/2", TARJETA DE VIDEO 3D ULTRAVGA TARJETA DE RED 10/100 MBPS, TARJETA DE SONIDO 3D, MOUSE</t>
  </si>
  <si>
    <t>TRSEQ2078</t>
  </si>
  <si>
    <t>SCANJET C. PLANA C7712A, 2400X2400 DPI, 4 SEGUNDOS VISTA PREVIA, ALIM. 50PG, OFICIO, 48 BITS, SCSI-USB, WIN 98, ME, XP, NT, MAC, 7 BOT. DE TAREAS EN PANEL FRONTAL SOFTW.OCR PROFES</t>
  </si>
  <si>
    <t>TRSEQ2111</t>
  </si>
  <si>
    <t>IMPRESORA</t>
  </si>
  <si>
    <t>TRSEQ2119</t>
  </si>
  <si>
    <t>IMPRESORA HP LASER</t>
  </si>
  <si>
    <t>TRSEQ2120</t>
  </si>
  <si>
    <t>PROYECTOR DIGITAL 200 LUMENES, PESO DE 3 KG.</t>
  </si>
  <si>
    <t>TRSEQ2138</t>
  </si>
  <si>
    <t>CONTROL BIOMETRICO PARA ASISTENCIA DE RECONOCIMIENTO FACIAL/APERTURA DE PUERTAS/PANTALLA TACTIL</t>
  </si>
  <si>
    <t>TRSEQ2127</t>
  </si>
  <si>
    <t>PANTALLA LCD DE 19"</t>
  </si>
  <si>
    <t>TRSEQ2043</t>
  </si>
  <si>
    <t>CPU COMPUTADOR PENTIUM 586, 133 MHS,DISCO DURO 1.6 GB DRIVE 3.5, TECLADO DE 102 TECLAS EN ESPAÑOL, FACT.12404, 18/04/1997, MARCA LANIX, MODELO:KB-5926, S/S, CVE:TRSEQ2045</t>
  </si>
  <si>
    <t>TRSEQ2121</t>
  </si>
  <si>
    <t>PANTALLA PARED MANUAL DE 3.05*3.05,  FACT. 21318, 15/11/2004</t>
  </si>
  <si>
    <t>S/N</t>
  </si>
  <si>
    <t>TRSEQ2083</t>
  </si>
  <si>
    <t>IMPRESORA LASER COLOR , LASERJET CP2025N VELOCIDAD DE IMPRESIÓN 20 PAGINAS POR MINUTO NEGRO 20 PAGINAS POR MINUTO COLOR, PUERTO USB 2.0, FAST ETHERNET 10/100 BASE-TX, COMPATIBLE CON PC Y MAC</t>
  </si>
  <si>
    <t>TRSEQ2123</t>
  </si>
  <si>
    <t>CPU CON MEMORIA KINGSTON 1 GB DDR2, DISCO DURO 80 GB ULTRA DMA 7200 RPM Y UNIDAD DVD LG</t>
  </si>
  <si>
    <t>TRSEQ2062</t>
  </si>
  <si>
    <t>1 CPU PENTIUM 41.7GHZ, 128MB, 80GB MULTIMEDIA, CON TARJETA DE RED 10/100, FDD 1.44MB., CON CDROM ,1 TECLADO, FACT. 395, FECHA: 04/04/2003,MARCA GENIUS, SERIE: 3912A128, CVE INV.:TRSEQ2065</t>
  </si>
  <si>
    <t>TRSEQ2094</t>
  </si>
  <si>
    <t>LAP TOP, SEIR DEL MONITOR: 1042542</t>
  </si>
  <si>
    <t>TRSEQ2128</t>
  </si>
  <si>
    <t>COMPUTADORA PORTATIL, PROCESADOR PENTIUM M A 1.5GHZ, 40GB DISCO DURO, 512MB DE MEMORIA, UNIDAD CDRW/DVD,  PANTALLA 15" TFT, WINDOWS XP PRO</t>
  </si>
  <si>
    <t xml:space="preserve">TRSEQ2108          </t>
  </si>
  <si>
    <t>COMPUTADORA DE ESCRITORIO PRESCOTT COMPUESTA DE: 1 CPU 3.0 GHZ, DISCO DURO DE 40GB, 512 MB DE MEMORIA, CD ROM, 1 TECLADO, MARCA HEWLETT PACKARD, MODELO: K-0316, SERIE: 355630-161, CVE INVENTARIO: TRSEQ2109 FACT. 21182, 12/10/2004.</t>
  </si>
  <si>
    <t>TRSEQ2126</t>
  </si>
  <si>
    <t xml:space="preserve">COMPUTADORA PORTATIL NOTEBOOK, MICROSOFT WINDOWS, XP PROFESIONAL, PROCESADOR INTEL PENTIUM M DE 1.5 GHZ, 1024 KB CACHE L2, BUS DE SISTEMA DE 400 MHZ, 512 MB DDR (2 X 256), PANTALLA TFT/XGA 15", DISCO DURO DE 40 GB (4200 RPM) </t>
  </si>
  <si>
    <t>TRSEQ2112</t>
  </si>
  <si>
    <t>TRSEQ2093</t>
  </si>
  <si>
    <t>TV/TURNER EXTERNO</t>
  </si>
  <si>
    <t>TRSEQ2155</t>
  </si>
  <si>
    <t>CAMARA DIGITAL</t>
  </si>
  <si>
    <t>TRSEQ2084</t>
  </si>
  <si>
    <t xml:space="preserve">LAP TOP </t>
  </si>
  <si>
    <t>TRSEQ2139</t>
  </si>
  <si>
    <t>LAP TOP VPC</t>
  </si>
  <si>
    <t>TRSEQ2067</t>
  </si>
  <si>
    <t>COMPUTADORA PENTIUM IV DE 1.76, CON DISCO DURO DE 40 GB MEMORIA RAM 128 MBYTES, TARJETA DE SONIDO 32 BITES, TARJETA DE VIDEO 3D, TARJETA RED 10/100 MBPS, GABINETE 300 WTS FLOPPY DE 3.5 DE 1.44 MB, UNIDAD DE CDROM</t>
  </si>
  <si>
    <t>TRSEC3244</t>
  </si>
  <si>
    <t>1 MONITOR DE SERVICIO</t>
  </si>
  <si>
    <t>TRSEC3245</t>
  </si>
  <si>
    <t>1 MILIVOLTÍMETRO</t>
  </si>
  <si>
    <t>TRSEC3246</t>
  </si>
  <si>
    <t>1 OSCILOSCOPIO</t>
  </si>
  <si>
    <t>TRSEC3248</t>
  </si>
  <si>
    <t>1 CONTADOR DÍGITAL DE FRECUENCIA</t>
  </si>
  <si>
    <t>TRSEC3538</t>
  </si>
  <si>
    <t>1 PROBADOR DE TARJETA DE CIRCUITO IMPRESO TM5TX</t>
  </si>
  <si>
    <t>TRSEC3539</t>
  </si>
  <si>
    <t>1 PROBADOR DE TARJETA DE CIRCUITO IMPRESO DE RX</t>
  </si>
  <si>
    <t>1 PROGRAMADOR SINTETIZADO TMTPP2</t>
  </si>
  <si>
    <t>s/c</t>
  </si>
  <si>
    <t>MOTOSIERRA, MOD. MS-390, BARRA 20"</t>
  </si>
  <si>
    <t>TRSEQ3559</t>
  </si>
  <si>
    <t xml:space="preserve">1 CONCENTRADOR TELEFÓNICO PARA 8 CANALES E&amp;M 16 ABONADOS CON MODULO VERIFICADOR DE CODIGO ANI  INTER-FACE DE CANAL  PROGRAMADOR Y PTO. SERIAL RS-232c </t>
  </si>
  <si>
    <t>TRSEC3718</t>
  </si>
  <si>
    <t xml:space="preserve">1 ESTACION TERMINAL DE RADIO BASE DE 2 CANALES DE RADIO FRECUENCIA CON AMPLIFICADOR DOBLE DE 50 WATTS DE POTENCIA  </t>
  </si>
  <si>
    <t>TRSEC3407</t>
  </si>
  <si>
    <t>TRSEC3457</t>
  </si>
  <si>
    <t>TRSEC3326</t>
  </si>
  <si>
    <t>1 FUENTE DE ALIMENTACIÓN CON RECTIFICACIÓN ENTRADA DE 120VCA SALIDA 12VCD-50 AMP</t>
  </si>
  <si>
    <t>TRSEC4004</t>
  </si>
  <si>
    <t>TRSEC3589</t>
  </si>
  <si>
    <t>TRSEC3276</t>
  </si>
  <si>
    <t>TRSEC3909</t>
  </si>
  <si>
    <t>TRSEC3719</t>
  </si>
  <si>
    <t>TRSEC3773</t>
  </si>
  <si>
    <t>TRSEC3409</t>
  </si>
  <si>
    <t>TRSEC4002</t>
  </si>
  <si>
    <t>TRSEC4003</t>
  </si>
  <si>
    <t>TRSEC3458</t>
  </si>
  <si>
    <t>TRSEC3721</t>
  </si>
  <si>
    <t xml:space="preserve">1 SISTEMA COMBINADOR DE ANTENAS CON TABLERO SUPRESOR DE PRODUCTOS I M ATENUADORES </t>
  </si>
  <si>
    <t>TRSEC3591</t>
  </si>
  <si>
    <t xml:space="preserve">1 SISTEMA COMBINADOR DE ANTENAS CON TABLERO SUPRESOR DE PRODUCTOS I M ATENUADORES Y DUPLEXORES INTEGRADOS </t>
  </si>
  <si>
    <t>TRSEC3328</t>
  </si>
  <si>
    <t>TRSEC3009</t>
  </si>
  <si>
    <t>TRSEC3410</t>
  </si>
  <si>
    <t>TRSEC3278</t>
  </si>
  <si>
    <t>TRSEC3911</t>
  </si>
  <si>
    <t>TRSEC3106-A</t>
  </si>
  <si>
    <t>TRSEC3460</t>
  </si>
  <si>
    <t>TRSEC4005</t>
  </si>
  <si>
    <t>TRSEC4006</t>
  </si>
  <si>
    <t>TRSEC3666</t>
  </si>
  <si>
    <t>1 ESTACION REPETIDORA DE DOS CANALES DE RF CON INTERFACE E&amp;M Y GABINETE TIPO RACK, INCLUYE</t>
  </si>
  <si>
    <t>TRSEC3742</t>
  </si>
  <si>
    <t>TRSEC3381</t>
  </si>
  <si>
    <t>TRSEC3338</t>
  </si>
  <si>
    <t>1 ESTACION TERMINAL DE ABONADO MOD SUBXDT30V/U CON RASTREO AUTOMATICO DE CANALES POTENCIA RF 30W Y CODIF  ANI</t>
  </si>
  <si>
    <t>TRSEC3339</t>
  </si>
  <si>
    <t>TRSEC3354</t>
  </si>
  <si>
    <t>TRSEC3177</t>
  </si>
  <si>
    <t>TRSEC3182</t>
  </si>
  <si>
    <t>TRSEC3183</t>
  </si>
  <si>
    <t>TRSEC3184</t>
  </si>
  <si>
    <t>TRSEC3606</t>
  </si>
  <si>
    <t>TRSEC3437</t>
  </si>
  <si>
    <t>TRSEC3592</t>
  </si>
  <si>
    <t>TRSEC3624</t>
  </si>
  <si>
    <t>TRSEC3467</t>
  </si>
  <si>
    <t>TRSEC3438</t>
  </si>
  <si>
    <t>TRSEC3480</t>
  </si>
  <si>
    <t>TRSEC3421</t>
  </si>
  <si>
    <t>TRSEC3486</t>
  </si>
  <si>
    <t>TRSEC3435</t>
  </si>
  <si>
    <t>TRSEC3449</t>
  </si>
  <si>
    <t>TRSEC3658</t>
  </si>
  <si>
    <t>TRSEC3654</t>
  </si>
  <si>
    <t>TRSEC3647</t>
  </si>
  <si>
    <t>TRSEC3631</t>
  </si>
  <si>
    <t>TRSEC3616</t>
  </si>
  <si>
    <t>TRSEC3733</t>
  </si>
  <si>
    <t>TRSEC3709</t>
  </si>
  <si>
    <t>TRSEC3078</t>
  </si>
  <si>
    <t>TRSEC3499</t>
  </si>
  <si>
    <t>TRSEC3737</t>
  </si>
  <si>
    <t>TRSEC3749</t>
  </si>
  <si>
    <t>TRSEC4008</t>
  </si>
  <si>
    <t>1 TORRE ESTRUCTURAL DE 21 MTS  CON ACCESORIOS DE INSTALACION MOD TM FT700 F T30</t>
  </si>
  <si>
    <t>60 SISTEMAS DE AISLAMIENTO A TIERRA PARA TORRE O EQUIPO TERMINAL</t>
  </si>
  <si>
    <t>17 SISTEMAS DE AISLAMIENTO A TIERRA PARA TORRE O EQUIPO TERMINAL</t>
  </si>
  <si>
    <t>22 SISTEMAS DE AISLAMIENTO A TIERRA PARA TORRE O EQUIPO TERMINAL</t>
  </si>
  <si>
    <t>280 MTS. LINEA DE TRANSMISION COAXIAL  7/8" DE DIAMETRO, MOD. TM-B199</t>
  </si>
  <si>
    <t>330 MTS. LINEA DE TRANSMISION COAXIAL  7/8" DE DIAMETRO, MOD. TM-B199</t>
  </si>
  <si>
    <t>2550 MTS. LINEA DE TRANSMISION COAXIAL  BELDEN  9913, MOD. TM-B199</t>
  </si>
  <si>
    <t>660 MTS. LINEA DE TRANSMISION COAXIAL  BELDEN  9913, MOD. TM-B199</t>
  </si>
  <si>
    <t>11 JUEGOS DE HERRAJES, ACCESORIOS Y CONECTOR PARA LINEA DE TRANSMISION</t>
  </si>
  <si>
    <t>33 JUEGOS DE HERRAJES, ACCESORIOS Y CONECTOR PARA LINEA DE TRANSMISION</t>
  </si>
  <si>
    <t>172 CONECTORES COAXIALES TM-B199CON PARA CABLE BELDEN</t>
  </si>
  <si>
    <t>22 SISTEMAS FOTOVOLTAICOS PARA EQUIPO TERMINAL CONSTA DE:</t>
  </si>
  <si>
    <t>TRSEC3696</t>
  </si>
  <si>
    <t>18 MODULO SOLAR M75</t>
  </si>
  <si>
    <t>21 BATERIAS RECARGABLES DE CICLO PROFUNDO 100AH/12VCD</t>
  </si>
  <si>
    <t>TRSEC3707</t>
  </si>
  <si>
    <t>16 MODULOS DE CELDA SOLAR</t>
  </si>
  <si>
    <t>48 JUEGO DE ACCESORIOS PARA MONTAJE DE MODULOS</t>
  </si>
  <si>
    <t>48 BATERIAS RECARGABLES DE CICLO PROFUNDO 100AH/12VCD</t>
  </si>
  <si>
    <t>TRSEC3297</t>
  </si>
  <si>
    <t>8 FUENTE DE ALIMENTACION  CON RECTIFICACION ENTRADA 120VCA-SALIDA 12VCD-12 AMPS</t>
  </si>
  <si>
    <t>11 SISTEMAS DE ENERGIA ININTERRUMPIBLE PARA ESTACION TERMINAL RADIOBASE CONSTA DE:</t>
  </si>
  <si>
    <t>80 BATERIAS RECARGABLES DE CICLO PROFUNDO 100AH/12VCD</t>
  </si>
  <si>
    <t>19 DISPOSITIVOS PROTECTOR DE LINEA TX Y SUPRESOR D DESCARGAS ELECTRICAS</t>
  </si>
  <si>
    <t>22 DISPOSITIVOS PROTECTOR DE LINEA TX Y SUPRESOR D DESCARGAS ELECTRICAS</t>
  </si>
  <si>
    <t>50 DISPOSITIVOS PROTECTOR DE LINEA TX Y SUPRESOR D DESCARGAS ELECTRICAS</t>
  </si>
  <si>
    <t>TRSEC3554</t>
  </si>
  <si>
    <t>Inversor CD7CA 12VCD-115</t>
  </si>
  <si>
    <t>TRSEC3382</t>
  </si>
  <si>
    <t>1 Caseta de 1.80 x 2.25mts, de lámina multipanel</t>
  </si>
  <si>
    <t>TRSEC3474</t>
  </si>
  <si>
    <t>TRSEC3674</t>
  </si>
  <si>
    <t>TRSEC3841</t>
  </si>
  <si>
    <t xml:space="preserve">FUENTE DE ENERGIA ININTERRUMPIBLE TIPO:ME 2.1KVA (UPS) DE 2.1 KVA. </t>
  </si>
  <si>
    <t>TRSEC3842</t>
  </si>
  <si>
    <t>TRSEC3843</t>
  </si>
  <si>
    <t xml:space="preserve">1 Instrumento de medición 9mhz incluye opcion de frecuencia de precision, </t>
  </si>
  <si>
    <t>Decoder (ntsc) rf-qpsk demodulador, decodificador digital</t>
  </si>
  <si>
    <t>1 Sistema telefónico</t>
  </si>
  <si>
    <t>Instalación de  telefonía pública rural  en mpio. De san Javier</t>
  </si>
  <si>
    <t>02 Protectores de  línea para 10 troncales</t>
  </si>
  <si>
    <t>TRSEC3856</t>
  </si>
  <si>
    <t>Estacion base para radio de acceso multiple para operare en la banda de  2.4 Ghz integrada de: a) Rack principal:</t>
  </si>
  <si>
    <t>TRSEC3863</t>
  </si>
  <si>
    <t xml:space="preserve">Una estacion repetidora para radio de acc. multiple 2.4 ghz integrada de: a) Un repetidor en gabinete 2.4 ghz. Con  transreceptor de 35 dbm; </t>
  </si>
  <si>
    <t>TRSEC3048</t>
  </si>
  <si>
    <t>Microestacion de abonado rural para radio de acceso multiple para operar en la banda de 2.4 ghz Incluye Jgo. De Instalacion exterior</t>
  </si>
  <si>
    <t>TRSEC3062</t>
  </si>
  <si>
    <t>Microestación de abonado rural para radio de acceso multiple para operar en la banda de 2.4 ghz. Incluye Jgo. De Instalacion exterior</t>
  </si>
  <si>
    <t>TRSEC3051</t>
  </si>
  <si>
    <t xml:space="preserve">Microestacion de abonado rural para radio de accesomultiple para operar en la banda de 2.4 ghz.Incluye Jgo. De Instalacion exterior </t>
  </si>
  <si>
    <t>TRSEC3047</t>
  </si>
  <si>
    <t>TRSEC3061</t>
  </si>
  <si>
    <t>TRSEC3049</t>
  </si>
  <si>
    <t>Microestacion de abonado rural para radio de acceso multiple para operar en la banda de 2.4 ghz. Incluye Jgo. De Instalacion exterior</t>
  </si>
  <si>
    <t>TRSEC3057</t>
  </si>
  <si>
    <t>TRSEC3063</t>
  </si>
  <si>
    <t>TRSEC3056</t>
  </si>
  <si>
    <t>TRSEC3058</t>
  </si>
  <si>
    <t>TRSEC3059</t>
  </si>
  <si>
    <t xml:space="preserve">Microestacion de abonado rural para radio de acceso multiple para operar en la banda de 2.4 ghz. Incluye Jgo. De Instalacion exterior  </t>
  </si>
  <si>
    <t>TRSEC3060</t>
  </si>
  <si>
    <t>TRSEC3055</t>
  </si>
  <si>
    <t>TRSEC3053</t>
  </si>
  <si>
    <t>TRSEC3054</t>
  </si>
  <si>
    <t>TRSEC3050</t>
  </si>
  <si>
    <t>TRSEC3052</t>
  </si>
  <si>
    <t>Microestacion de abonado rural para radio de acceso múltiple para operar en la banda 2.4 Ghz. (Lote de refacción)</t>
  </si>
  <si>
    <t>TRSEC3401</t>
  </si>
  <si>
    <t>Sistema de suministro ininterrupido de energia de energia (ups) en linea con capacidad de 1.4 kva con transformador  ferrorecenante.</t>
  </si>
  <si>
    <t>TRSEC3455</t>
  </si>
  <si>
    <t>TRSEC3272</t>
  </si>
  <si>
    <t>TRSEC3776</t>
  </si>
  <si>
    <t>TRSEC3100</t>
  </si>
  <si>
    <t>TRSEC3731</t>
  </si>
  <si>
    <t>TRSEC3831</t>
  </si>
  <si>
    <t>Gabinetes (rack)  para resguardo de equipo electronico de 19¨ puerta frontal transparente con cerrojo altura 2 mts.</t>
  </si>
  <si>
    <t>TRSEC3832</t>
  </si>
  <si>
    <t>TRSEC3833</t>
  </si>
  <si>
    <t>60 Rieles hp Para Gabinetes ( Racks)</t>
  </si>
  <si>
    <t xml:space="preserve">42 Baterias de ciclo profundo, 12vcd, marca exide, modelo ng27 </t>
  </si>
  <si>
    <t xml:space="preserve">23 Baterias de ciclo profundo, 12vcd, marca exide, modelo ng27 </t>
  </si>
  <si>
    <t xml:space="preserve">4 Rollos Nuevos de cable de 150 m (500 pies) </t>
  </si>
  <si>
    <t xml:space="preserve">28 Conectores Nuevos hembra para heliax de 7/8  </t>
  </si>
  <si>
    <t>10  Rollos Nuevos de linea de transmision semirigida de 150 mts. (500 pies)</t>
  </si>
  <si>
    <t>TRSEC3860</t>
  </si>
  <si>
    <t>Lote inicial de refacciones para estacion central radio de acceso multiple, consistente  en: a) Una fuente de alimentacion 48v para ec</t>
  </si>
  <si>
    <t>TRSEC3865</t>
  </si>
  <si>
    <t>Lote final de ref. para est.repetidora radio acceso multiple, consiste en: a) Un modulo pjp p /repetidor 16 lineas a 2 hilos, 8 lineas a 4 hilos exm.</t>
  </si>
  <si>
    <t>TRSEC3042-A</t>
  </si>
  <si>
    <t>1 Sistema de energia ininterrumpible con tiempo de respaldo de 14 min. 120 volts, mod. FE1.4KVA</t>
  </si>
  <si>
    <t>1 Central telefónica TIPO:VB-9250 XW</t>
  </si>
  <si>
    <t>1 Equipo Repetidor sencillo VHF 146-174 Mhz potencia 50 watts de 16 canales.</t>
  </si>
  <si>
    <t>1 Sistema Alimentación Fotovoltaica para equipo repetidor que incluye a) Dos módulos solares de 50 watts.</t>
  </si>
  <si>
    <t>1 Torre estructural de 30 mts. Tipo T-45  con pintura reglamentaria</t>
  </si>
  <si>
    <t xml:space="preserve">1 Sistema de Antena </t>
  </si>
  <si>
    <t>1 Sistema Duplexor</t>
  </si>
  <si>
    <t>1 Equipo Radiomóvil VHF 142-174 mhz potencia 40 watts, 4 canales</t>
  </si>
  <si>
    <t>1 Sistema de Alimentación para equipo terminal que incluye:a) una fuente regulada de 12 Amp a 12 Volts</t>
  </si>
  <si>
    <t>1 Sistema de Alimentación para equipo terminal que incluye:a) Un módulo solar de 50 watts.</t>
  </si>
  <si>
    <t>1 Torre estructural de 12 mts. Tipo T-30 con pintura reglamentaria</t>
  </si>
  <si>
    <t>1 Equipo de repetidor sencillo VHF 146-174 MHZ, Potencia 50 watts de 16 canales</t>
  </si>
  <si>
    <t>1 Sistema de alimentación fotovoltaica para equipo repetidor que incluye:     a) 2 módulos solares de 50 watts</t>
  </si>
  <si>
    <t>1 Torre estructural de 30 mts. Con pintura reglamentaria</t>
  </si>
  <si>
    <t>1 Sistema de antena de 4 dipolos cerrados, incluídos accesorios de montaje y tierra, 40 mts. De cable coaxial de 1/2 ".</t>
  </si>
  <si>
    <t>1 Duplexor de 144-150 MHZ de 4 cavidades</t>
  </si>
  <si>
    <t>1 sistemas de luces de obstrucción</t>
  </si>
  <si>
    <t xml:space="preserve">1 equipo de radio móvil en VHF 142-174 mhz, potencia de 40 watts de 4 u 8 canales, </t>
  </si>
  <si>
    <t xml:space="preserve">1 Sistema de tierra fisica de malla de cable de cobre desnudo semiduro trenzado 4/0 AWG </t>
  </si>
  <si>
    <t>1 Sist. de Alimentación fotovoltaica para  equipo repetidor que incluye dos módulos solares de 50W y un jgo de accesorios y cable eléctrico especial</t>
  </si>
  <si>
    <t>1 Sistema de Alimentación para Equipo Términal con energía eléctrica de C.F.E., que incluye: a) Una fuente regulada de 12 amp a 12 volts y</t>
  </si>
  <si>
    <t>Sistema de Alimentación Fotovoltaica para equipo terminal que incluye: a) Un módulo solar de 50 watts</t>
  </si>
  <si>
    <t>1 Torre estructural de 12 mts. Con pintura reglamentaria</t>
  </si>
  <si>
    <t xml:space="preserve">1 Mástil telescópico de 9 mts. </t>
  </si>
  <si>
    <t>1 Sistema de proteccion y alarma para repetidores  que consta de: a) 1 Tarjeta de alarma para repetidor</t>
  </si>
  <si>
    <t>b) 1 Reja protectora para repetidor</t>
  </si>
  <si>
    <t>Caseta con paredes multipanel y piso de madera, tipo: metálica</t>
  </si>
  <si>
    <t>1 Radio de 60 watts 128 canales</t>
  </si>
  <si>
    <t>1 Equipo Radiomovil VHF 142-174MHZ, 60 watts, 8 canales incluye micrófono estándar</t>
  </si>
  <si>
    <t>1 Sistema de alimentación que consta de: a) una fuente de 12 Amps, con cargador de batería,</t>
  </si>
  <si>
    <t>1 Sistema de Alimentación Fotovoltaíca que consta de: a) 1 Módulo solar de 50 watts,</t>
  </si>
  <si>
    <t>1 Mástil telescópico tipo industrial de 9 mts. Y accesorios para su instalación</t>
  </si>
  <si>
    <t>1 Torre estructural de 12 mts., 4 tramos y accesorios para su instalación</t>
  </si>
  <si>
    <t>1 Equipo repetidor doble compuesto de : a)  1 equipo radiomóvil VHF 136-174 MHZ 45 watts y 4 canales</t>
  </si>
  <si>
    <t>1 Panel de tonos para repetidor de 38 tonos CTCSS y 104 Digitales (DCSS)</t>
  </si>
  <si>
    <t xml:space="preserve">2 Antenas direccionales tipo yagui VHF de 6 elementos 10.2 DB de ganancia incluye: </t>
  </si>
  <si>
    <t>1 Sistema de alimentación fotovoltaica que consta de:  a) 4 módulos solares de 50 watts</t>
  </si>
  <si>
    <t>1 Torre estructural de 30 mts. 10 tramos y accesorios para su instalación incluye:</t>
  </si>
  <si>
    <t>1 Sistema de alimentación fotovoltaica que consta de: a) Dos módulos solares de 50 watts</t>
  </si>
  <si>
    <t>1 Torre estructural de 30 mts 10 tramos y accesorios para su instalación incluye:</t>
  </si>
  <si>
    <t xml:space="preserve">1Sistema de antena de 4 dipolos cerrados con accesorios de montaje lateral en torre, incluye: </t>
  </si>
  <si>
    <t>1 Sist. de duplexor VHF 144-174 Mhz pasabanda rechazo de banda 4 cavidades</t>
  </si>
  <si>
    <t>1 Rack de montaje de 19 pulgs., estándar, metálico de 1.20 mts. De altura para colocación de repetidor y duplexores.</t>
  </si>
  <si>
    <t>1 SISTEMA DE REPETIDOR SENCILLO CONSTA DE  1 Equipo de repetidor sencillo VHF 146-174 MHZ  50 watts 16 canales</t>
  </si>
  <si>
    <t>1 Lote de refacciones y eq. p/ mantenimiento consta de: 1 Equipo repetidor sencillo VHF 146-174 mhz, 50 watts 16 canales</t>
  </si>
  <si>
    <t>1 Equipo radiomovil VHF 142-174 Mhz 60 watts    8 canales incluye micrófono estandar</t>
  </si>
  <si>
    <t>1 Equipo radio portatil VHF 140-174 Mhz, potencia,  5 watts 128 canales incluye cargador inteligente</t>
  </si>
  <si>
    <t>2 módulos solar de 50 watts</t>
  </si>
  <si>
    <t>4 controlador de carga y descarga de batería para  sistema solar 12vcd 20 Amps.</t>
  </si>
  <si>
    <t>6 Baterías plomo ácido tipo automotriz de 23 placas, 125 Amp/Hora</t>
  </si>
  <si>
    <t>2 Antena omnidireccional 5DB, 150-174Mhz</t>
  </si>
  <si>
    <t>1 SISTEMA DE TIERRA FISICA DE MALLA constituído por:a) malla en delta, de cable de cobre desnudo semi-duro y trenzado.</t>
  </si>
  <si>
    <t>1 SISTEMA DE PROTECCIÓN Y ALARMA PARA REPETIDOR COMPUESTO DE: a) 1 Tarjeta de alarma para repetidor</t>
  </si>
  <si>
    <t>1 Sofware de Programación y Ajuste a través de computadora para Repetidor sencillo de 16 canales, Incluye:</t>
  </si>
  <si>
    <t>1 Sofware de Programación y Ajuste a través de computadora para Radiomovil de 4 canales 1225 series RSS consta de:</t>
  </si>
  <si>
    <t>1 Suministro e instalación de tarjeta de Encriptación de Voz (Scrambler) Nivel 2.</t>
  </si>
  <si>
    <t>1 Equipo de Radiobase compuesto de: a) 1 Equipo Radiomovil VHF 136-174 Mhz 45 watts y 4 canales incluye micrófono estandar</t>
  </si>
  <si>
    <t>1 Antena direccional tipom yagi VHF de 6 elementos 10.2 DB de ganancia, incluye cable coaxial, conectores, adaptadores y kit de tierra</t>
  </si>
  <si>
    <t>1 Antena direccional tipo yagi VHF de 6 elementos 10.2 DB de ganancia, incluye cable coaxial, conectores, adaptadores y kit de tierra</t>
  </si>
  <si>
    <t>1 Fuente regulada de 35 amperes a 12 volts</t>
  </si>
  <si>
    <t>1 GPS vista box, pedimento aduanal no. 045236094000</t>
  </si>
  <si>
    <t>1 Plataforma satelital, incluye: plato parabólico 0.89 diametro radio 1w,</t>
  </si>
  <si>
    <t>1 Equipo adaptador para servicio de voz analógica VAP para manejo de voz/ip</t>
  </si>
  <si>
    <t>1 Torre estructural de 30 mts., tipo T45 para el Repetidor del Filo de los Morales, Mpio. De Rosario</t>
  </si>
  <si>
    <t xml:space="preserve">1 Equipo repetidor de respaldo,VHF 146-174 Mhz, potencia 50 watts y 16 canales, </t>
  </si>
  <si>
    <t>1 Antena banda ancha de alta ganancia con 8 dipolos para 138-174 Mhz,</t>
  </si>
  <si>
    <t>1 Accesorios de programación para radios kenwood e Icom</t>
  </si>
  <si>
    <t>1 Equipo de radiocomunicación  astro, incluye software y cable de programación</t>
  </si>
  <si>
    <t>1 Módulo fotovoltaico de 50 watts</t>
  </si>
  <si>
    <t>1 Antena</t>
  </si>
  <si>
    <t>1 radio de 50 watts</t>
  </si>
  <si>
    <t>1 Repetidor de 50 watts, 16 grupos, 16 canales en vhf</t>
  </si>
  <si>
    <t>1 Duplexor en vhf</t>
  </si>
  <si>
    <t xml:space="preserve">1 Rotomartillo de 1/2" VVR 900 watts </t>
  </si>
  <si>
    <t>1 Panel solar de 50 watts</t>
  </si>
  <si>
    <t>1 aire acondicionado tipo ventana de 1 tonelada, solo frio con control remoto</t>
  </si>
  <si>
    <t>1 Antena parabolica tipo plato, para enlace de datos, banda de</t>
  </si>
  <si>
    <t>1 Radio para transmision de datos,  potencia de salida 600mw</t>
  </si>
  <si>
    <t>1 Ruteador</t>
  </si>
  <si>
    <t>1 Modulo gateway</t>
  </si>
  <si>
    <t>1 Lote de cable trenzado UTP 4 pares, nivel 5</t>
  </si>
  <si>
    <t>1 Radio para transmision de datos, mod. Xtrame range 5, potencia de salida 600mw</t>
  </si>
  <si>
    <t>1 Ruteador, mod. Routeboard 333</t>
  </si>
  <si>
    <t>1 Modulo gateway, mod. MVP130</t>
  </si>
  <si>
    <t>Suministro e instalación de estabilizador para torre</t>
  </si>
  <si>
    <t>10 Tramos  de 7/8, fabricados de tubo industrial, con largo de</t>
  </si>
  <si>
    <t>445 mts de cable de retenida de 3/16", 7 hilos</t>
  </si>
  <si>
    <t>1 Mano de obra por instalacion de torre de 30 mts (incluye Obra Civil)</t>
  </si>
  <si>
    <t>1 Modem</t>
  </si>
  <si>
    <t>7 Tramos tipo STZ-30 fabricados con tubo industrial de 7/8</t>
  </si>
  <si>
    <t>600 mts. De cable de retenida de acero de 4.7 mm</t>
  </si>
  <si>
    <t>6 Juegos de bridas(6) para torre STZ30</t>
  </si>
  <si>
    <t>2 Estabilizador para torre STZ</t>
  </si>
  <si>
    <t>2 Lamparas de obstruccion con globo de lexan color rojo irrompible inc.foco 60 watts/120vca</t>
  </si>
  <si>
    <t>2 Mano de obra por instalacion de torre incluye trabajo de anclaje sobre estructura</t>
  </si>
  <si>
    <t xml:space="preserve">2 Gateway para telefonia VoIP 1 puerto MVP130 (CREN Navojoa) </t>
  </si>
  <si>
    <t>2 Gateway para telefonia VoIP 1 puerto MVP210</t>
  </si>
  <si>
    <t>1  Antena rejilla 5GHZ 28/29 dBi GD5W28P</t>
  </si>
  <si>
    <t>2 Router board, Ruteador Inalambrico, RB433AH</t>
  </si>
  <si>
    <t>2 TRANSMISOR Mpci 600 Mw 5GHz</t>
  </si>
  <si>
    <t>1 Tarjeta para PBX VoIP</t>
  </si>
  <si>
    <t>1 Sistema UPS, modelo B-UPR906</t>
  </si>
  <si>
    <t>1 Routerboard ruteador, controlador ancho de banda</t>
  </si>
  <si>
    <t>1 Conmutador telefónico, modelo kx-tes 824 equipado para 3 líneas y 8 extensiones</t>
  </si>
  <si>
    <t>1Equipo ruteador, modelo rb433 repuesto Huatabampo para enlace Tusiyari</t>
  </si>
  <si>
    <t>1 Transmisor inalambrico 5ghz, mod. Xr5</t>
  </si>
  <si>
    <t>1 Gateway para telefonía VoIP puerto multitech systems MVP130</t>
  </si>
  <si>
    <t>1 Router Board, Ruteador inalambrico RB433AH</t>
  </si>
  <si>
    <t>1 Transmisor m PCI 600 mw 5GHZ XR5</t>
  </si>
  <si>
    <t>1 Computadora minitorre de escritorio, modelo Titan HX</t>
  </si>
  <si>
    <t>TRSEC2143</t>
  </si>
  <si>
    <t>TRSEC2088</t>
  </si>
  <si>
    <t>1 Unidad de respaldo de energía de 1500va, modelo BR1500LCD</t>
  </si>
  <si>
    <t xml:space="preserve">1 Kit de tierra fisica modelo TG45AB de 45 amp. De </t>
  </si>
  <si>
    <t>26 MANO DE OBRA Y VIATICOS</t>
  </si>
  <si>
    <t>1 Equipo de radio enlace inalámbrico, modelo POWER-</t>
  </si>
  <si>
    <t xml:space="preserve">1 Antena para exterior tipo semiparabolica, modelo </t>
  </si>
  <si>
    <t>Unidad de respaldo de energía DE 1500 va, modelo BR1000G</t>
  </si>
  <si>
    <t>1 Torre de soportación de 15 mts. tipo TZ30 galvanizada por inmersion</t>
  </si>
  <si>
    <t>1 Torre de soportación de 24 mts. tipo TZ30 galvanizada por inmersion</t>
  </si>
  <si>
    <t>1 Torre de soportación de 6 mts. tipo TZ30 galvanizada por inmersion</t>
  </si>
  <si>
    <t>1 Torre de soportación de 21 mts. tipo TZ30 galvanizada por inmersion</t>
  </si>
  <si>
    <t>1 Torre de soportación de 9 mts. tipo TZ30 galvanizada por inmersion</t>
  </si>
  <si>
    <t>1 Torre de soportación tipo TZ30 galvanizada por inmersion</t>
  </si>
  <si>
    <t>1 Torre de soportación tipo TZ45 galvanizada por inmersión</t>
  </si>
  <si>
    <t>1 Reubicacion de torre</t>
  </si>
  <si>
    <t>1 kit de tierra fisica TG45AB de 45 Amp. De capacidad,</t>
  </si>
  <si>
    <t xml:space="preserve">1 Equipo de seguridad con funciones de Firewall y ruteo </t>
  </si>
  <si>
    <t>1 Mano de obra y viaticos</t>
  </si>
  <si>
    <t>Estacion terrena terminal  (ETT´S), consistente en:</t>
  </si>
  <si>
    <t>Aire acondicionado de 1 tonelada ventana v220</t>
  </si>
  <si>
    <t>1 Wireless 430, case 1WLAN,L5, consiste en:</t>
  </si>
  <si>
    <t>Complemento a tarjeta madre e inalambrica consistente en:</t>
  </si>
  <si>
    <t>Equipo de radio, modelo power station 5-ext</t>
  </si>
  <si>
    <t>1 Equipo para enlace inalambrico de internet, modelo: nanostation loco M900: incluye</t>
  </si>
  <si>
    <t>1 Power Station 5 ext., incluye</t>
  </si>
  <si>
    <t>Reja metalica circular para montar en torre de 95 cm. de radio</t>
  </si>
  <si>
    <t>1 Fortigate FG620B BDL, con 16 puertos 10/100/100 y un solo SW AMC</t>
  </si>
  <si>
    <t>1 Fortigate FG620B BDL, con 8 puertos 10/100/100 y un solo SW AMC</t>
  </si>
  <si>
    <t>Antena plato parabolico</t>
  </si>
  <si>
    <t>Radio de transmision de datos</t>
  </si>
  <si>
    <t>Convertidor aisaldo de voltaje CD/CD</t>
  </si>
  <si>
    <t>TRSEQ5019</t>
  </si>
  <si>
    <t>Pantalla Led 40 pulgadas (Televisión)</t>
  </si>
  <si>
    <t>Estabilizador</t>
  </si>
  <si>
    <t>Antena plato parabolico, modelo RD-5G-30</t>
  </si>
  <si>
    <t>Switch de CD administrable tipo industrial</t>
  </si>
  <si>
    <t>Antena parabolica, modelo  RD-5G-30</t>
  </si>
  <si>
    <t>Reja de proteccion metalica circular</t>
  </si>
  <si>
    <t>1 Radio (switch), POE (802.3AF), -2560C</t>
  </si>
  <si>
    <t xml:space="preserve">1 Equipo Router  Board </t>
  </si>
  <si>
    <t>1 Controlador de carga</t>
  </si>
  <si>
    <t>1 Switch de CD administrable tipo industrial</t>
  </si>
  <si>
    <t>1 Controlador de carga, modelo TS-45 48</t>
  </si>
  <si>
    <t>1 Antena Airmax parabólica</t>
  </si>
  <si>
    <t>1 Controlador de carga, modelo TS-45 48, 45 amps.</t>
  </si>
  <si>
    <t>1 Dispositivo de red (switch)</t>
  </si>
  <si>
    <t>1 Router Ethernet Gigabit de montaje de rack</t>
  </si>
  <si>
    <t>1 Antena tipo plato para equipos</t>
  </si>
  <si>
    <t>1 Punto de acceso Airmax AC</t>
  </si>
  <si>
    <t>1 Antena  POWER BEAM</t>
  </si>
  <si>
    <t>1 Router  grado industrial</t>
  </si>
  <si>
    <t>Computadora Dell Desktop (Sin monitor)</t>
  </si>
  <si>
    <t>Lap top</t>
  </si>
  <si>
    <t>Radio Ubiquiti, Modelo Airfiber 5X, a 5.0 Ghz.</t>
  </si>
  <si>
    <t>Antena Plato Parabólico de 34 db</t>
  </si>
  <si>
    <t>Radio Ubiquiti</t>
  </si>
  <si>
    <t>1 Radio de transmisión de datos</t>
  </si>
  <si>
    <t>1 Radio para transmisión de datos 500 MBPS</t>
  </si>
  <si>
    <t>1 Antena sectoial de 20 db</t>
  </si>
  <si>
    <t>1 Switch industrial de CD administrable</t>
  </si>
  <si>
    <t>1 Radio para transmision de datos</t>
  </si>
  <si>
    <t xml:space="preserve">1 Switch industrial 6 port managed </t>
  </si>
  <si>
    <t>1 Panel solar</t>
  </si>
  <si>
    <t xml:space="preserve">1 Gabinete </t>
  </si>
  <si>
    <t>1 Controlador</t>
  </si>
  <si>
    <t>1 Repetidor, marca kenwood</t>
  </si>
  <si>
    <t>1 Radio Ubiquiti</t>
  </si>
  <si>
    <t>1 Radio para redes inalambricas</t>
  </si>
  <si>
    <t>Telefonía Rural de Sonora</t>
  </si>
  <si>
    <t>3°</t>
  </si>
  <si>
    <t>% Avance Acumulado</t>
  </si>
  <si>
    <t>7F0</t>
  </si>
  <si>
    <t>Sonora y ciudades con calidad de vida</t>
  </si>
  <si>
    <t>Favorecer el desarrollo sustentable y sostenible de localidades urbanas y rurales con infraestructura de calidad, con respeto al equilibrio ambiental</t>
  </si>
  <si>
    <t>2.2</t>
  </si>
  <si>
    <t>Gestionar y mejorar la calidad de los servicios e infraestructura con nuevos esquemas de financiamiento y participación.</t>
  </si>
  <si>
    <t>Desarrollo económico sostenible y sustentable</t>
  </si>
  <si>
    <t>08L</t>
  </si>
  <si>
    <t>Efectuar los mantenimientos correctivos y preventivos</t>
  </si>
  <si>
    <t>Indice de cumplimiento del programa de mantenimientos correctivos</t>
  </si>
  <si>
    <t>Abonados</t>
  </si>
  <si>
    <t>Trimestral</t>
  </si>
  <si>
    <t>Indice de cumplimiento del  programa de mantenimientos preventivos</t>
  </si>
  <si>
    <t>Servicio</t>
  </si>
  <si>
    <t>Modernización de las comunicaciones</t>
  </si>
  <si>
    <t>0AQ</t>
  </si>
  <si>
    <t>Coordinación de las unidades administrativas para la operación de la Red de Telefonía Rural</t>
  </si>
  <si>
    <t>Indice de cumplimiento de la atención con servicio telefónico a las localidades rurales programadas</t>
  </si>
  <si>
    <t>Localidad</t>
  </si>
  <si>
    <t>Indice de cumplimiento de la atención con servicio de radiocomunicación  a las localidades rurales programadas</t>
  </si>
  <si>
    <t>Indice de cumplimiento de la atención con servicio de conectividad a internet  a las localidades rurales programadas</t>
  </si>
  <si>
    <t>Puntos de servicio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</si>
</sst>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00"/>
    <numFmt numFmtId="166" formatCode="#,##0.00_);\-#,##0.00"/>
    <numFmt numFmtId="167" formatCode="#,##0.00_ ;\-#,##0.00\ "/>
  </numFmts>
  <fonts count="78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u/>
      <sz val="11"/>
      <color theme="10"/>
      <name val="Calibri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b/>
      <sz val="6"/>
      <color rgb="FF000000"/>
      <name val="Arial Narrow"/>
      <family val="2"/>
    </font>
    <font>
      <sz val="6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i/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b/>
      <sz val="14"/>
      <color theme="1"/>
      <name val="Arial Narrow"/>
      <family val="2"/>
    </font>
    <font>
      <b/>
      <i/>
      <sz val="11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i/>
      <sz val="9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20"/>
      <color theme="1"/>
      <name val="Arial Narrow"/>
      <family val="2"/>
    </font>
    <font>
      <b/>
      <i/>
      <sz val="10"/>
      <name val="Arial Narrow"/>
      <family val="2"/>
    </font>
    <font>
      <u/>
      <sz val="11"/>
      <color theme="10"/>
      <name val="Arial Narrow"/>
      <family val="2"/>
    </font>
    <font>
      <b/>
      <sz val="24"/>
      <color theme="1"/>
      <name val="Arial Narrow"/>
      <family val="2"/>
    </font>
    <font>
      <b/>
      <i/>
      <sz val="12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"/>
      <family val="2"/>
    </font>
    <font>
      <b/>
      <sz val="9"/>
      <color theme="0"/>
      <name val="Arial Narrow"/>
      <family val="2"/>
    </font>
    <font>
      <b/>
      <i/>
      <sz val="9"/>
      <color theme="3" tint="0.39997558519241921"/>
      <name val="Arial Narrow"/>
      <family val="2"/>
    </font>
    <font>
      <b/>
      <sz val="12"/>
      <color theme="0"/>
      <name val="Arial Narrow"/>
      <family val="2"/>
    </font>
    <font>
      <sz val="9"/>
      <color theme="1"/>
      <name val="Calibri"/>
      <family val="2"/>
      <scheme val="minor"/>
    </font>
    <font>
      <sz val="12"/>
      <color theme="0"/>
      <name val="Arial Narrow"/>
      <family val="2"/>
    </font>
    <font>
      <b/>
      <i/>
      <sz val="11"/>
      <color theme="1"/>
      <name val="Calibri"/>
      <family val="2"/>
      <scheme val="minor"/>
    </font>
    <font>
      <sz val="14"/>
      <color theme="0"/>
      <name val="Arial Narrow"/>
      <family val="2"/>
    </font>
    <font>
      <sz val="16"/>
      <color theme="0"/>
      <name val="Arial Narrow"/>
      <family val="2"/>
    </font>
    <font>
      <sz val="18"/>
      <color theme="0"/>
      <name val="Arial Narrow"/>
      <family val="2"/>
    </font>
    <font>
      <b/>
      <sz val="11"/>
      <color theme="0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9"/>
      <color theme="0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Arial Narrow"/>
      <family val="2"/>
    </font>
    <font>
      <sz val="10"/>
      <color indexed="8"/>
      <name val="Arial Narrow"/>
      <family val="2"/>
    </font>
    <font>
      <b/>
      <sz val="6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44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5" borderId="0" applyNumberFormat="0" applyBorder="0" applyAlignment="0" applyProtection="0"/>
    <xf numFmtId="0" fontId="9" fillId="0" borderId="0"/>
    <xf numFmtId="0" fontId="20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</cellStyleXfs>
  <cellXfs count="971">
    <xf numFmtId="0" fontId="0" fillId="0" borderId="0" xfId="0"/>
    <xf numFmtId="0" fontId="1" fillId="0" borderId="8" xfId="0" applyFont="1" applyBorder="1"/>
    <xf numFmtId="0" fontId="1" fillId="0" borderId="9" xfId="0" applyFont="1" applyBorder="1"/>
    <xf numFmtId="0" fontId="5" fillId="0" borderId="0" xfId="0" applyFont="1"/>
    <xf numFmtId="0" fontId="7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3" fillId="0" borderId="5" xfId="0" applyFont="1" applyBorder="1"/>
    <xf numFmtId="0" fontId="3" fillId="0" borderId="0" xfId="0" applyFont="1" applyBorder="1" applyAlignment="1">
      <alignment vertical="justify"/>
    </xf>
    <xf numFmtId="0" fontId="1" fillId="0" borderId="7" xfId="0" applyFont="1" applyBorder="1"/>
    <xf numFmtId="0" fontId="3" fillId="0" borderId="8" xfId="0" applyFont="1" applyBorder="1" applyAlignment="1">
      <alignment vertical="justify"/>
    </xf>
    <xf numFmtId="0" fontId="5" fillId="0" borderId="0" xfId="0" applyFont="1" applyFill="1" applyBorder="1"/>
    <xf numFmtId="0" fontId="3" fillId="0" borderId="0" xfId="0" applyFont="1" applyBorder="1"/>
    <xf numFmtId="0" fontId="3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5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3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5" xfId="0" quotePrefix="1" applyFont="1" applyBorder="1"/>
    <xf numFmtId="0" fontId="1" fillId="0" borderId="0" xfId="0" applyFont="1" applyFill="1" applyBorder="1"/>
    <xf numFmtId="0" fontId="2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1" fillId="0" borderId="0" xfId="0" applyFont="1"/>
    <xf numFmtId="0" fontId="7" fillId="0" borderId="0" xfId="0" applyFont="1"/>
    <xf numFmtId="0" fontId="41" fillId="0" borderId="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17" xfId="0" applyFont="1" applyBorder="1" applyAlignment="1">
      <alignment horizontal="right" vertical="center"/>
    </xf>
    <xf numFmtId="0" fontId="40" fillId="0" borderId="0" xfId="0" applyFont="1" applyAlignment="1"/>
    <xf numFmtId="0" fontId="43" fillId="0" borderId="16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40" xfId="0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5" fillId="2" borderId="0" xfId="0" applyFont="1" applyFill="1"/>
    <xf numFmtId="0" fontId="36" fillId="2" borderId="0" xfId="0" applyFont="1" applyFill="1"/>
    <xf numFmtId="0" fontId="11" fillId="2" borderId="19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5" fillId="0" borderId="0" xfId="0" applyFont="1" applyFill="1"/>
    <xf numFmtId="0" fontId="49" fillId="0" borderId="19" xfId="0" applyFont="1" applyBorder="1" applyAlignment="1">
      <alignment horizontal="left"/>
    </xf>
    <xf numFmtId="0" fontId="49" fillId="0" borderId="41" xfId="0" applyFont="1" applyBorder="1"/>
    <xf numFmtId="0" fontId="49" fillId="0" borderId="19" xfId="0" applyFont="1" applyBorder="1"/>
    <xf numFmtId="0" fontId="49" fillId="0" borderId="21" xfId="0" applyFont="1" applyBorder="1" applyAlignment="1">
      <alignment horizontal="left"/>
    </xf>
    <xf numFmtId="0" fontId="49" fillId="0" borderId="21" xfId="0" applyFont="1" applyBorder="1"/>
    <xf numFmtId="0" fontId="49" fillId="0" borderId="26" xfId="0" applyFont="1" applyBorder="1"/>
    <xf numFmtId="0" fontId="49" fillId="0" borderId="22" xfId="0" applyFont="1" applyBorder="1" applyAlignment="1">
      <alignment horizontal="left"/>
    </xf>
    <xf numFmtId="0" fontId="49" fillId="0" borderId="17" xfId="0" applyFont="1" applyBorder="1"/>
    <xf numFmtId="0" fontId="49" fillId="0" borderId="21" xfId="0" applyFont="1" applyBorder="1" applyAlignment="1">
      <alignment horizontal="left" vertical="center"/>
    </xf>
    <xf numFmtId="0" fontId="49" fillId="0" borderId="26" xfId="0" applyFont="1" applyBorder="1" applyAlignment="1">
      <alignment vertical="center"/>
    </xf>
    <xf numFmtId="0" fontId="49" fillId="0" borderId="21" xfId="0" applyFont="1" applyBorder="1" applyAlignment="1">
      <alignment wrapText="1"/>
    </xf>
    <xf numFmtId="0" fontId="50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left"/>
    </xf>
    <xf numFmtId="0" fontId="49" fillId="0" borderId="0" xfId="0" applyFont="1"/>
    <xf numFmtId="0" fontId="49" fillId="0" borderId="0" xfId="0" applyFont="1" applyFill="1" applyBorder="1"/>
    <xf numFmtId="0" fontId="12" fillId="0" borderId="8" xfId="0" applyFont="1" applyFill="1" applyBorder="1" applyAlignment="1">
      <alignment vertical="center"/>
    </xf>
    <xf numFmtId="0" fontId="49" fillId="0" borderId="20" xfId="0" applyFont="1" applyBorder="1" applyAlignment="1">
      <alignment horizontal="left"/>
    </xf>
    <xf numFmtId="0" fontId="49" fillId="0" borderId="20" xfId="0" applyFont="1" applyBorder="1"/>
    <xf numFmtId="0" fontId="7" fillId="0" borderId="0" xfId="0" applyFont="1" applyFill="1" applyBorder="1" applyAlignment="1">
      <alignment horizontal="left" vertical="top"/>
    </xf>
    <xf numFmtId="0" fontId="49" fillId="0" borderId="21" xfId="0" applyFont="1" applyBorder="1" applyAlignment="1">
      <alignment vertical="center" wrapText="1"/>
    </xf>
    <xf numFmtId="0" fontId="49" fillId="0" borderId="19" xfId="0" applyFont="1" applyBorder="1" applyAlignment="1">
      <alignment wrapText="1"/>
    </xf>
    <xf numFmtId="0" fontId="49" fillId="0" borderId="19" xfId="0" applyFont="1" applyBorder="1" applyAlignment="1">
      <alignment horizontal="left" vertical="center"/>
    </xf>
    <xf numFmtId="43" fontId="16" fillId="2" borderId="0" xfId="0" applyNumberFormat="1" applyFont="1" applyFill="1" applyBorder="1" applyAlignment="1" applyProtection="1">
      <alignment wrapText="1"/>
    </xf>
    <xf numFmtId="0" fontId="5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8" fillId="0" borderId="5" xfId="0" applyFont="1" applyFill="1" applyBorder="1" applyAlignment="1" applyProtection="1">
      <alignment wrapText="1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justify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16" fillId="0" borderId="6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43" fontId="1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3" fontId="1" fillId="0" borderId="6" xfId="8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17" fillId="0" borderId="5" xfId="0" applyFont="1" applyFill="1" applyBorder="1" applyAlignment="1" applyProtection="1">
      <alignment horizontal="justify" wrapText="1"/>
      <protection locked="0"/>
    </xf>
    <xf numFmtId="43" fontId="1" fillId="0" borderId="0" xfId="0" applyNumberFormat="1" applyFont="1" applyFill="1" applyBorder="1" applyAlignment="1" applyProtection="1">
      <alignment wrapText="1"/>
      <protection locked="0"/>
    </xf>
    <xf numFmtId="43" fontId="18" fillId="0" borderId="0" xfId="0" applyNumberFormat="1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43" fontId="18" fillId="0" borderId="6" xfId="0" applyNumberFormat="1" applyFont="1" applyFill="1" applyBorder="1" applyAlignment="1" applyProtection="1">
      <alignment wrapText="1"/>
      <protection locked="0"/>
    </xf>
    <xf numFmtId="43" fontId="16" fillId="0" borderId="0" xfId="0" applyNumberFormat="1" applyFont="1" applyFill="1" applyBorder="1" applyAlignment="1" applyProtection="1">
      <alignment wrapText="1"/>
      <protection locked="0"/>
    </xf>
    <xf numFmtId="43" fontId="16" fillId="0" borderId="6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19" fillId="0" borderId="5" xfId="0" applyFont="1" applyFill="1" applyBorder="1" applyAlignment="1" applyProtection="1">
      <alignment wrapText="1"/>
      <protection locked="0"/>
    </xf>
    <xf numFmtId="43" fontId="1" fillId="0" borderId="6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protection locked="0"/>
    </xf>
    <xf numFmtId="43" fontId="1" fillId="0" borderId="0" xfId="0" applyNumberFormat="1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alignment horizontal="justify" wrapText="1"/>
      <protection locked="0"/>
    </xf>
    <xf numFmtId="43" fontId="1" fillId="0" borderId="6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Protection="1">
      <protection locked="0"/>
    </xf>
    <xf numFmtId="4" fontId="1" fillId="0" borderId="6" xfId="0" applyNumberFormat="1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43" fontId="1" fillId="0" borderId="8" xfId="0" applyNumberFormat="1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43" fontId="16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wrapText="1"/>
    </xf>
    <xf numFmtId="43" fontId="3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vertical="center" wrapText="1"/>
    </xf>
    <xf numFmtId="43" fontId="3" fillId="2" borderId="6" xfId="0" applyNumberFormat="1" applyFont="1" applyFill="1" applyBorder="1" applyAlignment="1" applyProtection="1">
      <alignment vertical="center" wrapText="1"/>
    </xf>
    <xf numFmtId="43" fontId="16" fillId="2" borderId="0" xfId="0" applyNumberFormat="1" applyFont="1" applyFill="1" applyBorder="1" applyAlignment="1" applyProtection="1"/>
    <xf numFmtId="43" fontId="16" fillId="2" borderId="6" xfId="0" applyNumberFormat="1" applyFont="1" applyFill="1" applyBorder="1" applyAlignment="1" applyProtection="1"/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33" fillId="0" borderId="4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right" vertical="top"/>
      <protection locked="0"/>
    </xf>
    <xf numFmtId="0" fontId="5" fillId="2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8" fillId="2" borderId="5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23" fillId="2" borderId="5" xfId="0" applyFont="1" applyFill="1" applyBorder="1" applyAlignment="1" applyProtection="1">
      <alignment horizontal="left" vertical="top"/>
      <protection locked="0"/>
    </xf>
    <xf numFmtId="0" fontId="23" fillId="2" borderId="0" xfId="0" applyFont="1" applyFill="1" applyBorder="1" applyAlignment="1" applyProtection="1">
      <alignment horizontal="left" vertical="top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8" fillId="2" borderId="5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7" fillId="0" borderId="8" xfId="0" applyFont="1" applyBorder="1" applyAlignment="1" applyProtection="1">
      <alignment horizontal="left" vertical="top"/>
      <protection locked="0"/>
    </xf>
    <xf numFmtId="0" fontId="33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53" fillId="6" borderId="0" xfId="0" applyFont="1" applyFill="1" applyAlignment="1" applyProtection="1">
      <alignment wrapText="1"/>
    </xf>
    <xf numFmtId="0" fontId="2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24" fillId="0" borderId="0" xfId="0" applyFont="1" applyAlignment="1" applyProtection="1">
      <protection locked="0"/>
    </xf>
    <xf numFmtId="0" fontId="23" fillId="3" borderId="46" xfId="0" applyFont="1" applyFill="1" applyBorder="1" applyAlignment="1" applyProtection="1">
      <alignment horizontal="justify" vertical="center"/>
      <protection locked="0"/>
    </xf>
    <xf numFmtId="0" fontId="33" fillId="3" borderId="45" xfId="0" applyFont="1" applyFill="1" applyBorder="1" applyAlignment="1" applyProtection="1">
      <alignment horizontal="center" vertical="center"/>
      <protection locked="0"/>
    </xf>
    <xf numFmtId="0" fontId="33" fillId="3" borderId="47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13" fillId="0" borderId="5" xfId="0" applyFont="1" applyFill="1" applyBorder="1" applyAlignment="1" applyProtection="1">
      <alignment horizontal="justify" vertical="top"/>
      <protection locked="0"/>
    </xf>
    <xf numFmtId="0" fontId="27" fillId="0" borderId="0" xfId="0" applyFont="1" applyFill="1" applyBorder="1" applyAlignment="1" applyProtection="1">
      <alignment vertical="top"/>
      <protection locked="0"/>
    </xf>
    <xf numFmtId="0" fontId="28" fillId="0" borderId="5" xfId="0" applyFont="1" applyFill="1" applyBorder="1" applyAlignment="1" applyProtection="1">
      <alignment horizontal="justify" vertical="top"/>
      <protection locked="0"/>
    </xf>
    <xf numFmtId="0" fontId="28" fillId="0" borderId="0" xfId="0" applyFont="1" applyFill="1" applyProtection="1">
      <protection locked="0"/>
    </xf>
    <xf numFmtId="0" fontId="26" fillId="0" borderId="5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/>
      <protection locked="0"/>
    </xf>
    <xf numFmtId="0" fontId="13" fillId="0" borderId="5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27" fillId="0" borderId="5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 wrapText="1"/>
      <protection locked="0"/>
    </xf>
    <xf numFmtId="0" fontId="25" fillId="0" borderId="5" xfId="0" applyFont="1" applyFill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6" fillId="0" borderId="8" xfId="0" applyFont="1" applyFill="1" applyBorder="1" applyAlignment="1" applyProtection="1">
      <alignment vertical="top" wrapText="1"/>
      <protection locked="0"/>
    </xf>
    <xf numFmtId="0" fontId="26" fillId="0" borderId="7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horizontal="left" vertical="top" wrapText="1" indent="2"/>
      <protection locked="0"/>
    </xf>
    <xf numFmtId="0" fontId="13" fillId="0" borderId="0" xfId="0" applyFont="1" applyFill="1" applyBorder="1" applyAlignment="1" applyProtection="1">
      <alignment horizontal="left" vertical="top" indent="2"/>
      <protection locked="0"/>
    </xf>
    <xf numFmtId="0" fontId="53" fillId="0" borderId="0" xfId="0" applyFont="1" applyProtection="1">
      <protection locked="0"/>
    </xf>
    <xf numFmtId="4" fontId="27" fillId="0" borderId="0" xfId="0" applyNumberFormat="1" applyFont="1" applyFill="1" applyBorder="1" applyAlignment="1" applyProtection="1">
      <alignment vertical="top"/>
    </xf>
    <xf numFmtId="4" fontId="27" fillId="0" borderId="6" xfId="0" applyNumberFormat="1" applyFont="1" applyFill="1" applyBorder="1" applyAlignment="1" applyProtection="1">
      <alignment vertical="top"/>
    </xf>
    <xf numFmtId="4" fontId="13" fillId="0" borderId="0" xfId="0" applyNumberFormat="1" applyFont="1" applyFill="1" applyBorder="1" applyProtection="1">
      <protection locked="0"/>
    </xf>
    <xf numFmtId="4" fontId="13" fillId="0" borderId="6" xfId="0" applyNumberFormat="1" applyFont="1" applyFill="1" applyBorder="1" applyProtection="1">
      <protection locked="0"/>
    </xf>
    <xf numFmtId="4" fontId="26" fillId="0" borderId="0" xfId="0" applyNumberFormat="1" applyFont="1" applyFill="1" applyBorder="1" applyAlignment="1" applyProtection="1">
      <alignment vertical="top"/>
    </xf>
    <xf numFmtId="4" fontId="26" fillId="0" borderId="6" xfId="0" applyNumberFormat="1" applyFont="1" applyFill="1" applyBorder="1" applyAlignment="1" applyProtection="1">
      <alignment vertical="top"/>
    </xf>
    <xf numFmtId="4" fontId="13" fillId="0" borderId="0" xfId="0" applyNumberFormat="1" applyFont="1" applyFill="1" applyBorder="1" applyAlignment="1" applyProtection="1">
      <alignment vertical="top"/>
    </xf>
    <xf numFmtId="4" fontId="13" fillId="0" borderId="6" xfId="0" applyNumberFormat="1" applyFont="1" applyFill="1" applyBorder="1" applyAlignment="1" applyProtection="1">
      <alignment vertical="top"/>
    </xf>
    <xf numFmtId="4" fontId="27" fillId="0" borderId="0" xfId="0" applyNumberFormat="1" applyFont="1" applyFill="1" applyBorder="1" applyAlignment="1" applyProtection="1">
      <alignment vertical="top"/>
      <protection locked="0"/>
    </xf>
    <xf numFmtId="4" fontId="27" fillId="0" borderId="6" xfId="0" applyNumberFormat="1" applyFont="1" applyFill="1" applyBorder="1" applyAlignment="1" applyProtection="1">
      <alignment vertical="top"/>
      <protection locked="0"/>
    </xf>
    <xf numFmtId="4" fontId="13" fillId="0" borderId="0" xfId="0" applyNumberFormat="1" applyFont="1" applyFill="1" applyBorder="1" applyAlignment="1" applyProtection="1">
      <alignment vertical="top"/>
      <protection locked="0"/>
    </xf>
    <xf numFmtId="4" fontId="13" fillId="0" borderId="6" xfId="0" applyNumberFormat="1" applyFont="1" applyFill="1" applyBorder="1" applyAlignment="1" applyProtection="1">
      <alignment vertical="top"/>
      <protection locked="0"/>
    </xf>
    <xf numFmtId="4" fontId="26" fillId="0" borderId="0" xfId="0" applyNumberFormat="1" applyFont="1" applyFill="1" applyBorder="1" applyAlignment="1" applyProtection="1">
      <alignment vertical="top" wrapText="1"/>
    </xf>
    <xf numFmtId="4" fontId="26" fillId="0" borderId="6" xfId="0" applyNumberFormat="1" applyFont="1" applyFill="1" applyBorder="1" applyAlignment="1" applyProtection="1">
      <alignment vertical="top" wrapText="1"/>
    </xf>
    <xf numFmtId="4" fontId="26" fillId="0" borderId="8" xfId="0" applyNumberFormat="1" applyFont="1" applyFill="1" applyBorder="1" applyAlignment="1" applyProtection="1">
      <alignment vertical="top" wrapText="1"/>
    </xf>
    <xf numFmtId="4" fontId="26" fillId="0" borderId="9" xfId="0" applyNumberFormat="1" applyFont="1" applyFill="1" applyBorder="1" applyAlignment="1" applyProtection="1">
      <alignment vertical="top" wrapText="1"/>
    </xf>
    <xf numFmtId="0" fontId="15" fillId="0" borderId="45" xfId="0" applyFont="1" applyFill="1" applyBorder="1" applyAlignment="1" applyProtection="1">
      <alignment horizontal="center" vertical="center"/>
      <protection locked="0"/>
    </xf>
    <xf numFmtId="0" fontId="15" fillId="0" borderId="47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3" fillId="3" borderId="5" xfId="0" applyFont="1" applyFill="1" applyBorder="1" applyAlignment="1" applyProtection="1">
      <alignment horizontal="justify" vertical="center"/>
      <protection locked="0"/>
    </xf>
    <xf numFmtId="0" fontId="17" fillId="3" borderId="5" xfId="0" applyFont="1" applyFill="1" applyBorder="1" applyAlignment="1" applyProtection="1">
      <alignment horizontal="justify" vertical="center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3" fillId="0" borderId="15" xfId="0" applyNumberFormat="1" applyFont="1" applyFill="1" applyBorder="1" applyAlignment="1" applyProtection="1">
      <alignment vertical="top" wrapText="1"/>
      <protection locked="0"/>
    </xf>
    <xf numFmtId="4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6" fillId="0" borderId="17" xfId="0" applyNumberFormat="1" applyFont="1" applyBorder="1" applyAlignment="1" applyProtection="1">
      <alignment horizontal="right" vertical="top" wrapText="1"/>
      <protection locked="0"/>
    </xf>
    <xf numFmtId="4" fontId="16" fillId="0" borderId="6" xfId="0" applyNumberFormat="1" applyFont="1" applyBorder="1" applyAlignment="1" applyProtection="1">
      <alignment horizontal="right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  <protection locked="0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5" fillId="0" borderId="5" xfId="0" applyFont="1" applyBorder="1" applyAlignment="1" applyProtection="1">
      <alignment horizontal="justify" vertical="top" wrapText="1"/>
      <protection locked="0"/>
    </xf>
    <xf numFmtId="4" fontId="1" fillId="0" borderId="17" xfId="0" applyNumberFormat="1" applyFont="1" applyBorder="1" applyAlignment="1" applyProtection="1">
      <alignment horizontal="right" vertical="top" wrapText="1"/>
      <protection locked="0"/>
    </xf>
    <xf numFmtId="4" fontId="1" fillId="0" borderId="6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19" fillId="0" borderId="5" xfId="0" applyFont="1" applyBorder="1" applyAlignment="1" applyProtection="1">
      <alignment horizontal="justify" vertical="top" wrapText="1"/>
      <protection locked="0"/>
    </xf>
    <xf numFmtId="0" fontId="19" fillId="0" borderId="0" xfId="0" applyFont="1" applyBorder="1" applyAlignment="1" applyProtection="1">
      <alignment horizontal="justify" vertical="top" wrapText="1"/>
      <protection locked="0"/>
    </xf>
    <xf numFmtId="4" fontId="18" fillId="0" borderId="17" xfId="0" applyNumberFormat="1" applyFont="1" applyBorder="1" applyAlignment="1" applyProtection="1">
      <alignment horizontal="right" vertical="top" wrapText="1"/>
      <protection locked="0"/>
    </xf>
    <xf numFmtId="4" fontId="18" fillId="0" borderId="6" xfId="0" applyNumberFormat="1" applyFont="1" applyBorder="1" applyAlignment="1" applyProtection="1">
      <alignment horizontal="right" vertical="top" wrapText="1"/>
      <protection locked="0"/>
    </xf>
    <xf numFmtId="0" fontId="16" fillId="0" borderId="16" xfId="0" applyFont="1" applyBorder="1" applyAlignment="1" applyProtection="1">
      <alignment horizontal="justify" vertical="top" wrapText="1"/>
      <protection locked="0"/>
    </xf>
    <xf numFmtId="0" fontId="16" fillId="0" borderId="9" xfId="0" applyFont="1" applyBorder="1" applyAlignment="1" applyProtection="1">
      <alignment horizontal="justify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</xf>
    <xf numFmtId="4" fontId="3" fillId="0" borderId="6" xfId="0" applyNumberFormat="1" applyFont="1" applyBorder="1" applyAlignment="1" applyProtection="1">
      <alignment horizontal="right" vertical="top" wrapText="1"/>
    </xf>
    <xf numFmtId="4" fontId="16" fillId="0" borderId="17" xfId="0" applyNumberFormat="1" applyFont="1" applyBorder="1" applyAlignment="1" applyProtection="1">
      <alignment horizontal="right" vertical="top" wrapText="1"/>
    </xf>
    <xf numFmtId="4" fontId="16" fillId="0" borderId="6" xfId="0" applyNumberFormat="1" applyFont="1" applyBorder="1" applyAlignment="1" applyProtection="1">
      <alignment horizontal="righ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justify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4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14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1" fillId="0" borderId="31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justify"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justify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1" fillId="0" borderId="5" xfId="0" applyFont="1" applyBorder="1" applyAlignment="1" applyProtection="1">
      <alignment horizontal="left" vertical="center" indent="3"/>
      <protection locked="0"/>
    </xf>
    <xf numFmtId="0" fontId="1" fillId="0" borderId="6" xfId="0" applyFont="1" applyBorder="1" applyAlignment="1" applyProtection="1">
      <alignment horizontal="left" vertical="center" indent="6"/>
      <protection locked="0"/>
    </xf>
    <xf numFmtId="0" fontId="1" fillId="0" borderId="6" xfId="0" applyFont="1" applyBorder="1" applyAlignment="1" applyProtection="1">
      <alignment horizontal="left" vertical="center" wrapText="1" indent="2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justify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4" fontId="25" fillId="0" borderId="2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4" fontId="3" fillId="0" borderId="17" xfId="0" applyNumberFormat="1" applyFont="1" applyFill="1" applyBorder="1" applyAlignment="1" applyProtection="1">
      <alignment horizontal="right" vertical="center" wrapText="1"/>
    </xf>
    <xf numFmtId="4" fontId="3" fillId="0" borderId="5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3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7" fillId="4" borderId="8" xfId="0" applyFont="1" applyFill="1" applyBorder="1" applyAlignment="1" applyProtection="1">
      <alignment horizontal="left" vertical="center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vertical="center"/>
      <protection locked="0"/>
    </xf>
    <xf numFmtId="4" fontId="17" fillId="3" borderId="9" xfId="0" applyNumberFormat="1" applyFont="1" applyFill="1" applyBorder="1" applyAlignment="1" applyProtection="1">
      <alignment horizontal="right" vertical="center"/>
      <protection locked="0"/>
    </xf>
    <xf numFmtId="0" fontId="17" fillId="3" borderId="5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horizontal="center" vertical="center" wrapText="1"/>
      <protection locked="0"/>
    </xf>
    <xf numFmtId="4" fontId="7" fillId="2" borderId="49" xfId="0" applyNumberFormat="1" applyFont="1" applyFill="1" applyBorder="1" applyAlignment="1" applyProtection="1">
      <alignment horizontal="right" vertical="center" wrapText="1"/>
    </xf>
    <xf numFmtId="0" fontId="23" fillId="3" borderId="48" xfId="0" applyFont="1" applyFill="1" applyBorder="1" applyAlignment="1" applyProtection="1">
      <alignment vertical="center"/>
      <protection locked="0"/>
    </xf>
    <xf numFmtId="0" fontId="23" fillId="3" borderId="24" xfId="0" applyFont="1" applyFill="1" applyBorder="1" applyAlignment="1" applyProtection="1">
      <alignment vertical="center"/>
      <protection locked="0"/>
    </xf>
    <xf numFmtId="0" fontId="17" fillId="3" borderId="24" xfId="0" applyFont="1" applyFill="1" applyBorder="1" applyAlignment="1" applyProtection="1">
      <alignment horizontal="justify" vertical="center"/>
      <protection locked="0"/>
    </xf>
    <xf numFmtId="4" fontId="7" fillId="0" borderId="49" xfId="0" applyNumberFormat="1" applyFont="1" applyFill="1" applyBorder="1" applyAlignment="1" applyProtection="1">
      <alignment horizontal="right" vertical="center" wrapText="1"/>
    </xf>
    <xf numFmtId="43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43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7" xfId="0" applyFont="1" applyFill="1" applyBorder="1" applyAlignment="1" applyProtection="1">
      <alignment horizontal="right" vertical="center" wrapText="1"/>
      <protection locked="0"/>
    </xf>
    <xf numFmtId="0" fontId="17" fillId="3" borderId="17" xfId="0" applyFont="1" applyFill="1" applyBorder="1" applyAlignment="1" applyProtection="1">
      <alignment horizontal="right" vertical="center"/>
      <protection locked="0"/>
    </xf>
    <xf numFmtId="0" fontId="23" fillId="2" borderId="48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17" fillId="2" borderId="24" xfId="0" applyFont="1" applyFill="1" applyBorder="1" applyAlignment="1" applyProtection="1">
      <alignment horizontal="justify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7" xfId="0" applyFont="1" applyFill="1" applyBorder="1" applyAlignment="1" applyProtection="1">
      <alignment horizontal="left" vertical="center"/>
      <protection locked="0"/>
    </xf>
    <xf numFmtId="4" fontId="7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justify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" fontId="17" fillId="3" borderId="3" xfId="0" applyNumberFormat="1" applyFont="1" applyFill="1" applyBorder="1" applyAlignment="1" applyProtection="1">
      <alignment horizontal="right" vertical="center"/>
      <protection locked="0"/>
    </xf>
    <xf numFmtId="0" fontId="37" fillId="3" borderId="8" xfId="0" applyFont="1" applyFill="1" applyBorder="1" applyAlignment="1" applyProtection="1">
      <alignment horizontal="justify" vertical="center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justify" vertical="center"/>
      <protection locked="0"/>
    </xf>
    <xf numFmtId="0" fontId="21" fillId="3" borderId="14" xfId="0" applyFont="1" applyFill="1" applyBorder="1" applyAlignment="1" applyProtection="1">
      <alignment horizontal="justify" vertical="center"/>
      <protection locked="0"/>
    </xf>
    <xf numFmtId="0" fontId="2" fillId="3" borderId="31" xfId="0" applyFont="1" applyFill="1" applyBorder="1" applyAlignment="1" applyProtection="1">
      <alignment horizontal="justify" vertical="center"/>
      <protection locked="0"/>
    </xf>
    <xf numFmtId="0" fontId="21" fillId="3" borderId="31" xfId="0" applyFont="1" applyFill="1" applyBorder="1" applyAlignment="1" applyProtection="1">
      <alignment horizontal="justify" vertical="center"/>
      <protection locked="0"/>
    </xf>
    <xf numFmtId="0" fontId="17" fillId="3" borderId="1" xfId="0" applyFont="1" applyFill="1" applyBorder="1" applyAlignment="1" applyProtection="1">
      <alignment horizontal="justify" vertical="center"/>
      <protection locked="0"/>
    </xf>
    <xf numFmtId="0" fontId="23" fillId="3" borderId="7" xfId="0" applyFont="1" applyFill="1" applyBorder="1" applyAlignment="1" applyProtection="1">
      <alignment horizontal="left" vertical="center"/>
      <protection locked="0"/>
    </xf>
    <xf numFmtId="0" fontId="50" fillId="0" borderId="0" xfId="0" applyFont="1" applyAlignment="1" applyProtection="1">
      <alignment vertical="center"/>
      <protection locked="0"/>
    </xf>
    <xf numFmtId="49" fontId="50" fillId="0" borderId="0" xfId="0" applyNumberFormat="1" applyFont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59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59" fillId="0" borderId="0" xfId="0" applyFont="1" applyFill="1" applyAlignment="1" applyProtection="1">
      <alignment horizontal="justify"/>
      <protection locked="0"/>
    </xf>
    <xf numFmtId="0" fontId="60" fillId="0" borderId="0" xfId="0" applyFont="1" applyFill="1" applyAlignment="1" applyProtection="1">
      <alignment horizontal="right"/>
      <protection locked="0"/>
    </xf>
    <xf numFmtId="0" fontId="1" fillId="0" borderId="52" xfId="0" applyFont="1" applyFill="1" applyBorder="1" applyAlignment="1" applyProtection="1">
      <alignment horizontal="left" vertical="center" wrapText="1" indent="2"/>
      <protection locked="0"/>
    </xf>
    <xf numFmtId="0" fontId="1" fillId="0" borderId="53" xfId="0" applyFont="1" applyFill="1" applyBorder="1" applyAlignment="1" applyProtection="1">
      <alignment horizontal="justify" vertical="center" wrapText="1"/>
      <protection locked="0"/>
    </xf>
    <xf numFmtId="49" fontId="27" fillId="0" borderId="16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vertical="center"/>
      <protection locked="0"/>
    </xf>
    <xf numFmtId="49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0" fontId="24" fillId="0" borderId="52" xfId="0" applyFont="1" applyFill="1" applyBorder="1" applyAlignment="1" applyProtection="1">
      <alignment horizontal="justify" vertical="center" wrapText="1"/>
      <protection locked="0"/>
    </xf>
    <xf numFmtId="0" fontId="3" fillId="0" borderId="48" xfId="0" applyFont="1" applyFill="1" applyBorder="1" applyAlignment="1" applyProtection="1">
      <alignment horizontal="justify" vertical="center" wrapText="1"/>
      <protection locked="0"/>
    </xf>
    <xf numFmtId="49" fontId="27" fillId="0" borderId="0" xfId="0" applyNumberFormat="1" applyFont="1" applyFill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Fill="1" applyBorder="1" applyAlignment="1" applyProtection="1">
      <alignment horizontal="justify" vertical="center" wrapText="1"/>
      <protection locked="0"/>
    </xf>
    <xf numFmtId="4" fontId="1" fillId="0" borderId="17" xfId="0" applyNumberFormat="1" applyFont="1" applyFill="1" applyBorder="1" applyAlignment="1" applyProtection="1">
      <alignment horizontal="justify" vertical="center" wrapText="1"/>
    </xf>
    <xf numFmtId="4" fontId="1" fillId="0" borderId="51" xfId="0" applyNumberFormat="1" applyFont="1" applyFill="1" applyBorder="1" applyAlignment="1" applyProtection="1">
      <alignment horizontal="justify" vertical="center" wrapText="1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4" fontId="1" fillId="0" borderId="51" xfId="0" applyNumberFormat="1" applyFont="1" applyFill="1" applyBorder="1" applyAlignment="1" applyProtection="1">
      <alignment horizontal="right" vertical="center" wrapText="1"/>
    </xf>
    <xf numFmtId="0" fontId="1" fillId="0" borderId="52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Protection="1">
      <protection locked="0"/>
    </xf>
    <xf numFmtId="4" fontId="7" fillId="0" borderId="0" xfId="0" applyNumberFormat="1" applyFont="1" applyFill="1" applyBorder="1" applyAlignment="1" applyProtection="1">
      <alignment horizontal="right" vertical="top"/>
      <protection locked="0"/>
    </xf>
    <xf numFmtId="4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Protection="1">
      <protection locked="0"/>
    </xf>
    <xf numFmtId="4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2" xfId="0" applyFont="1" applyFill="1" applyBorder="1" applyAlignment="1" applyProtection="1">
      <alignment horizontal="justify" vertical="center" wrapText="1"/>
      <protection locked="0"/>
    </xf>
    <xf numFmtId="4" fontId="5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5" fillId="0" borderId="51" xfId="0" applyNumberFormat="1" applyFont="1" applyFill="1" applyBorder="1" applyAlignment="1" applyProtection="1">
      <alignment horizontal="justify" vertical="center" wrapText="1"/>
      <protection locked="0"/>
    </xf>
    <xf numFmtId="4" fontId="0" fillId="0" borderId="0" xfId="0" applyNumberFormat="1" applyFill="1" applyProtection="1">
      <protection locked="0"/>
    </xf>
    <xf numFmtId="0" fontId="3" fillId="0" borderId="0" xfId="0" applyFont="1" applyFill="1" applyBorder="1" applyAlignment="1">
      <alignment horizontal="left" vertical="top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49" fontId="3" fillId="0" borderId="52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top" wrapText="1"/>
    </xf>
    <xf numFmtId="49" fontId="27" fillId="4" borderId="16" xfId="0" applyNumberFormat="1" applyFont="1" applyFill="1" applyBorder="1" applyAlignment="1">
      <alignment horizontal="center" vertical="center" wrapText="1"/>
    </xf>
    <xf numFmtId="0" fontId="5" fillId="0" borderId="0" xfId="0" applyFont="1" applyProtection="1"/>
    <xf numFmtId="0" fontId="11" fillId="4" borderId="0" xfId="0" applyFont="1" applyFill="1" applyBorder="1" applyAlignment="1" applyProtection="1">
      <alignment horizontal="right"/>
      <protection locked="0"/>
    </xf>
    <xf numFmtId="0" fontId="40" fillId="0" borderId="0" xfId="0" applyFont="1" applyAlignment="1" applyProtection="1">
      <protection locked="0"/>
    </xf>
    <xf numFmtId="0" fontId="41" fillId="0" borderId="29" xfId="0" applyFont="1" applyBorder="1" applyAlignment="1" applyProtection="1">
      <alignment horizontal="center" vertical="center" wrapText="1"/>
      <protection locked="0"/>
    </xf>
    <xf numFmtId="0" fontId="41" fillId="0" borderId="15" xfId="0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 applyProtection="1">
      <alignment horizontal="center" vertical="center" wrapText="1"/>
      <protection locked="0"/>
    </xf>
    <xf numFmtId="0" fontId="41" fillId="0" borderId="27" xfId="0" applyFont="1" applyBorder="1" applyAlignment="1" applyProtection="1">
      <alignment horizontal="center" vertical="center"/>
      <protection locked="0"/>
    </xf>
    <xf numFmtId="0" fontId="41" fillId="0" borderId="28" xfId="0" applyFont="1" applyBorder="1" applyAlignment="1" applyProtection="1">
      <alignment horizontal="center" vertical="center"/>
      <protection locked="0"/>
    </xf>
    <xf numFmtId="0" fontId="41" fillId="0" borderId="5" xfId="0" applyFont="1" applyBorder="1" applyAlignment="1" applyProtection="1">
      <alignment horizontal="center" vertical="center"/>
      <protection locked="0"/>
    </xf>
    <xf numFmtId="0" fontId="41" fillId="0" borderId="14" xfId="0" applyFont="1" applyBorder="1" applyAlignment="1" applyProtection="1">
      <alignment horizontal="center" vertical="center"/>
      <protection locked="0"/>
    </xf>
    <xf numFmtId="4" fontId="41" fillId="0" borderId="17" xfId="0" applyNumberFormat="1" applyFont="1" applyBorder="1" applyAlignment="1" applyProtection="1">
      <alignment horizontal="right" vertical="center"/>
      <protection locked="0"/>
    </xf>
    <xf numFmtId="4" fontId="41" fillId="0" borderId="14" xfId="0" applyNumberFormat="1" applyFont="1" applyBorder="1" applyAlignment="1" applyProtection="1">
      <alignment horizontal="right" vertical="center"/>
      <protection locked="0"/>
    </xf>
    <xf numFmtId="4" fontId="41" fillId="0" borderId="6" xfId="0" applyNumberFormat="1" applyFont="1" applyBorder="1" applyAlignment="1" applyProtection="1">
      <alignment horizontal="right" vertical="center"/>
      <protection locked="0"/>
    </xf>
    <xf numFmtId="0" fontId="41" fillId="0" borderId="14" xfId="0" applyFont="1" applyBorder="1" applyAlignment="1" applyProtection="1">
      <alignment horizontal="left" vertical="center"/>
      <protection locked="0"/>
    </xf>
    <xf numFmtId="0" fontId="41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vertical="center"/>
      <protection locked="0"/>
    </xf>
    <xf numFmtId="0" fontId="42" fillId="0" borderId="0" xfId="0" applyFont="1" applyProtection="1">
      <protection locked="0"/>
    </xf>
    <xf numFmtId="4" fontId="41" fillId="0" borderId="17" xfId="0" applyNumberFormat="1" applyFont="1" applyBorder="1" applyAlignment="1" applyProtection="1">
      <alignment horizontal="right" vertical="center"/>
    </xf>
    <xf numFmtId="4" fontId="41" fillId="0" borderId="14" xfId="0" applyNumberFormat="1" applyFont="1" applyBorder="1" applyAlignment="1" applyProtection="1">
      <alignment horizontal="right" vertical="center"/>
    </xf>
    <xf numFmtId="4" fontId="41" fillId="0" borderId="6" xfId="0" applyNumberFormat="1" applyFont="1" applyBorder="1" applyAlignment="1" applyProtection="1">
      <alignment horizontal="right" vertical="center"/>
    </xf>
    <xf numFmtId="4" fontId="41" fillId="0" borderId="24" xfId="0" applyNumberFormat="1" applyFont="1" applyBorder="1" applyAlignment="1" applyProtection="1">
      <alignment horizontal="right" vertical="center"/>
    </xf>
    <xf numFmtId="4" fontId="41" fillId="0" borderId="49" xfId="0" applyNumberFormat="1" applyFont="1" applyBorder="1" applyAlignment="1" applyProtection="1">
      <alignment horizontal="right" vertical="center"/>
    </xf>
    <xf numFmtId="0" fontId="22" fillId="0" borderId="0" xfId="0" applyFont="1" applyAlignment="1" applyProtection="1">
      <protection locked="0"/>
    </xf>
    <xf numFmtId="0" fontId="41" fillId="0" borderId="17" xfId="0" applyFont="1" applyBorder="1" applyAlignment="1" applyProtection="1">
      <alignment horizontal="center" vertical="center"/>
      <protection locked="0"/>
    </xf>
    <xf numFmtId="0" fontId="41" fillId="0" borderId="6" xfId="0" applyFont="1" applyBorder="1" applyAlignment="1" applyProtection="1">
      <alignment horizontal="center" vertical="center"/>
      <protection locked="0"/>
    </xf>
    <xf numFmtId="4" fontId="41" fillId="0" borderId="12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49" fontId="27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0" fontId="39" fillId="0" borderId="5" xfId="0" applyFont="1" applyBorder="1" applyAlignment="1" applyProtection="1">
      <alignment vertical="center" wrapText="1"/>
      <protection locked="0"/>
    </xf>
    <xf numFmtId="4" fontId="39" fillId="0" borderId="17" xfId="0" applyNumberFormat="1" applyFont="1" applyBorder="1" applyAlignment="1" applyProtection="1">
      <alignment horizontal="right" vertical="center" wrapText="1"/>
      <protection locked="0"/>
    </xf>
    <xf numFmtId="0" fontId="64" fillId="0" borderId="0" xfId="0" applyFont="1" applyProtection="1">
      <protection locked="0"/>
    </xf>
    <xf numFmtId="0" fontId="12" fillId="0" borderId="52" xfId="0" applyFont="1" applyBorder="1" applyAlignment="1" applyProtection="1">
      <alignment vertical="top" wrapText="1"/>
      <protection locked="0"/>
    </xf>
    <xf numFmtId="0" fontId="5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52" xfId="0" applyFont="1" applyBorder="1" applyAlignment="1" applyProtection="1">
      <alignment horizontal="justify" vertical="center" wrapText="1"/>
      <protection locked="0"/>
    </xf>
    <xf numFmtId="0" fontId="24" fillId="0" borderId="52" xfId="0" applyFont="1" applyBorder="1" applyAlignment="1" applyProtection="1">
      <alignment horizontal="left" vertical="center" wrapText="1" indent="4"/>
      <protection locked="0"/>
    </xf>
    <xf numFmtId="0" fontId="3" fillId="0" borderId="48" xfId="0" applyFont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left" vertical="center"/>
    </xf>
    <xf numFmtId="0" fontId="41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5" fillId="0" borderId="6" xfId="0" applyFont="1" applyFill="1" applyBorder="1"/>
    <xf numFmtId="0" fontId="5" fillId="0" borderId="7" xfId="0" applyFont="1" applyFill="1" applyBorder="1" applyAlignment="1"/>
    <xf numFmtId="0" fontId="5" fillId="0" borderId="8" xfId="0" applyFont="1" applyFill="1" applyBorder="1"/>
    <xf numFmtId="0" fontId="5" fillId="0" borderId="9" xfId="0" applyFont="1" applyFill="1" applyBorder="1"/>
    <xf numFmtId="0" fontId="44" fillId="0" borderId="0" xfId="0" applyFont="1" applyFill="1" applyAlignment="1"/>
    <xf numFmtId="0" fontId="42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left" vertical="center"/>
    </xf>
    <xf numFmtId="0" fontId="41" fillId="0" borderId="3" xfId="0" applyFont="1" applyFill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right"/>
      <protection locked="0"/>
    </xf>
    <xf numFmtId="0" fontId="41" fillId="0" borderId="5" xfId="0" applyFont="1" applyBorder="1" applyAlignment="1" applyProtection="1">
      <alignment horizontal="left" vertical="center"/>
      <protection locked="0"/>
    </xf>
    <xf numFmtId="4" fontId="41" fillId="0" borderId="51" xfId="0" applyNumberFormat="1" applyFont="1" applyBorder="1" applyAlignment="1" applyProtection="1">
      <alignment horizontal="right" vertical="center"/>
      <protection locked="0"/>
    </xf>
    <xf numFmtId="0" fontId="42" fillId="0" borderId="14" xfId="0" applyFont="1" applyBorder="1" applyAlignment="1" applyProtection="1">
      <alignment horizontal="left" vertical="center"/>
      <protection locked="0"/>
    </xf>
    <xf numFmtId="0" fontId="41" fillId="2" borderId="15" xfId="0" applyFont="1" applyFill="1" applyBorder="1" applyAlignment="1" applyProtection="1">
      <alignment horizontal="center" vertical="center"/>
      <protection locked="0"/>
    </xf>
    <xf numFmtId="0" fontId="41" fillId="2" borderId="16" xfId="0" applyFont="1" applyFill="1" applyBorder="1" applyAlignment="1" applyProtection="1">
      <alignment horizontal="center" vertical="center"/>
      <protection locked="0"/>
    </xf>
    <xf numFmtId="0" fontId="41" fillId="0" borderId="9" xfId="0" applyFont="1" applyBorder="1" applyAlignment="1" applyProtection="1">
      <alignment horizontal="center" vertical="center"/>
      <protection locked="0"/>
    </xf>
    <xf numFmtId="0" fontId="63" fillId="0" borderId="0" xfId="0" applyFont="1" applyAlignment="1" applyProtection="1">
      <protection locked="0"/>
    </xf>
    <xf numFmtId="0" fontId="63" fillId="0" borderId="0" xfId="0" applyFont="1" applyProtection="1">
      <protection locked="0"/>
    </xf>
    <xf numFmtId="4" fontId="41" fillId="0" borderId="51" xfId="0" applyNumberFormat="1" applyFont="1" applyBorder="1" applyAlignment="1" applyProtection="1">
      <alignment horizontal="right" vertical="center"/>
    </xf>
    <xf numFmtId="0" fontId="65" fillId="0" borderId="0" xfId="0" applyFont="1"/>
    <xf numFmtId="0" fontId="67" fillId="0" borderId="0" xfId="0" applyFont="1"/>
    <xf numFmtId="0" fontId="40" fillId="0" borderId="0" xfId="0" applyFont="1" applyBorder="1" applyAlignment="1" applyProtection="1">
      <alignment horizontal="center"/>
      <protection locked="0"/>
    </xf>
    <xf numFmtId="0" fontId="41" fillId="0" borderId="29" xfId="0" applyFont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left" vertical="center"/>
      <protection locked="0"/>
    </xf>
    <xf numFmtId="0" fontId="46" fillId="0" borderId="0" xfId="12" applyFont="1" applyAlignment="1" applyProtection="1">
      <alignment horizontal="center" vertical="center"/>
      <protection locked="0"/>
    </xf>
    <xf numFmtId="0" fontId="66" fillId="0" borderId="0" xfId="0" applyFont="1" applyProtection="1">
      <protection locked="0"/>
    </xf>
    <xf numFmtId="4" fontId="41" fillId="0" borderId="6" xfId="6" applyNumberFormat="1" applyFont="1" applyBorder="1" applyAlignment="1" applyProtection="1">
      <alignment horizontal="right" vertical="center" wrapText="1"/>
    </xf>
    <xf numFmtId="4" fontId="41" fillId="0" borderId="17" xfId="0" applyNumberFormat="1" applyFont="1" applyBorder="1" applyAlignment="1" applyProtection="1">
      <alignment horizontal="right" vertical="center" wrapText="1"/>
    </xf>
    <xf numFmtId="4" fontId="41" fillId="0" borderId="14" xfId="6" applyNumberFormat="1" applyFont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vertical="center"/>
      <protection locked="0"/>
    </xf>
    <xf numFmtId="4" fontId="7" fillId="0" borderId="8" xfId="0" applyNumberFormat="1" applyFont="1" applyFill="1" applyBorder="1" applyAlignment="1" applyProtection="1">
      <alignment horizontal="left" vertical="top"/>
      <protection locked="0"/>
    </xf>
    <xf numFmtId="0" fontId="7" fillId="0" borderId="48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23" fillId="0" borderId="50" xfId="0" applyFont="1" applyFill="1" applyBorder="1" applyAlignment="1" applyProtection="1">
      <alignment vertical="center"/>
      <protection locked="0"/>
    </xf>
    <xf numFmtId="0" fontId="17" fillId="0" borderId="15" xfId="0" applyFont="1" applyFill="1" applyBorder="1" applyAlignment="1" applyProtection="1">
      <alignment horizontal="justify" vertical="center"/>
      <protection locked="0"/>
    </xf>
    <xf numFmtId="0" fontId="2" fillId="0" borderId="52" xfId="0" applyFont="1" applyFill="1" applyBorder="1" applyAlignment="1" applyProtection="1">
      <alignment horizontal="left" vertical="center" indent="3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53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justify" vertical="center"/>
      <protection locked="0"/>
    </xf>
    <xf numFmtId="0" fontId="23" fillId="0" borderId="8" xfId="0" applyFont="1" applyFill="1" applyBorder="1" applyAlignment="1" applyProtection="1">
      <alignment horizontal="left" vertical="center"/>
      <protection locked="0"/>
    </xf>
    <xf numFmtId="0" fontId="23" fillId="0" borderId="52" xfId="0" applyFont="1" applyFill="1" applyBorder="1" applyAlignment="1" applyProtection="1">
      <alignment vertical="center"/>
      <protection locked="0"/>
    </xf>
    <xf numFmtId="0" fontId="2" fillId="0" borderId="53" xfId="0" applyFont="1" applyFill="1" applyBorder="1" applyAlignment="1" applyProtection="1">
      <alignment horizontal="justify" vertical="center"/>
      <protection locked="0"/>
    </xf>
    <xf numFmtId="0" fontId="17" fillId="0" borderId="16" xfId="0" applyFont="1" applyFill="1" applyBorder="1" applyAlignment="1" applyProtection="1">
      <alignment horizontal="justify" vertical="center"/>
      <protection locked="0"/>
    </xf>
    <xf numFmtId="4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</xf>
    <xf numFmtId="4" fontId="7" fillId="0" borderId="8" xfId="0" applyNumberFormat="1" applyFont="1" applyFill="1" applyBorder="1" applyAlignment="1" applyProtection="1">
      <alignment horizontal="right" vertical="center" wrapText="1"/>
    </xf>
    <xf numFmtId="4" fontId="7" fillId="2" borderId="25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4" fontId="17" fillId="0" borderId="51" xfId="0" applyNumberFormat="1" applyFont="1" applyFill="1" applyBorder="1" applyAlignment="1" applyProtection="1">
      <alignment horizontal="right" vertical="center"/>
    </xf>
    <xf numFmtId="4" fontId="17" fillId="0" borderId="18" xfId="0" applyNumberFormat="1" applyFont="1" applyFill="1" applyBorder="1" applyAlignment="1" applyProtection="1">
      <alignment horizontal="right" vertical="center"/>
    </xf>
    <xf numFmtId="4" fontId="17" fillId="0" borderId="2" xfId="0" applyNumberFormat="1" applyFont="1" applyFill="1" applyBorder="1" applyAlignment="1" applyProtection="1">
      <alignment horizontal="right" vertical="center"/>
    </xf>
    <xf numFmtId="4" fontId="17" fillId="0" borderId="8" xfId="0" applyNumberFormat="1" applyFont="1" applyFill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left" vertical="center"/>
    </xf>
    <xf numFmtId="0" fontId="61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 wrapText="1"/>
    </xf>
    <xf numFmtId="4" fontId="17" fillId="3" borderId="51" xfId="0" applyNumberFormat="1" applyFont="1" applyFill="1" applyBorder="1" applyAlignment="1" applyProtection="1">
      <alignment horizontal="right" vertical="center"/>
    </xf>
    <xf numFmtId="4" fontId="17" fillId="3" borderId="18" xfId="0" applyNumberFormat="1" applyFont="1" applyFill="1" applyBorder="1" applyAlignment="1" applyProtection="1">
      <alignment horizontal="right" vertical="center"/>
    </xf>
    <xf numFmtId="0" fontId="69" fillId="0" borderId="0" xfId="0" applyFont="1" applyFill="1" applyBorder="1" applyAlignment="1" applyProtection="1">
      <alignment horizontal="center"/>
      <protection locked="0"/>
    </xf>
    <xf numFmtId="0" fontId="68" fillId="0" borderId="0" xfId="0" applyFont="1" applyBorder="1" applyAlignment="1" applyProtection="1">
      <alignment horizontal="left"/>
      <protection locked="0"/>
    </xf>
    <xf numFmtId="0" fontId="61" fillId="0" borderId="0" xfId="0" applyFont="1" applyBorder="1" applyAlignment="1" applyProtection="1">
      <alignment horizontal="left"/>
      <protection locked="0"/>
    </xf>
    <xf numFmtId="0" fontId="68" fillId="0" borderId="0" xfId="0" applyFont="1" applyFill="1" applyAlignment="1" applyProtection="1">
      <alignment horizontal="center" vertical="center"/>
      <protection locked="0"/>
    </xf>
    <xf numFmtId="0" fontId="70" fillId="0" borderId="0" xfId="0" applyFont="1" applyFill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4" fontId="0" fillId="0" borderId="8" xfId="0" applyNumberFormat="1" applyFill="1" applyBorder="1" applyAlignment="1" applyProtection="1">
      <alignment horizontal="center"/>
      <protection locked="0"/>
    </xf>
    <xf numFmtId="0" fontId="70" fillId="0" borderId="0" xfId="0" applyFont="1" applyAlignment="1" applyProtection="1">
      <alignment horizontal="center" wrapText="1"/>
    </xf>
    <xf numFmtId="4" fontId="12" fillId="0" borderId="8" xfId="0" applyNumberFormat="1" applyFont="1" applyFill="1" applyBorder="1" applyAlignment="1" applyProtection="1">
      <alignment vertical="top"/>
      <protection locked="0"/>
    </xf>
    <xf numFmtId="4" fontId="17" fillId="0" borderId="9" xfId="0" applyNumberFormat="1" applyFont="1" applyBorder="1" applyAlignment="1" applyProtection="1">
      <alignment horizontal="left" vertical="top"/>
      <protection locked="0"/>
    </xf>
    <xf numFmtId="4" fontId="68" fillId="0" borderId="0" xfId="0" applyNumberFormat="1" applyFont="1" applyBorder="1" applyAlignment="1" applyProtection="1">
      <alignment horizontal="left"/>
      <protection locked="0"/>
    </xf>
    <xf numFmtId="4" fontId="7" fillId="0" borderId="0" xfId="0" applyNumberFormat="1" applyFont="1" applyFill="1" applyProtection="1">
      <protection locked="0"/>
    </xf>
    <xf numFmtId="4" fontId="5" fillId="0" borderId="0" xfId="0" applyNumberFormat="1" applyFont="1" applyBorder="1" applyAlignment="1" applyProtection="1">
      <alignment horizontal="left"/>
      <protection locked="0"/>
    </xf>
    <xf numFmtId="0" fontId="69" fillId="0" borderId="0" xfId="0" applyFont="1" applyFill="1" applyBorder="1" applyAlignment="1" applyProtection="1">
      <alignment horizontal="left"/>
    </xf>
    <xf numFmtId="0" fontId="70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4" fontId="12" fillId="0" borderId="10" xfId="0" applyNumberFormat="1" applyFont="1" applyBorder="1" applyAlignment="1" applyProtection="1">
      <alignment vertical="center"/>
      <protection locked="0"/>
    </xf>
    <xf numFmtId="4" fontId="12" fillId="0" borderId="12" xfId="0" applyNumberFormat="1" applyFont="1" applyBorder="1" applyAlignment="1" applyProtection="1">
      <alignment vertical="center"/>
      <protection locked="0"/>
    </xf>
    <xf numFmtId="0" fontId="57" fillId="0" borderId="0" xfId="0" applyFont="1" applyFill="1" applyBorder="1" applyAlignment="1" applyProtection="1">
      <alignment horizontal="left"/>
    </xf>
    <xf numFmtId="0" fontId="24" fillId="0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57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3" fontId="12" fillId="0" borderId="17" xfId="0" applyNumberFormat="1" applyFont="1" applyBorder="1" applyAlignment="1" applyProtection="1">
      <alignment horizontal="right" vertical="center" wrapText="1"/>
    </xf>
    <xf numFmtId="3" fontId="24" fillId="0" borderId="17" xfId="0" applyNumberFormat="1" applyFont="1" applyBorder="1" applyAlignment="1" applyProtection="1">
      <alignment horizontal="right" vertical="center" wrapText="1"/>
      <protection locked="0"/>
    </xf>
    <xf numFmtId="3" fontId="24" fillId="0" borderId="17" xfId="0" applyNumberFormat="1" applyFont="1" applyBorder="1" applyAlignment="1" applyProtection="1">
      <alignment horizontal="right" vertical="center" wrapText="1"/>
    </xf>
    <xf numFmtId="3" fontId="12" fillId="0" borderId="17" xfId="0" applyNumberFormat="1" applyFont="1" applyBorder="1" applyAlignment="1" applyProtection="1">
      <alignment horizontal="right" vertical="center" wrapText="1"/>
      <protection locked="0"/>
    </xf>
    <xf numFmtId="3" fontId="3" fillId="0" borderId="24" xfId="0" applyNumberFormat="1" applyFont="1" applyBorder="1" applyAlignment="1" applyProtection="1">
      <alignment horizontal="right" vertical="center" wrapText="1"/>
    </xf>
    <xf numFmtId="0" fontId="3" fillId="0" borderId="52" xfId="0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</xf>
    <xf numFmtId="3" fontId="3" fillId="0" borderId="51" xfId="0" applyNumberFormat="1" applyFont="1" applyFill="1" applyBorder="1" applyAlignment="1" applyProtection="1">
      <alignment horizontal="right" vertical="center" wrapText="1"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 wrapText="1"/>
    </xf>
    <xf numFmtId="3" fontId="1" fillId="0" borderId="51" xfId="0" applyNumberFormat="1" applyFont="1" applyFill="1" applyBorder="1" applyAlignment="1" applyProtection="1">
      <alignment horizontal="right" vertical="center" wrapText="1"/>
    </xf>
    <xf numFmtId="0" fontId="1" fillId="0" borderId="52" xfId="0" applyFont="1" applyFill="1" applyBorder="1" applyAlignment="1" applyProtection="1">
      <alignment horizontal="left" vertical="top" wrapText="1" indent="2"/>
      <protection locked="0"/>
    </xf>
    <xf numFmtId="3" fontId="1" fillId="0" borderId="24" xfId="0" applyNumberFormat="1" applyFont="1" applyFill="1" applyBorder="1" applyAlignment="1" applyProtection="1">
      <alignment horizontal="right" vertical="center" wrapText="1"/>
    </xf>
    <xf numFmtId="3" fontId="1" fillId="0" borderId="49" xfId="0" applyNumberFormat="1" applyFont="1" applyFill="1" applyBorder="1" applyAlignment="1" applyProtection="1">
      <alignment horizontal="right" vertical="center" wrapText="1"/>
    </xf>
    <xf numFmtId="3" fontId="3" fillId="0" borderId="24" xfId="0" applyNumberFormat="1" applyFont="1" applyFill="1" applyBorder="1" applyAlignment="1" applyProtection="1">
      <alignment horizontal="right" vertical="center" wrapText="1"/>
    </xf>
    <xf numFmtId="3" fontId="3" fillId="0" borderId="49" xfId="0" applyNumberFormat="1" applyFont="1" applyFill="1" applyBorder="1" applyAlignment="1" applyProtection="1">
      <alignment horizontal="right" vertical="center" wrapText="1"/>
    </xf>
    <xf numFmtId="3" fontId="1" fillId="0" borderId="16" xfId="0" applyNumberFormat="1" applyFont="1" applyFill="1" applyBorder="1" applyAlignment="1" applyProtection="1">
      <alignment horizontal="right" vertical="center" wrapText="1"/>
    </xf>
    <xf numFmtId="3" fontId="1" fillId="0" borderId="18" xfId="0" applyNumberFormat="1" applyFont="1" applyFill="1" applyBorder="1" applyAlignment="1" applyProtection="1">
      <alignment horizontal="right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</xf>
    <xf numFmtId="3" fontId="3" fillId="0" borderId="18" xfId="0" applyNumberFormat="1" applyFont="1" applyFill="1" applyBorder="1" applyAlignment="1" applyProtection="1">
      <alignment horizontal="right" vertical="center" wrapText="1"/>
    </xf>
    <xf numFmtId="3" fontId="2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7" xfId="0" applyNumberFormat="1" applyFont="1" applyFill="1" applyBorder="1" applyAlignment="1" applyProtection="1">
      <alignment horizontal="right" vertical="center" wrapText="1"/>
    </xf>
    <xf numFmtId="3" fontId="24" fillId="0" borderId="51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0" fontId="1" fillId="0" borderId="50" xfId="0" applyFont="1" applyBorder="1" applyAlignment="1" applyProtection="1">
      <alignment vertical="center" wrapText="1"/>
    </xf>
    <xf numFmtId="0" fontId="1" fillId="0" borderId="52" xfId="0" applyFont="1" applyBorder="1" applyAlignment="1" applyProtection="1">
      <alignment horizontal="left" vertical="center" wrapText="1" indent="3"/>
    </xf>
    <xf numFmtId="0" fontId="1" fillId="0" borderId="52" xfId="0" applyFont="1" applyBorder="1" applyAlignment="1" applyProtection="1">
      <alignment vertical="center" wrapText="1"/>
    </xf>
    <xf numFmtId="0" fontId="1" fillId="0" borderId="53" xfId="0" applyFont="1" applyBorder="1" applyAlignment="1" applyProtection="1">
      <alignment horizontal="left" vertical="center" wrapText="1" indent="3"/>
    </xf>
    <xf numFmtId="0" fontId="3" fillId="0" borderId="48" xfId="0" applyFont="1" applyBorder="1" applyAlignment="1" applyProtection="1">
      <alignment vertical="center" wrapText="1"/>
    </xf>
    <xf numFmtId="3" fontId="1" fillId="0" borderId="17" xfId="0" applyNumberFormat="1" applyFont="1" applyBorder="1" applyAlignment="1" applyProtection="1">
      <alignment horizontal="right" vertical="center" wrapText="1"/>
    </xf>
    <xf numFmtId="3" fontId="1" fillId="0" borderId="51" xfId="0" applyNumberFormat="1" applyFont="1" applyBorder="1" applyAlignment="1" applyProtection="1">
      <alignment horizontal="right" vertical="center" wrapText="1"/>
    </xf>
    <xf numFmtId="3" fontId="1" fillId="0" borderId="17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</xf>
    <xf numFmtId="3" fontId="1" fillId="0" borderId="18" xfId="0" applyNumberFormat="1" applyFont="1" applyBorder="1" applyAlignment="1" applyProtection="1">
      <alignment horizontal="right" vertical="center" wrapText="1"/>
    </xf>
    <xf numFmtId="3" fontId="3" fillId="0" borderId="49" xfId="0" applyNumberFormat="1" applyFont="1" applyBorder="1" applyAlignment="1" applyProtection="1">
      <alignment horizontal="right" vertical="center" wrapText="1"/>
    </xf>
    <xf numFmtId="3" fontId="1" fillId="0" borderId="17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horizontal="right" vertical="center" wrapText="1"/>
    </xf>
    <xf numFmtId="3" fontId="3" fillId="0" borderId="18" xfId="0" applyNumberFormat="1" applyFont="1" applyBorder="1" applyAlignment="1" applyProtection="1">
      <alignment horizontal="right" vertical="center" wrapText="1"/>
    </xf>
    <xf numFmtId="3" fontId="16" fillId="0" borderId="6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/>
      <protection locked="0"/>
    </xf>
    <xf numFmtId="3" fontId="1" fillId="0" borderId="6" xfId="0" applyNumberFormat="1" applyFont="1" applyBorder="1" applyAlignment="1" applyProtection="1">
      <alignment horizontal="right"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8" fillId="0" borderId="6" xfId="0" applyNumberFormat="1" applyFont="1" applyBorder="1" applyAlignment="1" applyProtection="1">
      <alignment horizontal="right" vertical="center"/>
    </xf>
    <xf numFmtId="3" fontId="18" fillId="0" borderId="4" xfId="0" applyNumberFormat="1" applyFont="1" applyBorder="1" applyAlignment="1" applyProtection="1">
      <alignment horizontal="right" vertical="center"/>
    </xf>
    <xf numFmtId="3" fontId="18" fillId="0" borderId="6" xfId="0" applyNumberFormat="1" applyFont="1" applyBorder="1" applyAlignment="1" applyProtection="1">
      <alignment horizontal="right" vertical="center" wrapText="1"/>
    </xf>
    <xf numFmtId="3" fontId="1" fillId="0" borderId="6" xfId="0" applyNumberFormat="1" applyFont="1" applyBorder="1" applyAlignment="1" applyProtection="1">
      <alignment horizontal="right" vertical="center" wrapText="1"/>
      <protection locked="0"/>
    </xf>
    <xf numFmtId="3" fontId="1" fillId="0" borderId="9" xfId="0" applyNumberFormat="1" applyFont="1" applyBorder="1" applyAlignment="1" applyProtection="1">
      <alignment horizontal="right" vertical="center"/>
      <protection locked="0"/>
    </xf>
    <xf numFmtId="3" fontId="1" fillId="0" borderId="9" xfId="0" applyNumberFormat="1" applyFont="1" applyBorder="1" applyAlignment="1" applyProtection="1">
      <alignment horizontal="right" vertical="center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 applyProtection="1">
      <alignment horizontal="right" vertical="center" wrapText="1"/>
    </xf>
    <xf numFmtId="0" fontId="71" fillId="0" borderId="0" xfId="0" applyFont="1" applyAlignment="1" applyProtection="1">
      <alignment horizontal="center" wrapText="1"/>
    </xf>
    <xf numFmtId="43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4" fontId="17" fillId="0" borderId="0" xfId="0" applyNumberFormat="1" applyFont="1" applyBorder="1" applyAlignment="1" applyProtection="1">
      <alignment horizontal="left" vertical="top"/>
      <protection locked="0"/>
    </xf>
    <xf numFmtId="0" fontId="16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 indent="2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justify" vertical="center"/>
      <protection locked="0"/>
    </xf>
    <xf numFmtId="0" fontId="17" fillId="0" borderId="0" xfId="0" applyFont="1" applyFill="1" applyBorder="1" applyAlignment="1" applyProtection="1">
      <alignment horizontal="justify" vertical="center"/>
      <protection locked="0"/>
    </xf>
    <xf numFmtId="4" fontId="17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48" xfId="0" applyFont="1" applyFill="1" applyBorder="1" applyAlignment="1" applyProtection="1">
      <alignment vertical="center"/>
      <protection locked="0"/>
    </xf>
    <xf numFmtId="0" fontId="17" fillId="0" borderId="24" xfId="0" applyFont="1" applyFill="1" applyBorder="1" applyAlignment="1" applyProtection="1">
      <alignment horizontal="justify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vertical="center"/>
      <protection locked="0"/>
    </xf>
    <xf numFmtId="4" fontId="4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</xf>
    <xf numFmtId="3" fontId="3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3" fontId="24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53" xfId="0" applyFont="1" applyFill="1" applyBorder="1" applyAlignment="1" applyProtection="1">
      <alignment horizontal="justify" vertical="center" wrapText="1"/>
    </xf>
    <xf numFmtId="0" fontId="1" fillId="0" borderId="52" xfId="0" applyFont="1" applyFill="1" applyBorder="1" applyAlignment="1" applyProtection="1">
      <alignment horizontal="justify" vertical="center" wrapText="1"/>
    </xf>
    <xf numFmtId="0" fontId="52" fillId="2" borderId="10" xfId="0" applyFont="1" applyFill="1" applyBorder="1" applyAlignment="1">
      <alignment horizontal="left"/>
    </xf>
    <xf numFmtId="0" fontId="52" fillId="2" borderId="11" xfId="0" applyFont="1" applyFill="1" applyBorder="1"/>
    <xf numFmtId="0" fontId="72" fillId="2" borderId="23" xfId="0" applyFont="1" applyFill="1" applyBorder="1"/>
    <xf numFmtId="0" fontId="72" fillId="2" borderId="54" xfId="0" applyFont="1" applyFill="1" applyBorder="1"/>
    <xf numFmtId="0" fontId="72" fillId="2" borderId="11" xfId="0" applyFont="1" applyFill="1" applyBorder="1"/>
    <xf numFmtId="0" fontId="52" fillId="2" borderId="23" xfId="0" applyFont="1" applyFill="1" applyBorder="1"/>
    <xf numFmtId="0" fontId="52" fillId="0" borderId="12" xfId="0" applyFont="1" applyBorder="1" applyAlignment="1"/>
    <xf numFmtId="0" fontId="52" fillId="0" borderId="11" xfId="0" applyFont="1" applyBorder="1" applyAlignment="1"/>
    <xf numFmtId="0" fontId="7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3" fontId="2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6" xfId="0" applyNumberFormat="1" applyFont="1" applyFill="1" applyBorder="1" applyAlignment="1" applyProtection="1">
      <alignment horizontal="right" vertical="center" wrapText="1"/>
    </xf>
    <xf numFmtId="3" fontId="24" fillId="0" borderId="18" xfId="0" applyNumberFormat="1" applyFont="1" applyFill="1" applyBorder="1" applyAlignment="1" applyProtection="1">
      <alignment horizontal="right" vertical="center" wrapText="1"/>
    </xf>
    <xf numFmtId="3" fontId="12" fillId="0" borderId="16" xfId="0" applyNumberFormat="1" applyFont="1" applyFill="1" applyBorder="1" applyAlignment="1" applyProtection="1">
      <alignment horizontal="right" vertical="center" wrapText="1"/>
    </xf>
    <xf numFmtId="3" fontId="39" fillId="0" borderId="16" xfId="0" applyNumberFormat="1" applyFont="1" applyFill="1" applyBorder="1" applyAlignment="1" applyProtection="1">
      <alignment horizontal="right" vertical="center" wrapText="1"/>
    </xf>
    <xf numFmtId="9" fontId="25" fillId="0" borderId="51" xfId="6" applyFont="1" applyBorder="1" applyAlignment="1">
      <alignment horizontal="center" vertical="center" wrapText="1"/>
    </xf>
    <xf numFmtId="3" fontId="12" fillId="0" borderId="18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4" fontId="7" fillId="0" borderId="8" xfId="0" applyNumberFormat="1" applyFont="1" applyFill="1" applyBorder="1" applyAlignment="1" applyProtection="1">
      <alignment horizontal="right" vertical="top"/>
      <protection locked="0"/>
    </xf>
    <xf numFmtId="0" fontId="3" fillId="0" borderId="2" xfId="0" applyFont="1" applyFill="1" applyBorder="1" applyAlignment="1" applyProtection="1">
      <alignment horizontal="justify"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Alignment="1">
      <alignment horizontal="center"/>
    </xf>
    <xf numFmtId="0" fontId="7" fillId="0" borderId="8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11" fillId="0" borderId="0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center"/>
      <protection locked="0"/>
    </xf>
    <xf numFmtId="0" fontId="41" fillId="0" borderId="7" xfId="0" applyFont="1" applyBorder="1" applyAlignment="1" applyProtection="1">
      <alignment horizontal="center" vertical="center"/>
      <protection locked="0"/>
    </xf>
    <xf numFmtId="0" fontId="41" fillId="0" borderId="31" xfId="0" applyFont="1" applyBorder="1" applyAlignment="1" applyProtection="1">
      <alignment horizontal="center" vertical="center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25" xfId="0" applyFont="1" applyBorder="1" applyAlignment="1" applyProtection="1">
      <alignment horizontal="center" vertical="center"/>
      <protection locked="0"/>
    </xf>
    <xf numFmtId="0" fontId="40" fillId="0" borderId="0" xfId="0" applyFont="1" applyFill="1" applyAlignment="1">
      <alignment horizontal="center"/>
    </xf>
    <xf numFmtId="0" fontId="41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vertical="center" wrapText="1"/>
      <protection locked="0"/>
    </xf>
    <xf numFmtId="43" fontId="7" fillId="2" borderId="0" xfId="13" applyFont="1" applyFill="1" applyBorder="1" applyAlignment="1" applyProtection="1">
      <alignment horizontal="right" vertical="top"/>
    </xf>
    <xf numFmtId="43" fontId="7" fillId="2" borderId="6" xfId="13" applyFont="1" applyFill="1" applyBorder="1" applyAlignment="1" applyProtection="1">
      <alignment horizontal="right" vertical="top"/>
    </xf>
    <xf numFmtId="43" fontId="5" fillId="0" borderId="0" xfId="13" applyFont="1" applyBorder="1" applyAlignment="1" applyProtection="1">
      <alignment horizontal="right" vertical="top"/>
      <protection locked="0"/>
    </xf>
    <xf numFmtId="43" fontId="5" fillId="0" borderId="6" xfId="13" applyFont="1" applyBorder="1" applyAlignment="1" applyProtection="1">
      <alignment horizontal="right" vertical="top"/>
      <protection locked="0"/>
    </xf>
    <xf numFmtId="43" fontId="8" fillId="2" borderId="0" xfId="13" applyFont="1" applyFill="1" applyBorder="1" applyAlignment="1" applyProtection="1">
      <alignment horizontal="right" vertical="top"/>
    </xf>
    <xf numFmtId="43" fontId="8" fillId="2" borderId="6" xfId="13" applyFont="1" applyFill="1" applyBorder="1" applyAlignment="1" applyProtection="1">
      <alignment horizontal="right" vertical="top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9" fillId="0" borderId="52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51" xfId="0" applyFont="1" applyFill="1" applyBorder="1" applyAlignment="1" applyProtection="1">
      <alignment horizontal="justify" vertical="center" wrapText="1"/>
      <protection locked="0"/>
    </xf>
    <xf numFmtId="0" fontId="31" fillId="0" borderId="52" xfId="0" applyFont="1" applyFill="1" applyBorder="1" applyAlignment="1" applyProtection="1">
      <alignment horizontal="justify" vertical="center" wrapText="1"/>
      <protection locked="0"/>
    </xf>
    <xf numFmtId="0" fontId="32" fillId="0" borderId="17" xfId="0" applyFont="1" applyFill="1" applyBorder="1" applyAlignment="1" applyProtection="1">
      <alignment horizontal="justify" vertical="center" wrapText="1"/>
      <protection locked="0"/>
    </xf>
    <xf numFmtId="4" fontId="32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51" xfId="0" applyFont="1" applyFill="1" applyBorder="1" applyAlignment="1" applyProtection="1">
      <alignment horizontal="justify" vertical="center" wrapText="1"/>
      <protection locked="0"/>
    </xf>
    <xf numFmtId="4" fontId="31" fillId="0" borderId="17" xfId="0" applyNumberFormat="1" applyFont="1" applyFill="1" applyBorder="1" applyAlignment="1" applyProtection="1">
      <alignment horizontal="right" vertical="center" wrapText="1"/>
    </xf>
    <xf numFmtId="0" fontId="32" fillId="0" borderId="52" xfId="0" applyFont="1" applyFill="1" applyBorder="1" applyAlignment="1" applyProtection="1">
      <alignment horizontal="justify" vertical="center" wrapText="1"/>
      <protection locked="0"/>
    </xf>
    <xf numFmtId="4" fontId="35" fillId="0" borderId="51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51" xfId="0" applyNumberFormat="1" applyFont="1" applyFill="1" applyBorder="1" applyAlignment="1" applyProtection="1">
      <alignment horizontal="right" vertical="center" wrapText="1"/>
    </xf>
    <xf numFmtId="4" fontId="35" fillId="0" borderId="51" xfId="0" applyNumberFormat="1" applyFont="1" applyFill="1" applyBorder="1" applyAlignment="1" applyProtection="1">
      <alignment horizontal="right" vertical="center" wrapText="1"/>
    </xf>
    <xf numFmtId="4" fontId="34" fillId="0" borderId="17" xfId="0" applyNumberFormat="1" applyFont="1" applyFill="1" applyBorder="1" applyAlignment="1" applyProtection="1">
      <alignment horizontal="right" vertical="center" wrapText="1"/>
    </xf>
    <xf numFmtId="4" fontId="3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53" xfId="0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7" fillId="0" borderId="5" xfId="0" applyFont="1" applyFill="1" applyBorder="1" applyAlignment="1" applyProtection="1">
      <alignment horizontal="justify" vertical="top"/>
      <protection locked="0"/>
    </xf>
    <xf numFmtId="4" fontId="16" fillId="0" borderId="0" xfId="0" applyNumberFormat="1" applyFont="1" applyFill="1" applyBorder="1" applyAlignment="1" applyProtection="1">
      <alignment horizontal="right" vertical="top"/>
    </xf>
    <xf numFmtId="4" fontId="16" fillId="0" borderId="6" xfId="0" applyNumberFormat="1" applyFont="1" applyFill="1" applyBorder="1" applyAlignment="1" applyProtection="1">
      <alignment horizontal="right" vertical="top"/>
    </xf>
    <xf numFmtId="0" fontId="8" fillId="0" borderId="5" xfId="0" applyFont="1" applyFill="1" applyBorder="1" applyAlignment="1" applyProtection="1">
      <alignment horizontal="justify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</xf>
    <xf numFmtId="4" fontId="3" fillId="0" borderId="6" xfId="0" applyNumberFormat="1" applyFont="1" applyFill="1" applyBorder="1" applyAlignment="1" applyProtection="1">
      <alignment horizontal="right" vertical="top"/>
    </xf>
    <xf numFmtId="0" fontId="24" fillId="0" borderId="5" xfId="0" applyFont="1" applyFill="1" applyBorder="1" applyAlignment="1" applyProtection="1">
      <alignment horizontal="justify" vertical="top"/>
      <protection locked="0"/>
    </xf>
    <xf numFmtId="4" fontId="24" fillId="0" borderId="0" xfId="0" applyNumberFormat="1" applyFont="1" applyFill="1" applyBorder="1" applyAlignment="1" applyProtection="1">
      <alignment horizontal="right" vertical="top"/>
      <protection locked="0"/>
    </xf>
    <xf numFmtId="4" fontId="24" fillId="0" borderId="6" xfId="0" applyNumberFormat="1" applyFont="1" applyFill="1" applyBorder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4" fontId="3" fillId="0" borderId="6" xfId="0" applyNumberFormat="1" applyFont="1" applyFill="1" applyBorder="1" applyAlignment="1" applyProtection="1">
      <alignment horizontal="right" vertical="top"/>
      <protection locked="0"/>
    </xf>
    <xf numFmtId="0" fontId="19" fillId="0" borderId="5" xfId="0" applyFont="1" applyFill="1" applyBorder="1" applyAlignment="1" applyProtection="1">
      <alignment horizontal="justify" vertical="top"/>
      <protection locked="0"/>
    </xf>
    <xf numFmtId="4" fontId="1" fillId="0" borderId="0" xfId="0" applyNumberFormat="1" applyFont="1" applyFill="1" applyAlignment="1" applyProtection="1">
      <alignment horizontal="right"/>
      <protection locked="0"/>
    </xf>
    <xf numFmtId="4" fontId="1" fillId="0" borderId="6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 horizontal="justify" vertical="top"/>
      <protection locked="0"/>
    </xf>
    <xf numFmtId="0" fontId="24" fillId="0" borderId="7" xfId="0" applyFont="1" applyFill="1" applyBorder="1" applyAlignment="1" applyProtection="1">
      <alignment horizontal="justify" vertical="top"/>
      <protection locked="0"/>
    </xf>
    <xf numFmtId="4" fontId="24" fillId="0" borderId="8" xfId="0" applyNumberFormat="1" applyFont="1" applyFill="1" applyBorder="1" applyAlignment="1" applyProtection="1">
      <alignment horizontal="right" vertical="top"/>
      <protection locked="0"/>
    </xf>
    <xf numFmtId="4" fontId="24" fillId="0" borderId="9" xfId="0" applyNumberFormat="1" applyFont="1" applyFill="1" applyBorder="1" applyAlignment="1" applyProtection="1">
      <alignment horizontal="right" vertical="top"/>
      <protection locked="0"/>
    </xf>
    <xf numFmtId="0" fontId="24" fillId="0" borderId="0" xfId="0" applyFont="1" applyFill="1" applyBorder="1" applyAlignment="1" applyProtection="1">
      <alignment horizontal="justify" vertical="top"/>
      <protection locked="0"/>
    </xf>
    <xf numFmtId="0" fontId="5" fillId="0" borderId="0" xfId="0" applyFont="1" applyFill="1" applyAlignment="1" applyProtection="1">
      <protection locked="0"/>
    </xf>
    <xf numFmtId="0" fontId="23" fillId="0" borderId="1" xfId="0" applyFont="1" applyFill="1" applyBorder="1" applyAlignment="1" applyProtection="1">
      <alignment vertical="center"/>
      <protection locked="0"/>
    </xf>
    <xf numFmtId="0" fontId="23" fillId="0" borderId="30" xfId="0" applyFont="1" applyFill="1" applyBorder="1" applyAlignment="1" applyProtection="1">
      <alignment vertical="center"/>
      <protection locked="0"/>
    </xf>
    <xf numFmtId="4" fontId="17" fillId="0" borderId="17" xfId="0" applyNumberFormat="1" applyFont="1" applyFill="1" applyBorder="1" applyAlignment="1" applyProtection="1">
      <alignment horizontal="justify" vertical="center"/>
      <protection locked="0"/>
    </xf>
    <xf numFmtId="4" fontId="17" fillId="0" borderId="51" xfId="0" applyNumberFormat="1" applyFont="1" applyFill="1" applyBorder="1" applyAlignment="1" applyProtection="1">
      <alignment horizontal="justify" vertical="center"/>
      <protection locked="0"/>
    </xf>
    <xf numFmtId="0" fontId="23" fillId="0" borderId="5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4" fontId="21" fillId="0" borderId="17" xfId="0" applyNumberFormat="1" applyFont="1" applyFill="1" applyBorder="1" applyAlignment="1" applyProtection="1">
      <alignment horizontal="right" vertical="center"/>
    </xf>
    <xf numFmtId="4" fontId="38" fillId="0" borderId="17" xfId="0" applyNumberFormat="1" applyFont="1" applyFill="1" applyBorder="1" applyAlignment="1" applyProtection="1">
      <alignment horizontal="right" vertical="center"/>
    </xf>
    <xf numFmtId="4" fontId="38" fillId="0" borderId="51" xfId="0" applyNumberFormat="1" applyFont="1" applyFill="1" applyBorder="1" applyAlignment="1" applyProtection="1">
      <alignment horizontal="right" vertical="center"/>
    </xf>
    <xf numFmtId="0" fontId="23" fillId="0" borderId="5" xfId="0" applyFont="1" applyFill="1" applyBorder="1" applyAlignment="1" applyProtection="1">
      <alignment horizontal="justify" vertical="center"/>
      <protection locked="0"/>
    </xf>
    <xf numFmtId="0" fontId="37" fillId="0" borderId="14" xfId="0" applyFont="1" applyFill="1" applyBorder="1" applyAlignment="1" applyProtection="1">
      <alignment horizontal="justify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51" xfId="0" applyNumberFormat="1" applyFont="1" applyFill="1" applyBorder="1" applyAlignment="1" applyProtection="1">
      <alignment horizontal="right" vertical="center"/>
      <protection locked="0"/>
    </xf>
    <xf numFmtId="0" fontId="17" fillId="0" borderId="5" xfId="0" applyFont="1" applyFill="1" applyBorder="1" applyAlignment="1" applyProtection="1">
      <alignment horizontal="justify" vertical="center"/>
      <protection locked="0"/>
    </xf>
    <xf numFmtId="0" fontId="2" fillId="0" borderId="14" xfId="0" applyFont="1" applyFill="1" applyBorder="1" applyAlignment="1" applyProtection="1">
      <alignment horizontal="left" vertical="center" wrapText="1" indent="2"/>
      <protection locked="0"/>
    </xf>
    <xf numFmtId="4" fontId="2" fillId="0" borderId="17" xfId="0" applyNumberFormat="1" applyFont="1" applyFill="1" applyBorder="1" applyAlignment="1" applyProtection="1">
      <alignment horizontal="right" vertical="center"/>
    </xf>
    <xf numFmtId="4" fontId="2" fillId="0" borderId="51" xfId="0" applyNumberFormat="1" applyFont="1" applyFill="1" applyBorder="1" applyAlignment="1" applyProtection="1">
      <alignment horizontal="right" vertical="center"/>
    </xf>
    <xf numFmtId="0" fontId="17" fillId="0" borderId="7" xfId="0" applyFont="1" applyFill="1" applyBorder="1" applyAlignment="1" applyProtection="1">
      <alignment horizontal="justify" vertical="center"/>
      <protection locked="0"/>
    </xf>
    <xf numFmtId="0" fontId="17" fillId="0" borderId="31" xfId="0" applyFont="1" applyFill="1" applyBorder="1" applyAlignment="1" applyProtection="1">
      <alignment horizontal="justify" vertical="center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8" xfId="0" applyNumberFormat="1" applyFont="1" applyFill="1" applyBorder="1" applyAlignment="1" applyProtection="1">
      <alignment horizontal="right" vertical="center"/>
      <protection locked="0"/>
    </xf>
    <xf numFmtId="0" fontId="41" fillId="2" borderId="0" xfId="0" applyFont="1" applyFill="1" applyBorder="1" applyAlignment="1">
      <alignment horizontal="center" vertical="center"/>
    </xf>
    <xf numFmtId="4" fontId="25" fillId="0" borderId="0" xfId="0" applyNumberFormat="1" applyFont="1" applyBorder="1" applyAlignment="1" applyProtection="1">
      <alignment horizontal="right" vertical="center" wrapText="1"/>
      <protection locked="0"/>
    </xf>
    <xf numFmtId="4" fontId="11" fillId="0" borderId="0" xfId="0" applyNumberFormat="1" applyFont="1" applyBorder="1" applyAlignment="1" applyProtection="1">
      <alignment horizontal="right" vertical="center" wrapText="1"/>
      <protection locked="0"/>
    </xf>
    <xf numFmtId="4" fontId="12" fillId="0" borderId="0" xfId="0" applyNumberFormat="1" applyFont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3" fontId="39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 wrapText="1"/>
    </xf>
    <xf numFmtId="3" fontId="3" fillId="0" borderId="0" xfId="0" applyNumberFormat="1" applyFont="1" applyBorder="1" applyAlignment="1" applyProtection="1">
      <alignment horizontal="right" vertical="center" wrapText="1"/>
    </xf>
    <xf numFmtId="4" fontId="5" fillId="0" borderId="57" xfId="0" applyNumberFormat="1" applyFont="1" applyBorder="1" applyAlignment="1" applyProtection="1">
      <alignment horizontal="left" vertical="top"/>
      <protection locked="0"/>
    </xf>
    <xf numFmtId="4" fontId="32" fillId="0" borderId="51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51" xfId="0" applyNumberFormat="1" applyFont="1" applyFill="1" applyBorder="1" applyAlignment="1" applyProtection="1">
      <alignment horizontal="right" vertical="center" wrapText="1"/>
    </xf>
    <xf numFmtId="0" fontId="75" fillId="0" borderId="0" xfId="0" applyFont="1" applyFill="1" applyBorder="1" applyAlignment="1" applyProtection="1">
      <alignment horizontal="left"/>
    </xf>
    <xf numFmtId="0" fontId="13" fillId="0" borderId="0" xfId="0" applyFont="1" applyFill="1" applyAlignment="1" applyProtection="1">
      <alignment vertical="center"/>
      <protection locked="0"/>
    </xf>
    <xf numFmtId="4" fontId="1" fillId="0" borderId="0" xfId="0" applyNumberFormat="1" applyFont="1" applyProtection="1">
      <protection locked="0"/>
    </xf>
    <xf numFmtId="0" fontId="1" fillId="0" borderId="0" xfId="0" applyFont="1" applyBorder="1" applyAlignment="1">
      <alignment horizontal="right"/>
    </xf>
    <xf numFmtId="43" fontId="1" fillId="0" borderId="0" xfId="13" applyFont="1" applyBorder="1"/>
    <xf numFmtId="0" fontId="3" fillId="0" borderId="0" xfId="0" applyFont="1" applyBorder="1" applyAlignment="1">
      <alignment horizontal="right"/>
    </xf>
    <xf numFmtId="43" fontId="3" fillId="0" borderId="0" xfId="0" applyNumberFormat="1" applyFont="1" applyBorder="1"/>
    <xf numFmtId="4" fontId="12" fillId="0" borderId="0" xfId="0" applyNumberFormat="1" applyFont="1" applyFill="1" applyBorder="1" applyAlignment="1" applyProtection="1">
      <alignment vertical="top"/>
      <protection locked="0"/>
    </xf>
    <xf numFmtId="4" fontId="7" fillId="0" borderId="0" xfId="0" applyNumberFormat="1" applyFont="1" applyFill="1" applyBorder="1" applyAlignment="1" applyProtection="1">
      <alignment vertical="top"/>
      <protection locked="0"/>
    </xf>
    <xf numFmtId="4" fontId="12" fillId="0" borderId="8" xfId="0" applyNumberFormat="1" applyFont="1" applyFill="1" applyBorder="1" applyAlignment="1" applyProtection="1">
      <alignment vertical="center"/>
      <protection locked="0"/>
    </xf>
    <xf numFmtId="4" fontId="12" fillId="0" borderId="0" xfId="0" applyNumberFormat="1" applyFont="1" applyFill="1" applyBorder="1" applyAlignment="1">
      <alignment vertical="top"/>
    </xf>
    <xf numFmtId="0" fontId="41" fillId="0" borderId="21" xfId="0" applyFont="1" applyFill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43" fontId="41" fillId="0" borderId="21" xfId="13" applyFont="1" applyBorder="1" applyAlignment="1">
      <alignment horizontal="right" vertical="center" wrapText="1"/>
    </xf>
    <xf numFmtId="43" fontId="41" fillId="0" borderId="17" xfId="13" applyFont="1" applyBorder="1" applyAlignment="1">
      <alignment horizontal="right" vertical="center" wrapText="1"/>
    </xf>
    <xf numFmtId="43" fontId="41" fillId="0" borderId="17" xfId="13" applyFont="1" applyBorder="1" applyAlignment="1">
      <alignment horizontal="right" vertical="center"/>
    </xf>
    <xf numFmtId="43" fontId="5" fillId="0" borderId="0" xfId="0" applyNumberFormat="1" applyFont="1"/>
    <xf numFmtId="0" fontId="3" fillId="0" borderId="5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justify" vertical="center" wrapText="1"/>
    </xf>
    <xf numFmtId="44" fontId="3" fillId="0" borderId="55" xfId="8" applyFont="1" applyBorder="1" applyAlignment="1">
      <alignment horizontal="justify" vertical="center" wrapText="1"/>
    </xf>
    <xf numFmtId="0" fontId="1" fillId="0" borderId="52" xfId="0" applyFont="1" applyBorder="1" applyAlignment="1">
      <alignment horizontal="center" vertical="top" wrapText="1"/>
    </xf>
    <xf numFmtId="0" fontId="76" fillId="0" borderId="14" xfId="0" applyFont="1" applyBorder="1" applyAlignment="1">
      <alignment vertical="center"/>
    </xf>
    <xf numFmtId="166" fontId="76" fillId="0" borderId="14" xfId="0" applyNumberFormat="1" applyFont="1" applyFill="1" applyBorder="1" applyAlignment="1" applyProtection="1">
      <alignment vertical="center"/>
    </xf>
    <xf numFmtId="166" fontId="76" fillId="0" borderId="14" xfId="0" applyNumberFormat="1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top" wrapText="1"/>
    </xf>
    <xf numFmtId="167" fontId="76" fillId="0" borderId="14" xfId="0" applyNumberFormat="1" applyFont="1" applyFill="1" applyBorder="1" applyAlignment="1" applyProtection="1">
      <alignment vertical="center"/>
    </xf>
    <xf numFmtId="0" fontId="76" fillId="0" borderId="14" xfId="0" applyNumberFormat="1" applyFont="1" applyFill="1" applyBorder="1" applyAlignment="1" applyProtection="1">
      <alignment vertical="center"/>
    </xf>
    <xf numFmtId="0" fontId="1" fillId="0" borderId="52" xfId="0" applyFont="1" applyBorder="1" applyAlignment="1">
      <alignment vertical="top" wrapText="1"/>
    </xf>
    <xf numFmtId="0" fontId="49" fillId="0" borderId="52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justify" vertical="center" wrapText="1"/>
    </xf>
    <xf numFmtId="44" fontId="3" fillId="0" borderId="16" xfId="8" applyFont="1" applyBorder="1" applyAlignment="1">
      <alignment horizontal="justify" vertical="center" wrapText="1"/>
    </xf>
    <xf numFmtId="10" fontId="77" fillId="0" borderId="16" xfId="8" applyNumberFormat="1" applyFont="1" applyBorder="1" applyAlignment="1">
      <alignment horizontal="justify" vertical="center" wrapText="1"/>
    </xf>
    <xf numFmtId="166" fontId="76" fillId="0" borderId="14" xfId="0" applyNumberFormat="1" applyFont="1" applyFill="1" applyBorder="1" applyAlignment="1">
      <alignment horizontal="right" vertical="center"/>
    </xf>
    <xf numFmtId="43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/>
    </xf>
    <xf numFmtId="0" fontId="73" fillId="2" borderId="19" xfId="0" applyFont="1" applyFill="1" applyBorder="1" applyAlignment="1">
      <alignment horizontal="center" vertical="center"/>
    </xf>
    <xf numFmtId="0" fontId="73" fillId="2" borderId="1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12" fillId="0" borderId="8" xfId="0" applyFont="1" applyFill="1" applyBorder="1" applyAlignment="1" applyProtection="1">
      <alignment horizontal="left" vertical="top"/>
      <protection locked="0"/>
    </xf>
    <xf numFmtId="0" fontId="7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top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</xf>
    <xf numFmtId="0" fontId="27" fillId="0" borderId="5" xfId="0" applyFont="1" applyFill="1" applyBorder="1" applyAlignment="1" applyProtection="1">
      <alignment horizontal="justify" vertical="top"/>
      <protection locked="0"/>
    </xf>
    <xf numFmtId="0" fontId="27" fillId="0" borderId="0" xfId="0" applyFont="1" applyFill="1" applyBorder="1" applyAlignment="1" applyProtection="1">
      <alignment horizontal="justify" vertical="top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justify" vertical="top" wrapText="1"/>
      <protection locked="0"/>
    </xf>
    <xf numFmtId="0" fontId="8" fillId="0" borderId="8" xfId="0" applyFont="1" applyBorder="1" applyAlignment="1" applyProtection="1">
      <alignment horizontal="justify" vertical="top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8" fillId="0" borderId="5" xfId="0" applyFont="1" applyBorder="1" applyAlignment="1" applyProtection="1">
      <alignment horizontal="justify" vertical="top" wrapText="1"/>
      <protection locked="0"/>
    </xf>
    <xf numFmtId="0" fontId="8" fillId="0" borderId="0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left" vertical="top" wrapText="1" indent="5"/>
      <protection locked="0"/>
    </xf>
    <xf numFmtId="0" fontId="7" fillId="0" borderId="0" xfId="0" applyFont="1" applyBorder="1" applyAlignment="1" applyProtection="1">
      <alignment horizontal="left" vertical="top" wrapText="1" indent="5"/>
      <protection locked="0"/>
    </xf>
    <xf numFmtId="0" fontId="3" fillId="0" borderId="0" xfId="0" applyFont="1" applyBorder="1" applyAlignment="1">
      <alignment horizontal="center" vertical="justify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2" fillId="0" borderId="8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top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left" vertical="center" wrapText="1" inden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left" vertical="center"/>
      <protection locked="0"/>
    </xf>
    <xf numFmtId="0" fontId="7" fillId="2" borderId="24" xfId="0" applyFont="1" applyFill="1" applyBorder="1" applyAlignment="1" applyProtection="1">
      <alignment horizontal="left" vertical="center"/>
      <protection locked="0"/>
    </xf>
    <xf numFmtId="0" fontId="3" fillId="0" borderId="50" xfId="0" applyFont="1" applyFill="1" applyBorder="1" applyAlignment="1" applyProtection="1">
      <alignment horizontal="center" vertical="center" wrapText="1"/>
    </xf>
    <xf numFmtId="0" fontId="3" fillId="0" borderId="53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59" fillId="0" borderId="0" xfId="0" applyFont="1" applyFill="1" applyAlignment="1" applyProtection="1">
      <alignment horizontal="left" vertical="justify" indent="3"/>
      <protection locked="0"/>
    </xf>
    <xf numFmtId="0" fontId="61" fillId="0" borderId="0" xfId="0" applyFont="1" applyFill="1" applyAlignment="1" applyProtection="1">
      <alignment horizontal="left"/>
      <protection locked="0"/>
    </xf>
    <xf numFmtId="0" fontId="59" fillId="0" borderId="0" xfId="0" applyFont="1" applyFill="1" applyAlignment="1" applyProtection="1">
      <alignment horizontal="left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2" fillId="0" borderId="50" xfId="0" applyFont="1" applyFill="1" applyBorder="1" applyAlignment="1" applyProtection="1">
      <alignment horizontal="center" vertical="center"/>
      <protection locked="0"/>
    </xf>
    <xf numFmtId="0" fontId="12" fillId="0" borderId="53" xfId="0" applyFont="1" applyFill="1" applyBorder="1" applyAlignment="1" applyProtection="1">
      <alignment horizontal="center" vertical="center"/>
      <protection locked="0"/>
    </xf>
    <xf numFmtId="4" fontId="12" fillId="0" borderId="8" xfId="0" applyNumberFormat="1" applyFont="1" applyFill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41" fillId="2" borderId="35" xfId="0" applyFont="1" applyFill="1" applyBorder="1" applyAlignment="1" applyProtection="1">
      <alignment horizontal="center" vertical="center"/>
      <protection locked="0"/>
    </xf>
    <xf numFmtId="0" fontId="41" fillId="2" borderId="36" xfId="0" applyFont="1" applyFill="1" applyBorder="1" applyAlignment="1" applyProtection="1">
      <alignment horizontal="center" vertical="center"/>
      <protection locked="0"/>
    </xf>
    <xf numFmtId="0" fontId="41" fillId="2" borderId="37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30" xfId="0" applyFont="1" applyBorder="1" applyAlignment="1" applyProtection="1">
      <alignment horizontal="center" vertical="center"/>
      <protection locked="0"/>
    </xf>
    <xf numFmtId="0" fontId="41" fillId="0" borderId="7" xfId="0" applyFont="1" applyBorder="1" applyAlignment="1" applyProtection="1">
      <alignment horizontal="center" vertical="center"/>
      <protection locked="0"/>
    </xf>
    <xf numFmtId="0" fontId="41" fillId="0" borderId="31" xfId="0" applyFont="1" applyBorder="1" applyAlignment="1" applyProtection="1">
      <alignment horizontal="center" vertical="center"/>
      <protection locked="0"/>
    </xf>
    <xf numFmtId="0" fontId="41" fillId="2" borderId="32" xfId="0" applyFont="1" applyFill="1" applyBorder="1" applyAlignment="1" applyProtection="1">
      <alignment horizontal="center" vertical="center"/>
      <protection locked="0"/>
    </xf>
    <xf numFmtId="0" fontId="41" fillId="2" borderId="33" xfId="0" applyFont="1" applyFill="1" applyBorder="1" applyAlignment="1" applyProtection="1">
      <alignment horizontal="center" vertical="center"/>
      <protection locked="0"/>
    </xf>
    <xf numFmtId="0" fontId="41" fillId="2" borderId="34" xfId="0" applyFont="1" applyFill="1" applyBorder="1" applyAlignment="1" applyProtection="1">
      <alignment horizontal="center" vertical="center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25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left" vertical="center"/>
    </xf>
    <xf numFmtId="0" fontId="74" fillId="0" borderId="19" xfId="0" applyFont="1" applyBorder="1" applyAlignment="1">
      <alignment horizontal="center" wrapText="1"/>
    </xf>
    <xf numFmtId="0" fontId="73" fillId="2" borderId="19" xfId="0" applyFont="1" applyFill="1" applyBorder="1" applyAlignment="1">
      <alignment horizontal="center" vertical="center" textRotation="90" wrapText="1"/>
    </xf>
    <xf numFmtId="0" fontId="73" fillId="2" borderId="19" xfId="0" applyFont="1" applyFill="1" applyBorder="1" applyAlignment="1">
      <alignment horizontal="center" vertical="center"/>
    </xf>
    <xf numFmtId="0" fontId="73" fillId="2" borderId="41" xfId="0" applyFont="1" applyFill="1" applyBorder="1" applyAlignment="1">
      <alignment horizontal="center" vertical="center"/>
    </xf>
    <xf numFmtId="0" fontId="73" fillId="2" borderId="21" xfId="0" applyFont="1" applyFill="1" applyBorder="1" applyAlignment="1">
      <alignment horizontal="center" vertical="center" textRotation="90" wrapText="1"/>
    </xf>
    <xf numFmtId="0" fontId="73" fillId="2" borderId="19" xfId="0" applyFont="1" applyFill="1" applyBorder="1" applyAlignment="1">
      <alignment horizontal="center" vertical="center" textRotation="90"/>
    </xf>
    <xf numFmtId="0" fontId="73" fillId="2" borderId="1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1" fillId="0" borderId="1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2" borderId="1" xfId="0" applyFont="1" applyFill="1" applyBorder="1" applyAlignment="1" applyProtection="1">
      <alignment horizontal="center" vertical="center"/>
      <protection locked="0"/>
    </xf>
    <xf numFmtId="0" fontId="41" fillId="2" borderId="30" xfId="0" applyFont="1" applyFill="1" applyBorder="1" applyAlignment="1" applyProtection="1">
      <alignment horizontal="center" vertical="center"/>
      <protection locked="0"/>
    </xf>
    <xf numFmtId="0" fontId="41" fillId="2" borderId="7" xfId="0" applyFont="1" applyFill="1" applyBorder="1" applyAlignment="1" applyProtection="1">
      <alignment horizontal="center" vertical="center"/>
      <protection locked="0"/>
    </xf>
    <xf numFmtId="0" fontId="41" fillId="2" borderId="31" xfId="0" applyFont="1" applyFill="1" applyBorder="1" applyAlignment="1" applyProtection="1">
      <alignment horizontal="center" vertical="center"/>
      <protection locked="0"/>
    </xf>
    <xf numFmtId="0" fontId="41" fillId="2" borderId="15" xfId="0" applyFont="1" applyFill="1" applyBorder="1" applyAlignment="1" applyProtection="1">
      <alignment horizontal="center" vertical="center" wrapText="1"/>
      <protection locked="0"/>
    </xf>
    <xf numFmtId="0" fontId="41" fillId="2" borderId="16" xfId="0" applyFont="1" applyFill="1" applyBorder="1" applyAlignment="1" applyProtection="1">
      <alignment horizontal="center" vertical="center" wrapText="1"/>
      <protection locked="0"/>
    </xf>
    <xf numFmtId="0" fontId="41" fillId="2" borderId="25" xfId="0" applyFont="1" applyFill="1" applyBorder="1" applyAlignment="1" applyProtection="1">
      <alignment horizontal="center" vertical="center"/>
      <protection locked="0"/>
    </xf>
    <xf numFmtId="0" fontId="41" fillId="2" borderId="18" xfId="0" applyFont="1" applyFill="1" applyBorder="1" applyAlignment="1" applyProtection="1">
      <alignment horizontal="center" vertical="center"/>
      <protection locked="0"/>
    </xf>
    <xf numFmtId="0" fontId="41" fillId="2" borderId="3" xfId="0" applyFont="1" applyFill="1" applyBorder="1" applyAlignment="1" applyProtection="1">
      <alignment horizontal="center" vertical="center"/>
      <protection locked="0"/>
    </xf>
    <xf numFmtId="0" fontId="41" fillId="2" borderId="9" xfId="0" applyFont="1" applyFill="1" applyBorder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justify" vertical="distributed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41" fillId="2" borderId="3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2" borderId="36" xfId="0" applyFont="1" applyFill="1" applyBorder="1" applyAlignment="1">
      <alignment horizontal="center" vertical="center"/>
    </xf>
    <xf numFmtId="0" fontId="41" fillId="2" borderId="37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1" fillId="0" borderId="33" xfId="0" applyFont="1" applyFill="1" applyBorder="1" applyAlignment="1" applyProtection="1">
      <alignment horizontal="center" vertical="center"/>
      <protection locked="0"/>
    </xf>
    <xf numFmtId="0" fontId="41" fillId="2" borderId="39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</xf>
    <xf numFmtId="0" fontId="40" fillId="0" borderId="0" xfId="0" applyFont="1" applyAlignment="1" applyProtection="1">
      <alignment horizontal="center"/>
    </xf>
    <xf numFmtId="0" fontId="41" fillId="2" borderId="41" xfId="0" applyFont="1" applyFill="1" applyBorder="1" applyAlignment="1">
      <alignment horizontal="center" vertical="center"/>
    </xf>
    <xf numFmtId="0" fontId="41" fillId="2" borderId="40" xfId="0" applyFont="1" applyFill="1" applyBorder="1" applyAlignment="1">
      <alignment horizontal="center" vertical="center"/>
    </xf>
    <xf numFmtId="0" fontId="52" fillId="0" borderId="11" xfId="0" applyFont="1" applyBorder="1" applyAlignment="1">
      <alignment wrapText="1"/>
    </xf>
    <xf numFmtId="0" fontId="0" fillId="0" borderId="11" xfId="0" applyBorder="1"/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2" fillId="0" borderId="21" xfId="0" applyFont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72" fillId="0" borderId="21" xfId="0" applyFont="1" applyBorder="1" applyAlignment="1">
      <alignment horizontal="center" wrapText="1"/>
    </xf>
    <xf numFmtId="0" fontId="72" fillId="0" borderId="21" xfId="0" applyFont="1" applyBorder="1" applyAlignment="1">
      <alignment horizontal="center"/>
    </xf>
    <xf numFmtId="0" fontId="72" fillId="0" borderId="26" xfId="0" applyFont="1" applyBorder="1" applyAlignment="1">
      <alignment horizontal="center"/>
    </xf>
    <xf numFmtId="9" fontId="72" fillId="0" borderId="21" xfId="6" applyFont="1" applyBorder="1"/>
    <xf numFmtId="0" fontId="72" fillId="0" borderId="17" xfId="0" applyFont="1" applyBorder="1" applyAlignment="1">
      <alignment horizontal="justify" vertical="top"/>
    </xf>
    <xf numFmtId="0" fontId="72" fillId="0" borderId="17" xfId="0" applyFont="1" applyBorder="1" applyAlignment="1">
      <alignment horizontal="justify" vertical="top" wrapText="1"/>
    </xf>
    <xf numFmtId="0" fontId="72" fillId="0" borderId="17" xfId="0" applyFont="1" applyBorder="1" applyAlignment="1">
      <alignment horizontal="center" wrapText="1"/>
    </xf>
    <xf numFmtId="0" fontId="72" fillId="0" borderId="17" xfId="0" applyFont="1" applyBorder="1" applyAlignment="1">
      <alignment horizontal="center"/>
    </xf>
    <xf numFmtId="0" fontId="72" fillId="0" borderId="55" xfId="0" applyFont="1" applyBorder="1" applyAlignment="1">
      <alignment horizontal="center"/>
    </xf>
    <xf numFmtId="9" fontId="72" fillId="0" borderId="17" xfId="6" applyFont="1" applyBorder="1"/>
    <xf numFmtId="165" fontId="72" fillId="0" borderId="17" xfId="0" applyNumberFormat="1" applyFont="1" applyBorder="1" applyAlignment="1">
      <alignment horizontal="justify" vertical="top"/>
    </xf>
    <xf numFmtId="0" fontId="72" fillId="0" borderId="17" xfId="0" applyFont="1" applyBorder="1"/>
    <xf numFmtId="0" fontId="72" fillId="0" borderId="55" xfId="0" applyFont="1" applyBorder="1"/>
    <xf numFmtId="0" fontId="72" fillId="0" borderId="17" xfId="0" applyFont="1" applyBorder="1" applyAlignment="1">
      <alignment horizontal="center" vertical="center"/>
    </xf>
    <xf numFmtId="0" fontId="72" fillId="0" borderId="55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top"/>
    </xf>
    <xf numFmtId="0" fontId="72" fillId="0" borderId="17" xfId="0" applyFont="1" applyBorder="1" applyAlignment="1">
      <alignment horizontal="center" vertical="top" wrapText="1"/>
    </xf>
    <xf numFmtId="0" fontId="72" fillId="0" borderId="55" xfId="0" applyFont="1" applyBorder="1" applyAlignment="1">
      <alignment horizontal="center" vertical="top"/>
    </xf>
    <xf numFmtId="9" fontId="72" fillId="0" borderId="17" xfId="6" applyFont="1" applyBorder="1" applyAlignment="1">
      <alignment horizontal="center" vertical="top"/>
    </xf>
    <xf numFmtId="0" fontId="74" fillId="0" borderId="17" xfId="0" applyFont="1" applyBorder="1" applyAlignment="1">
      <alignment horizontal="justify" vertical="top" wrapText="1"/>
    </xf>
    <xf numFmtId="0" fontId="72" fillId="0" borderId="55" xfId="0" applyFont="1" applyBorder="1" applyAlignment="1">
      <alignment horizontal="justify" vertical="top"/>
    </xf>
    <xf numFmtId="9" fontId="72" fillId="0" borderId="17" xfId="6" applyFont="1" applyBorder="1" applyAlignment="1">
      <alignment horizontal="justify" vertical="top"/>
    </xf>
    <xf numFmtId="0" fontId="72" fillId="0" borderId="17" xfId="0" applyFont="1" applyFill="1" applyBorder="1" applyAlignment="1">
      <alignment horizontal="justify" vertical="top"/>
    </xf>
    <xf numFmtId="0" fontId="72" fillId="0" borderId="17" xfId="0" applyFont="1" applyFill="1" applyBorder="1" applyAlignment="1">
      <alignment horizontal="justify" vertical="top" wrapText="1"/>
    </xf>
    <xf numFmtId="0" fontId="72" fillId="0" borderId="17" xfId="0" applyFont="1" applyBorder="1" applyAlignment="1">
      <alignment horizontal="justify" wrapText="1"/>
    </xf>
    <xf numFmtId="0" fontId="72" fillId="0" borderId="22" xfId="0" applyFont="1" applyBorder="1" applyAlignment="1">
      <alignment horizontal="left"/>
    </xf>
    <xf numFmtId="0" fontId="72" fillId="0" borderId="17" xfId="0" applyFont="1" applyBorder="1" applyAlignment="1">
      <alignment horizontal="left"/>
    </xf>
    <xf numFmtId="0" fontId="72" fillId="0" borderId="22" xfId="0" applyFont="1" applyBorder="1" applyAlignment="1">
      <alignment horizontal="justify" wrapText="1"/>
    </xf>
    <xf numFmtId="0" fontId="72" fillId="0" borderId="22" xfId="0" applyFont="1" applyBorder="1"/>
    <xf numFmtId="0" fontId="72" fillId="0" borderId="22" xfId="0" applyFont="1" applyBorder="1" applyAlignment="1">
      <alignment horizontal="center"/>
    </xf>
    <xf numFmtId="0" fontId="72" fillId="0" borderId="56" xfId="0" applyFont="1" applyBorder="1"/>
    <xf numFmtId="9" fontId="72" fillId="0" borderId="22" xfId="6" applyFont="1" applyBorder="1"/>
    <xf numFmtId="0" fontId="74" fillId="0" borderId="58" xfId="0" applyFont="1" applyBorder="1" applyAlignment="1">
      <alignment horizontal="center" wrapText="1"/>
    </xf>
    <xf numFmtId="0" fontId="74" fillId="0" borderId="59" xfId="0" applyFont="1" applyBorder="1" applyAlignment="1">
      <alignment horizontal="center" vertical="center"/>
    </xf>
    <xf numFmtId="0" fontId="72" fillId="0" borderId="0" xfId="0" applyFont="1" applyFill="1" applyBorder="1" applyAlignment="1">
      <alignment horizontal="justify" wrapText="1"/>
    </xf>
    <xf numFmtId="0" fontId="74" fillId="0" borderId="13" xfId="0" applyFont="1" applyBorder="1" applyAlignment="1">
      <alignment horizontal="center" vertical="center"/>
    </xf>
    <xf numFmtId="0" fontId="74" fillId="0" borderId="0" xfId="0" applyFont="1" applyBorder="1" applyAlignment="1">
      <alignment horizontal="justify" wrapText="1"/>
    </xf>
    <xf numFmtId="0" fontId="74" fillId="0" borderId="0" xfId="0" applyFont="1" applyBorder="1" applyAlignment="1">
      <alignment horizontal="center" wrapText="1"/>
    </xf>
    <xf numFmtId="0" fontId="74" fillId="0" borderId="0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wrapText="1"/>
    </xf>
  </cellXfs>
  <cellStyles count="14">
    <cellStyle name="20% - Accent6" xfId="10"/>
    <cellStyle name="Euro" xfId="2"/>
    <cellStyle name="Euro 2" xfId="3"/>
    <cellStyle name="Euro 3" xfId="4"/>
    <cellStyle name="Hipervínculo" xfId="12" builtinId="8"/>
    <cellStyle name="Millares" xfId="13" builtinId="3"/>
    <cellStyle name="Millares 3" xfId="9"/>
    <cellStyle name="Moneda" xfId="8" builtinId="4"/>
    <cellStyle name="Normal" xfId="0" builtinId="0"/>
    <cellStyle name="Normal 2" xfId="1"/>
    <cellStyle name="Normal 3" xfId="7"/>
    <cellStyle name="Normal 4 8" xfId="11"/>
    <cellStyle name="Porcentual" xfId="6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66675</xdr:colOff>
      <xdr:row>0</xdr:row>
      <xdr:rowOff>0</xdr:rowOff>
    </xdr:from>
    <xdr:ext cx="858826" cy="254557"/>
    <xdr:sp macro="" textlink="">
      <xdr:nvSpPr>
        <xdr:cNvPr id="2" name="3 CuadroText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982200" y="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</a:t>
          </a:r>
        </a:p>
      </xdr:txBody>
    </xdr:sp>
    <xdr:clientData/>
  </xdr:oneCellAnchor>
  <xdr:oneCellAnchor>
    <xdr:from>
      <xdr:col>0</xdr:col>
      <xdr:colOff>666749</xdr:colOff>
      <xdr:row>56</xdr:row>
      <xdr:rowOff>0</xdr:rowOff>
    </xdr:from>
    <xdr:ext cx="3457575" cy="662517"/>
    <xdr:sp macro="" textlink="">
      <xdr:nvSpPr>
        <xdr:cNvPr id="4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666749" y="12696825"/>
          <a:ext cx="34575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C.P.</a:t>
          </a:r>
          <a:r>
            <a:rPr lang="es-MX" sz="1200" baseline="0"/>
            <a:t> REFUGIO CARMELO ARRIQUIVES</a:t>
          </a:r>
          <a:endParaRPr lang="es-MX" sz="1200"/>
        </a:p>
        <a:p>
          <a:pPr algn="ctr"/>
          <a:r>
            <a:rPr lang="es-MX" sz="1200"/>
            <a:t>ENCARGADA</a:t>
          </a:r>
          <a:r>
            <a:rPr lang="es-MX" sz="1200" baseline="0"/>
            <a:t> DE LA SUBDIRECCIÒN ADMINISTRATIVA</a:t>
          </a:r>
          <a:endParaRPr lang="es-MX" sz="1200"/>
        </a:p>
      </xdr:txBody>
    </xdr:sp>
    <xdr:clientData/>
  </xdr:oneCellAnchor>
  <xdr:oneCellAnchor>
    <xdr:from>
      <xdr:col>3</xdr:col>
      <xdr:colOff>1571625</xdr:colOff>
      <xdr:row>56</xdr:row>
      <xdr:rowOff>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7086600" y="1332547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C.P.</a:t>
          </a:r>
          <a:r>
            <a:rPr lang="es-MX" sz="1200" baseline="0"/>
            <a:t> JOSÉ FRANCISCO ORTEGA MOLINA</a:t>
          </a:r>
          <a:endParaRPr lang="es-MX" sz="1200"/>
        </a:p>
        <a:p>
          <a:pPr algn="ctr"/>
          <a:r>
            <a:rPr lang="es-MX" sz="1200"/>
            <a:t>DIRECTOR</a:t>
          </a:r>
          <a:r>
            <a:rPr lang="es-MX" sz="1200" baseline="0"/>
            <a:t> GENERAL</a:t>
          </a:r>
          <a:endParaRPr lang="es-MX" sz="12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908776</xdr:colOff>
      <xdr:row>0</xdr:row>
      <xdr:rowOff>0</xdr:rowOff>
    </xdr:from>
    <xdr:ext cx="976486" cy="254557"/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6814276" y="0"/>
          <a:ext cx="97648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ETCA-II-010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9" name="2 CuadroTexto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3</xdr:row>
      <xdr:rowOff>142875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4267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52</xdr:row>
      <xdr:rowOff>9524</xdr:rowOff>
    </xdr:from>
    <xdr:ext cx="3019425" cy="695325"/>
    <xdr:sp macro="" textlink="">
      <xdr:nvSpPr>
        <xdr:cNvPr id="12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76200" y="12077699"/>
          <a:ext cx="301942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 REFUGIO CARMELO ARRIQUIVES</a:t>
          </a:r>
        </a:p>
        <a:p>
          <a:pPr algn="ctr"/>
          <a:r>
            <a:rPr lang="es-MX" sz="1100"/>
            <a:t>ENC. DE LA SUBDIRECCION</a:t>
          </a:r>
          <a:r>
            <a:rPr lang="es-MX" sz="1100" baseline="0"/>
            <a:t> ADMINISTRATIVA</a:t>
          </a:r>
          <a:endParaRPr lang="es-MX" sz="1100"/>
        </a:p>
      </xdr:txBody>
    </xdr:sp>
    <xdr:clientData/>
  </xdr:oneCellAnchor>
  <xdr:oneCellAnchor>
    <xdr:from>
      <xdr:col>4</xdr:col>
      <xdr:colOff>0</xdr:colOff>
      <xdr:row>52</xdr:row>
      <xdr:rowOff>19049</xdr:rowOff>
    </xdr:from>
    <xdr:ext cx="3019425" cy="619125"/>
    <xdr:sp macro="" textlink="">
      <xdr:nvSpPr>
        <xdr:cNvPr id="14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4095750" y="12087224"/>
          <a:ext cx="3019425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 JOSE FRANCISCO ORTEGA MOLINA</a:t>
          </a:r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  <a:endParaRPr lang="es-MX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542925</xdr:colOff>
      <xdr:row>0</xdr:row>
      <xdr:rowOff>0</xdr:rowOff>
    </xdr:from>
    <xdr:ext cx="1141062" cy="292657"/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5276850" y="0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ETCA-II-10-A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69532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31</xdr:row>
      <xdr:rowOff>152400</xdr:rowOff>
    </xdr:from>
    <xdr:ext cx="3019425" cy="714375"/>
    <xdr:sp macro="" textlink="">
      <xdr:nvSpPr>
        <xdr:cNvPr id="5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95250" y="5972175"/>
          <a:ext cx="3019425" cy="714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 REFUGIO CARMELO ARRIQUIVES</a:t>
          </a:r>
        </a:p>
        <a:p>
          <a:pPr algn="ctr"/>
          <a:r>
            <a:rPr lang="es-MX" sz="1100"/>
            <a:t>ENC. DE LA SUBDIRECCION ADMINISTRATIVA</a:t>
          </a:r>
        </a:p>
      </xdr:txBody>
    </xdr:sp>
    <xdr:clientData/>
  </xdr:oneCellAnchor>
  <xdr:oneCellAnchor>
    <xdr:from>
      <xdr:col>2</xdr:col>
      <xdr:colOff>123825</xdr:colOff>
      <xdr:row>31</xdr:row>
      <xdr:rowOff>142876</xdr:rowOff>
    </xdr:from>
    <xdr:ext cx="3124200" cy="685799"/>
    <xdr:sp macro="" textlink="">
      <xdr:nvSpPr>
        <xdr:cNvPr id="7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3143250" y="7429501"/>
          <a:ext cx="3124200" cy="6857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 JOSE FRANCISCO ORTEGA MOLINA</a:t>
          </a:r>
        </a:p>
        <a:p>
          <a:pPr algn="ctr"/>
          <a:r>
            <a:rPr lang="es-MX" sz="1100"/>
            <a:t>DIRECTOR GENERAL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882485</xdr:colOff>
      <xdr:row>0</xdr:row>
      <xdr:rowOff>28575</xdr:rowOff>
    </xdr:from>
    <xdr:ext cx="898002" cy="254557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8026235" y="28575"/>
          <a:ext cx="89800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</a:t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2952750" cy="657226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6076950" y="16544925"/>
          <a:ext cx="295275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</a:t>
          </a:r>
          <a:r>
            <a:rPr lang="es-MX" sz="1100" baseline="0"/>
            <a:t> JOSÉ FRANCISCO ORTEGA MOLINA</a:t>
          </a:r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</a:p>
        <a:p>
          <a:pPr algn="ctr"/>
          <a:endParaRPr lang="es-MX" sz="1100"/>
        </a:p>
      </xdr:txBody>
    </xdr:sp>
    <xdr:clientData/>
  </xdr:oneCellAnchor>
  <xdr:oneCellAnchor>
    <xdr:from>
      <xdr:col>0</xdr:col>
      <xdr:colOff>695325</xdr:colOff>
      <xdr:row>87</xdr:row>
      <xdr:rowOff>0</xdr:rowOff>
    </xdr:from>
    <xdr:ext cx="3295650" cy="647700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695325" y="16544925"/>
          <a:ext cx="3295650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</a:t>
          </a:r>
          <a:r>
            <a:rPr lang="es-MX" sz="1100" baseline="0"/>
            <a:t> REFUGIO CARMELO ARRIQUIVES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 LA SUBDIRECCIÒN ADMINISTRATIVA</a:t>
          </a:r>
          <a:endParaRPr lang="es-MX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371475</xdr:colOff>
      <xdr:row>0</xdr:row>
      <xdr:rowOff>85725</xdr:rowOff>
    </xdr:from>
    <xdr:ext cx="1447112" cy="254557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6305550" y="85725"/>
          <a:ext cx="14471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ETCA-II-11-A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304800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596830</xdr:colOff>
      <xdr:row>29</xdr:row>
      <xdr:rowOff>0</xdr:rowOff>
    </xdr:from>
    <xdr:ext cx="184731" cy="254557"/>
    <xdr:sp macro="" textlink="">
      <xdr:nvSpPr>
        <xdr:cNvPr id="10" name="9 CuadroTexto">
          <a:extLst>
            <a:ext uri="{FF2B5EF4-FFF2-40B4-BE49-F238E27FC236}">
              <a16:creationId xmlns=""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10293280" y="699135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713016" cy="264560"/>
    <xdr:sp macro="" textlink="">
      <xdr:nvSpPr>
        <xdr:cNvPr id="12" name="4 CuadroTexto">
          <a:extLst>
            <a:ext uri="{FF2B5EF4-FFF2-40B4-BE49-F238E27FC236}">
              <a16:creationId xmlns="" xmlns:a16="http://schemas.microsoft.com/office/drawing/2014/main" id="{00000000-0008-0000-0D00-00000C000000}"/>
            </a:ext>
          </a:extLst>
        </xdr:cNvPr>
        <xdr:cNvSpPr txBox="1"/>
      </xdr:nvSpPr>
      <xdr:spPr>
        <a:xfrm>
          <a:off x="7991475" y="952500"/>
          <a:ext cx="71301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MX" sz="1100"/>
            <a:t>TERCERO</a:t>
          </a:r>
        </a:p>
      </xdr:txBody>
    </xdr:sp>
    <xdr:clientData/>
  </xdr:oneCellAnchor>
  <xdr:oneCellAnchor>
    <xdr:from>
      <xdr:col>0</xdr:col>
      <xdr:colOff>600075</xdr:colOff>
      <xdr:row>20</xdr:row>
      <xdr:rowOff>19050</xdr:rowOff>
    </xdr:from>
    <xdr:ext cx="3295650" cy="647700"/>
    <xdr:sp macro="" textlink="">
      <xdr:nvSpPr>
        <xdr:cNvPr id="14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600075" y="4762500"/>
          <a:ext cx="3295650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</a:t>
          </a:r>
          <a:r>
            <a:rPr lang="es-MX" sz="1100" baseline="0"/>
            <a:t> REFUGIO CARMELO ARRIQUIVES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 LA SUBDIRECCIÒN ADMINISTRATIVA</a:t>
          </a:r>
          <a:endParaRPr lang="es-MX" sz="1100"/>
        </a:p>
      </xdr:txBody>
    </xdr:sp>
    <xdr:clientData/>
  </xdr:oneCellAnchor>
  <xdr:oneCellAnchor>
    <xdr:from>
      <xdr:col>3</xdr:col>
      <xdr:colOff>295275</xdr:colOff>
      <xdr:row>20</xdr:row>
      <xdr:rowOff>9524</xdr:rowOff>
    </xdr:from>
    <xdr:ext cx="2952750" cy="657226"/>
    <xdr:sp macro="" textlink="">
      <xdr:nvSpPr>
        <xdr:cNvPr id="16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4448175" y="4752974"/>
          <a:ext cx="295275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</a:t>
          </a:r>
          <a:r>
            <a:rPr lang="es-MX" sz="1100" baseline="0"/>
            <a:t> JOSÉ FRANCISCO ORTEGA MOLINA</a:t>
          </a:r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</a:p>
        <a:p>
          <a:pPr algn="ctr"/>
          <a:endParaRPr lang="es-MX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31718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3171825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3171825" y="1717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397532</xdr:colOff>
      <xdr:row>0</xdr:row>
      <xdr:rowOff>0</xdr:rowOff>
    </xdr:from>
    <xdr:ext cx="1478446" cy="254557"/>
    <xdr:sp macro="" textlink="">
      <xdr:nvSpPr>
        <xdr:cNvPr id="12" name="11 CuadroTexto">
          <a:extLst>
            <a:ext uri="{FF2B5EF4-FFF2-40B4-BE49-F238E27FC236}">
              <a16:creationId xmlns="" xmlns:a16="http://schemas.microsoft.com/office/drawing/2014/main" id="{00000000-0008-0000-0E00-00000C000000}"/>
            </a:ext>
          </a:extLst>
        </xdr:cNvPr>
        <xdr:cNvSpPr txBox="1"/>
      </xdr:nvSpPr>
      <xdr:spPr>
        <a:xfrm>
          <a:off x="7644815" y="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ETCA-II-11-B1</a:t>
          </a: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="" xmlns:a16="http://schemas.microsoft.com/office/drawing/2014/main" id="{00000000-0008-0000-0E00-00000F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="" xmlns:a16="http://schemas.microsoft.com/office/drawing/2014/main" id="{00000000-0008-0000-0E00-000010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="" xmlns:a16="http://schemas.microsoft.com/office/drawing/2014/main" id="{00000000-0008-0000-0E00-000011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713016" cy="264560"/>
    <xdr:sp macro="" textlink="">
      <xdr:nvSpPr>
        <xdr:cNvPr id="18" name="4 CuadroTexto">
          <a:extLst>
            <a:ext uri="{FF2B5EF4-FFF2-40B4-BE49-F238E27FC236}">
              <a16:creationId xmlns="" xmlns:a16="http://schemas.microsoft.com/office/drawing/2014/main" id="{00000000-0008-0000-0E00-000012000000}"/>
            </a:ext>
          </a:extLst>
        </xdr:cNvPr>
        <xdr:cNvSpPr txBox="1"/>
      </xdr:nvSpPr>
      <xdr:spPr>
        <a:xfrm>
          <a:off x="8299174" y="971136"/>
          <a:ext cx="71301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MX" sz="1100"/>
            <a:t>TERCERO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="" xmlns:a16="http://schemas.microsoft.com/office/drawing/2014/main" id="{00000000-0008-0000-0E00-000014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="" xmlns:a16="http://schemas.microsoft.com/office/drawing/2014/main" id="{00000000-0008-0000-0E00-000015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="" xmlns:a16="http://schemas.microsoft.com/office/drawing/2014/main" id="{00000000-0008-0000-0E00-000016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="" xmlns:a16="http://schemas.microsoft.com/office/drawing/2014/main" id="{00000000-0008-0000-0E00-000017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4" name="4 CuadroTexto">
          <a:extLst>
            <a:ext uri="{FF2B5EF4-FFF2-40B4-BE49-F238E27FC236}">
              <a16:creationId xmlns="" xmlns:a16="http://schemas.microsoft.com/office/drawing/2014/main" id="{00000000-0008-0000-0E00-000018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="" xmlns:a16="http://schemas.microsoft.com/office/drawing/2014/main" id="{00000000-0008-0000-0E00-000019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="" xmlns:a16="http://schemas.microsoft.com/office/drawing/2014/main" id="{00000000-0008-0000-0E00-00001A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="" xmlns:a16="http://schemas.microsoft.com/office/drawing/2014/main" id="{00000000-0008-0000-0E00-00001B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="" xmlns:a16="http://schemas.microsoft.com/office/drawing/2014/main" id="{00000000-0008-0000-0E00-00001C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="" xmlns:a16="http://schemas.microsoft.com/office/drawing/2014/main" id="{00000000-0008-0000-0E00-00001D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295650" cy="647700"/>
    <xdr:sp macro="" textlink="">
      <xdr:nvSpPr>
        <xdr:cNvPr id="32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0" y="8522804"/>
          <a:ext cx="3295650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</a:t>
          </a:r>
          <a:r>
            <a:rPr lang="es-MX" sz="1100" baseline="0"/>
            <a:t> REFUGIO CARMELO ARRIQUIVES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 LA SUBDIRECCIÒN ADMINISTRATIVA</a:t>
          </a:r>
          <a:endParaRPr lang="es-MX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2952750" cy="657226"/>
    <xdr:sp macro="" textlink="">
      <xdr:nvSpPr>
        <xdr:cNvPr id="33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5143500" y="8522804"/>
          <a:ext cx="295275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</a:t>
          </a:r>
          <a:r>
            <a:rPr lang="es-MX" sz="1100" baseline="0"/>
            <a:t> JOSÉ FRANCISCO ORTEGA MOLINA</a:t>
          </a:r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</a:p>
        <a:p>
          <a:pPr algn="ctr"/>
          <a:endParaRPr lang="es-MX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00000000-0008-0000-0F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="" xmlns:a16="http://schemas.microsoft.com/office/drawing/2014/main" id="{00000000-0008-0000-0F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301073</xdr:colOff>
      <xdr:row>0</xdr:row>
      <xdr:rowOff>16566</xdr:rowOff>
    </xdr:from>
    <xdr:ext cx="1478446" cy="254557"/>
    <xdr:sp macro="" textlink="">
      <xdr:nvSpPr>
        <xdr:cNvPr id="10" name="11 CuadroTexto">
          <a:extLst>
            <a:ext uri="{FF2B5EF4-FFF2-40B4-BE49-F238E27FC236}">
              <a16:creationId xmlns="" xmlns:a16="http://schemas.microsoft.com/office/drawing/2014/main" id="{00000000-0008-0000-0F00-00000A000000}"/>
            </a:ext>
          </a:extLst>
        </xdr:cNvPr>
        <xdr:cNvSpPr txBox="1"/>
      </xdr:nvSpPr>
      <xdr:spPr>
        <a:xfrm>
          <a:off x="6616148" y="16566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ETCA-II-11-B2</a:t>
          </a: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0F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00000000-0008-0000-0F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="" xmlns:a16="http://schemas.microsoft.com/office/drawing/2014/main" id="{00000000-0008-0000-0F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="" xmlns:a16="http://schemas.microsoft.com/office/drawing/2014/main" id="{00000000-0008-0000-0F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="" xmlns:a16="http://schemas.microsoft.com/office/drawing/2014/main" id="{00000000-0008-0000-0F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="" xmlns:a16="http://schemas.microsoft.com/office/drawing/2014/main" id="{00000000-0008-0000-0F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="" xmlns:a16="http://schemas.microsoft.com/office/drawing/2014/main" id="{00000000-0008-0000-0F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="" xmlns:a16="http://schemas.microsoft.com/office/drawing/2014/main" id="{00000000-0008-0000-0F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="" xmlns:a16="http://schemas.microsoft.com/office/drawing/2014/main" id="{00000000-0008-0000-0F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143250" cy="662517"/>
    <xdr:sp macro="" textlink="">
      <xdr:nvSpPr>
        <xdr:cNvPr id="22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0" y="5800725"/>
          <a:ext cx="31432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</a:t>
          </a:r>
          <a:r>
            <a:rPr lang="es-MX" sz="1100" baseline="0"/>
            <a:t> REFUGIO CARMELO ARRIQUIVES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 LA SUBDIRECCIÒN ADMINISTRATIVA</a:t>
          </a:r>
          <a:endParaRPr lang="es-MX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3019425" cy="662517"/>
    <xdr:sp macro="" textlink="">
      <xdr:nvSpPr>
        <xdr:cNvPr id="24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4486275" y="50387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</a:t>
          </a:r>
          <a:r>
            <a:rPr lang="es-MX" sz="1100" baseline="0"/>
            <a:t> JOSÉ FRANCISCO ORTEGA MOLINA</a:t>
          </a:r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  <a:endParaRPr lang="es-MX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=""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10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00000000-0008-0000-10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="" xmlns:a16="http://schemas.microsoft.com/office/drawing/2014/main" id="{00000000-0008-0000-10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10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00000000-0008-0000-10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="" xmlns:a16="http://schemas.microsoft.com/office/drawing/2014/main" id="{00000000-0008-0000-10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="" xmlns:a16="http://schemas.microsoft.com/office/drawing/2014/main" id="{00000000-0008-0000-10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="" xmlns:a16="http://schemas.microsoft.com/office/drawing/2014/main" id="{00000000-0008-0000-10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="" xmlns:a16="http://schemas.microsoft.com/office/drawing/2014/main" id="{00000000-0008-0000-10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="" xmlns:a16="http://schemas.microsoft.com/office/drawing/2014/main" id="{00000000-0008-0000-10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="" xmlns:a16="http://schemas.microsoft.com/office/drawing/2014/main" id="{00000000-0008-0000-10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="" xmlns:a16="http://schemas.microsoft.com/office/drawing/2014/main" id="{00000000-0008-0000-10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355738</xdr:colOff>
      <xdr:row>0</xdr:row>
      <xdr:rowOff>49695</xdr:rowOff>
    </xdr:from>
    <xdr:ext cx="1478446" cy="254557"/>
    <xdr:sp macro="" textlink="">
      <xdr:nvSpPr>
        <xdr:cNvPr id="21" name="11 CuadroTexto">
          <a:extLst>
            <a:ext uri="{FF2B5EF4-FFF2-40B4-BE49-F238E27FC236}">
              <a16:creationId xmlns="" xmlns:a16="http://schemas.microsoft.com/office/drawing/2014/main" id="{00000000-0008-0000-1000-000015000000}"/>
            </a:ext>
          </a:extLst>
        </xdr:cNvPr>
        <xdr:cNvSpPr txBox="1"/>
      </xdr:nvSpPr>
      <xdr:spPr>
        <a:xfrm>
          <a:off x="6670813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ETCA-II-11-B3</a:t>
          </a:r>
        </a:p>
      </xdr:txBody>
    </xdr:sp>
    <xdr:clientData/>
  </xdr:oneCellAnchor>
  <xdr:oneCellAnchor>
    <xdr:from>
      <xdr:col>0</xdr:col>
      <xdr:colOff>533400</xdr:colOff>
      <xdr:row>24</xdr:row>
      <xdr:rowOff>0</xdr:rowOff>
    </xdr:from>
    <xdr:ext cx="3038475" cy="662517"/>
    <xdr:sp macro="" textlink="">
      <xdr:nvSpPr>
        <xdr:cNvPr id="23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533400" y="5610225"/>
          <a:ext cx="30384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 REFUGIO CARMELO</a:t>
          </a:r>
          <a:r>
            <a:rPr lang="es-MX" sz="1100" baseline="0"/>
            <a:t> ARRIQUIVES</a:t>
          </a:r>
          <a:endParaRPr lang="es-MX" sz="1100"/>
        </a:p>
        <a:p>
          <a:pPr algn="ctr"/>
          <a:r>
            <a:rPr lang="es-MX" sz="1100"/>
            <a:t>ENCARGADA DE LA SUBDIR.</a:t>
          </a:r>
          <a:r>
            <a:rPr lang="es-MX" sz="1100" baseline="0"/>
            <a:t> ADMINISTRATIVA</a:t>
          </a:r>
          <a:endParaRPr lang="es-MX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019425" cy="662517"/>
    <xdr:sp macro="" textlink="">
      <xdr:nvSpPr>
        <xdr:cNvPr id="25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4486275" y="56102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  JOSE FRANCISCO ORTEGA MOLINA</a:t>
          </a:r>
        </a:p>
        <a:p>
          <a:pPr algn="ctr"/>
          <a:r>
            <a:rPr lang="es-MX" sz="1100"/>
            <a:t>DIRECTOR GENERAL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733425</xdr:colOff>
      <xdr:row>4</xdr:row>
      <xdr:rowOff>142875</xdr:rowOff>
    </xdr:from>
    <xdr:ext cx="838200" cy="264560"/>
    <xdr:sp macro="" textlink="">
      <xdr:nvSpPr>
        <xdr:cNvPr id="2" name="5 CuadroTexto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3181350" y="981075"/>
          <a:ext cx="838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s-MX" sz="1100"/>
            <a:t>(PESOS)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1100-000005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="" xmlns:a16="http://schemas.microsoft.com/office/drawing/2014/main" id="{00000000-0008-0000-1100-000007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22363</xdr:colOff>
      <xdr:row>0</xdr:row>
      <xdr:rowOff>49695</xdr:rowOff>
    </xdr:from>
    <xdr:ext cx="1478446" cy="254557"/>
    <xdr:sp macro="" textlink="">
      <xdr:nvSpPr>
        <xdr:cNvPr id="8" name="11 CuadroTexto">
          <a:extLst>
            <a:ext uri="{FF2B5EF4-FFF2-40B4-BE49-F238E27FC236}">
              <a16:creationId xmlns="" xmlns:a16="http://schemas.microsoft.com/office/drawing/2014/main" id="{00000000-0008-0000-1100-000008000000}"/>
            </a:ext>
          </a:extLst>
        </xdr:cNvPr>
        <xdr:cNvSpPr txBox="1"/>
      </xdr:nvSpPr>
      <xdr:spPr>
        <a:xfrm>
          <a:off x="5518288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ETCA-II-11-C</a:t>
          </a:r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3505200" cy="638175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485775" y="9829800"/>
          <a:ext cx="3505200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</a:t>
          </a:r>
          <a:r>
            <a:rPr lang="es-MX" sz="1100" baseline="0"/>
            <a:t> REFUGIO CARMELO ARRIQUIVES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 LA SUBDIRECCIÓN ADMINISTRATIVA</a:t>
          </a:r>
          <a:endParaRPr lang="es-MX" sz="1100"/>
        </a:p>
      </xdr:txBody>
    </xdr:sp>
    <xdr:clientData/>
  </xdr:oneCellAnchor>
  <xdr:oneCellAnchor>
    <xdr:from>
      <xdr:col>2</xdr:col>
      <xdr:colOff>628651</xdr:colOff>
      <xdr:row>46</xdr:row>
      <xdr:rowOff>0</xdr:rowOff>
    </xdr:from>
    <xdr:ext cx="3009900" cy="662517"/>
    <xdr:sp macro="" textlink="">
      <xdr:nvSpPr>
        <xdr:cNvPr id="10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3838576" y="9963150"/>
          <a:ext cx="30099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</a:t>
          </a:r>
          <a:r>
            <a:rPr lang="es-MX" sz="1100" baseline="0"/>
            <a:t> JOSÉ FRANCISCO ORTEGA MOLINA</a:t>
          </a:r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  <a:endParaRPr lang="es-MX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627572</xdr:colOff>
      <xdr:row>0</xdr:row>
      <xdr:rowOff>0</xdr:rowOff>
    </xdr:from>
    <xdr:ext cx="1046890" cy="254557"/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5418647" y="0"/>
          <a:ext cx="1046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ETCA-II-11-D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=""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47339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3512300</xdr:colOff>
      <xdr:row>3</xdr:row>
      <xdr:rowOff>195723</xdr:rowOff>
    </xdr:from>
    <xdr:ext cx="562462" cy="239809"/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1200-000005000000}"/>
            </a:ext>
          </a:extLst>
        </xdr:cNvPr>
        <xdr:cNvSpPr txBox="1"/>
      </xdr:nvSpPr>
      <xdr:spPr>
        <a:xfrm>
          <a:off x="3512300" y="814848"/>
          <a:ext cx="562462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Pesos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="" xmlns:a16="http://schemas.microsoft.com/office/drawing/2014/main" id="{00000000-0008-0000-1200-000007000000}"/>
            </a:ext>
          </a:extLst>
        </xdr:cNvPr>
        <xdr:cNvSpPr txBox="1"/>
      </xdr:nvSpPr>
      <xdr:spPr>
        <a:xfrm>
          <a:off x="4222750" y="9789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709083</xdr:colOff>
      <xdr:row>40</xdr:row>
      <xdr:rowOff>0</xdr:rowOff>
    </xdr:from>
    <xdr:ext cx="3143250" cy="662517"/>
    <xdr:sp macro="" textlink="">
      <xdr:nvSpPr>
        <xdr:cNvPr id="8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709083" y="9398000"/>
          <a:ext cx="31432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</a:t>
          </a:r>
          <a:r>
            <a:rPr lang="es-MX" sz="1100" baseline="0"/>
            <a:t> REFUGIO CARMELO ARRIQUIVES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 LA SUBDIRECCIÓN ADMINISTRATIVA</a:t>
          </a:r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19425" cy="662517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4222750" y="9154583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</a:t>
          </a:r>
          <a:r>
            <a:rPr lang="es-MX" sz="1100" baseline="0"/>
            <a:t> JOSÉ FRANCISCO ORTEGA MOLINA</a:t>
          </a:r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  <a:endParaRPr lang="es-MX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321945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229621</xdr:colOff>
      <xdr:row>0</xdr:row>
      <xdr:rowOff>42522</xdr:rowOff>
    </xdr:from>
    <xdr:ext cx="1226791" cy="255134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7577478" y="42522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ETCA-II-11-E</a:t>
          </a: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1300-000005000000}"/>
            </a:ext>
          </a:extLst>
        </xdr:cNvPr>
        <xdr:cNvSpPr txBox="1"/>
      </xdr:nvSpPr>
      <xdr:spPr>
        <a:xfrm>
          <a:off x="22764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="" xmlns:a16="http://schemas.microsoft.com/office/drawing/2014/main" id="{00000000-0008-0000-1300-000006000000}"/>
            </a:ext>
          </a:extLst>
        </xdr:cNvPr>
        <xdr:cNvSpPr txBox="1"/>
      </xdr:nvSpPr>
      <xdr:spPr>
        <a:xfrm>
          <a:off x="68484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504825</xdr:colOff>
      <xdr:row>180</xdr:row>
      <xdr:rowOff>0</xdr:rowOff>
    </xdr:from>
    <xdr:ext cx="3143250" cy="662517"/>
    <xdr:sp macro="" textlink="">
      <xdr:nvSpPr>
        <xdr:cNvPr id="7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1295400" y="36642675"/>
          <a:ext cx="31432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 REFUGIO CARMELO ARRIQUIVES</a:t>
          </a:r>
        </a:p>
        <a:p>
          <a:pPr algn="ctr"/>
          <a:r>
            <a:rPr lang="es-MX" sz="1100"/>
            <a:t>ENC. DE LA SUBDIRECCION ADMINISTRATIVA</a:t>
          </a:r>
        </a:p>
      </xdr:txBody>
    </xdr:sp>
    <xdr:clientData/>
  </xdr:oneCellAnchor>
  <xdr:oneCellAnchor>
    <xdr:from>
      <xdr:col>3</xdr:col>
      <xdr:colOff>610659</xdr:colOff>
      <xdr:row>180</xdr:row>
      <xdr:rowOff>0</xdr:rowOff>
    </xdr:from>
    <xdr:ext cx="3019425" cy="662517"/>
    <xdr:sp macro="" textlink="">
      <xdr:nvSpPr>
        <xdr:cNvPr id="8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5401734" y="3664267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 JOSE FRANCISCO ORTEGA MOLINA</a:t>
          </a:r>
        </a:p>
        <a:p>
          <a:pPr algn="ctr"/>
          <a:r>
            <a:rPr lang="es-MX" sz="1100"/>
            <a:t>DIRECTOR GENERAL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382932</xdr:colOff>
      <xdr:row>0</xdr:row>
      <xdr:rowOff>0</xdr:rowOff>
    </xdr:from>
    <xdr:ext cx="858826" cy="254557"/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498232" y="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382932</xdr:colOff>
      <xdr:row>0</xdr:row>
      <xdr:rowOff>0</xdr:rowOff>
    </xdr:from>
    <xdr:ext cx="858826" cy="254557"/>
    <xdr:sp macro="" textlink="">
      <xdr:nvSpPr>
        <xdr:cNvPr id="6" name="3 CuadroTexto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8498232" y="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382932</xdr:colOff>
      <xdr:row>0</xdr:row>
      <xdr:rowOff>0</xdr:rowOff>
    </xdr:from>
    <xdr:ext cx="858826" cy="254557"/>
    <xdr:sp macro="" textlink="">
      <xdr:nvSpPr>
        <xdr:cNvPr id="8" name="3 CuadroTexto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8498232" y="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019425" cy="662517"/>
    <xdr:sp macro="" textlink="">
      <xdr:nvSpPr>
        <xdr:cNvPr id="10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105833" y="14911917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</a:t>
          </a:r>
          <a:r>
            <a:rPr lang="es-MX" sz="1100" baseline="0"/>
            <a:t> REFUGIO CARMELO ARRIQUIVES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 LA SUBDIRECCIÒN ADMINISTRATIVA</a:t>
          </a:r>
          <a:endParaRPr lang="es-MX" sz="1100"/>
        </a:p>
      </xdr:txBody>
    </xdr:sp>
    <xdr:clientData/>
  </xdr:oneCellAnchor>
  <xdr:oneCellAnchor>
    <xdr:from>
      <xdr:col>1</xdr:col>
      <xdr:colOff>5820835</xdr:colOff>
      <xdr:row>69</xdr:row>
      <xdr:rowOff>0</xdr:rowOff>
    </xdr:from>
    <xdr:ext cx="2942165" cy="662517"/>
    <xdr:sp macro="" textlink="">
      <xdr:nvSpPr>
        <xdr:cNvPr id="11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5926668" y="14911917"/>
          <a:ext cx="294216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</a:t>
          </a:r>
          <a:r>
            <a:rPr lang="es-MX" sz="1100" baseline="0"/>
            <a:t> JOSÉ FRANCISCO ORTEGA MOLINA</a:t>
          </a:r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  <a:endParaRPr lang="es-MX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131706</xdr:colOff>
      <xdr:row>0</xdr:row>
      <xdr:rowOff>0</xdr:rowOff>
    </xdr:from>
    <xdr:ext cx="898003" cy="254557"/>
    <xdr:sp macro="" textlink="">
      <xdr:nvSpPr>
        <xdr:cNvPr id="4" name="2 CuadroTexto">
          <a:extLst>
            <a:ext uri="{FF2B5EF4-FFF2-40B4-BE49-F238E27FC236}">
              <a16:creationId xmlns="" xmlns:a16="http://schemas.microsoft.com/office/drawing/2014/main" id="{00000000-0008-0000-1400-000004000000}"/>
            </a:ext>
          </a:extLst>
        </xdr:cNvPr>
        <xdr:cNvSpPr txBox="1"/>
      </xdr:nvSpPr>
      <xdr:spPr>
        <a:xfrm>
          <a:off x="5418081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ETCA-II-12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1400-000005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19425" cy="662517"/>
    <xdr:sp macro="" textlink="">
      <xdr:nvSpPr>
        <xdr:cNvPr id="7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285750" y="905827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</a:t>
          </a:r>
          <a:r>
            <a:rPr lang="es-MX" sz="1100" baseline="0"/>
            <a:t> REFUGIO CARMELO ARRIQUIVES</a:t>
          </a:r>
        </a:p>
        <a:p>
          <a:pPr algn="ctr"/>
          <a:r>
            <a:rPr lang="es-MX" sz="1100" baseline="0"/>
            <a:t>ENCARGADA DE LA SUBDIRECCIÓN ADMINISTRATIVA</a:t>
          </a:r>
          <a:endParaRPr lang="es-MX" sz="1100"/>
        </a:p>
      </xdr:txBody>
    </xdr:sp>
    <xdr:clientData/>
  </xdr:oneCellAnchor>
  <xdr:oneCellAnchor>
    <xdr:from>
      <xdr:col>2</xdr:col>
      <xdr:colOff>400051</xdr:colOff>
      <xdr:row>34</xdr:row>
      <xdr:rowOff>0</xdr:rowOff>
    </xdr:from>
    <xdr:ext cx="2895599" cy="662517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3457576" y="9058275"/>
          <a:ext cx="289559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JOSÉ</a:t>
          </a:r>
          <a:r>
            <a:rPr lang="es-MX" sz="1100" baseline="0"/>
            <a:t> FRANCISCO ORTEGA MOLINA</a:t>
          </a:r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GENERAL </a:t>
          </a:r>
          <a:endParaRPr lang="es-MX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598431</xdr:colOff>
      <xdr:row>0</xdr:row>
      <xdr:rowOff>0</xdr:rowOff>
    </xdr:from>
    <xdr:ext cx="898003" cy="254557"/>
    <xdr:sp macro="" textlink="">
      <xdr:nvSpPr>
        <xdr:cNvPr id="4" name="2 CuadroTexto">
          <a:extLst>
            <a:ext uri="{FF2B5EF4-FFF2-40B4-BE49-F238E27FC236}">
              <a16:creationId xmlns="" xmlns:a16="http://schemas.microsoft.com/office/drawing/2014/main" id="{00000000-0008-0000-1500-000004000000}"/>
            </a:ext>
          </a:extLst>
        </xdr:cNvPr>
        <xdr:cNvSpPr txBox="1"/>
      </xdr:nvSpPr>
      <xdr:spPr>
        <a:xfrm>
          <a:off x="5370456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ETCA-II-13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1500-000005000000}"/>
            </a:ext>
          </a:extLst>
        </xdr:cNvPr>
        <xdr:cNvSpPr txBox="1"/>
      </xdr:nvSpPr>
      <xdr:spPr>
        <a:xfrm>
          <a:off x="47910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322791</xdr:colOff>
      <xdr:row>35</xdr:row>
      <xdr:rowOff>42334</xdr:rowOff>
    </xdr:from>
    <xdr:ext cx="3220433" cy="609013"/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322791" y="8053917"/>
          <a:ext cx="3220433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C.P.</a:t>
          </a:r>
          <a:r>
            <a:rPr lang="es-MX" sz="1100" baseline="0"/>
            <a:t> REFUGIO CARMELO ARRIQUIVES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 LA SUBDIRECCIÓN ADMINISTRATIVA</a:t>
          </a:r>
          <a:endParaRPr lang="es-MX" sz="1100"/>
        </a:p>
      </xdr:txBody>
    </xdr:sp>
    <xdr:clientData/>
  </xdr:oneCellAnchor>
  <xdr:oneCellAnchor>
    <xdr:from>
      <xdr:col>2</xdr:col>
      <xdr:colOff>723900</xdr:colOff>
      <xdr:row>35</xdr:row>
      <xdr:rowOff>46565</xdr:rowOff>
    </xdr:from>
    <xdr:ext cx="2855141" cy="662517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4216400" y="8058148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</a:t>
          </a:r>
          <a:r>
            <a:rPr lang="es-MX" sz="1100" baseline="0"/>
            <a:t> JOSÉ FRANCISCO ORTEGA MOLINA</a:t>
          </a:r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  <a:endParaRPr lang="es-MX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7 CuadroTexto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16980</xdr:colOff>
      <xdr:row>0</xdr:row>
      <xdr:rowOff>36443</xdr:rowOff>
    </xdr:from>
    <xdr:ext cx="1478446" cy="254557"/>
    <xdr:sp macro="" textlink="">
      <xdr:nvSpPr>
        <xdr:cNvPr id="3" name="11 CuadroText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6293955" y="36443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ETCA-III-14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="" xmlns:a16="http://schemas.microsoft.com/office/drawing/2014/main" id="{00000000-0008-0000-1600-000004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1600-000005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1600-000006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00000000-0008-0000-1600-000008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2925416" cy="609013"/>
    <xdr:sp macro="" textlink="">
      <xdr:nvSpPr>
        <xdr:cNvPr id="10" name="CuadroTexto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0" y="8953500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C.P.</a:t>
          </a:r>
          <a:r>
            <a:rPr lang="es-MX" sz="1100" baseline="0"/>
            <a:t>  REFUGIO CARMELO ARRIQUIVES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 LA SUBDIRECCIÓN GENERAL</a:t>
          </a:r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2855141" cy="662517"/>
    <xdr:sp macro="" textlink="">
      <xdr:nvSpPr>
        <xdr:cNvPr id="11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3933825" y="8953500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</a:t>
          </a:r>
          <a:r>
            <a:rPr lang="es-MX" sz="1100" baseline="0"/>
            <a:t> JOSÉ FRANCISCO ORTEGA MOLINA</a:t>
          </a:r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  <a:endParaRPr lang="es-MX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7</xdr:col>
      <xdr:colOff>366067</xdr:colOff>
      <xdr:row>46</xdr:row>
      <xdr:rowOff>14093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28575"/>
          <a:ext cx="6423967" cy="8748518"/>
        </a:xfrm>
        <a:prstGeom prst="rect">
          <a:avLst/>
        </a:prstGeom>
      </xdr:spPr>
    </xdr:pic>
    <xdr:clientData/>
  </xdr:twoCellAnchor>
  <xdr:oneCellAnchor>
    <xdr:from>
      <xdr:col>0</xdr:col>
      <xdr:colOff>190500</xdr:colOff>
      <xdr:row>14</xdr:row>
      <xdr:rowOff>10063</xdr:rowOff>
    </xdr:from>
    <xdr:ext cx="6143625" cy="1782924"/>
    <xdr:sp macro="" textlink="">
      <xdr:nvSpPr>
        <xdr:cNvPr id="3" name="2 Rectángulo"/>
        <xdr:cNvSpPr/>
      </xdr:nvSpPr>
      <xdr:spPr>
        <a:xfrm>
          <a:off x="190500" y="2677063"/>
          <a:ext cx="6143625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rgbClr val="FF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SE ANEXAN 5 ARCHIVOS DE WORD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111125</xdr:colOff>
      <xdr:row>38</xdr:row>
      <xdr:rowOff>7937</xdr:rowOff>
    </xdr:from>
    <xdr:ext cx="2925416" cy="609013"/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1508125" y="6215062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000"/>
            <a:t>ING. JOSE ROSARIO</a:t>
          </a:r>
          <a:r>
            <a:rPr lang="es-MX" sz="1000" baseline="0"/>
            <a:t> ESPINOZA GALAVIZ</a:t>
          </a:r>
          <a:endParaRPr lang="es-MX" sz="1000"/>
        </a:p>
        <a:p>
          <a:pPr algn="ctr"/>
          <a:r>
            <a:rPr lang="es-MX" sz="1000"/>
            <a:t>SUBDIRECTOR</a:t>
          </a:r>
          <a:r>
            <a:rPr lang="es-MX" sz="1000" baseline="0"/>
            <a:t> DE PLANEACION</a:t>
          </a:r>
        </a:p>
      </xdr:txBody>
    </xdr:sp>
    <xdr:clientData/>
  </xdr:oneCellAnchor>
  <xdr:oneCellAnchor>
    <xdr:from>
      <xdr:col>13</xdr:col>
      <xdr:colOff>288925</xdr:colOff>
      <xdr:row>38</xdr:row>
      <xdr:rowOff>7937</xdr:rowOff>
    </xdr:from>
    <xdr:ext cx="2855141" cy="662517"/>
    <xdr:sp macro="" textlink="">
      <xdr:nvSpPr>
        <xdr:cNvPr id="3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6003925" y="6215062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000"/>
            <a:t>C.P. JOSE FRANCISCO ORTEGA MOLINA</a:t>
          </a:r>
        </a:p>
        <a:p>
          <a:pPr algn="ctr"/>
          <a:r>
            <a:rPr lang="es-MX" sz="1000"/>
            <a:t>DIRECTOR GENERAL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63953</xdr:colOff>
      <xdr:row>0</xdr:row>
      <xdr:rowOff>0</xdr:rowOff>
    </xdr:from>
    <xdr:ext cx="937181" cy="254557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00000000-0008-0000-1900-000003000000}"/>
            </a:ext>
          </a:extLst>
        </xdr:cNvPr>
        <xdr:cNvSpPr txBox="1"/>
      </xdr:nvSpPr>
      <xdr:spPr>
        <a:xfrm>
          <a:off x="5597978" y="0"/>
          <a:ext cx="93718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ETCA-III-16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2925416" cy="609013"/>
    <xdr:sp macro="" textlink="">
      <xdr:nvSpPr>
        <xdr:cNvPr id="4" name="CuadroTexto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127000" y="8784167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C.P. REFUGIO CARMELO ARRIQUIVES</a:t>
          </a:r>
        </a:p>
        <a:p>
          <a:pPr algn="ctr"/>
          <a:r>
            <a:rPr lang="es-MX" sz="1100"/>
            <a:t>ENC. DE LA SUBDIRECCION ADMINISTRATIVA</a:t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2855141" cy="662517"/>
    <xdr:sp macro="" textlink="">
      <xdr:nvSpPr>
        <xdr:cNvPr id="5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3831167" y="8784167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 JOSE FRANCISCO</a:t>
          </a:r>
          <a:r>
            <a:rPr lang="es-MX" sz="1100" baseline="0"/>
            <a:t> ORTEGA MOLINA</a:t>
          </a:r>
          <a:endParaRPr lang="es-MX" sz="1100"/>
        </a:p>
        <a:p>
          <a:pPr algn="ctr"/>
          <a:r>
            <a:rPr lang="es-MX" sz="1100"/>
            <a:t>DIRECTOR GENERAL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105394</xdr:colOff>
      <xdr:row>0</xdr:row>
      <xdr:rowOff>0</xdr:rowOff>
    </xdr:from>
    <xdr:ext cx="952890" cy="254557"/>
    <xdr:sp macro="" textlink="">
      <xdr:nvSpPr>
        <xdr:cNvPr id="4" name="2 CuadroTexto">
          <a:extLst>
            <a:ext uri="{FF2B5EF4-FFF2-40B4-BE49-F238E27FC236}">
              <a16:creationId xmlns="" xmlns:a16="http://schemas.microsoft.com/office/drawing/2014/main" id="{00000000-0008-0000-1A00-000004000000}"/>
            </a:ext>
          </a:extLst>
        </xdr:cNvPr>
        <xdr:cNvSpPr txBox="1"/>
      </xdr:nvSpPr>
      <xdr:spPr>
        <a:xfrm>
          <a:off x="5220319" y="0"/>
          <a:ext cx="952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ETCA-IV-17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1A00-000005000000}"/>
            </a:ext>
          </a:extLst>
        </xdr:cNvPr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95250</xdr:colOff>
      <xdr:row>29</xdr:row>
      <xdr:rowOff>0</xdr:rowOff>
    </xdr:from>
    <xdr:ext cx="3048000" cy="662517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95250" y="6638925"/>
          <a:ext cx="30480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 REFUGIO</a:t>
          </a:r>
          <a:r>
            <a:rPr lang="es-MX" sz="1100" baseline="0"/>
            <a:t> CARMELO ARRIQUIVES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 LA SUBDIRECCIÓN ADMINISTRATIVA</a:t>
          </a:r>
          <a:endParaRPr lang="es-MX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855141" cy="662517"/>
    <xdr:sp macro="" textlink="">
      <xdr:nvSpPr>
        <xdr:cNvPr id="8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3019425" y="6638925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</a:t>
          </a:r>
          <a:r>
            <a:rPr lang="es-MX" sz="1100" baseline="0"/>
            <a:t> JOSÉ FRANCISCO ORTEGA MOLINA</a:t>
          </a:r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  <a:endParaRPr lang="es-MX" sz="1100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1B00-000003000000}"/>
            </a:ext>
          </a:extLst>
        </xdr:cNvPr>
        <xdr:cNvSpPr txBox="1"/>
      </xdr:nvSpPr>
      <xdr:spPr>
        <a:xfrm>
          <a:off x="52006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ETCA-IV-18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="" xmlns:a16="http://schemas.microsoft.com/office/drawing/2014/main" id="{00000000-0008-0000-1B00-000004000000}"/>
            </a:ext>
          </a:extLst>
        </xdr:cNvPr>
        <xdr:cNvSpPr txBox="1"/>
      </xdr:nvSpPr>
      <xdr:spPr>
        <a:xfrm>
          <a:off x="47720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2905125" cy="662517"/>
    <xdr:sp macro="" textlink="">
      <xdr:nvSpPr>
        <xdr:cNvPr id="5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190500" y="8985250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 REFUGIO CARMELO ARRIQUIVES</a:t>
          </a:r>
        </a:p>
        <a:p>
          <a:pPr algn="ctr"/>
          <a:r>
            <a:rPr lang="es-MX" sz="1100"/>
            <a:t>ENC.</a:t>
          </a:r>
          <a:r>
            <a:rPr lang="es-MX" sz="1100" baseline="0"/>
            <a:t> DE LA SUBDIRECCION ADMINISTRATIVA</a:t>
          </a:r>
          <a:endParaRPr lang="es-MX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2905125" cy="662517"/>
    <xdr:sp macro="" textlink="">
      <xdr:nvSpPr>
        <xdr:cNvPr id="7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2878667" y="8985250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 JOSE FRANCISCO ORTEGA</a:t>
          </a:r>
          <a:r>
            <a:rPr lang="es-MX" sz="1100" baseline="0"/>
            <a:t> MOLINA</a:t>
          </a:r>
          <a:endParaRPr lang="es-MX" sz="1100"/>
        </a:p>
        <a:p>
          <a:pPr algn="ctr"/>
          <a:r>
            <a:rPr lang="es-MX" sz="1100"/>
            <a:t>DIRECTOR </a:t>
          </a:r>
          <a:r>
            <a:rPr lang="es-MX" sz="1100" baseline="0"/>
            <a:t> GENERAL</a:t>
          </a:r>
          <a:endParaRPr lang="es-MX" sz="1100"/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1C00-000003000000}"/>
            </a:ext>
          </a:extLst>
        </xdr:cNvPr>
        <xdr:cNvSpPr txBox="1"/>
      </xdr:nvSpPr>
      <xdr:spPr>
        <a:xfrm>
          <a:off x="52387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ETCA-IV-19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1C00-000005000000}"/>
            </a:ext>
          </a:extLst>
        </xdr:cNvPr>
        <xdr:cNvSpPr txBox="1"/>
      </xdr:nvSpPr>
      <xdr:spPr>
        <a:xfrm>
          <a:off x="49815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57151</xdr:colOff>
      <xdr:row>927</xdr:row>
      <xdr:rowOff>0</xdr:rowOff>
    </xdr:from>
    <xdr:ext cx="2914649" cy="662517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57151" y="9239250"/>
          <a:ext cx="29146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</a:t>
          </a:r>
          <a:r>
            <a:rPr lang="es-MX" sz="1100" baseline="0"/>
            <a:t> REFUGIO CARMELO ARRIQUIVES</a:t>
          </a:r>
          <a:endParaRPr lang="es-MX" sz="1100"/>
        </a:p>
        <a:p>
          <a:pPr algn="ctr"/>
          <a:r>
            <a:rPr lang="es-MX" sz="1100"/>
            <a:t>ENC. DE LA SUBDIRECCION ADMINISTRATIVA</a:t>
          </a:r>
        </a:p>
      </xdr:txBody>
    </xdr:sp>
    <xdr:clientData/>
  </xdr:oneCellAnchor>
  <xdr:oneCellAnchor>
    <xdr:from>
      <xdr:col>2</xdr:col>
      <xdr:colOff>276224</xdr:colOff>
      <xdr:row>927</xdr:row>
      <xdr:rowOff>0</xdr:rowOff>
    </xdr:from>
    <xdr:ext cx="3019425" cy="662517"/>
    <xdr:sp macro="" textlink="">
      <xdr:nvSpPr>
        <xdr:cNvPr id="8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2924174" y="923925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 JOSE FRANCISCO ORTEGA MOLINA</a:t>
          </a:r>
        </a:p>
        <a:p>
          <a:pPr algn="ctr"/>
          <a:r>
            <a:rPr lang="es-MX" sz="1100"/>
            <a:t>DIRECTOR GENERAL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885825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1D00-000003000000}"/>
            </a:ext>
          </a:extLst>
        </xdr:cNvPr>
        <xdr:cNvSpPr txBox="1"/>
      </xdr:nvSpPr>
      <xdr:spPr>
        <a:xfrm>
          <a:off x="529590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ETCA-IV-20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="" xmlns:a16="http://schemas.microsoft.com/office/drawing/2014/main" id="{00000000-0008-0000-1D00-000004000000}"/>
            </a:ext>
          </a:extLst>
        </xdr:cNvPr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95250</xdr:colOff>
      <xdr:row>34</xdr:row>
      <xdr:rowOff>0</xdr:rowOff>
    </xdr:from>
    <xdr:ext cx="2695575" cy="662517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95250" y="8791575"/>
          <a:ext cx="26955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 REFUGIO CARMELO ARRIQUIVES</a:t>
          </a:r>
        </a:p>
        <a:p>
          <a:pPr algn="ctr"/>
          <a:r>
            <a:rPr lang="es-MX" sz="1100"/>
            <a:t>ENC. DE LA SUBDIRECION ADMINISTRATIVA</a:t>
          </a:r>
        </a:p>
      </xdr:txBody>
    </xdr:sp>
    <xdr:clientData/>
  </xdr:oneCellAnchor>
  <xdr:oneCellAnchor>
    <xdr:from>
      <xdr:col>2</xdr:col>
      <xdr:colOff>228600</xdr:colOff>
      <xdr:row>34</xdr:row>
      <xdr:rowOff>0</xdr:rowOff>
    </xdr:from>
    <xdr:ext cx="2933700" cy="662517"/>
    <xdr:sp macro="" textlink="">
      <xdr:nvSpPr>
        <xdr:cNvPr id="7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2857500" y="8791575"/>
          <a:ext cx="29337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 JOSE</a:t>
          </a:r>
          <a:r>
            <a:rPr lang="es-MX" sz="1100" baseline="0"/>
            <a:t> FRANCISCO ORTEGA MOLINA</a:t>
          </a:r>
          <a:endParaRPr lang="es-MX" sz="1100"/>
        </a:p>
        <a:p>
          <a:pPr algn="ctr"/>
          <a:r>
            <a:rPr lang="es-MX" sz="1100"/>
            <a:t>DIRECTOR GENERAL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68607</xdr:colOff>
      <xdr:row>0</xdr:row>
      <xdr:rowOff>47625</xdr:rowOff>
    </xdr:from>
    <xdr:ext cx="858826" cy="254557"/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7202832" y="47625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4</xdr:col>
      <xdr:colOff>200025</xdr:colOff>
      <xdr:row>3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6482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142875</xdr:colOff>
      <xdr:row>40</xdr:row>
      <xdr:rowOff>0</xdr:rowOff>
    </xdr:from>
    <xdr:ext cx="3124200" cy="662517"/>
    <xdr:sp macro="" textlink="">
      <xdr:nvSpPr>
        <xdr:cNvPr id="7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142875" y="9229725"/>
          <a:ext cx="31242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342900</xdr:colOff>
      <xdr:row>40</xdr:row>
      <xdr:rowOff>0</xdr:rowOff>
    </xdr:from>
    <xdr:ext cx="3305175" cy="662517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4505325" y="922972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123825</xdr:colOff>
      <xdr:row>42</xdr:row>
      <xdr:rowOff>57150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1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08825" cy="8058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5718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154332</xdr:colOff>
      <xdr:row>0</xdr:row>
      <xdr:rowOff>38100</xdr:rowOff>
    </xdr:from>
    <xdr:ext cx="858826" cy="254557"/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6678957" y="3810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ETCA-I-04</a:t>
          </a:r>
        </a:p>
      </xdr:txBody>
    </xdr:sp>
    <xdr:clientData/>
  </xdr:oneCellAnchor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99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127000</xdr:colOff>
      <xdr:row>64</xdr:row>
      <xdr:rowOff>134937</xdr:rowOff>
    </xdr:from>
    <xdr:ext cx="3119438" cy="682624"/>
    <xdr:sp macro="" textlink="">
      <xdr:nvSpPr>
        <xdr:cNvPr id="8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127000" y="11572875"/>
          <a:ext cx="3119438" cy="682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</a:t>
          </a:r>
          <a:r>
            <a:rPr lang="es-MX" sz="1100" baseline="0"/>
            <a:t> REFUGIO CARMELO ARRIQUIVES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 LA SUBDIRECCIÓN ADMINISTRATIVA</a:t>
          </a:r>
          <a:endParaRPr lang="es-MX" sz="1100"/>
        </a:p>
      </xdr:txBody>
    </xdr:sp>
    <xdr:clientData/>
  </xdr:oneCellAnchor>
  <xdr:oneCellAnchor>
    <xdr:from>
      <xdr:col>0</xdr:col>
      <xdr:colOff>4730752</xdr:colOff>
      <xdr:row>64</xdr:row>
      <xdr:rowOff>150812</xdr:rowOff>
    </xdr:from>
    <xdr:ext cx="2817812" cy="722313"/>
    <xdr:sp macro="" textlink="">
      <xdr:nvSpPr>
        <xdr:cNvPr id="10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4730752" y="11588750"/>
          <a:ext cx="2817812" cy="7223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</a:t>
          </a:r>
          <a:r>
            <a:rPr lang="es-MX" sz="1100" baseline="0"/>
            <a:t> JOSÉ FRANCISCO ORTEGA MOLINA</a:t>
          </a:r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  <a:endParaRPr lang="es-MX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649165</xdr:colOff>
      <xdr:row>0</xdr:row>
      <xdr:rowOff>30773</xdr:rowOff>
    </xdr:from>
    <xdr:ext cx="1066800" cy="254557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096607" y="30773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70866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87923</xdr:colOff>
      <xdr:row>67</xdr:row>
      <xdr:rowOff>51289</xdr:rowOff>
    </xdr:from>
    <xdr:ext cx="3128596" cy="681404"/>
    <xdr:sp macro="" textlink="">
      <xdr:nvSpPr>
        <xdr:cNvPr id="4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87923" y="9634904"/>
          <a:ext cx="3128596" cy="681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 REFUGIO CARMELO ARRIQUIVES</a:t>
          </a:r>
        </a:p>
        <a:p>
          <a:pPr algn="ctr"/>
          <a:r>
            <a:rPr lang="es-MX" sz="1100"/>
            <a:t>ENCARGADA DE LA SUBDIRECCION ADMINISTRATIVA</a:t>
          </a:r>
        </a:p>
      </xdr:txBody>
    </xdr:sp>
    <xdr:clientData/>
  </xdr:oneCellAnchor>
  <xdr:oneCellAnchor>
    <xdr:from>
      <xdr:col>1</xdr:col>
      <xdr:colOff>3033345</xdr:colOff>
      <xdr:row>67</xdr:row>
      <xdr:rowOff>51288</xdr:rowOff>
    </xdr:from>
    <xdr:ext cx="2850173" cy="674077"/>
    <xdr:sp macro="" textlink="">
      <xdr:nvSpPr>
        <xdr:cNvPr id="7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3223845" y="9634903"/>
          <a:ext cx="2850173" cy="6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</a:t>
          </a:r>
          <a:r>
            <a:rPr lang="es-MX" sz="1100" baseline="0"/>
            <a:t> JOSE FRANCISCO ORTEGA MOLINA</a:t>
          </a:r>
          <a:endParaRPr lang="es-MX" sz="1100"/>
        </a:p>
        <a:p>
          <a:pPr algn="ctr"/>
          <a:r>
            <a:rPr lang="es-MX" sz="1100"/>
            <a:t>DIRECTOR GENERAL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792507</xdr:colOff>
      <xdr:row>0</xdr:row>
      <xdr:rowOff>19050</xdr:rowOff>
    </xdr:from>
    <xdr:ext cx="858826" cy="254557"/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5583582" y="1905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55721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219450" cy="662517"/>
    <xdr:sp macro="" textlink="">
      <xdr:nvSpPr>
        <xdr:cNvPr id="7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104775" y="8277225"/>
          <a:ext cx="32194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</a:t>
          </a:r>
          <a:r>
            <a:rPr lang="es-MX" sz="1100" baseline="0"/>
            <a:t> REFUGIO CARMELO ARRIQUIVES</a:t>
          </a:r>
        </a:p>
        <a:p>
          <a:pPr algn="ctr"/>
          <a:r>
            <a:rPr lang="es-MX" sz="1100" baseline="0"/>
            <a:t>ENCARGADA DE LA SUBDIRECCIÓN ADMINISTRATIVA</a:t>
          </a:r>
        </a:p>
        <a:p>
          <a:pPr algn="ctr"/>
          <a:endParaRPr lang="es-MX" sz="1100"/>
        </a:p>
      </xdr:txBody>
    </xdr:sp>
    <xdr:clientData/>
  </xdr:oneCellAnchor>
  <xdr:oneCellAnchor>
    <xdr:from>
      <xdr:col>3</xdr:col>
      <xdr:colOff>571501</xdr:colOff>
      <xdr:row>31</xdr:row>
      <xdr:rowOff>0</xdr:rowOff>
    </xdr:from>
    <xdr:ext cx="2733674" cy="662517"/>
    <xdr:sp macro="" textlink="">
      <xdr:nvSpPr>
        <xdr:cNvPr id="8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3667126" y="8277225"/>
          <a:ext cx="2733674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</a:t>
          </a:r>
          <a:r>
            <a:rPr lang="es-MX" sz="1100" baseline="0"/>
            <a:t> JOSÉ FRANCISCO ORTEGA MOLINA</a:t>
          </a:r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  <a:endParaRPr lang="es-MX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249582</xdr:colOff>
      <xdr:row>0</xdr:row>
      <xdr:rowOff>47625</xdr:rowOff>
    </xdr:from>
    <xdr:ext cx="858826" cy="254557"/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5631207" y="47625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  <xdr:oneCellAnchor>
    <xdr:from>
      <xdr:col>4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47910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43</xdr:row>
      <xdr:rowOff>57150</xdr:rowOff>
    </xdr:from>
    <xdr:ext cx="3019425" cy="695325"/>
    <xdr:sp macro="" textlink="">
      <xdr:nvSpPr>
        <xdr:cNvPr id="5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142875" y="8705850"/>
          <a:ext cx="301942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</a:t>
          </a:r>
          <a:r>
            <a:rPr lang="es-MX" sz="1100" baseline="0"/>
            <a:t> REFUGIO CARMELO ARRIQUIVES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 LA SUBDIRECCION ADMINISTRATIVA</a:t>
          </a:r>
          <a:endParaRPr lang="es-MX" sz="1100"/>
        </a:p>
      </xdr:txBody>
    </xdr:sp>
    <xdr:clientData/>
  </xdr:oneCellAnchor>
  <xdr:oneCellAnchor>
    <xdr:from>
      <xdr:col>3</xdr:col>
      <xdr:colOff>0</xdr:colOff>
      <xdr:row>43</xdr:row>
      <xdr:rowOff>47624</xdr:rowOff>
    </xdr:from>
    <xdr:ext cx="3019425" cy="666751"/>
    <xdr:sp macro="" textlink="">
      <xdr:nvSpPr>
        <xdr:cNvPr id="8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3152775" y="8696324"/>
          <a:ext cx="3019425" cy="666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</a:t>
          </a:r>
          <a:r>
            <a:rPr lang="es-MX" sz="1100" baseline="0"/>
            <a:t> JOSÉ  FRANCISCO ORTEGA MOLINA</a:t>
          </a:r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  <a:endParaRPr lang="es-MX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762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87658</xdr:colOff>
      <xdr:row>0</xdr:row>
      <xdr:rowOff>76200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6678958" y="762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ETCA-I-08</a:t>
          </a:r>
        </a:p>
      </xdr:txBody>
    </xdr:sp>
    <xdr:clientData/>
  </xdr:oneCellAnchor>
  <xdr:oneCellAnchor>
    <xdr:from>
      <xdr:col>7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53911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200025</xdr:colOff>
      <xdr:row>3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55911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603250</xdr:colOff>
      <xdr:row>47</xdr:row>
      <xdr:rowOff>95250</xdr:rowOff>
    </xdr:from>
    <xdr:ext cx="2995083" cy="751417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603250" y="9768417"/>
          <a:ext cx="2995083" cy="751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 REFUGIO CARMELO ARRIQUIVES</a:t>
          </a:r>
        </a:p>
        <a:p>
          <a:pPr algn="ctr"/>
          <a:r>
            <a:rPr lang="es-MX" sz="1100"/>
            <a:t>ENCARGADA DE LA SUBDIRECCION ADMINISTRATIVA</a:t>
          </a:r>
        </a:p>
      </xdr:txBody>
    </xdr:sp>
    <xdr:clientData/>
  </xdr:oneCellAnchor>
  <xdr:oneCellAnchor>
    <xdr:from>
      <xdr:col>5</xdr:col>
      <xdr:colOff>317499</xdr:colOff>
      <xdr:row>47</xdr:row>
      <xdr:rowOff>84667</xdr:rowOff>
    </xdr:from>
    <xdr:ext cx="2772833" cy="740834"/>
    <xdr:sp macro="" textlink="">
      <xdr:nvSpPr>
        <xdr:cNvPr id="11" name="CuadroTexto 5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4624916" y="9757834"/>
          <a:ext cx="2772833" cy="7408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 JOSE FRANCISCO ORTEGA MOLINA</a:t>
          </a:r>
        </a:p>
        <a:p>
          <a:pPr algn="ctr"/>
          <a:r>
            <a:rPr lang="es-MX" sz="1100"/>
            <a:t>DIRECTOR GENERAL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602008</xdr:colOff>
      <xdr:row>0</xdr:row>
      <xdr:rowOff>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6174133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ETCA-I-09</a:t>
          </a:r>
        </a:p>
      </xdr:txBody>
    </xdr:sp>
    <xdr:clientData/>
  </xdr:oneCellAnchor>
  <xdr:oneCellAnchor>
    <xdr:from>
      <xdr:col>8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58293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fugio%20Carmelo%20A/Downloads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7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showGridLines="0" view="pageBreakPreview" topLeftCell="B6" zoomScale="80" zoomScaleNormal="115" zoomScaleSheetLayoutView="80" workbookViewId="0">
      <selection activeCell="B51" sqref="B51"/>
    </sheetView>
  </sheetViews>
  <sheetFormatPr baseColWidth="10" defaultColWidth="11.375" defaultRowHeight="15" customHeight="1"/>
  <cols>
    <col min="1" max="1" width="0.625" style="3" hidden="1" customWidth="1"/>
    <col min="2" max="2" width="3.25" style="3" customWidth="1"/>
    <col min="3" max="3" width="14.375" style="3" customWidth="1"/>
    <col min="4" max="4" width="71.375" style="3" customWidth="1"/>
    <col min="5" max="5" width="3" style="3" customWidth="1"/>
    <col min="6" max="16384" width="11.375" style="3"/>
  </cols>
  <sheetData>
    <row r="1" spans="1:4" ht="15" hidden="1" customHeight="1">
      <c r="A1" s="774" t="s">
        <v>0</v>
      </c>
      <c r="B1" s="774"/>
      <c r="C1" s="774"/>
      <c r="D1" s="774"/>
    </row>
    <row r="2" spans="1:4" ht="15" hidden="1" customHeight="1">
      <c r="A2" s="774" t="s">
        <v>1</v>
      </c>
      <c r="B2" s="774"/>
      <c r="C2" s="774"/>
      <c r="D2" s="774"/>
    </row>
    <row r="3" spans="1:4" ht="15" hidden="1" customHeight="1">
      <c r="A3" s="775" t="s">
        <v>2</v>
      </c>
      <c r="B3" s="775"/>
      <c r="C3" s="775"/>
      <c r="D3" s="775"/>
    </row>
    <row r="4" spans="1:4" ht="15" hidden="1" customHeight="1">
      <c r="A4" s="775" t="s">
        <v>3</v>
      </c>
      <c r="B4" s="775"/>
      <c r="C4" s="775"/>
      <c r="D4" s="775"/>
    </row>
    <row r="5" spans="1:4" ht="15" hidden="1" customHeight="1">
      <c r="A5" s="775" t="s">
        <v>4</v>
      </c>
      <c r="B5" s="775"/>
      <c r="C5" s="775"/>
      <c r="D5" s="775"/>
    </row>
    <row r="6" spans="1:4" ht="27.75" customHeight="1">
      <c r="A6" s="638"/>
      <c r="B6" s="638"/>
      <c r="C6" s="50" t="s">
        <v>5</v>
      </c>
      <c r="D6" s="638"/>
    </row>
    <row r="7" spans="1:4" ht="9" customHeight="1">
      <c r="A7" s="638"/>
      <c r="B7" s="638"/>
      <c r="C7" s="638"/>
      <c r="D7" s="638"/>
    </row>
    <row r="8" spans="1:4" ht="15" customHeight="1">
      <c r="B8" s="51"/>
      <c r="C8" s="52" t="s">
        <v>6</v>
      </c>
      <c r="D8" s="51"/>
    </row>
    <row r="9" spans="1:4" ht="9.75" customHeight="1">
      <c r="D9" s="37"/>
    </row>
    <row r="10" spans="1:4" s="33" customFormat="1" ht="15" customHeight="1">
      <c r="B10" s="53" t="s">
        <v>7</v>
      </c>
      <c r="C10" s="54" t="s">
        <v>8</v>
      </c>
      <c r="D10" s="53" t="s">
        <v>9</v>
      </c>
    </row>
    <row r="11" spans="1:4" s="33" customFormat="1" ht="6.75" customHeight="1">
      <c r="B11" s="55"/>
      <c r="C11" s="55"/>
      <c r="D11" s="55"/>
    </row>
    <row r="12" spans="1:4" s="33" customFormat="1" ht="15" customHeight="1">
      <c r="B12" s="643"/>
      <c r="C12" s="776" t="s">
        <v>10</v>
      </c>
      <c r="D12" s="776"/>
    </row>
    <row r="13" spans="1:4" ht="15" customHeight="1">
      <c r="B13" s="60">
        <v>1</v>
      </c>
      <c r="C13" s="61" t="s">
        <v>11</v>
      </c>
      <c r="D13" s="62" t="s">
        <v>12</v>
      </c>
    </row>
    <row r="14" spans="1:4" ht="15" customHeight="1">
      <c r="B14" s="60">
        <v>2</v>
      </c>
      <c r="C14" s="61" t="s">
        <v>13</v>
      </c>
      <c r="D14" s="62" t="s">
        <v>14</v>
      </c>
    </row>
    <row r="15" spans="1:4" ht="15" customHeight="1">
      <c r="B15" s="60">
        <v>3</v>
      </c>
      <c r="C15" s="61" t="s">
        <v>15</v>
      </c>
      <c r="D15" s="62" t="s">
        <v>16</v>
      </c>
    </row>
    <row r="16" spans="1:4" ht="15" customHeight="1">
      <c r="B16" s="60">
        <v>4</v>
      </c>
      <c r="C16" s="61" t="s">
        <v>17</v>
      </c>
      <c r="D16" s="62" t="s">
        <v>18</v>
      </c>
    </row>
    <row r="17" spans="2:4" ht="15" customHeight="1">
      <c r="B17" s="60">
        <v>5</v>
      </c>
      <c r="C17" s="61" t="s">
        <v>19</v>
      </c>
      <c r="D17" s="62" t="s">
        <v>20</v>
      </c>
    </row>
    <row r="18" spans="2:4" ht="15" customHeight="1">
      <c r="B18" s="60">
        <v>6</v>
      </c>
      <c r="C18" s="61" t="s">
        <v>21</v>
      </c>
      <c r="D18" s="62" t="s">
        <v>22</v>
      </c>
    </row>
    <row r="19" spans="2:4" ht="15" customHeight="1">
      <c r="B19" s="60">
        <v>7</v>
      </c>
      <c r="C19" s="61" t="s">
        <v>23</v>
      </c>
      <c r="D19" s="62" t="s">
        <v>24</v>
      </c>
    </row>
    <row r="20" spans="2:4" ht="15" customHeight="1">
      <c r="B20" s="60">
        <v>8</v>
      </c>
      <c r="C20" s="61" t="s">
        <v>25</v>
      </c>
      <c r="D20" s="62" t="s">
        <v>26</v>
      </c>
    </row>
    <row r="21" spans="2:4" ht="15" customHeight="1">
      <c r="B21" s="60">
        <v>9</v>
      </c>
      <c r="C21" s="61" t="s">
        <v>27</v>
      </c>
      <c r="D21" s="62" t="s">
        <v>28</v>
      </c>
    </row>
    <row r="22" spans="2:4" ht="6.75" customHeight="1">
      <c r="B22" s="55"/>
      <c r="C22" s="55"/>
      <c r="D22" s="55"/>
    </row>
    <row r="23" spans="2:4" s="33" customFormat="1" ht="15" customHeight="1">
      <c r="B23" s="71"/>
      <c r="C23" s="773" t="s">
        <v>29</v>
      </c>
      <c r="D23" s="773"/>
    </row>
    <row r="24" spans="2:4" ht="15" customHeight="1">
      <c r="B24" s="60">
        <v>10</v>
      </c>
      <c r="C24" s="61" t="s">
        <v>30</v>
      </c>
      <c r="D24" s="62" t="s">
        <v>31</v>
      </c>
    </row>
    <row r="25" spans="2:4" ht="15" customHeight="1">
      <c r="B25" s="63">
        <v>11</v>
      </c>
      <c r="C25" s="61" t="s">
        <v>32</v>
      </c>
      <c r="D25" s="64" t="s">
        <v>33</v>
      </c>
    </row>
    <row r="26" spans="2:4" ht="25.5">
      <c r="B26" s="68">
        <v>12</v>
      </c>
      <c r="C26" s="69" t="s">
        <v>34</v>
      </c>
      <c r="D26" s="79" t="s">
        <v>35</v>
      </c>
    </row>
    <row r="27" spans="2:4" ht="25.5">
      <c r="B27" s="68">
        <v>13</v>
      </c>
      <c r="C27" s="69" t="s">
        <v>36</v>
      </c>
      <c r="D27" s="79" t="s">
        <v>37</v>
      </c>
    </row>
    <row r="28" spans="2:4" ht="27">
      <c r="B28" s="68">
        <v>14</v>
      </c>
      <c r="C28" s="69" t="s">
        <v>38</v>
      </c>
      <c r="D28" s="80" t="s">
        <v>39</v>
      </c>
    </row>
    <row r="29" spans="2:4" ht="27">
      <c r="B29" s="68">
        <v>15</v>
      </c>
      <c r="C29" s="69" t="s">
        <v>40</v>
      </c>
      <c r="D29" s="80" t="s">
        <v>41</v>
      </c>
    </row>
    <row r="30" spans="2:4" ht="27">
      <c r="B30" s="81">
        <v>16</v>
      </c>
      <c r="C30" s="69" t="s">
        <v>42</v>
      </c>
      <c r="D30" s="80" t="s">
        <v>43</v>
      </c>
    </row>
    <row r="31" spans="2:4" ht="27">
      <c r="B31" s="81">
        <v>17</v>
      </c>
      <c r="C31" s="69" t="s">
        <v>44</v>
      </c>
      <c r="D31" s="80" t="s">
        <v>45</v>
      </c>
    </row>
    <row r="32" spans="2:4" ht="15" customHeight="1">
      <c r="B32" s="66">
        <v>18</v>
      </c>
      <c r="C32" s="65" t="s">
        <v>46</v>
      </c>
      <c r="D32" s="67" t="s">
        <v>47</v>
      </c>
    </row>
    <row r="33" spans="2:4" ht="25.5">
      <c r="B33" s="81">
        <v>19</v>
      </c>
      <c r="C33" s="69" t="s">
        <v>48</v>
      </c>
      <c r="D33" s="79" t="s">
        <v>49</v>
      </c>
    </row>
    <row r="34" spans="2:4" ht="15" customHeight="1">
      <c r="B34" s="60">
        <v>20</v>
      </c>
      <c r="C34" s="65" t="s">
        <v>50</v>
      </c>
      <c r="D34" s="64" t="s">
        <v>51</v>
      </c>
    </row>
    <row r="35" spans="2:4" ht="15" customHeight="1">
      <c r="B35" s="60">
        <v>21</v>
      </c>
      <c r="C35" s="61" t="s">
        <v>52</v>
      </c>
      <c r="D35" s="62" t="s">
        <v>53</v>
      </c>
    </row>
    <row r="36" spans="2:4" ht="7.5" customHeight="1">
      <c r="B36" s="76"/>
      <c r="C36" s="77"/>
      <c r="D36" s="77"/>
    </row>
    <row r="37" spans="2:4" s="33" customFormat="1" ht="15" customHeight="1">
      <c r="B37" s="71"/>
      <c r="C37" s="773" t="s">
        <v>54</v>
      </c>
      <c r="D37" s="773"/>
    </row>
    <row r="38" spans="2:4" ht="16.5">
      <c r="B38" s="68">
        <v>22</v>
      </c>
      <c r="C38" s="69" t="s">
        <v>55</v>
      </c>
      <c r="D38" s="70" t="s">
        <v>56</v>
      </c>
    </row>
    <row r="39" spans="2:4" ht="43.5" customHeight="1">
      <c r="B39" s="68">
        <v>23</v>
      </c>
      <c r="C39" s="69" t="s">
        <v>57</v>
      </c>
      <c r="D39" s="70" t="s">
        <v>58</v>
      </c>
    </row>
    <row r="40" spans="2:4" ht="16.5">
      <c r="B40" s="68">
        <v>24</v>
      </c>
      <c r="C40" s="69" t="s">
        <v>59</v>
      </c>
      <c r="D40" s="70" t="s">
        <v>60</v>
      </c>
    </row>
    <row r="41" spans="2:4" ht="15" customHeight="1">
      <c r="B41" s="60">
        <v>25</v>
      </c>
      <c r="C41" s="61" t="s">
        <v>61</v>
      </c>
      <c r="D41" s="62" t="s">
        <v>62</v>
      </c>
    </row>
    <row r="42" spans="2:4" ht="7.5" customHeight="1">
      <c r="B42" s="76"/>
      <c r="C42" s="77"/>
      <c r="D42" s="77"/>
    </row>
    <row r="43" spans="2:4" s="33" customFormat="1" ht="15" customHeight="1">
      <c r="B43" s="71"/>
      <c r="C43" s="773" t="s">
        <v>63</v>
      </c>
      <c r="D43" s="773"/>
    </row>
    <row r="44" spans="2:4" s="33" customFormat="1" ht="15" customHeight="1">
      <c r="B44" s="71"/>
      <c r="C44" s="72" t="s">
        <v>64</v>
      </c>
      <c r="D44" s="72"/>
    </row>
    <row r="45" spans="2:4" ht="15" customHeight="1">
      <c r="B45" s="73"/>
      <c r="C45" s="74" t="s">
        <v>65</v>
      </c>
      <c r="D45" s="73"/>
    </row>
    <row r="46" spans="2:4" ht="15" customHeight="1">
      <c r="B46" s="60">
        <v>26</v>
      </c>
      <c r="C46" s="61" t="s">
        <v>66</v>
      </c>
      <c r="D46" s="62" t="s">
        <v>67</v>
      </c>
    </row>
    <row r="47" spans="2:4" ht="15" customHeight="1">
      <c r="B47" s="60">
        <v>27</v>
      </c>
      <c r="C47" s="65" t="s">
        <v>68</v>
      </c>
      <c r="D47" s="64" t="s">
        <v>69</v>
      </c>
    </row>
    <row r="48" spans="2:4" ht="15" customHeight="1">
      <c r="B48" s="60">
        <v>28</v>
      </c>
      <c r="C48" s="61" t="s">
        <v>70</v>
      </c>
      <c r="D48" s="62" t="s">
        <v>71</v>
      </c>
    </row>
    <row r="49" spans="2:4" ht="15" customHeight="1">
      <c r="B49" s="60">
        <v>29</v>
      </c>
      <c r="C49" s="61" t="s">
        <v>72</v>
      </c>
      <c r="D49" s="62" t="s">
        <v>73</v>
      </c>
    </row>
    <row r="50" spans="2:4" ht="15" customHeight="1">
      <c r="B50" s="60">
        <v>30</v>
      </c>
      <c r="C50" s="61" t="s">
        <v>74</v>
      </c>
      <c r="D50" s="62" t="s">
        <v>75</v>
      </c>
    </row>
  </sheetData>
  <mergeCells count="9">
    <mergeCell ref="C23:D23"/>
    <mergeCell ref="C37:D37"/>
    <mergeCell ref="C43:D43"/>
    <mergeCell ref="A1:D1"/>
    <mergeCell ref="A2:D2"/>
    <mergeCell ref="A3:D3"/>
    <mergeCell ref="A4:D4"/>
    <mergeCell ref="A5:D5"/>
    <mergeCell ref="C12:D12"/>
  </mergeCells>
  <printOptions horizontalCentered="1"/>
  <pageMargins left="0.39370078740157483" right="0.39370078740157483" top="0.51181102362204722" bottom="0.39370078740157483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>
    <tabColor theme="7"/>
  </sheetPr>
  <dimension ref="A1:J50"/>
  <sheetViews>
    <sheetView view="pageBreakPreview" zoomScaleSheetLayoutView="100" workbookViewId="0">
      <selection activeCell="A3" sqref="A3:J3"/>
    </sheetView>
  </sheetViews>
  <sheetFormatPr baseColWidth="10" defaultColWidth="11.375" defaultRowHeight="16.5"/>
  <cols>
    <col min="1" max="1" width="3.625" style="3" customWidth="1"/>
    <col min="2" max="8" width="11.375" style="3"/>
    <col min="9" max="9" width="12.375" style="3" customWidth="1"/>
    <col min="10" max="16384" width="11.375" style="3"/>
  </cols>
  <sheetData>
    <row r="1" spans="1:10">
      <c r="A1" s="811" t="s">
        <v>76</v>
      </c>
      <c r="B1" s="811"/>
      <c r="C1" s="811"/>
      <c r="D1" s="811"/>
      <c r="E1" s="811"/>
      <c r="F1" s="811"/>
      <c r="G1" s="811"/>
      <c r="H1" s="811"/>
      <c r="I1" s="811"/>
      <c r="J1" s="811"/>
    </row>
    <row r="2" spans="1:10">
      <c r="A2" s="813" t="s">
        <v>28</v>
      </c>
      <c r="B2" s="813"/>
      <c r="C2" s="813"/>
      <c r="D2" s="813"/>
      <c r="E2" s="813"/>
      <c r="F2" s="813"/>
      <c r="G2" s="813"/>
      <c r="H2" s="813"/>
      <c r="I2" s="813"/>
      <c r="J2" s="813"/>
    </row>
    <row r="3" spans="1:10">
      <c r="A3" s="812" t="str">
        <f>'ETCA-I-01'!A3:G3</f>
        <v>TELEFONIA RURAL DE SONORA</v>
      </c>
      <c r="B3" s="812"/>
      <c r="C3" s="812"/>
      <c r="D3" s="812"/>
      <c r="E3" s="812"/>
      <c r="F3" s="812"/>
      <c r="G3" s="812"/>
      <c r="H3" s="812"/>
      <c r="I3" s="812"/>
      <c r="J3" s="812"/>
    </row>
    <row r="4" spans="1:10">
      <c r="A4" s="812" t="str">
        <f>'ETCA-I-01'!A4:G4</f>
        <v>Al 30 de Septiembre de 2016</v>
      </c>
      <c r="B4" s="812"/>
      <c r="C4" s="812"/>
      <c r="D4" s="812"/>
      <c r="E4" s="812"/>
      <c r="F4" s="812"/>
      <c r="G4" s="812"/>
      <c r="H4" s="812"/>
      <c r="I4" s="812"/>
      <c r="J4" s="812"/>
    </row>
    <row r="5" spans="1:10" ht="18" customHeight="1" thickBot="1">
      <c r="A5" s="824" t="s">
        <v>272</v>
      </c>
      <c r="B5" s="824"/>
      <c r="C5" s="824"/>
      <c r="D5" s="824"/>
      <c r="E5" s="824"/>
      <c r="F5" s="824"/>
      <c r="G5" s="824"/>
      <c r="H5" s="824"/>
      <c r="I5" s="4" t="s">
        <v>79</v>
      </c>
    </row>
    <row r="6" spans="1:10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>
      <c r="A7" s="11"/>
      <c r="B7" s="12"/>
      <c r="C7" s="12"/>
      <c r="D7" s="12"/>
      <c r="E7" s="12"/>
      <c r="F7" s="12"/>
      <c r="G7" s="12"/>
      <c r="H7" s="12"/>
      <c r="I7" s="12"/>
      <c r="J7" s="13"/>
    </row>
    <row r="8" spans="1:10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6" customHeight="1">
      <c r="A9" s="11"/>
      <c r="B9" s="12"/>
      <c r="C9" s="12"/>
      <c r="D9" s="12"/>
      <c r="E9" s="12"/>
      <c r="F9" s="12"/>
      <c r="G9" s="12"/>
      <c r="H9" s="12"/>
      <c r="I9" s="12"/>
      <c r="J9" s="13"/>
    </row>
    <row r="10" spans="1:10" ht="9" customHeight="1" thickBot="1">
      <c r="A10" s="11"/>
      <c r="B10" s="12"/>
      <c r="C10" s="12"/>
      <c r="D10" s="12"/>
      <c r="E10" s="12"/>
      <c r="F10" s="12"/>
      <c r="G10" s="12"/>
      <c r="H10" s="12"/>
      <c r="I10" s="12"/>
      <c r="J10" s="13"/>
    </row>
    <row r="11" spans="1:10">
      <c r="A11" s="11"/>
      <c r="B11" s="12"/>
      <c r="C11" s="815" t="s">
        <v>273</v>
      </c>
      <c r="D11" s="816"/>
      <c r="E11" s="816"/>
      <c r="F11" s="816"/>
      <c r="G11" s="816"/>
      <c r="H11" s="817"/>
      <c r="I11" s="12"/>
      <c r="J11" s="13"/>
    </row>
    <row r="12" spans="1:10">
      <c r="A12" s="11"/>
      <c r="B12" s="12"/>
      <c r="C12" s="818"/>
      <c r="D12" s="819"/>
      <c r="E12" s="819"/>
      <c r="F12" s="819"/>
      <c r="G12" s="819"/>
      <c r="H12" s="820"/>
      <c r="I12" s="12"/>
      <c r="J12" s="13"/>
    </row>
    <row r="13" spans="1:10">
      <c r="A13" s="11"/>
      <c r="B13" s="12"/>
      <c r="C13" s="818"/>
      <c r="D13" s="819"/>
      <c r="E13" s="819"/>
      <c r="F13" s="819"/>
      <c r="G13" s="819"/>
      <c r="H13" s="820"/>
      <c r="I13" s="12"/>
      <c r="J13" s="13"/>
    </row>
    <row r="14" spans="1:10">
      <c r="A14" s="11"/>
      <c r="B14" s="12"/>
      <c r="C14" s="818"/>
      <c r="D14" s="819"/>
      <c r="E14" s="819"/>
      <c r="F14" s="819"/>
      <c r="G14" s="819"/>
      <c r="H14" s="820"/>
      <c r="I14" s="12"/>
      <c r="J14" s="13"/>
    </row>
    <row r="15" spans="1:10">
      <c r="A15" s="11"/>
      <c r="B15" s="12"/>
      <c r="C15" s="818"/>
      <c r="D15" s="819"/>
      <c r="E15" s="819"/>
      <c r="F15" s="819"/>
      <c r="G15" s="819"/>
      <c r="H15" s="820"/>
      <c r="I15" s="12"/>
      <c r="J15" s="13"/>
    </row>
    <row r="16" spans="1:10">
      <c r="A16" s="11"/>
      <c r="B16" s="12"/>
      <c r="C16" s="818"/>
      <c r="D16" s="819"/>
      <c r="E16" s="819"/>
      <c r="F16" s="819"/>
      <c r="G16" s="819"/>
      <c r="H16" s="820"/>
      <c r="I16" s="12"/>
      <c r="J16" s="13"/>
    </row>
    <row r="17" spans="1:10" ht="17.25" thickBot="1">
      <c r="A17" s="11"/>
      <c r="B17" s="12"/>
      <c r="C17" s="821"/>
      <c r="D17" s="822"/>
      <c r="E17" s="822"/>
      <c r="F17" s="822"/>
      <c r="G17" s="822"/>
      <c r="H17" s="823"/>
      <c r="I17" s="12"/>
      <c r="J17" s="13"/>
    </row>
    <row r="18" spans="1:10">
      <c r="A18" s="11"/>
      <c r="B18" s="12"/>
      <c r="C18" s="12"/>
      <c r="D18" s="12"/>
      <c r="E18" s="12"/>
      <c r="F18" s="12"/>
      <c r="G18" s="12"/>
      <c r="H18" s="12"/>
      <c r="I18" s="12"/>
      <c r="J18" s="13"/>
    </row>
    <row r="19" spans="1:10">
      <c r="A19" s="11"/>
      <c r="B19" s="12"/>
      <c r="C19" s="19" t="s">
        <v>274</v>
      </c>
      <c r="D19" s="12"/>
      <c r="E19" s="12"/>
      <c r="F19" s="12"/>
      <c r="G19" s="12"/>
      <c r="H19" s="12"/>
      <c r="I19" s="12"/>
      <c r="J19" s="13"/>
    </row>
    <row r="20" spans="1:10" ht="9.75" customHeight="1" thickBot="1">
      <c r="A20" s="11"/>
      <c r="B20" s="12"/>
      <c r="C20" s="19"/>
      <c r="D20" s="12"/>
      <c r="E20" s="12"/>
      <c r="F20" s="12"/>
      <c r="G20" s="12"/>
      <c r="H20" s="12"/>
      <c r="I20" s="12"/>
      <c r="J20" s="13"/>
    </row>
    <row r="21" spans="1:10">
      <c r="A21" s="11"/>
      <c r="B21" s="12"/>
      <c r="C21" s="20" t="s">
        <v>275</v>
      </c>
      <c r="D21" s="21"/>
      <c r="E21" s="21"/>
      <c r="F21" s="21"/>
      <c r="G21" s="21"/>
      <c r="H21" s="22"/>
      <c r="I21" s="12"/>
      <c r="J21" s="13"/>
    </row>
    <row r="22" spans="1:10">
      <c r="A22" s="11"/>
      <c r="B22" s="12"/>
      <c r="C22" s="23" t="s">
        <v>276</v>
      </c>
      <c r="D22" s="24"/>
      <c r="E22" s="24"/>
      <c r="F22" s="24"/>
      <c r="G22" s="24"/>
      <c r="H22" s="25"/>
      <c r="I22" s="12"/>
      <c r="J22" s="13"/>
    </row>
    <row r="23" spans="1:10">
      <c r="A23" s="11"/>
      <c r="B23" s="12"/>
      <c r="C23" s="23" t="s">
        <v>277</v>
      </c>
      <c r="D23" s="24"/>
      <c r="E23" s="24"/>
      <c r="F23" s="24"/>
      <c r="G23" s="24"/>
      <c r="H23" s="25"/>
      <c r="I23" s="12"/>
      <c r="J23" s="13"/>
    </row>
    <row r="24" spans="1:10" ht="17.25" thickBot="1">
      <c r="A24" s="11"/>
      <c r="B24" s="12"/>
      <c r="C24" s="26" t="s">
        <v>278</v>
      </c>
      <c r="D24" s="27"/>
      <c r="E24" s="27"/>
      <c r="F24" s="27"/>
      <c r="G24" s="27"/>
      <c r="H24" s="28"/>
      <c r="I24" s="12"/>
      <c r="J24" s="13"/>
    </row>
    <row r="25" spans="1:10">
      <c r="A25" s="11"/>
      <c r="B25" s="12"/>
      <c r="C25" s="12"/>
      <c r="D25" s="12"/>
      <c r="E25" s="12"/>
      <c r="F25" s="12"/>
      <c r="G25" s="12"/>
      <c r="H25" s="12"/>
      <c r="I25" s="12"/>
      <c r="J25" s="13"/>
    </row>
    <row r="26" spans="1:10">
      <c r="A26" s="29" t="s">
        <v>279</v>
      </c>
      <c r="B26" s="12" t="s">
        <v>280</v>
      </c>
      <c r="C26" s="12"/>
      <c r="D26" s="12"/>
      <c r="E26" s="12"/>
      <c r="F26" s="12"/>
      <c r="G26" s="12"/>
      <c r="H26" s="12"/>
      <c r="I26" s="12"/>
      <c r="J26" s="13"/>
    </row>
    <row r="27" spans="1:10">
      <c r="A27" s="29" t="s">
        <v>281</v>
      </c>
      <c r="B27" s="12" t="s">
        <v>282</v>
      </c>
      <c r="C27" s="12"/>
      <c r="D27" s="12"/>
      <c r="E27" s="12"/>
      <c r="F27" s="12"/>
      <c r="G27" s="12"/>
      <c r="H27" s="12"/>
      <c r="I27" s="12"/>
      <c r="J27" s="13"/>
    </row>
    <row r="28" spans="1:10">
      <c r="A28" s="29" t="s">
        <v>283</v>
      </c>
      <c r="B28" s="12" t="s">
        <v>284</v>
      </c>
      <c r="C28" s="12"/>
      <c r="D28" s="12"/>
      <c r="E28" s="12"/>
      <c r="F28" s="12"/>
      <c r="G28" s="12"/>
      <c r="H28" s="12"/>
      <c r="I28" s="12"/>
      <c r="J28" s="13"/>
    </row>
    <row r="29" spans="1:10">
      <c r="A29" s="29" t="s">
        <v>285</v>
      </c>
      <c r="B29" s="30" t="s">
        <v>286</v>
      </c>
      <c r="C29" s="12"/>
      <c r="D29" s="12"/>
      <c r="E29" s="12"/>
      <c r="F29" s="12"/>
      <c r="G29" s="12"/>
      <c r="H29" s="12"/>
      <c r="I29" s="12"/>
      <c r="J29" s="13"/>
    </row>
    <row r="30" spans="1:10">
      <c r="A30" s="29" t="s">
        <v>287</v>
      </c>
      <c r="B30" s="30" t="s">
        <v>288</v>
      </c>
      <c r="C30" s="12"/>
      <c r="D30" s="12"/>
      <c r="E30" s="12"/>
      <c r="F30" s="12"/>
      <c r="G30" s="12"/>
      <c r="H30" s="12"/>
      <c r="I30" s="12"/>
      <c r="J30" s="13"/>
    </row>
    <row r="31" spans="1:10">
      <c r="A31" s="29" t="s">
        <v>289</v>
      </c>
      <c r="B31" s="30" t="s">
        <v>290</v>
      </c>
      <c r="C31" s="12"/>
      <c r="D31" s="12"/>
      <c r="E31" s="12"/>
      <c r="F31" s="12"/>
      <c r="G31" s="12"/>
      <c r="H31" s="12"/>
      <c r="I31" s="12"/>
      <c r="J31" s="13"/>
    </row>
    <row r="32" spans="1:10">
      <c r="A32" s="29" t="s">
        <v>291</v>
      </c>
      <c r="B32" s="30" t="s">
        <v>292</v>
      </c>
      <c r="C32" s="12"/>
      <c r="D32" s="12"/>
      <c r="E32" s="12"/>
      <c r="F32" s="12"/>
      <c r="G32" s="12"/>
      <c r="H32" s="12"/>
      <c r="I32" s="12"/>
      <c r="J32" s="13"/>
    </row>
    <row r="33" spans="1:10">
      <c r="A33" s="29" t="s">
        <v>293</v>
      </c>
      <c r="B33" s="30" t="s">
        <v>294</v>
      </c>
      <c r="C33" s="12"/>
      <c r="D33" s="12"/>
      <c r="E33" s="12"/>
      <c r="F33" s="12"/>
      <c r="G33" s="12"/>
      <c r="H33" s="12"/>
      <c r="I33" s="12"/>
      <c r="J33" s="13"/>
    </row>
    <row r="34" spans="1:10">
      <c r="A34" s="29" t="s">
        <v>295</v>
      </c>
      <c r="B34" s="30" t="s">
        <v>296</v>
      </c>
      <c r="C34" s="12"/>
      <c r="D34" s="12"/>
      <c r="E34" s="12"/>
      <c r="F34" s="12"/>
      <c r="G34" s="12"/>
      <c r="H34" s="12"/>
      <c r="I34" s="12"/>
      <c r="J34" s="13"/>
    </row>
    <row r="35" spans="1:10">
      <c r="A35" s="29" t="s">
        <v>297</v>
      </c>
      <c r="B35" s="30" t="s">
        <v>298</v>
      </c>
      <c r="C35" s="12"/>
      <c r="D35" s="12"/>
      <c r="E35" s="12"/>
      <c r="F35" s="12"/>
      <c r="G35" s="12"/>
      <c r="H35" s="12"/>
      <c r="I35" s="12"/>
      <c r="J35" s="13"/>
    </row>
    <row r="36" spans="1:10">
      <c r="A36" s="29" t="s">
        <v>299</v>
      </c>
      <c r="B36" s="30" t="s">
        <v>300</v>
      </c>
      <c r="C36" s="12"/>
      <c r="D36" s="12"/>
      <c r="E36" s="12"/>
      <c r="F36" s="12"/>
      <c r="G36" s="12"/>
      <c r="H36" s="12"/>
      <c r="I36" s="12"/>
      <c r="J36" s="13"/>
    </row>
    <row r="37" spans="1:10">
      <c r="A37" s="29" t="s">
        <v>301</v>
      </c>
      <c r="B37" s="30" t="s">
        <v>302</v>
      </c>
      <c r="C37" s="12"/>
      <c r="D37" s="12"/>
      <c r="E37" s="12"/>
      <c r="F37" s="12"/>
      <c r="G37" s="12"/>
      <c r="H37" s="12"/>
      <c r="I37" s="12"/>
      <c r="J37" s="13"/>
    </row>
    <row r="38" spans="1:10">
      <c r="A38" s="29" t="s">
        <v>303</v>
      </c>
      <c r="B38" s="30" t="s">
        <v>304</v>
      </c>
      <c r="C38" s="12"/>
      <c r="D38" s="12"/>
      <c r="E38" s="12"/>
      <c r="F38" s="12"/>
      <c r="G38" s="12"/>
      <c r="H38" s="12"/>
      <c r="I38" s="12"/>
      <c r="J38" s="13"/>
    </row>
    <row r="39" spans="1:10">
      <c r="A39" s="29" t="s">
        <v>305</v>
      </c>
      <c r="B39" s="30" t="s">
        <v>306</v>
      </c>
      <c r="C39" s="12"/>
      <c r="D39" s="12"/>
      <c r="E39" s="12"/>
      <c r="F39" s="12"/>
      <c r="G39" s="12"/>
      <c r="H39" s="12"/>
      <c r="I39" s="12"/>
      <c r="J39" s="13"/>
    </row>
    <row r="40" spans="1:10">
      <c r="A40" s="29" t="s">
        <v>307</v>
      </c>
      <c r="B40" s="30" t="s">
        <v>308</v>
      </c>
      <c r="C40" s="12"/>
      <c r="D40" s="12"/>
      <c r="E40" s="12"/>
      <c r="F40" s="12"/>
      <c r="G40" s="12"/>
      <c r="H40" s="12"/>
      <c r="I40" s="12"/>
      <c r="J40" s="13"/>
    </row>
    <row r="41" spans="1:10">
      <c r="A41" s="29" t="s">
        <v>309</v>
      </c>
      <c r="B41" s="30" t="s">
        <v>310</v>
      </c>
      <c r="C41" s="12"/>
      <c r="D41" s="12"/>
      <c r="E41" s="12"/>
      <c r="F41" s="12"/>
      <c r="G41" s="12"/>
      <c r="H41" s="12"/>
      <c r="I41" s="12"/>
      <c r="J41" s="13"/>
    </row>
    <row r="42" spans="1:10">
      <c r="A42" s="29" t="s">
        <v>311</v>
      </c>
      <c r="B42" s="30" t="s">
        <v>312</v>
      </c>
      <c r="C42" s="12"/>
      <c r="D42" s="12"/>
      <c r="E42" s="12"/>
      <c r="F42" s="12"/>
      <c r="G42" s="12"/>
      <c r="H42" s="12"/>
      <c r="I42" s="12"/>
      <c r="J42" s="13"/>
    </row>
    <row r="43" spans="1:10">
      <c r="A43" s="11"/>
      <c r="B43" s="12"/>
      <c r="C43" s="12"/>
      <c r="D43" s="12"/>
      <c r="E43" s="12"/>
      <c r="F43" s="12"/>
      <c r="G43" s="12"/>
      <c r="H43" s="12"/>
      <c r="I43" s="12"/>
      <c r="J43" s="13"/>
    </row>
    <row r="44" spans="1:10">
      <c r="A44" s="11"/>
      <c r="B44" s="12"/>
      <c r="C44" s="12"/>
      <c r="D44" s="12"/>
      <c r="E44" s="12"/>
      <c r="F44" s="12"/>
      <c r="G44" s="12"/>
      <c r="H44" s="12"/>
      <c r="I44" s="12"/>
      <c r="J44" s="13"/>
    </row>
    <row r="45" spans="1:10">
      <c r="A45" s="11"/>
      <c r="B45" s="12"/>
      <c r="C45" s="12"/>
      <c r="D45" s="12"/>
      <c r="E45" s="12"/>
      <c r="F45" s="12"/>
      <c r="G45" s="12"/>
      <c r="H45" s="12"/>
      <c r="I45" s="12"/>
      <c r="J45" s="13"/>
    </row>
    <row r="46" spans="1:10">
      <c r="A46" s="11"/>
      <c r="B46" s="12"/>
      <c r="C46" s="12"/>
      <c r="D46" s="12"/>
      <c r="E46" s="12"/>
      <c r="F46" s="12"/>
      <c r="G46" s="12"/>
      <c r="H46" s="12"/>
      <c r="I46" s="12"/>
      <c r="J46" s="13"/>
    </row>
    <row r="47" spans="1:10">
      <c r="A47" s="11"/>
      <c r="B47" s="12"/>
      <c r="C47" s="12"/>
      <c r="D47" s="12"/>
      <c r="E47" s="12"/>
      <c r="F47" s="12"/>
      <c r="G47" s="12"/>
      <c r="H47" s="12"/>
      <c r="I47" s="12"/>
      <c r="J47" s="13"/>
    </row>
    <row r="48" spans="1:10">
      <c r="A48" s="11"/>
      <c r="B48" s="12"/>
      <c r="C48" s="12"/>
      <c r="D48" s="12"/>
      <c r="E48" s="12"/>
      <c r="F48" s="12"/>
      <c r="G48" s="12"/>
      <c r="H48" s="12"/>
      <c r="I48" s="12"/>
      <c r="J48" s="13"/>
    </row>
    <row r="49" spans="1:10">
      <c r="A49" s="11"/>
      <c r="B49" s="12"/>
      <c r="C49" s="12"/>
      <c r="D49" s="12"/>
      <c r="E49" s="12"/>
      <c r="F49" s="12"/>
      <c r="G49" s="12"/>
      <c r="H49" s="12"/>
      <c r="I49" s="19" t="s">
        <v>313</v>
      </c>
      <c r="J49" s="13"/>
    </row>
    <row r="50" spans="1:10" ht="17.25" thickBot="1">
      <c r="A50" s="16"/>
      <c r="B50" s="1"/>
      <c r="C50" s="1"/>
      <c r="D50" s="1"/>
      <c r="E50" s="1"/>
      <c r="F50" s="1"/>
      <c r="G50" s="1"/>
      <c r="H50" s="1"/>
      <c r="I50" s="1"/>
      <c r="J50" s="2"/>
    </row>
  </sheetData>
  <mergeCells count="6">
    <mergeCell ref="C11:H17"/>
    <mergeCell ref="A1:J1"/>
    <mergeCell ref="A2:J2"/>
    <mergeCell ref="A3:J3"/>
    <mergeCell ref="A4:J4"/>
    <mergeCell ref="A5:H5"/>
  </mergeCells>
  <pageMargins left="0.43307086614173229" right="0.35433070866141736" top="0.47" bottom="0.64" header="0.31496062992125984" footer="0.31496062992125984"/>
  <pageSetup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H60"/>
  <sheetViews>
    <sheetView view="pageBreakPreview" zoomScaleSheetLayoutView="100" workbookViewId="0">
      <selection activeCell="C17" sqref="C17"/>
    </sheetView>
  </sheetViews>
  <sheetFormatPr baseColWidth="10" defaultColWidth="11.375" defaultRowHeight="16.5"/>
  <cols>
    <col min="1" max="1" width="1.125" style="285" customWidth="1"/>
    <col min="2" max="2" width="31.75" style="285" customWidth="1"/>
    <col min="3" max="4" width="14.25" style="158" customWidth="1"/>
    <col min="5" max="5" width="13.125" style="158" customWidth="1"/>
    <col min="6" max="6" width="14" style="158" customWidth="1"/>
    <col min="7" max="7" width="15" style="158" customWidth="1"/>
    <col min="8" max="8" width="14.25" style="158" customWidth="1"/>
    <col min="9" max="16384" width="11.375" style="158"/>
  </cols>
  <sheetData>
    <row r="1" spans="1:8">
      <c r="A1" s="794" t="s">
        <v>76</v>
      </c>
      <c r="B1" s="794"/>
      <c r="C1" s="794"/>
      <c r="D1" s="794"/>
      <c r="E1" s="794"/>
      <c r="F1" s="794"/>
      <c r="G1" s="794"/>
      <c r="H1" s="794"/>
    </row>
    <row r="2" spans="1:8" s="202" customFormat="1" ht="15.75">
      <c r="A2" s="794" t="s">
        <v>31</v>
      </c>
      <c r="B2" s="794"/>
      <c r="C2" s="794"/>
      <c r="D2" s="794"/>
      <c r="E2" s="794"/>
      <c r="F2" s="794"/>
      <c r="G2" s="794"/>
      <c r="H2" s="794"/>
    </row>
    <row r="3" spans="1:8" s="202" customFormat="1" ht="15.75">
      <c r="A3" s="795" t="str">
        <f>'ETCA-I-01'!A3:G3</f>
        <v>TELEFONIA RURAL DE SONORA</v>
      </c>
      <c r="B3" s="795"/>
      <c r="C3" s="795"/>
      <c r="D3" s="795"/>
      <c r="E3" s="795"/>
      <c r="F3" s="795"/>
      <c r="G3" s="795"/>
      <c r="H3" s="795"/>
    </row>
    <row r="4" spans="1:8" s="202" customFormat="1">
      <c r="A4" s="796" t="str">
        <f>'ETCA-I-02'!A4:D4</f>
        <v>Del 01 de Enero al 30  de Septiembre  de 2016</v>
      </c>
      <c r="B4" s="796"/>
      <c r="C4" s="796"/>
      <c r="D4" s="796"/>
      <c r="E4" s="796"/>
      <c r="F4" s="796"/>
      <c r="G4" s="796"/>
      <c r="H4" s="796"/>
    </row>
    <row r="5" spans="1:8" s="204" customFormat="1" ht="17.25" thickBot="1">
      <c r="A5" s="203"/>
      <c r="B5" s="203"/>
      <c r="C5" s="797" t="s">
        <v>243</v>
      </c>
      <c r="D5" s="797"/>
      <c r="E5" s="797"/>
      <c r="F5" s="797"/>
      <c r="G5" s="654" t="s">
        <v>314</v>
      </c>
      <c r="H5" s="689" t="str">
        <f>'ETCA-I-02'!D5</f>
        <v>TERCERO DE 2016</v>
      </c>
    </row>
    <row r="6" spans="1:8" s="242" customFormat="1" ht="38.25">
      <c r="A6" s="827" t="s">
        <v>315</v>
      </c>
      <c r="B6" s="828"/>
      <c r="C6" s="239" t="s">
        <v>316</v>
      </c>
      <c r="D6" s="239" t="s">
        <v>317</v>
      </c>
      <c r="E6" s="239" t="s">
        <v>318</v>
      </c>
      <c r="F6" s="240" t="s">
        <v>319</v>
      </c>
      <c r="G6" s="240" t="s">
        <v>320</v>
      </c>
      <c r="H6" s="241" t="s">
        <v>321</v>
      </c>
    </row>
    <row r="7" spans="1:8" s="242" customFormat="1" ht="17.25" thickBot="1">
      <c r="A7" s="829"/>
      <c r="B7" s="830"/>
      <c r="C7" s="243" t="s">
        <v>322</v>
      </c>
      <c r="D7" s="243" t="s">
        <v>323</v>
      </c>
      <c r="E7" s="243" t="s">
        <v>324</v>
      </c>
      <c r="F7" s="244" t="s">
        <v>325</v>
      </c>
      <c r="G7" s="244" t="s">
        <v>326</v>
      </c>
      <c r="H7" s="245" t="s">
        <v>327</v>
      </c>
    </row>
    <row r="8" spans="1:8" s="242" customFormat="1" ht="8.25" customHeight="1">
      <c r="A8" s="246"/>
      <c r="B8" s="247"/>
      <c r="C8" s="248"/>
      <c r="D8" s="248"/>
      <c r="E8" s="286"/>
      <c r="F8" s="248"/>
      <c r="G8" s="248"/>
      <c r="H8" s="287"/>
    </row>
    <row r="9" spans="1:8" ht="17.100000000000001" customHeight="1">
      <c r="A9" s="249"/>
      <c r="B9" s="250" t="s">
        <v>143</v>
      </c>
      <c r="C9" s="560"/>
      <c r="D9" s="560"/>
      <c r="E9" s="558">
        <f>C9+D9</f>
        <v>0</v>
      </c>
      <c r="F9" s="560"/>
      <c r="G9" s="560"/>
      <c r="H9" s="559">
        <f>G9-C9</f>
        <v>0</v>
      </c>
    </row>
    <row r="10" spans="1:8" ht="17.100000000000001" customHeight="1">
      <c r="A10" s="249"/>
      <c r="B10" s="250" t="s">
        <v>144</v>
      </c>
      <c r="C10" s="560"/>
      <c r="D10" s="560"/>
      <c r="E10" s="558">
        <f t="shared" ref="E10:E24" si="0">C10+D10</f>
        <v>0</v>
      </c>
      <c r="F10" s="560"/>
      <c r="G10" s="560"/>
      <c r="H10" s="559">
        <f t="shared" ref="H10:H24" si="1">G10-C10</f>
        <v>0</v>
      </c>
    </row>
    <row r="11" spans="1:8" ht="17.100000000000001" customHeight="1">
      <c r="A11" s="249"/>
      <c r="B11" s="250" t="s">
        <v>328</v>
      </c>
      <c r="C11" s="560"/>
      <c r="D11" s="560"/>
      <c r="E11" s="558">
        <f t="shared" si="0"/>
        <v>0</v>
      </c>
      <c r="F11" s="560"/>
      <c r="G11" s="560"/>
      <c r="H11" s="559">
        <f t="shared" si="1"/>
        <v>0</v>
      </c>
    </row>
    <row r="12" spans="1:8" ht="17.100000000000001" customHeight="1">
      <c r="A12" s="249"/>
      <c r="B12" s="250" t="s">
        <v>146</v>
      </c>
      <c r="C12" s="560"/>
      <c r="D12" s="560"/>
      <c r="E12" s="558">
        <f t="shared" si="0"/>
        <v>0</v>
      </c>
      <c r="F12" s="560"/>
      <c r="G12" s="560"/>
      <c r="H12" s="559">
        <f t="shared" si="1"/>
        <v>0</v>
      </c>
    </row>
    <row r="13" spans="1:8" ht="17.100000000000001" customHeight="1">
      <c r="A13" s="249"/>
      <c r="B13" s="250" t="s">
        <v>329</v>
      </c>
      <c r="C13" s="558">
        <f>C14+C15</f>
        <v>0</v>
      </c>
      <c r="D13" s="558">
        <f>D14+D15</f>
        <v>0</v>
      </c>
      <c r="E13" s="558">
        <f t="shared" si="0"/>
        <v>0</v>
      </c>
      <c r="F13" s="558">
        <f>F14+F15</f>
        <v>0</v>
      </c>
      <c r="G13" s="558">
        <f>G14+G15</f>
        <v>0</v>
      </c>
      <c r="H13" s="559">
        <f t="shared" si="1"/>
        <v>0</v>
      </c>
    </row>
    <row r="14" spans="1:8" ht="17.100000000000001" customHeight="1">
      <c r="A14" s="249"/>
      <c r="B14" s="250" t="s">
        <v>330</v>
      </c>
      <c r="C14" s="560"/>
      <c r="D14" s="560"/>
      <c r="E14" s="558">
        <f t="shared" si="0"/>
        <v>0</v>
      </c>
      <c r="F14" s="560"/>
      <c r="G14" s="560"/>
      <c r="H14" s="559">
        <f t="shared" si="1"/>
        <v>0</v>
      </c>
    </row>
    <row r="15" spans="1:8" ht="17.100000000000001" customHeight="1">
      <c r="A15" s="249"/>
      <c r="B15" s="250" t="s">
        <v>331</v>
      </c>
      <c r="C15" s="560"/>
      <c r="D15" s="560"/>
      <c r="E15" s="558">
        <f t="shared" si="0"/>
        <v>0</v>
      </c>
      <c r="F15" s="560"/>
      <c r="G15" s="565"/>
      <c r="H15" s="559">
        <f t="shared" si="1"/>
        <v>0</v>
      </c>
    </row>
    <row r="16" spans="1:8" ht="17.100000000000001" customHeight="1">
      <c r="A16" s="249"/>
      <c r="B16" s="250" t="s">
        <v>332</v>
      </c>
      <c r="C16" s="558">
        <f>C17+C18</f>
        <v>0</v>
      </c>
      <c r="D16" s="558">
        <f>D17+D18</f>
        <v>0</v>
      </c>
      <c r="E16" s="558">
        <f t="shared" si="0"/>
        <v>0</v>
      </c>
      <c r="F16" s="558">
        <f>F17+F18</f>
        <v>0</v>
      </c>
      <c r="G16" s="558">
        <f>G17+G18</f>
        <v>0</v>
      </c>
      <c r="H16" s="559">
        <f t="shared" si="1"/>
        <v>0</v>
      </c>
    </row>
    <row r="17" spans="1:8" ht="17.100000000000001" customHeight="1">
      <c r="A17" s="249"/>
      <c r="B17" s="250" t="s">
        <v>330</v>
      </c>
      <c r="C17" s="560"/>
      <c r="D17" s="560"/>
      <c r="E17" s="558">
        <f t="shared" si="0"/>
        <v>0</v>
      </c>
      <c r="F17" s="560"/>
      <c r="G17" s="560"/>
      <c r="H17" s="559">
        <f t="shared" si="1"/>
        <v>0</v>
      </c>
    </row>
    <row r="18" spans="1:8" ht="17.100000000000001" customHeight="1">
      <c r="A18" s="249"/>
      <c r="B18" s="250" t="s">
        <v>331</v>
      </c>
      <c r="C18" s="560"/>
      <c r="D18" s="560"/>
      <c r="E18" s="558">
        <f t="shared" si="0"/>
        <v>0</v>
      </c>
      <c r="F18" s="560"/>
      <c r="G18" s="560"/>
      <c r="H18" s="559">
        <f t="shared" si="1"/>
        <v>0</v>
      </c>
    </row>
    <row r="19" spans="1:8" ht="17.100000000000001" customHeight="1">
      <c r="A19" s="249"/>
      <c r="B19" s="250" t="s">
        <v>333</v>
      </c>
      <c r="C19" s="560">
        <v>2203043.04</v>
      </c>
      <c r="D19" s="560">
        <v>1360748.24</v>
      </c>
      <c r="E19" s="558">
        <f t="shared" si="0"/>
        <v>3563791.2800000003</v>
      </c>
      <c r="F19" s="560">
        <v>1638833.22</v>
      </c>
      <c r="G19" s="560">
        <f>1185054.47+514067.97</f>
        <v>1699122.44</v>
      </c>
      <c r="H19" s="559">
        <f t="shared" si="1"/>
        <v>-503920.60000000009</v>
      </c>
    </row>
    <row r="20" spans="1:8" ht="17.100000000000001" customHeight="1">
      <c r="A20" s="249"/>
      <c r="B20" s="250" t="s">
        <v>152</v>
      </c>
      <c r="C20" s="560"/>
      <c r="D20" s="560"/>
      <c r="E20" s="558">
        <f t="shared" si="0"/>
        <v>0</v>
      </c>
      <c r="F20" s="560"/>
      <c r="G20" s="560"/>
      <c r="H20" s="559">
        <f t="shared" si="1"/>
        <v>0</v>
      </c>
    </row>
    <row r="21" spans="1:8" ht="25.5">
      <c r="A21" s="249"/>
      <c r="B21" s="250" t="s">
        <v>334</v>
      </c>
      <c r="C21" s="560"/>
      <c r="D21" s="560"/>
      <c r="E21" s="558">
        <f t="shared" si="0"/>
        <v>0</v>
      </c>
      <c r="F21" s="560"/>
      <c r="G21" s="560"/>
      <c r="H21" s="559">
        <f t="shared" si="1"/>
        <v>0</v>
      </c>
    </row>
    <row r="22" spans="1:8" ht="25.5">
      <c r="A22" s="249"/>
      <c r="B22" s="250" t="s">
        <v>335</v>
      </c>
      <c r="C22" s="560">
        <v>3549092.71</v>
      </c>
      <c r="D22" s="560">
        <v>0</v>
      </c>
      <c r="E22" s="558">
        <f t="shared" si="0"/>
        <v>3549092.71</v>
      </c>
      <c r="F22" s="560">
        <v>2440667.0299999998</v>
      </c>
      <c r="G22" s="560">
        <v>2367005.6800000002</v>
      </c>
      <c r="H22" s="559">
        <f t="shared" si="1"/>
        <v>-1182087.0299999998</v>
      </c>
    </row>
    <row r="23" spans="1:8" ht="17.100000000000001" customHeight="1" thickBot="1">
      <c r="A23" s="251"/>
      <c r="B23" s="252" t="s">
        <v>336</v>
      </c>
      <c r="C23" s="561"/>
      <c r="D23" s="561"/>
      <c r="E23" s="562">
        <f t="shared" si="0"/>
        <v>0</v>
      </c>
      <c r="F23" s="561"/>
      <c r="G23" s="561"/>
      <c r="H23" s="563">
        <f t="shared" si="1"/>
        <v>0</v>
      </c>
    </row>
    <row r="24" spans="1:8" s="288" customFormat="1" ht="28.5" customHeight="1" thickBot="1">
      <c r="A24" s="831" t="s">
        <v>204</v>
      </c>
      <c r="B24" s="832"/>
      <c r="C24" s="566">
        <f>C9+C10+C11+C12+C13+C16+C19+C20+C21+C22+C23</f>
        <v>5752135.75</v>
      </c>
      <c r="D24" s="566">
        <f>D9+D10+D11+D12+D13+D16+D19+D20+D21+D22+D23</f>
        <v>1360748.24</v>
      </c>
      <c r="E24" s="566">
        <f t="shared" si="0"/>
        <v>7112883.9900000002</v>
      </c>
      <c r="F24" s="566">
        <f>F9+F10+F11+F12+F13+F16+F19+F20+F21+F22+F23</f>
        <v>4079500.25</v>
      </c>
      <c r="G24" s="566">
        <f>G9+G10+G11+G12+G13+G16+G19+G20+G21+G22+G23</f>
        <v>4066128.12</v>
      </c>
      <c r="H24" s="567">
        <f t="shared" si="1"/>
        <v>-1686007.63</v>
      </c>
    </row>
    <row r="25" spans="1:8" ht="22.5" customHeight="1" thickBot="1">
      <c r="A25" s="253"/>
      <c r="B25" s="253"/>
      <c r="C25" s="254"/>
      <c r="D25" s="254"/>
      <c r="E25" s="254"/>
      <c r="F25" s="255"/>
      <c r="G25" s="517" t="s">
        <v>337</v>
      </c>
      <c r="H25" s="518" t="str">
        <f>IF(($G$24-$C$24)&lt;=0,"",$G$24-$C$24)</f>
        <v/>
      </c>
    </row>
    <row r="26" spans="1:8" ht="10.5" customHeight="1" thickBot="1">
      <c r="A26" s="256"/>
      <c r="B26" s="256"/>
      <c r="C26" s="257"/>
      <c r="D26" s="257"/>
      <c r="E26" s="257"/>
      <c r="F26" s="258"/>
      <c r="G26" s="259"/>
      <c r="H26" s="255"/>
    </row>
    <row r="27" spans="1:8" s="242" customFormat="1" ht="38.25">
      <c r="A27" s="835" t="s">
        <v>338</v>
      </c>
      <c r="B27" s="836"/>
      <c r="C27" s="260" t="s">
        <v>316</v>
      </c>
      <c r="D27" s="260" t="s">
        <v>317</v>
      </c>
      <c r="E27" s="260" t="s">
        <v>318</v>
      </c>
      <c r="F27" s="240" t="s">
        <v>319</v>
      </c>
      <c r="G27" s="240" t="s">
        <v>320</v>
      </c>
      <c r="H27" s="241" t="s">
        <v>321</v>
      </c>
    </row>
    <row r="28" spans="1:8" s="242" customFormat="1" ht="17.25" thickBot="1">
      <c r="A28" s="261"/>
      <c r="B28" s="262" t="s">
        <v>339</v>
      </c>
      <c r="C28" s="263" t="s">
        <v>322</v>
      </c>
      <c r="D28" s="263" t="s">
        <v>323</v>
      </c>
      <c r="E28" s="263" t="s">
        <v>324</v>
      </c>
      <c r="F28" s="264" t="s">
        <v>325</v>
      </c>
      <c r="G28" s="264" t="s">
        <v>326</v>
      </c>
      <c r="H28" s="265" t="s">
        <v>327</v>
      </c>
    </row>
    <row r="29" spans="1:8" s="268" customFormat="1" ht="17.100000000000001" customHeight="1">
      <c r="A29" s="266" t="s">
        <v>340</v>
      </c>
      <c r="B29" s="267"/>
      <c r="C29" s="568">
        <f>SUM(C30:C33,C36,C39:C40)</f>
        <v>0</v>
      </c>
      <c r="D29" s="568">
        <f>SUM(D30:D33,D36,D39:D40)</f>
        <v>0</v>
      </c>
      <c r="E29" s="568">
        <f>SUM(E30:E33,E36,E39:E40)</f>
        <v>0</v>
      </c>
      <c r="F29" s="568">
        <f t="shared" ref="F29:H29" si="2">SUM(F30:F33,F36,F39:F40)</f>
        <v>0</v>
      </c>
      <c r="G29" s="568">
        <f t="shared" si="2"/>
        <v>0</v>
      </c>
      <c r="H29" s="568">
        <f t="shared" si="2"/>
        <v>0</v>
      </c>
    </row>
    <row r="30" spans="1:8" s="268" customFormat="1" ht="17.100000000000001" customHeight="1">
      <c r="A30" s="269" t="s">
        <v>341</v>
      </c>
      <c r="B30" s="270"/>
      <c r="C30" s="569"/>
      <c r="D30" s="569"/>
      <c r="E30" s="570">
        <f>C30+D30</f>
        <v>0</v>
      </c>
      <c r="F30" s="569"/>
      <c r="G30" s="569"/>
      <c r="H30" s="571">
        <f>G30-C30</f>
        <v>0</v>
      </c>
    </row>
    <row r="31" spans="1:8" s="268" customFormat="1" ht="17.100000000000001" customHeight="1">
      <c r="A31" s="269" t="s">
        <v>328</v>
      </c>
      <c r="B31" s="270"/>
      <c r="C31" s="569"/>
      <c r="D31" s="569"/>
      <c r="E31" s="570">
        <f t="shared" ref="E31:E49" si="3">C31+D31</f>
        <v>0</v>
      </c>
      <c r="F31" s="569"/>
      <c r="G31" s="569"/>
      <c r="H31" s="571">
        <f t="shared" ref="H31:H49" si="4">G31-C31</f>
        <v>0</v>
      </c>
    </row>
    <row r="32" spans="1:8" s="268" customFormat="1">
      <c r="A32" s="833" t="s">
        <v>146</v>
      </c>
      <c r="B32" s="834"/>
      <c r="C32" s="569"/>
      <c r="D32" s="569"/>
      <c r="E32" s="570">
        <f t="shared" si="3"/>
        <v>0</v>
      </c>
      <c r="F32" s="569"/>
      <c r="G32" s="569"/>
      <c r="H32" s="571">
        <f t="shared" si="4"/>
        <v>0</v>
      </c>
    </row>
    <row r="33" spans="1:8" s="268" customFormat="1" ht="17.100000000000001" customHeight="1">
      <c r="A33" s="269" t="s">
        <v>329</v>
      </c>
      <c r="B33" s="270"/>
      <c r="C33" s="572">
        <f>C34+C35</f>
        <v>0</v>
      </c>
      <c r="D33" s="572">
        <f>D34+D35</f>
        <v>0</v>
      </c>
      <c r="E33" s="572">
        <f>SUM(E34:E35)</f>
        <v>0</v>
      </c>
      <c r="F33" s="572">
        <f>F34+F35</f>
        <v>0</v>
      </c>
      <c r="G33" s="572">
        <f>G34+G35</f>
        <v>0</v>
      </c>
      <c r="H33" s="573">
        <f>SUM(H34:H35)</f>
        <v>0</v>
      </c>
    </row>
    <row r="34" spans="1:8" s="268" customFormat="1" ht="17.100000000000001" customHeight="1">
      <c r="A34" s="271" t="s">
        <v>342</v>
      </c>
      <c r="B34" s="272"/>
      <c r="C34" s="569"/>
      <c r="D34" s="569"/>
      <c r="E34" s="570">
        <f t="shared" si="3"/>
        <v>0</v>
      </c>
      <c r="F34" s="569"/>
      <c r="G34" s="569"/>
      <c r="H34" s="571">
        <f t="shared" si="4"/>
        <v>0</v>
      </c>
    </row>
    <row r="35" spans="1:8" s="268" customFormat="1" ht="17.100000000000001" customHeight="1">
      <c r="A35" s="271" t="s">
        <v>343</v>
      </c>
      <c r="B35" s="272"/>
      <c r="C35" s="569"/>
      <c r="D35" s="569"/>
      <c r="E35" s="570">
        <f t="shared" si="3"/>
        <v>0</v>
      </c>
      <c r="F35" s="569"/>
      <c r="G35" s="569"/>
      <c r="H35" s="571">
        <f t="shared" si="4"/>
        <v>0</v>
      </c>
    </row>
    <row r="36" spans="1:8" ht="17.100000000000001" customHeight="1">
      <c r="A36" s="833" t="s">
        <v>332</v>
      </c>
      <c r="B36" s="834"/>
      <c r="C36" s="574">
        <f>C37+C38</f>
        <v>0</v>
      </c>
      <c r="D36" s="574">
        <f>D37+D38</f>
        <v>0</v>
      </c>
      <c r="E36" s="572">
        <f>SUM(E37:E38)</f>
        <v>0</v>
      </c>
      <c r="F36" s="574">
        <f>F37+F38</f>
        <v>0</v>
      </c>
      <c r="G36" s="574">
        <f>G37+G38</f>
        <v>0</v>
      </c>
      <c r="H36" s="573">
        <f>SUM(H37:H38)</f>
        <v>0</v>
      </c>
    </row>
    <row r="37" spans="1:8" ht="17.100000000000001" customHeight="1">
      <c r="A37" s="644"/>
      <c r="B37" s="273" t="s">
        <v>342</v>
      </c>
      <c r="C37" s="575"/>
      <c r="D37" s="575"/>
      <c r="E37" s="570">
        <f t="shared" si="3"/>
        <v>0</v>
      </c>
      <c r="F37" s="575"/>
      <c r="G37" s="575"/>
      <c r="H37" s="571">
        <f t="shared" si="4"/>
        <v>0</v>
      </c>
    </row>
    <row r="38" spans="1:8" ht="17.100000000000001" customHeight="1">
      <c r="A38" s="644"/>
      <c r="B38" s="273" t="s">
        <v>343</v>
      </c>
      <c r="C38" s="575"/>
      <c r="D38" s="575"/>
      <c r="E38" s="570">
        <f t="shared" si="3"/>
        <v>0</v>
      </c>
      <c r="F38" s="575"/>
      <c r="G38" s="575"/>
      <c r="H38" s="571">
        <f t="shared" si="4"/>
        <v>0</v>
      </c>
    </row>
    <row r="39" spans="1:8" s="268" customFormat="1">
      <c r="A39" s="269" t="s">
        <v>152</v>
      </c>
      <c r="B39" s="270"/>
      <c r="C39" s="569"/>
      <c r="D39" s="569"/>
      <c r="E39" s="570">
        <f t="shared" si="3"/>
        <v>0</v>
      </c>
      <c r="F39" s="569"/>
      <c r="G39" s="569"/>
      <c r="H39" s="571">
        <f t="shared" si="4"/>
        <v>0</v>
      </c>
    </row>
    <row r="40" spans="1:8" s="268" customFormat="1" ht="27.75" customHeight="1">
      <c r="A40" s="833" t="s">
        <v>344</v>
      </c>
      <c r="B40" s="834"/>
      <c r="C40" s="569"/>
      <c r="D40" s="569"/>
      <c r="E40" s="570">
        <f t="shared" si="3"/>
        <v>0</v>
      </c>
      <c r="F40" s="569"/>
      <c r="G40" s="569"/>
      <c r="H40" s="571">
        <f t="shared" si="4"/>
        <v>0</v>
      </c>
    </row>
    <row r="41" spans="1:8" s="268" customFormat="1" ht="8.25" customHeight="1">
      <c r="A41" s="274"/>
      <c r="B41" s="275"/>
      <c r="C41" s="569"/>
      <c r="D41" s="569"/>
      <c r="E41" s="570"/>
      <c r="F41" s="569"/>
      <c r="G41" s="569"/>
      <c r="H41" s="571"/>
    </row>
    <row r="42" spans="1:8" s="268" customFormat="1" ht="17.100000000000001" customHeight="1">
      <c r="A42" s="274" t="s">
        <v>345</v>
      </c>
      <c r="B42" s="275"/>
      <c r="C42" s="568">
        <f t="shared" ref="C42:D42" si="5">SUM(C43:C46)</f>
        <v>5752135.75</v>
      </c>
      <c r="D42" s="568">
        <f t="shared" si="5"/>
        <v>1360748.21</v>
      </c>
      <c r="E42" s="568">
        <f>SUM(E43:E46)</f>
        <v>7112883.96</v>
      </c>
      <c r="F42" s="568">
        <f>SUM(F43:F46)</f>
        <v>4079500.25</v>
      </c>
      <c r="G42" s="568">
        <f>SUM(G43:G46)</f>
        <v>4066128.12</v>
      </c>
      <c r="H42" s="568">
        <f>SUM(H43:H46)</f>
        <v>-1686007.63</v>
      </c>
    </row>
    <row r="43" spans="1:8" s="268" customFormat="1" ht="17.100000000000001" customHeight="1">
      <c r="A43" s="276"/>
      <c r="B43" s="277" t="s">
        <v>346</v>
      </c>
      <c r="C43" s="569"/>
      <c r="D43" s="569"/>
      <c r="E43" s="570">
        <f t="shared" si="3"/>
        <v>0</v>
      </c>
      <c r="F43" s="569"/>
      <c r="G43" s="569"/>
      <c r="H43" s="571">
        <f t="shared" si="4"/>
        <v>0</v>
      </c>
    </row>
    <row r="44" spans="1:8" s="268" customFormat="1" ht="17.100000000000001" customHeight="1">
      <c r="A44" s="276"/>
      <c r="B44" s="277" t="s">
        <v>347</v>
      </c>
      <c r="C44" s="569">
        <v>2203043.04</v>
      </c>
      <c r="D44" s="569">
        <v>1360748.21</v>
      </c>
      <c r="E44" s="570">
        <f t="shared" si="3"/>
        <v>3563791.25</v>
      </c>
      <c r="F44" s="569">
        <v>1638833.22</v>
      </c>
      <c r="G44" s="569">
        <f>1185054.47+514067.97</f>
        <v>1699122.44</v>
      </c>
      <c r="H44" s="571">
        <f t="shared" si="4"/>
        <v>-503920.60000000009</v>
      </c>
    </row>
    <row r="45" spans="1:8" s="268" customFormat="1" ht="29.25" customHeight="1">
      <c r="A45" s="276"/>
      <c r="B45" s="278" t="s">
        <v>348</v>
      </c>
      <c r="C45" s="569"/>
      <c r="D45" s="569"/>
      <c r="E45" s="570">
        <f t="shared" si="3"/>
        <v>0</v>
      </c>
      <c r="F45" s="569"/>
      <c r="G45" s="569"/>
      <c r="H45" s="571">
        <f t="shared" si="4"/>
        <v>0</v>
      </c>
    </row>
    <row r="46" spans="1:8" s="268" customFormat="1" ht="29.25" customHeight="1">
      <c r="A46" s="276"/>
      <c r="B46" s="278" t="s">
        <v>349</v>
      </c>
      <c r="C46" s="569">
        <v>3549092.71</v>
      </c>
      <c r="D46" s="569"/>
      <c r="E46" s="570">
        <f t="shared" si="3"/>
        <v>3549092.71</v>
      </c>
      <c r="F46" s="569">
        <v>2440667.0299999998</v>
      </c>
      <c r="G46" s="569">
        <v>2367005.6800000002</v>
      </c>
      <c r="H46" s="571">
        <f t="shared" si="4"/>
        <v>-1182087.0299999998</v>
      </c>
    </row>
    <row r="47" spans="1:8" s="268" customFormat="1" ht="6" customHeight="1">
      <c r="A47" s="276"/>
      <c r="B47" s="277"/>
      <c r="C47" s="569"/>
      <c r="D47" s="569"/>
      <c r="E47" s="570"/>
      <c r="F47" s="569"/>
      <c r="G47" s="569"/>
      <c r="H47" s="571"/>
    </row>
    <row r="48" spans="1:8" s="268" customFormat="1" ht="17.100000000000001" customHeight="1">
      <c r="A48" s="274" t="s">
        <v>350</v>
      </c>
      <c r="B48" s="275"/>
      <c r="C48" s="568">
        <f>C49</f>
        <v>0</v>
      </c>
      <c r="D48" s="568">
        <f t="shared" ref="D48:H48" si="6">D49</f>
        <v>0</v>
      </c>
      <c r="E48" s="568">
        <f t="shared" si="6"/>
        <v>0</v>
      </c>
      <c r="F48" s="568">
        <f t="shared" si="6"/>
        <v>0</v>
      </c>
      <c r="G48" s="568">
        <f t="shared" si="6"/>
        <v>0</v>
      </c>
      <c r="H48" s="568">
        <f t="shared" si="6"/>
        <v>0</v>
      </c>
    </row>
    <row r="49" spans="1:8" s="268" customFormat="1" ht="17.100000000000001" customHeight="1">
      <c r="A49" s="274"/>
      <c r="B49" s="279" t="s">
        <v>336</v>
      </c>
      <c r="C49" s="569"/>
      <c r="D49" s="569"/>
      <c r="E49" s="570">
        <f t="shared" si="3"/>
        <v>0</v>
      </c>
      <c r="F49" s="569"/>
      <c r="G49" s="569"/>
      <c r="H49" s="571">
        <f t="shared" si="4"/>
        <v>0</v>
      </c>
    </row>
    <row r="50" spans="1:8" s="268" customFormat="1" ht="12.75" customHeight="1" thickBot="1">
      <c r="A50" s="280"/>
      <c r="B50" s="281"/>
      <c r="C50" s="576"/>
      <c r="D50" s="576"/>
      <c r="E50" s="577"/>
      <c r="F50" s="576"/>
      <c r="G50" s="576"/>
      <c r="H50" s="578"/>
    </row>
    <row r="51" spans="1:8" ht="21.75" customHeight="1" thickBot="1">
      <c r="A51" s="825" t="s">
        <v>204</v>
      </c>
      <c r="B51" s="826"/>
      <c r="C51" s="579">
        <f>C29+C42+C48</f>
        <v>5752135.75</v>
      </c>
      <c r="D51" s="579">
        <f t="shared" ref="D51:H51" si="7">D29+D42+D48</f>
        <v>1360748.21</v>
      </c>
      <c r="E51" s="579">
        <f t="shared" si="7"/>
        <v>7112883.96</v>
      </c>
      <c r="F51" s="579">
        <f t="shared" si="7"/>
        <v>4079500.25</v>
      </c>
      <c r="G51" s="579">
        <f t="shared" si="7"/>
        <v>4066128.12</v>
      </c>
      <c r="H51" s="579">
        <f t="shared" si="7"/>
        <v>-1686007.63</v>
      </c>
    </row>
    <row r="52" spans="1:8" ht="23.25" customHeight="1" thickBot="1">
      <c r="A52" s="253"/>
      <c r="B52" s="253"/>
      <c r="C52" s="282"/>
      <c r="D52" s="282"/>
      <c r="E52" s="282"/>
      <c r="F52" s="283"/>
      <c r="G52" s="519" t="s">
        <v>337</v>
      </c>
      <c r="H52" s="520" t="str">
        <f>IF(($G$51-$C$51)&lt;=0,"",$G$51-$C$51)</f>
        <v/>
      </c>
    </row>
    <row r="53" spans="1:8" ht="23.25" customHeight="1">
      <c r="A53" s="256"/>
      <c r="B53" s="256"/>
      <c r="C53" s="722"/>
      <c r="D53" s="722"/>
      <c r="E53" s="722"/>
      <c r="F53" s="723"/>
      <c r="G53" s="724"/>
      <c r="H53" s="724"/>
    </row>
    <row r="54" spans="1:8" ht="23.25" customHeight="1">
      <c r="A54" s="256"/>
      <c r="B54" s="256"/>
      <c r="C54" s="722"/>
      <c r="D54" s="722"/>
      <c r="E54" s="722"/>
      <c r="F54" s="723"/>
      <c r="G54" s="724"/>
      <c r="H54" s="724"/>
    </row>
    <row r="55" spans="1:8" ht="23.25" customHeight="1">
      <c r="A55" s="256"/>
      <c r="B55" s="256"/>
      <c r="C55" s="722"/>
      <c r="D55" s="722"/>
      <c r="E55" s="722"/>
      <c r="F55" s="723"/>
      <c r="G55" s="724"/>
      <c r="H55" s="724"/>
    </row>
    <row r="56" spans="1:8" ht="8.25" customHeight="1">
      <c r="A56" s="284"/>
      <c r="B56" s="158"/>
    </row>
    <row r="57" spans="1:8">
      <c r="A57" s="289"/>
      <c r="B57" s="158"/>
      <c r="H57" s="516"/>
    </row>
    <row r="58" spans="1:8">
      <c r="A58" s="290"/>
      <c r="B58" s="291" t="s">
        <v>351</v>
      </c>
      <c r="C58" s="292"/>
      <c r="D58" s="292"/>
      <c r="E58" s="292"/>
      <c r="F58" s="292"/>
      <c r="G58" s="292"/>
      <c r="H58" s="292"/>
    </row>
    <row r="59" spans="1:8">
      <c r="A59" s="290"/>
      <c r="B59" s="291" t="s">
        <v>352</v>
      </c>
      <c r="C59" s="292"/>
      <c r="D59" s="292"/>
      <c r="E59" s="292"/>
      <c r="F59" s="292"/>
      <c r="G59" s="292"/>
      <c r="H59" s="292"/>
    </row>
    <row r="60" spans="1:8">
      <c r="A60" s="290"/>
      <c r="B60" s="291"/>
      <c r="C60" s="292"/>
      <c r="D60" s="292"/>
      <c r="E60" s="292"/>
      <c r="F60" s="292"/>
      <c r="G60" s="292"/>
      <c r="H60" s="292"/>
    </row>
  </sheetData>
  <sheetProtection insertHyperlinks="0"/>
  <mergeCells count="12">
    <mergeCell ref="A51:B51"/>
    <mergeCell ref="A1:H1"/>
    <mergeCell ref="A2:H2"/>
    <mergeCell ref="A3:H3"/>
    <mergeCell ref="A4:H4"/>
    <mergeCell ref="A6:B7"/>
    <mergeCell ref="A24:B24"/>
    <mergeCell ref="A32:B32"/>
    <mergeCell ref="A36:B36"/>
    <mergeCell ref="A40:B40"/>
    <mergeCell ref="A27:B27"/>
    <mergeCell ref="C5:F5"/>
  </mergeCells>
  <printOptions horizontalCentered="1"/>
  <pageMargins left="0.39370078740157483" right="0.39370078740157483" top="0.39370078740157483" bottom="0.51181102362204722" header="0.31496062992125984" footer="0.31496062992125984"/>
  <pageSetup scale="88" fitToHeight="2" orientation="landscape" r:id="rId1"/>
  <headerFooter>
    <oddFooter>&amp;RHoja &amp;P de &amp;N</oddFooter>
  </headerFooter>
  <rowBreaks count="1" manualBreakCount="1">
    <brk id="26" max="7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>
    <tabColor rgb="FF92D050"/>
    <pageSetUpPr fitToPage="1"/>
  </sheetPr>
  <dimension ref="A1:E23"/>
  <sheetViews>
    <sheetView view="pageBreakPreview" topLeftCell="A4" zoomScaleSheetLayoutView="100" workbookViewId="0">
      <selection activeCell="C29" sqref="C29"/>
    </sheetView>
  </sheetViews>
  <sheetFormatPr baseColWidth="10" defaultColWidth="11.375" defaultRowHeight="16.5"/>
  <cols>
    <col min="1" max="1" width="1.375" style="158" customWidth="1"/>
    <col min="2" max="2" width="43.875" style="158" customWidth="1"/>
    <col min="3" max="4" width="25.75" style="158" customWidth="1"/>
    <col min="5" max="5" width="62" style="288" customWidth="1"/>
    <col min="6" max="16384" width="11.375" style="158"/>
  </cols>
  <sheetData>
    <row r="1" spans="1:5">
      <c r="A1" s="794" t="s">
        <v>76</v>
      </c>
      <c r="B1" s="794"/>
      <c r="C1" s="794"/>
      <c r="D1" s="794"/>
    </row>
    <row r="2" spans="1:5" s="202" customFormat="1" ht="15.75">
      <c r="A2" s="794" t="s">
        <v>33</v>
      </c>
      <c r="B2" s="794"/>
      <c r="C2" s="794"/>
      <c r="D2" s="794"/>
      <c r="E2" s="494"/>
    </row>
    <row r="3" spans="1:5" s="202" customFormat="1" ht="15.75">
      <c r="A3" s="795" t="str">
        <f>'ETCA-I-01'!A3:G3</f>
        <v>TELEFONIA RURAL DE SONORA</v>
      </c>
      <c r="B3" s="795"/>
      <c r="C3" s="795"/>
      <c r="D3" s="795"/>
      <c r="E3" s="493"/>
    </row>
    <row r="4" spans="1:5" s="202" customFormat="1">
      <c r="A4" s="796" t="str">
        <f>'ETCA-I-01'!A4:G4</f>
        <v>Al 30 de Septiembre de 2016</v>
      </c>
      <c r="B4" s="796"/>
      <c r="C4" s="796"/>
      <c r="D4" s="796"/>
      <c r="E4" s="493"/>
    </row>
    <row r="5" spans="1:5" s="204" customFormat="1" ht="17.25" thickBot="1">
      <c r="A5" s="203"/>
      <c r="B5" s="797" t="s">
        <v>353</v>
      </c>
      <c r="C5" s="797"/>
      <c r="D5" s="293" t="s">
        <v>79</v>
      </c>
      <c r="E5" s="495"/>
    </row>
    <row r="6" spans="1:5" s="205" customFormat="1" ht="27" customHeight="1" thickBot="1">
      <c r="A6" s="837" t="s">
        <v>354</v>
      </c>
      <c r="B6" s="838"/>
      <c r="C6" s="302"/>
      <c r="D6" s="303">
        <f>'ETCA-II-10 '!F24</f>
        <v>4079500.25</v>
      </c>
      <c r="E6" s="496" t="str">
        <f>IF(D6&lt;&gt;'ETCA-II-10 '!F51,"ERROR!!!!! EL MONTO NO COINCIDE CON LO REPORTADO EN EL FORMATO ETCA-II-10 EN EL TOTAL DEVENGADO DEL ANALÍTICO DE INGRESOS","")</f>
        <v/>
      </c>
    </row>
    <row r="7" spans="1:5" s="296" customFormat="1" ht="9.75" customHeight="1">
      <c r="A7" s="315"/>
      <c r="B7" s="294"/>
      <c r="C7" s="295"/>
      <c r="D7" s="317"/>
      <c r="E7" s="497"/>
    </row>
    <row r="8" spans="1:5" s="296" customFormat="1" ht="17.25" customHeight="1" thickBot="1">
      <c r="A8" s="316" t="s">
        <v>355</v>
      </c>
      <c r="B8" s="297"/>
      <c r="C8" s="298"/>
      <c r="D8" s="318"/>
      <c r="E8" s="496"/>
    </row>
    <row r="9" spans="1:5" ht="20.100000000000001" customHeight="1" thickBot="1">
      <c r="A9" s="304" t="s">
        <v>356</v>
      </c>
      <c r="B9" s="305"/>
      <c r="C9" s="306"/>
      <c r="D9" s="307">
        <f>SUM(C10:C14)</f>
        <v>2.61</v>
      </c>
      <c r="E9" s="496"/>
    </row>
    <row r="10" spans="1:5" ht="20.100000000000001" customHeight="1">
      <c r="A10" s="206"/>
      <c r="B10" s="324" t="s">
        <v>357</v>
      </c>
      <c r="C10" s="308"/>
      <c r="D10" s="498"/>
      <c r="E10" s="521" t="str">
        <f>IF(C10&lt;&gt;'ETCA-I-02'!C22,"ERROR!!!, NO COINCIDEN LOS MONTOS CON LO REPORTADO EN EL FORMATO ETCA-I-02 EN EL EJERCICIO 2016","")</f>
        <v/>
      </c>
    </row>
    <row r="11" spans="1:5" ht="33" customHeight="1">
      <c r="A11" s="206"/>
      <c r="B11" s="325" t="s">
        <v>358</v>
      </c>
      <c r="C11" s="308"/>
      <c r="D11" s="498"/>
      <c r="E11" s="521" t="str">
        <f>IF(C11&lt;&gt;'ETCA-I-02'!C23,"ERROR!!!, NO COINCIDEN LOS MONTOS CON LO REPORTADO EN EL FORMATO ETCA-I-02 EN EL EJERCICIO 2016","")</f>
        <v/>
      </c>
    </row>
    <row r="12" spans="1:5" ht="20.100000000000001" customHeight="1">
      <c r="A12" s="207"/>
      <c r="B12" s="325" t="s">
        <v>359</v>
      </c>
      <c r="C12" s="308"/>
      <c r="D12" s="498"/>
      <c r="E12" s="521" t="str">
        <f>IF(C12&lt;&gt;'ETCA-I-02'!C24,"ERROR!!!, NO COINCIDEN LOS MONTOS CON LO REPORTADO EN EL FORMATO ETCA-I-02 EN EL EJERCICIO 2016","")</f>
        <v/>
      </c>
    </row>
    <row r="13" spans="1:5" ht="20.100000000000001" customHeight="1">
      <c r="A13" s="207"/>
      <c r="B13" s="325" t="s">
        <v>360</v>
      </c>
      <c r="C13" s="308"/>
      <c r="D13" s="498"/>
      <c r="E13" s="521" t="str">
        <f>IF(C13&lt;&gt;'ETCA-I-02'!C25,"ERROR!!!, NO COINCIDEN LOS MONTOS CON LO REPORTADO EN EL FORMATO ETCA-I-02 EN EL EJERCICIO 2016","")</f>
        <v/>
      </c>
    </row>
    <row r="14" spans="1:5" ht="24.75" customHeight="1" thickBot="1">
      <c r="A14" s="299" t="s">
        <v>361</v>
      </c>
      <c r="B14" s="328"/>
      <c r="C14" s="309">
        <v>2.61</v>
      </c>
      <c r="D14" s="499"/>
      <c r="E14" s="496"/>
    </row>
    <row r="15" spans="1:5" ht="7.5" customHeight="1">
      <c r="A15" s="329"/>
      <c r="B15" s="319"/>
      <c r="C15" s="320"/>
      <c r="D15" s="321"/>
      <c r="E15" s="496"/>
    </row>
    <row r="16" spans="1:5" ht="20.100000000000001" customHeight="1" thickBot="1">
      <c r="A16" s="330" t="s">
        <v>362</v>
      </c>
      <c r="B16" s="322"/>
      <c r="C16" s="323"/>
      <c r="D16" s="300"/>
      <c r="E16" s="496"/>
    </row>
    <row r="17" spans="1:5" ht="20.100000000000001" customHeight="1" thickBot="1">
      <c r="A17" s="304" t="s">
        <v>363</v>
      </c>
      <c r="B17" s="305"/>
      <c r="C17" s="306"/>
      <c r="D17" s="307">
        <f>SUM(C18:C22)</f>
        <v>0</v>
      </c>
      <c r="E17" s="496"/>
    </row>
    <row r="18" spans="1:5" ht="20.100000000000001" customHeight="1">
      <c r="A18" s="207"/>
      <c r="B18" s="324" t="s">
        <v>364</v>
      </c>
      <c r="C18" s="310"/>
      <c r="D18" s="498"/>
      <c r="E18" s="496"/>
    </row>
    <row r="19" spans="1:5" ht="20.100000000000001" customHeight="1">
      <c r="A19" s="207"/>
      <c r="B19" s="325" t="s">
        <v>365</v>
      </c>
      <c r="C19" s="310"/>
      <c r="D19" s="498"/>
      <c r="E19" s="496"/>
    </row>
    <row r="20" spans="1:5" ht="20.100000000000001" customHeight="1">
      <c r="A20" s="207"/>
      <c r="B20" s="325" t="s">
        <v>366</v>
      </c>
      <c r="C20" s="310"/>
      <c r="D20" s="498"/>
      <c r="E20" s="496"/>
    </row>
    <row r="21" spans="1:5" ht="20.100000000000001" customHeight="1">
      <c r="A21" s="301" t="s">
        <v>367</v>
      </c>
      <c r="B21" s="326"/>
      <c r="C21" s="310"/>
      <c r="D21" s="498"/>
      <c r="E21" s="496"/>
    </row>
    <row r="22" spans="1:5" ht="20.100000000000001" customHeight="1" thickBot="1">
      <c r="A22" s="207"/>
      <c r="B22" s="327"/>
      <c r="C22" s="311"/>
      <c r="D22" s="498"/>
      <c r="E22" s="496"/>
    </row>
    <row r="23" spans="1:5" ht="26.25" customHeight="1" thickBot="1">
      <c r="A23" s="312" t="s">
        <v>368</v>
      </c>
      <c r="B23" s="313"/>
      <c r="C23" s="314"/>
      <c r="D23" s="303">
        <f>D6+D9-D17</f>
        <v>4079502.86</v>
      </c>
      <c r="E23" s="496" t="str">
        <f>IF(D23&lt;&gt;'ETCA-I-02'!C27,"ERROR!!!!! EL MONTO NO COINCIDE CON LO REPORTADO EN EL FORMATO ETCA-I-02 EN EL TOTAL DE INGRESOS Y OTROS BENEFICIOS","")</f>
        <v/>
      </c>
    </row>
  </sheetData>
  <sheetProtection insertHyperlinks="0"/>
  <mergeCells count="6">
    <mergeCell ref="A6:B6"/>
    <mergeCell ref="A1:D1"/>
    <mergeCell ref="A3:D3"/>
    <mergeCell ref="A2:D2"/>
    <mergeCell ref="A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G87"/>
  <sheetViews>
    <sheetView view="pageBreakPreview" topLeftCell="A55" zoomScaleSheetLayoutView="100" workbookViewId="0">
      <selection activeCell="E9" sqref="E9:E43"/>
    </sheetView>
  </sheetViews>
  <sheetFormatPr baseColWidth="10" defaultColWidth="11.375" defaultRowHeight="16.5"/>
  <cols>
    <col min="1" max="1" width="52.25" style="158" bestFit="1" customWidth="1"/>
    <col min="2" max="7" width="13.75" style="158" customWidth="1"/>
    <col min="8" max="16384" width="11.375" style="158"/>
  </cols>
  <sheetData>
    <row r="1" spans="1:7">
      <c r="A1" s="794" t="s">
        <v>76</v>
      </c>
      <c r="B1" s="794"/>
      <c r="C1" s="794"/>
      <c r="D1" s="794"/>
      <c r="E1" s="794"/>
      <c r="F1" s="794"/>
      <c r="G1" s="794"/>
    </row>
    <row r="2" spans="1:7" s="202" customFormat="1" ht="15.75">
      <c r="A2" s="794" t="s">
        <v>369</v>
      </c>
      <c r="B2" s="794"/>
      <c r="C2" s="794"/>
      <c r="D2" s="794"/>
      <c r="E2" s="794"/>
      <c r="F2" s="794"/>
      <c r="G2" s="794"/>
    </row>
    <row r="3" spans="1:7" s="202" customFormat="1" ht="15.75">
      <c r="A3" s="794" t="s">
        <v>370</v>
      </c>
      <c r="B3" s="794"/>
      <c r="C3" s="794"/>
      <c r="D3" s="794"/>
      <c r="E3" s="794"/>
      <c r="F3" s="794"/>
      <c r="G3" s="794"/>
    </row>
    <row r="4" spans="1:7" s="202" customFormat="1" ht="15.75">
      <c r="A4" s="795" t="str">
        <f>'ETCA-I-01'!A3:G3</f>
        <v>TELEFONIA RURAL DE SONORA</v>
      </c>
      <c r="B4" s="795"/>
      <c r="C4" s="795"/>
      <c r="D4" s="795"/>
      <c r="E4" s="795"/>
      <c r="F4" s="795"/>
      <c r="G4" s="795"/>
    </row>
    <row r="5" spans="1:7" s="202" customFormat="1">
      <c r="A5" s="796" t="str">
        <f>'ETCA-I-02'!A4:D4</f>
        <v>Del 01 de Enero al 30  de Septiembre  de 2016</v>
      </c>
      <c r="B5" s="796"/>
      <c r="C5" s="796"/>
      <c r="D5" s="796"/>
      <c r="E5" s="796"/>
      <c r="F5" s="796"/>
      <c r="G5" s="796"/>
    </row>
    <row r="6" spans="1:7" s="204" customFormat="1" ht="17.25" thickBot="1">
      <c r="A6" s="841" t="s">
        <v>371</v>
      </c>
      <c r="B6" s="841"/>
      <c r="C6" s="841"/>
      <c r="D6" s="841"/>
      <c r="E6" s="841"/>
      <c r="F6" s="293" t="s">
        <v>79</v>
      </c>
      <c r="G6" s="204" t="s">
        <v>810</v>
      </c>
    </row>
    <row r="7" spans="1:7" s="331" customFormat="1" ht="38.25">
      <c r="A7" s="839" t="s">
        <v>372</v>
      </c>
      <c r="B7" s="239" t="s">
        <v>373</v>
      </c>
      <c r="C7" s="239" t="s">
        <v>374</v>
      </c>
      <c r="D7" s="549" t="s">
        <v>375</v>
      </c>
      <c r="E7" s="240" t="s">
        <v>376</v>
      </c>
      <c r="F7" s="240" t="s">
        <v>377</v>
      </c>
      <c r="G7" s="550" t="s">
        <v>378</v>
      </c>
    </row>
    <row r="8" spans="1:7" s="332" customFormat="1" ht="13.5" thickBot="1">
      <c r="A8" s="840"/>
      <c r="B8" s="243" t="s">
        <v>322</v>
      </c>
      <c r="C8" s="243" t="s">
        <v>323</v>
      </c>
      <c r="D8" s="551" t="s">
        <v>379</v>
      </c>
      <c r="E8" s="244" t="s">
        <v>325</v>
      </c>
      <c r="F8" s="244" t="s">
        <v>326</v>
      </c>
      <c r="G8" s="552" t="s">
        <v>380</v>
      </c>
    </row>
    <row r="9" spans="1:7" s="333" customFormat="1" ht="16.5" customHeight="1">
      <c r="A9" s="553" t="s">
        <v>163</v>
      </c>
      <c r="B9" s="558">
        <f>SUM(B10:B16)</f>
        <v>4285867.71</v>
      </c>
      <c r="C9" s="558">
        <f>SUM(C10:C16)</f>
        <v>223745.40000000002</v>
      </c>
      <c r="D9" s="558">
        <f>B9+C9</f>
        <v>4509613.1100000003</v>
      </c>
      <c r="E9" s="558">
        <f>SUM(E10:E16)</f>
        <v>2823920.2399999998</v>
      </c>
      <c r="F9" s="558">
        <f>SUM(F10:F16)</f>
        <v>2652857.0300000003</v>
      </c>
      <c r="G9" s="559">
        <f>D9-E9</f>
        <v>1685692.8700000006</v>
      </c>
    </row>
    <row r="10" spans="1:7" s="333" customFormat="1" ht="14.25">
      <c r="A10" s="554" t="s">
        <v>381</v>
      </c>
      <c r="B10" s="560">
        <f>+'ETCA-II-11-E '!C11</f>
        <v>2750763.71</v>
      </c>
      <c r="C10" s="560">
        <f>+'ETCA-II-11-E '!D11</f>
        <v>64745.279999999999</v>
      </c>
      <c r="D10" s="558">
        <f t="shared" ref="D10:D72" si="0">B10+C10</f>
        <v>2815508.9899999998</v>
      </c>
      <c r="E10" s="560">
        <f>+'ETCA-II-11-E '!F11</f>
        <v>1936192.42</v>
      </c>
      <c r="F10" s="560">
        <f>+'ETCA-II-11-E '!G11</f>
        <v>1890935.6300000001</v>
      </c>
      <c r="G10" s="559">
        <f t="shared" ref="G10:G73" si="1">D10-E10</f>
        <v>879316.56999999983</v>
      </c>
    </row>
    <row r="11" spans="1:7" s="333" customFormat="1" ht="14.25">
      <c r="A11" s="554" t="s">
        <v>382</v>
      </c>
      <c r="B11" s="560"/>
      <c r="C11" s="560"/>
      <c r="D11" s="558">
        <f t="shared" si="0"/>
        <v>0</v>
      </c>
      <c r="E11" s="560"/>
      <c r="F11" s="560"/>
      <c r="G11" s="559">
        <f t="shared" si="1"/>
        <v>0</v>
      </c>
    </row>
    <row r="12" spans="1:7" s="333" customFormat="1" ht="14.25">
      <c r="A12" s="554" t="s">
        <v>383</v>
      </c>
      <c r="B12" s="560">
        <f>+'ETCA-II-11-E '!C17</f>
        <v>129000</v>
      </c>
      <c r="C12" s="560">
        <v>1500.03</v>
      </c>
      <c r="D12" s="558">
        <f t="shared" si="0"/>
        <v>130500.03</v>
      </c>
      <c r="E12" s="560">
        <f>+'ETCA-II-11-E '!F17</f>
        <v>73579.739999999991</v>
      </c>
      <c r="F12" s="560">
        <f>+'ETCA-II-11-E '!G17</f>
        <v>73579.739999999991</v>
      </c>
      <c r="G12" s="559">
        <f t="shared" si="1"/>
        <v>56920.290000000008</v>
      </c>
    </row>
    <row r="13" spans="1:7" s="333" customFormat="1" ht="14.25">
      <c r="A13" s="554" t="s">
        <v>384</v>
      </c>
      <c r="B13" s="560">
        <f>+'ETCA-II-11-E '!C23</f>
        <v>1406104</v>
      </c>
      <c r="C13" s="560">
        <f>+'ETCA-II-11-E '!D23</f>
        <v>157500.09000000003</v>
      </c>
      <c r="D13" s="558">
        <f t="shared" si="0"/>
        <v>1563604.09</v>
      </c>
      <c r="E13" s="560">
        <f>+'ETCA-II-11-E '!F23</f>
        <v>814148.08</v>
      </c>
      <c r="F13" s="560">
        <f>+'ETCA-II-11-E '!G23</f>
        <v>688341.66</v>
      </c>
      <c r="G13" s="559">
        <f t="shared" si="1"/>
        <v>749456.01000000013</v>
      </c>
    </row>
    <row r="14" spans="1:7" s="333" customFormat="1" ht="14.25">
      <c r="A14" s="554" t="s">
        <v>385</v>
      </c>
      <c r="B14" s="560"/>
      <c r="C14" s="560"/>
      <c r="D14" s="558">
        <f t="shared" si="0"/>
        <v>0</v>
      </c>
      <c r="E14" s="560"/>
      <c r="F14" s="560"/>
      <c r="G14" s="559">
        <f t="shared" si="1"/>
        <v>0</v>
      </c>
    </row>
    <row r="15" spans="1:7" s="333" customFormat="1" ht="14.25">
      <c r="A15" s="554" t="s">
        <v>386</v>
      </c>
      <c r="B15" s="560"/>
      <c r="C15" s="560"/>
      <c r="D15" s="558">
        <f t="shared" si="0"/>
        <v>0</v>
      </c>
      <c r="E15" s="560"/>
      <c r="F15" s="560"/>
      <c r="G15" s="559">
        <f t="shared" si="1"/>
        <v>0</v>
      </c>
    </row>
    <row r="16" spans="1:7" s="333" customFormat="1" ht="14.25">
      <c r="A16" s="554" t="s">
        <v>387</v>
      </c>
      <c r="B16" s="560"/>
      <c r="C16" s="560"/>
      <c r="D16" s="558">
        <f t="shared" si="0"/>
        <v>0</v>
      </c>
      <c r="E16" s="560"/>
      <c r="F16" s="560"/>
      <c r="G16" s="559">
        <f t="shared" si="1"/>
        <v>0</v>
      </c>
    </row>
    <row r="17" spans="1:7" s="333" customFormat="1" ht="16.5" customHeight="1">
      <c r="A17" s="555" t="s">
        <v>164</v>
      </c>
      <c r="B17" s="558">
        <f>SUM(B18:B26)</f>
        <v>287950</v>
      </c>
      <c r="C17" s="558">
        <f>SUM(C18:C26)</f>
        <v>325472.49</v>
      </c>
      <c r="D17" s="558">
        <f>B17+C17</f>
        <v>613422.49</v>
      </c>
      <c r="E17" s="558">
        <f>SUM(E18:E26)</f>
        <v>445532.32999999996</v>
      </c>
      <c r="F17" s="558">
        <f>SUM(F18:F26)</f>
        <v>445531.95999999996</v>
      </c>
      <c r="G17" s="559">
        <f t="shared" si="1"/>
        <v>167890.16000000003</v>
      </c>
    </row>
    <row r="18" spans="1:7" s="333" customFormat="1" ht="14.25">
      <c r="A18" s="554" t="s">
        <v>388</v>
      </c>
      <c r="B18" s="560">
        <f>+'ETCA-II-11-E '!C47</f>
        <v>64450</v>
      </c>
      <c r="C18" s="560">
        <f>+'ETCA-II-11-E '!D47</f>
        <v>6392.9699999999993</v>
      </c>
      <c r="D18" s="558">
        <f t="shared" si="0"/>
        <v>70842.97</v>
      </c>
      <c r="E18" s="560">
        <f>+'ETCA-II-11-E '!F47</f>
        <v>48572.489999999991</v>
      </c>
      <c r="F18" s="560">
        <f>+'ETCA-II-11-E '!G47</f>
        <v>48572.489999999991</v>
      </c>
      <c r="G18" s="559">
        <f t="shared" si="1"/>
        <v>22270.48000000001</v>
      </c>
    </row>
    <row r="19" spans="1:7" s="333" customFormat="1" ht="14.25">
      <c r="A19" s="554" t="s">
        <v>389</v>
      </c>
      <c r="B19" s="560">
        <f>+'ETCA-II-11-E '!C58</f>
        <v>17000</v>
      </c>
      <c r="C19" s="560">
        <f>+'ETCA-II-11-E '!D58</f>
        <v>0</v>
      </c>
      <c r="D19" s="558">
        <f t="shared" si="0"/>
        <v>17000</v>
      </c>
      <c r="E19" s="560">
        <f>+'ETCA-II-11-E '!F58</f>
        <v>6369.99</v>
      </c>
      <c r="F19" s="560">
        <f>+'ETCA-II-11-E '!G58</f>
        <v>6369.99</v>
      </c>
      <c r="G19" s="559">
        <f t="shared" si="1"/>
        <v>10630.01</v>
      </c>
    </row>
    <row r="20" spans="1:7" s="333" customFormat="1" ht="14.25">
      <c r="A20" s="554" t="s">
        <v>390</v>
      </c>
      <c r="B20" s="560"/>
      <c r="C20" s="560"/>
      <c r="D20" s="558">
        <f t="shared" si="0"/>
        <v>0</v>
      </c>
      <c r="E20" s="560"/>
      <c r="F20" s="560"/>
      <c r="G20" s="559">
        <f t="shared" si="1"/>
        <v>0</v>
      </c>
    </row>
    <row r="21" spans="1:7" s="333" customFormat="1" ht="14.25">
      <c r="A21" s="554" t="s">
        <v>391</v>
      </c>
      <c r="B21" s="560">
        <f>+'ETCA-II-11-E '!C64</f>
        <v>12000</v>
      </c>
      <c r="C21" s="560">
        <f>+'ETCA-II-11-E '!D64</f>
        <v>30206.699999999997</v>
      </c>
      <c r="D21" s="558">
        <f t="shared" si="0"/>
        <v>42206.7</v>
      </c>
      <c r="E21" s="560">
        <f>+'ETCA-II-11-E '!F64</f>
        <v>31563.600000000002</v>
      </c>
      <c r="F21" s="560">
        <f>+'ETCA-II-11-E '!G64</f>
        <v>31563.600000000002</v>
      </c>
      <c r="G21" s="559">
        <f t="shared" si="1"/>
        <v>10643.099999999995</v>
      </c>
    </row>
    <row r="22" spans="1:7" s="333" customFormat="1" ht="14.25">
      <c r="A22" s="554" t="s">
        <v>392</v>
      </c>
      <c r="B22" s="560">
        <f>+'ETCA-II-11-E '!C69</f>
        <v>7000</v>
      </c>
      <c r="C22" s="560">
        <f>+'ETCA-II-11-E '!D69</f>
        <v>0</v>
      </c>
      <c r="D22" s="558">
        <f t="shared" si="0"/>
        <v>7000</v>
      </c>
      <c r="E22" s="560">
        <f>+'ETCA-II-11-E '!F69</f>
        <v>2431.4699999999998</v>
      </c>
      <c r="F22" s="560">
        <f>+'ETCA-II-11-E '!G69</f>
        <v>2431.4699999999998</v>
      </c>
      <c r="G22" s="559">
        <f t="shared" si="1"/>
        <v>4568.5300000000007</v>
      </c>
    </row>
    <row r="23" spans="1:7" s="333" customFormat="1" ht="14.25">
      <c r="A23" s="554" t="s">
        <v>393</v>
      </c>
      <c r="B23" s="560">
        <f>+'ETCA-II-11-E '!C75</f>
        <v>120500</v>
      </c>
      <c r="C23" s="560">
        <v>45000</v>
      </c>
      <c r="D23" s="558">
        <f t="shared" si="0"/>
        <v>165500</v>
      </c>
      <c r="E23" s="560">
        <v>118440.37</v>
      </c>
      <c r="F23" s="560">
        <v>118440</v>
      </c>
      <c r="G23" s="559">
        <f t="shared" si="1"/>
        <v>47059.630000000005</v>
      </c>
    </row>
    <row r="24" spans="1:7" s="333" customFormat="1" ht="14.25">
      <c r="A24" s="554" t="s">
        <v>394</v>
      </c>
      <c r="B24" s="560">
        <f>+'ETCA-II-11-E '!C78</f>
        <v>20000</v>
      </c>
      <c r="C24" s="560"/>
      <c r="D24" s="558">
        <f t="shared" si="0"/>
        <v>20000</v>
      </c>
      <c r="E24" s="560">
        <v>77.489999999999995</v>
      </c>
      <c r="F24" s="560">
        <v>77.489999999999995</v>
      </c>
      <c r="G24" s="559">
        <f t="shared" si="1"/>
        <v>19922.509999999998</v>
      </c>
    </row>
    <row r="25" spans="1:7" s="333" customFormat="1" ht="14.25">
      <c r="A25" s="554" t="s">
        <v>395</v>
      </c>
      <c r="B25" s="560"/>
      <c r="C25" s="560"/>
      <c r="D25" s="558">
        <f t="shared" si="0"/>
        <v>0</v>
      </c>
      <c r="E25" s="560"/>
      <c r="F25" s="560"/>
      <c r="G25" s="559">
        <f t="shared" si="1"/>
        <v>0</v>
      </c>
    </row>
    <row r="26" spans="1:7" s="333" customFormat="1" ht="14.25">
      <c r="A26" s="554" t="s">
        <v>396</v>
      </c>
      <c r="B26" s="560">
        <f>+'ETCA-II-11-E '!C83</f>
        <v>47000</v>
      </c>
      <c r="C26" s="560">
        <f>+'ETCA-II-11-E '!D83</f>
        <v>243872.82</v>
      </c>
      <c r="D26" s="558">
        <f t="shared" si="0"/>
        <v>290872.82</v>
      </c>
      <c r="E26" s="560">
        <f>+'ETCA-II-11-E '!F83</f>
        <v>238076.92</v>
      </c>
      <c r="F26" s="560">
        <f>+'ETCA-II-11-E '!G83</f>
        <v>238076.92</v>
      </c>
      <c r="G26" s="559">
        <f t="shared" si="1"/>
        <v>52795.899999999994</v>
      </c>
    </row>
    <row r="27" spans="1:7" s="333" customFormat="1" ht="16.5" customHeight="1">
      <c r="A27" s="555" t="s">
        <v>165</v>
      </c>
      <c r="B27" s="558">
        <f>SUM(B28:B36)</f>
        <v>1093318</v>
      </c>
      <c r="C27" s="558">
        <f>SUM(C28:C36)</f>
        <v>183735.36</v>
      </c>
      <c r="D27" s="558">
        <f>B27+C27</f>
        <v>1277053.3599999999</v>
      </c>
      <c r="E27" s="558">
        <f>SUM(E28:E36)</f>
        <v>914515.41</v>
      </c>
      <c r="F27" s="558">
        <f>SUM(F28:F36)</f>
        <v>914515.41</v>
      </c>
      <c r="G27" s="559">
        <f t="shared" si="1"/>
        <v>362537.94999999984</v>
      </c>
    </row>
    <row r="28" spans="1:7" s="333" customFormat="1" ht="14.25">
      <c r="A28" s="554" t="s">
        <v>397</v>
      </c>
      <c r="B28" s="560">
        <f>+'ETCA-II-11-E '!C98</f>
        <v>393700</v>
      </c>
      <c r="C28" s="560">
        <f>+'ETCA-II-11-E '!D98</f>
        <v>-15750</v>
      </c>
      <c r="D28" s="558">
        <f t="shared" si="0"/>
        <v>377950</v>
      </c>
      <c r="E28" s="560">
        <f>+'ETCA-II-11-E '!F98</f>
        <v>241710.58</v>
      </c>
      <c r="F28" s="560">
        <f>+'ETCA-II-11-E '!G98</f>
        <v>241710.58</v>
      </c>
      <c r="G28" s="559">
        <f t="shared" si="1"/>
        <v>136239.42000000001</v>
      </c>
    </row>
    <row r="29" spans="1:7" s="333" customFormat="1" ht="14.25">
      <c r="A29" s="554" t="s">
        <v>398</v>
      </c>
      <c r="B29" s="560">
        <f>+'ETCA-II-11-E '!C110</f>
        <v>84000</v>
      </c>
      <c r="C29" s="560">
        <f>+'ETCA-II-11-E '!D110</f>
        <v>4035.24</v>
      </c>
      <c r="D29" s="558">
        <f t="shared" si="0"/>
        <v>88035.24</v>
      </c>
      <c r="E29" s="560">
        <f>+'ETCA-II-11-E '!F110</f>
        <v>65296.1</v>
      </c>
      <c r="F29" s="560">
        <f>+'ETCA-II-11-E '!G110</f>
        <v>65296.1</v>
      </c>
      <c r="G29" s="559">
        <f t="shared" si="1"/>
        <v>22739.140000000007</v>
      </c>
    </row>
    <row r="30" spans="1:7" s="333" customFormat="1" ht="14.25">
      <c r="A30" s="554" t="s">
        <v>399</v>
      </c>
      <c r="B30" s="560">
        <f>+'ETCA-II-11-E '!C119</f>
        <v>201480</v>
      </c>
      <c r="C30" s="560">
        <f>+'ETCA-II-11-E '!D119</f>
        <v>-9674.91</v>
      </c>
      <c r="D30" s="558">
        <f t="shared" si="0"/>
        <v>191805.09</v>
      </c>
      <c r="E30" s="560">
        <f>+'ETCA-II-11-E '!F119</f>
        <v>137419.31999999998</v>
      </c>
      <c r="F30" s="560">
        <f>+'ETCA-II-11-E '!G119</f>
        <v>137419.31999999998</v>
      </c>
      <c r="G30" s="559">
        <f t="shared" si="1"/>
        <v>54385.770000000019</v>
      </c>
    </row>
    <row r="31" spans="1:7" s="333" customFormat="1" ht="14.25">
      <c r="A31" s="554" t="s">
        <v>400</v>
      </c>
      <c r="B31" s="560">
        <f>+'ETCA-II-11-E '!C130</f>
        <v>55520</v>
      </c>
      <c r="C31" s="560">
        <f>+'ETCA-II-11-E '!D130</f>
        <v>-6374.97</v>
      </c>
      <c r="D31" s="558">
        <f t="shared" si="0"/>
        <v>49145.03</v>
      </c>
      <c r="E31" s="560">
        <f>+'ETCA-II-11-E '!F130</f>
        <v>15583.27</v>
      </c>
      <c r="F31" s="560">
        <f>+'ETCA-II-11-E '!G130</f>
        <v>15583.27</v>
      </c>
      <c r="G31" s="559">
        <f t="shared" si="1"/>
        <v>33561.759999999995</v>
      </c>
    </row>
    <row r="32" spans="1:7" s="333" customFormat="1" ht="14.25">
      <c r="A32" s="554" t="s">
        <v>401</v>
      </c>
      <c r="B32" s="560">
        <f>+'ETCA-II-11-E '!C137</f>
        <v>201600</v>
      </c>
      <c r="C32" s="560">
        <f>+'ETCA-II-11-E '!D137</f>
        <v>128250</v>
      </c>
      <c r="D32" s="558">
        <f t="shared" si="0"/>
        <v>329850</v>
      </c>
      <c r="E32" s="560">
        <f>+'ETCA-II-11-E '!F137</f>
        <v>240005.46000000002</v>
      </c>
      <c r="F32" s="560">
        <f>+'ETCA-II-11-E '!G137</f>
        <v>240005.46000000002</v>
      </c>
      <c r="G32" s="559">
        <f t="shared" si="1"/>
        <v>89844.539999999979</v>
      </c>
    </row>
    <row r="33" spans="1:7" s="333" customFormat="1" ht="14.25">
      <c r="A33" s="554" t="s">
        <v>402</v>
      </c>
      <c r="B33" s="560"/>
      <c r="C33" s="560"/>
      <c r="D33" s="558">
        <f t="shared" si="0"/>
        <v>0</v>
      </c>
      <c r="E33" s="560"/>
      <c r="F33" s="560"/>
      <c r="G33" s="559">
        <f t="shared" si="1"/>
        <v>0</v>
      </c>
    </row>
    <row r="34" spans="1:7" s="333" customFormat="1" ht="14.25">
      <c r="A34" s="554" t="s">
        <v>403</v>
      </c>
      <c r="B34" s="560">
        <f>+'ETCA-II-11-E '!C151</f>
        <v>154418</v>
      </c>
      <c r="C34" s="560">
        <f>+'ETCA-II-11-E '!D151</f>
        <v>83250</v>
      </c>
      <c r="D34" s="558">
        <f t="shared" si="0"/>
        <v>237668</v>
      </c>
      <c r="E34" s="560">
        <f>+'ETCA-II-11-E '!F151</f>
        <v>214488.57</v>
      </c>
      <c r="F34" s="560">
        <f>+'ETCA-II-11-E '!G151</f>
        <v>214488.57</v>
      </c>
      <c r="G34" s="559">
        <f t="shared" si="1"/>
        <v>23179.429999999993</v>
      </c>
    </row>
    <row r="35" spans="1:7" s="333" customFormat="1" ht="15" thickBot="1">
      <c r="A35" s="556" t="s">
        <v>404</v>
      </c>
      <c r="B35" s="561">
        <f>+'ETCA-II-11-E '!C161</f>
        <v>2000</v>
      </c>
      <c r="C35" s="561">
        <f>+'ETCA-II-11-E '!D161</f>
        <v>0</v>
      </c>
      <c r="D35" s="562">
        <f t="shared" si="0"/>
        <v>2000</v>
      </c>
      <c r="E35" s="561">
        <f>+'ETCA-II-11-E '!F161</f>
        <v>0</v>
      </c>
      <c r="F35" s="561">
        <f>+'ETCA-II-11-E '!G161</f>
        <v>0</v>
      </c>
      <c r="G35" s="563">
        <f t="shared" si="1"/>
        <v>2000</v>
      </c>
    </row>
    <row r="36" spans="1:7" s="333" customFormat="1" ht="14.25">
      <c r="A36" s="554" t="s">
        <v>405</v>
      </c>
      <c r="B36" s="560">
        <f>+'ETCA-II-11-E '!C164</f>
        <v>600</v>
      </c>
      <c r="C36" s="560">
        <f>+'ETCA-II-11-E '!D164</f>
        <v>0</v>
      </c>
      <c r="D36" s="558">
        <f t="shared" si="0"/>
        <v>600</v>
      </c>
      <c r="E36" s="560">
        <f>+'ETCA-II-11-E '!F164</f>
        <v>12.11</v>
      </c>
      <c r="F36" s="560">
        <f>+'ETCA-II-11-E '!G164</f>
        <v>12.11</v>
      </c>
      <c r="G36" s="559">
        <f t="shared" si="1"/>
        <v>587.89</v>
      </c>
    </row>
    <row r="37" spans="1:7" s="333" customFormat="1" ht="21" customHeight="1">
      <c r="A37" s="555" t="s">
        <v>344</v>
      </c>
      <c r="B37" s="558">
        <f>SUM(B38:B46)</f>
        <v>0</v>
      </c>
      <c r="C37" s="558">
        <f>SUM(C38:C46)</f>
        <v>0</v>
      </c>
      <c r="D37" s="558">
        <f>B37+C37</f>
        <v>0</v>
      </c>
      <c r="E37" s="558">
        <f>SUM(E38:E46)</f>
        <v>0</v>
      </c>
      <c r="F37" s="558">
        <f>SUM(F38:F46)</f>
        <v>0</v>
      </c>
      <c r="G37" s="559">
        <f t="shared" si="1"/>
        <v>0</v>
      </c>
    </row>
    <row r="38" spans="1:7" s="333" customFormat="1" ht="14.25">
      <c r="A38" s="554" t="s">
        <v>166</v>
      </c>
      <c r="B38" s="560"/>
      <c r="C38" s="560"/>
      <c r="D38" s="558">
        <f t="shared" si="0"/>
        <v>0</v>
      </c>
      <c r="E38" s="560"/>
      <c r="F38" s="560"/>
      <c r="G38" s="559">
        <f t="shared" si="1"/>
        <v>0</v>
      </c>
    </row>
    <row r="39" spans="1:7" s="333" customFormat="1" ht="14.25">
      <c r="A39" s="554" t="s">
        <v>167</v>
      </c>
      <c r="B39" s="560"/>
      <c r="C39" s="560"/>
      <c r="D39" s="558">
        <f t="shared" si="0"/>
        <v>0</v>
      </c>
      <c r="E39" s="560"/>
      <c r="F39" s="560"/>
      <c r="G39" s="559">
        <f t="shared" si="1"/>
        <v>0</v>
      </c>
    </row>
    <row r="40" spans="1:7" s="333" customFormat="1" ht="14.25">
      <c r="A40" s="554" t="s">
        <v>168</v>
      </c>
      <c r="B40" s="560"/>
      <c r="C40" s="560"/>
      <c r="D40" s="558">
        <f t="shared" si="0"/>
        <v>0</v>
      </c>
      <c r="E40" s="560"/>
      <c r="F40" s="560"/>
      <c r="G40" s="559">
        <f t="shared" si="1"/>
        <v>0</v>
      </c>
    </row>
    <row r="41" spans="1:7" s="333" customFormat="1" ht="14.25">
      <c r="A41" s="554" t="s">
        <v>169</v>
      </c>
      <c r="B41" s="560"/>
      <c r="C41" s="560"/>
      <c r="D41" s="558">
        <f t="shared" si="0"/>
        <v>0</v>
      </c>
      <c r="E41" s="560"/>
      <c r="F41" s="560"/>
      <c r="G41" s="559">
        <f t="shared" si="1"/>
        <v>0</v>
      </c>
    </row>
    <row r="42" spans="1:7" s="333" customFormat="1" ht="14.25">
      <c r="A42" s="554" t="s">
        <v>170</v>
      </c>
      <c r="B42" s="560"/>
      <c r="C42" s="560"/>
      <c r="D42" s="558">
        <f t="shared" si="0"/>
        <v>0</v>
      </c>
      <c r="E42" s="560"/>
      <c r="F42" s="560"/>
      <c r="G42" s="559">
        <f t="shared" si="1"/>
        <v>0</v>
      </c>
    </row>
    <row r="43" spans="1:7" s="333" customFormat="1" ht="14.25">
      <c r="A43" s="554" t="s">
        <v>406</v>
      </c>
      <c r="B43" s="560"/>
      <c r="C43" s="560"/>
      <c r="D43" s="558">
        <f t="shared" si="0"/>
        <v>0</v>
      </c>
      <c r="E43" s="560"/>
      <c r="F43" s="560"/>
      <c r="G43" s="559">
        <f t="shared" si="1"/>
        <v>0</v>
      </c>
    </row>
    <row r="44" spans="1:7" s="333" customFormat="1" ht="14.25">
      <c r="A44" s="554" t="s">
        <v>172</v>
      </c>
      <c r="B44" s="560"/>
      <c r="C44" s="560"/>
      <c r="D44" s="558">
        <f t="shared" si="0"/>
        <v>0</v>
      </c>
      <c r="E44" s="560"/>
      <c r="F44" s="560"/>
      <c r="G44" s="559">
        <f t="shared" si="1"/>
        <v>0</v>
      </c>
    </row>
    <row r="45" spans="1:7" s="333" customFormat="1" ht="14.25">
      <c r="A45" s="554" t="s">
        <v>173</v>
      </c>
      <c r="B45" s="560"/>
      <c r="C45" s="560"/>
      <c r="D45" s="558">
        <f t="shared" si="0"/>
        <v>0</v>
      </c>
      <c r="E45" s="560"/>
      <c r="F45" s="560"/>
      <c r="G45" s="559">
        <f t="shared" si="1"/>
        <v>0</v>
      </c>
    </row>
    <row r="46" spans="1:7" s="333" customFormat="1" ht="14.25">
      <c r="A46" s="554" t="s">
        <v>174</v>
      </c>
      <c r="B46" s="560"/>
      <c r="C46" s="560"/>
      <c r="D46" s="558">
        <f t="shared" si="0"/>
        <v>0</v>
      </c>
      <c r="E46" s="560"/>
      <c r="F46" s="560"/>
      <c r="G46" s="559">
        <f t="shared" si="1"/>
        <v>0</v>
      </c>
    </row>
    <row r="47" spans="1:7" s="333" customFormat="1" ht="16.5" customHeight="1">
      <c r="A47" s="555" t="s">
        <v>407</v>
      </c>
      <c r="B47" s="558">
        <f>SUM(B48:B56)</f>
        <v>85000</v>
      </c>
      <c r="C47" s="558">
        <f>SUM(C48:C56)</f>
        <v>287608.23000000004</v>
      </c>
      <c r="D47" s="558">
        <f>B47+C47</f>
        <v>372608.23000000004</v>
      </c>
      <c r="E47" s="558">
        <f>SUM(E48:E56)</f>
        <v>343909.02100000001</v>
      </c>
      <c r="F47" s="558">
        <f>SUM(F48:F56)</f>
        <v>343909.02</v>
      </c>
      <c r="G47" s="559">
        <f t="shared" si="1"/>
        <v>28699.209000000032</v>
      </c>
    </row>
    <row r="48" spans="1:7" s="333" customFormat="1" ht="14.25">
      <c r="A48" s="554" t="s">
        <v>408</v>
      </c>
      <c r="B48" s="560">
        <f>+'ETCA-II-11-E '!C169</f>
        <v>40000</v>
      </c>
      <c r="C48" s="560">
        <f>+'ETCA-II-11-E '!D169</f>
        <v>0</v>
      </c>
      <c r="D48" s="558">
        <f t="shared" si="0"/>
        <v>40000</v>
      </c>
      <c r="E48" s="560">
        <f>+'ETCA-II-11-E '!F169</f>
        <v>35277.5</v>
      </c>
      <c r="F48" s="560">
        <f>+'ETCA-II-11-E '!G169</f>
        <v>35277.5</v>
      </c>
      <c r="G48" s="559">
        <f>D48-E48</f>
        <v>4722.5</v>
      </c>
    </row>
    <row r="49" spans="1:7" s="333" customFormat="1" ht="14.25">
      <c r="A49" s="554" t="s">
        <v>409</v>
      </c>
      <c r="B49" s="560"/>
      <c r="C49" s="560"/>
      <c r="D49" s="558">
        <f t="shared" si="0"/>
        <v>0</v>
      </c>
      <c r="E49" s="560"/>
      <c r="F49" s="560"/>
      <c r="G49" s="559">
        <f t="shared" si="1"/>
        <v>0</v>
      </c>
    </row>
    <row r="50" spans="1:7" s="333" customFormat="1" ht="14.25">
      <c r="A50" s="554" t="s">
        <v>410</v>
      </c>
      <c r="B50" s="560"/>
      <c r="C50" s="560"/>
      <c r="D50" s="558">
        <f t="shared" si="0"/>
        <v>0</v>
      </c>
      <c r="E50" s="560"/>
      <c r="F50" s="560"/>
      <c r="G50" s="559">
        <f t="shared" si="1"/>
        <v>0</v>
      </c>
    </row>
    <row r="51" spans="1:7" s="333" customFormat="1" ht="14.25">
      <c r="A51" s="554" t="s">
        <v>411</v>
      </c>
      <c r="B51" s="560"/>
      <c r="C51" s="560"/>
      <c r="D51" s="558">
        <f t="shared" si="0"/>
        <v>0</v>
      </c>
      <c r="E51" s="560"/>
      <c r="F51" s="560"/>
      <c r="G51" s="559">
        <f t="shared" si="1"/>
        <v>0</v>
      </c>
    </row>
    <row r="52" spans="1:7" s="333" customFormat="1" ht="14.25">
      <c r="A52" s="554" t="s">
        <v>412</v>
      </c>
      <c r="B52" s="560"/>
      <c r="C52" s="560"/>
      <c r="D52" s="558">
        <f t="shared" si="0"/>
        <v>0</v>
      </c>
      <c r="E52" s="560"/>
      <c r="F52" s="560"/>
      <c r="G52" s="559">
        <f t="shared" si="1"/>
        <v>0</v>
      </c>
    </row>
    <row r="53" spans="1:7" s="333" customFormat="1" ht="14.25">
      <c r="A53" s="554" t="s">
        <v>413</v>
      </c>
      <c r="B53" s="560">
        <f>+'ETCA-II-11-E '!C172</f>
        <v>10000</v>
      </c>
      <c r="C53" s="560">
        <f>+'ETCA-II-11-E '!D172</f>
        <v>298221.84000000003</v>
      </c>
      <c r="D53" s="558">
        <f t="shared" si="0"/>
        <v>308221.84000000003</v>
      </c>
      <c r="E53" s="560">
        <f>+'ETCA-II-11-E '!F172</f>
        <v>308631.52100000001</v>
      </c>
      <c r="F53" s="560">
        <f>+'ETCA-II-11-E '!G172</f>
        <v>308631.52</v>
      </c>
      <c r="G53" s="559">
        <f t="shared" si="1"/>
        <v>-409.6809999999823</v>
      </c>
    </row>
    <row r="54" spans="1:7" s="333" customFormat="1" ht="14.25">
      <c r="A54" s="554" t="s">
        <v>414</v>
      </c>
      <c r="B54" s="560"/>
      <c r="C54" s="560"/>
      <c r="D54" s="558">
        <f t="shared" si="0"/>
        <v>0</v>
      </c>
      <c r="E54" s="560"/>
      <c r="F54" s="560"/>
      <c r="G54" s="559">
        <f t="shared" si="1"/>
        <v>0</v>
      </c>
    </row>
    <row r="55" spans="1:7" s="333" customFormat="1" ht="14.25">
      <c r="A55" s="554" t="s">
        <v>415</v>
      </c>
      <c r="B55" s="560"/>
      <c r="C55" s="560"/>
      <c r="D55" s="558">
        <f t="shared" si="0"/>
        <v>0</v>
      </c>
      <c r="E55" s="560"/>
      <c r="F55" s="560"/>
      <c r="G55" s="559">
        <f t="shared" si="1"/>
        <v>0</v>
      </c>
    </row>
    <row r="56" spans="1:7" s="333" customFormat="1" ht="14.25">
      <c r="A56" s="554" t="s">
        <v>111</v>
      </c>
      <c r="B56" s="560">
        <f>+'ETCA-II-11-E '!C175</f>
        <v>35000</v>
      </c>
      <c r="C56" s="560">
        <f>+'ETCA-II-11-E '!D175</f>
        <v>-10613.61</v>
      </c>
      <c r="D56" s="558">
        <f t="shared" si="0"/>
        <v>24386.39</v>
      </c>
      <c r="E56" s="560">
        <f>+'ETCA-II-11-E '!F175</f>
        <v>0</v>
      </c>
      <c r="F56" s="560">
        <f>+'ETCA-II-11-E '!G175</f>
        <v>0</v>
      </c>
      <c r="G56" s="559">
        <f t="shared" si="1"/>
        <v>24386.39</v>
      </c>
    </row>
    <row r="57" spans="1:7" s="333" customFormat="1" ht="16.5" customHeight="1">
      <c r="A57" s="555" t="s">
        <v>191</v>
      </c>
      <c r="B57" s="558">
        <f>SUM(B58:B60)</f>
        <v>0</v>
      </c>
      <c r="C57" s="558">
        <f>SUM(C58:C60)</f>
        <v>0</v>
      </c>
      <c r="D57" s="558">
        <f>B57+C57</f>
        <v>0</v>
      </c>
      <c r="E57" s="558">
        <f>SUM(E58:E60)</f>
        <v>0</v>
      </c>
      <c r="F57" s="558">
        <f>SUM(F58:F60)</f>
        <v>0</v>
      </c>
      <c r="G57" s="559">
        <f t="shared" si="1"/>
        <v>0</v>
      </c>
    </row>
    <row r="58" spans="1:7" s="333" customFormat="1" ht="14.25">
      <c r="A58" s="554" t="s">
        <v>416</v>
      </c>
      <c r="B58" s="560"/>
      <c r="C58" s="560"/>
      <c r="D58" s="558">
        <f t="shared" si="0"/>
        <v>0</v>
      </c>
      <c r="E58" s="560"/>
      <c r="F58" s="560"/>
      <c r="G58" s="559">
        <f t="shared" si="1"/>
        <v>0</v>
      </c>
    </row>
    <row r="59" spans="1:7" s="333" customFormat="1" ht="14.25">
      <c r="A59" s="554" t="s">
        <v>417</v>
      </c>
      <c r="B59" s="560"/>
      <c r="C59" s="560"/>
      <c r="D59" s="558">
        <f t="shared" si="0"/>
        <v>0</v>
      </c>
      <c r="E59" s="560"/>
      <c r="F59" s="560"/>
      <c r="G59" s="559">
        <f t="shared" si="1"/>
        <v>0</v>
      </c>
    </row>
    <row r="60" spans="1:7" s="333" customFormat="1" ht="14.25">
      <c r="A60" s="554" t="s">
        <v>418</v>
      </c>
      <c r="B60" s="560"/>
      <c r="C60" s="560"/>
      <c r="D60" s="558">
        <f t="shared" si="0"/>
        <v>0</v>
      </c>
      <c r="E60" s="560"/>
      <c r="F60" s="560"/>
      <c r="G60" s="559">
        <f t="shared" si="1"/>
        <v>0</v>
      </c>
    </row>
    <row r="61" spans="1:7" s="333" customFormat="1" ht="16.5" customHeight="1">
      <c r="A61" s="555" t="s">
        <v>419</v>
      </c>
      <c r="B61" s="558">
        <f>SUM(B62:B68)</f>
        <v>0</v>
      </c>
      <c r="C61" s="558">
        <f>SUM(C62:C68)</f>
        <v>0</v>
      </c>
      <c r="D61" s="558">
        <f>B61+C61</f>
        <v>0</v>
      </c>
      <c r="E61" s="558">
        <f>SUM(E62:E68)</f>
        <v>0</v>
      </c>
      <c r="F61" s="558">
        <f>SUM(F62:F68)</f>
        <v>0</v>
      </c>
      <c r="G61" s="559">
        <f t="shared" si="1"/>
        <v>0</v>
      </c>
    </row>
    <row r="62" spans="1:7" s="333" customFormat="1" ht="14.25">
      <c r="A62" s="554" t="s">
        <v>420</v>
      </c>
      <c r="B62" s="560"/>
      <c r="C62" s="560"/>
      <c r="D62" s="558">
        <f t="shared" si="0"/>
        <v>0</v>
      </c>
      <c r="E62" s="560"/>
      <c r="F62" s="560"/>
      <c r="G62" s="559">
        <f t="shared" si="1"/>
        <v>0</v>
      </c>
    </row>
    <row r="63" spans="1:7" s="333" customFormat="1" ht="15" thickBot="1">
      <c r="A63" s="556" t="s">
        <v>421</v>
      </c>
      <c r="B63" s="561"/>
      <c r="C63" s="561"/>
      <c r="D63" s="562">
        <f t="shared" si="0"/>
        <v>0</v>
      </c>
      <c r="E63" s="561"/>
      <c r="F63" s="561"/>
      <c r="G63" s="563">
        <f t="shared" si="1"/>
        <v>0</v>
      </c>
    </row>
    <row r="64" spans="1:7" s="333" customFormat="1" ht="14.25">
      <c r="A64" s="554" t="s">
        <v>422</v>
      </c>
      <c r="B64" s="560"/>
      <c r="C64" s="560"/>
      <c r="D64" s="558">
        <f t="shared" si="0"/>
        <v>0</v>
      </c>
      <c r="E64" s="560"/>
      <c r="F64" s="560"/>
      <c r="G64" s="559">
        <f t="shared" si="1"/>
        <v>0</v>
      </c>
    </row>
    <row r="65" spans="1:7" s="333" customFormat="1" ht="14.25">
      <c r="A65" s="554" t="s">
        <v>423</v>
      </c>
      <c r="B65" s="560"/>
      <c r="C65" s="560"/>
      <c r="D65" s="558">
        <f t="shared" si="0"/>
        <v>0</v>
      </c>
      <c r="E65" s="560"/>
      <c r="F65" s="560"/>
      <c r="G65" s="559">
        <f t="shared" si="1"/>
        <v>0</v>
      </c>
    </row>
    <row r="66" spans="1:7" s="333" customFormat="1" ht="14.25">
      <c r="A66" s="554" t="s">
        <v>424</v>
      </c>
      <c r="B66" s="560"/>
      <c r="C66" s="560"/>
      <c r="D66" s="558">
        <f t="shared" si="0"/>
        <v>0</v>
      </c>
      <c r="E66" s="560"/>
      <c r="F66" s="560"/>
      <c r="G66" s="559">
        <f t="shared" si="1"/>
        <v>0</v>
      </c>
    </row>
    <row r="67" spans="1:7" s="333" customFormat="1" ht="14.25">
      <c r="A67" s="554" t="s">
        <v>425</v>
      </c>
      <c r="B67" s="560"/>
      <c r="C67" s="560"/>
      <c r="D67" s="558">
        <f t="shared" si="0"/>
        <v>0</v>
      </c>
      <c r="E67" s="560"/>
      <c r="F67" s="560"/>
      <c r="G67" s="559">
        <f t="shared" si="1"/>
        <v>0</v>
      </c>
    </row>
    <row r="68" spans="1:7" s="333" customFormat="1" ht="14.25">
      <c r="A68" s="554" t="s">
        <v>426</v>
      </c>
      <c r="B68" s="560"/>
      <c r="C68" s="560"/>
      <c r="D68" s="558">
        <f t="shared" si="0"/>
        <v>0</v>
      </c>
      <c r="E68" s="560"/>
      <c r="F68" s="560"/>
      <c r="G68" s="559">
        <f t="shared" si="1"/>
        <v>0</v>
      </c>
    </row>
    <row r="69" spans="1:7" s="333" customFormat="1" ht="16.5" customHeight="1">
      <c r="A69" s="555" t="s">
        <v>152</v>
      </c>
      <c r="B69" s="558">
        <f>SUM(B70:B72)</f>
        <v>0</v>
      </c>
      <c r="C69" s="558">
        <f>SUM(C70:C72)</f>
        <v>0</v>
      </c>
      <c r="D69" s="558">
        <f>B69+C69</f>
        <v>0</v>
      </c>
      <c r="E69" s="558">
        <f>SUM(E70:E72)</f>
        <v>0</v>
      </c>
      <c r="F69" s="558">
        <f>SUM(F70:F72)</f>
        <v>0</v>
      </c>
      <c r="G69" s="559">
        <f t="shared" si="1"/>
        <v>0</v>
      </c>
    </row>
    <row r="70" spans="1:7" s="333" customFormat="1" ht="14.25">
      <c r="A70" s="554" t="s">
        <v>176</v>
      </c>
      <c r="B70" s="560"/>
      <c r="C70" s="560"/>
      <c r="D70" s="558">
        <f t="shared" si="0"/>
        <v>0</v>
      </c>
      <c r="E70" s="560"/>
      <c r="F70" s="560"/>
      <c r="G70" s="559">
        <f t="shared" si="1"/>
        <v>0</v>
      </c>
    </row>
    <row r="71" spans="1:7" s="333" customFormat="1" ht="14.25">
      <c r="A71" s="554" t="s">
        <v>124</v>
      </c>
      <c r="B71" s="560"/>
      <c r="C71" s="560"/>
      <c r="D71" s="558">
        <f t="shared" si="0"/>
        <v>0</v>
      </c>
      <c r="E71" s="560"/>
      <c r="F71" s="560"/>
      <c r="G71" s="559">
        <f t="shared" si="1"/>
        <v>0</v>
      </c>
    </row>
    <row r="72" spans="1:7" s="333" customFormat="1" ht="14.25">
      <c r="A72" s="554" t="s">
        <v>177</v>
      </c>
      <c r="B72" s="560"/>
      <c r="C72" s="560"/>
      <c r="D72" s="558">
        <f t="shared" si="0"/>
        <v>0</v>
      </c>
      <c r="E72" s="560"/>
      <c r="F72" s="560"/>
      <c r="G72" s="559">
        <f t="shared" si="1"/>
        <v>0</v>
      </c>
    </row>
    <row r="73" spans="1:7" s="333" customFormat="1" ht="16.5" customHeight="1">
      <c r="A73" s="555" t="s">
        <v>427</v>
      </c>
      <c r="B73" s="558">
        <f>SUM(B74:B80)</f>
        <v>0</v>
      </c>
      <c r="C73" s="558">
        <f>SUM(C74:C80)</f>
        <v>0</v>
      </c>
      <c r="D73" s="558">
        <f>B73+C73</f>
        <v>0</v>
      </c>
      <c r="E73" s="558">
        <f>SUM(E74:E80)</f>
        <v>0</v>
      </c>
      <c r="F73" s="558">
        <f>SUM(F74:F80)</f>
        <v>0</v>
      </c>
      <c r="G73" s="559">
        <f t="shared" si="1"/>
        <v>0</v>
      </c>
    </row>
    <row r="74" spans="1:7" s="333" customFormat="1" ht="14.25">
      <c r="A74" s="554" t="s">
        <v>428</v>
      </c>
      <c r="B74" s="560"/>
      <c r="C74" s="560"/>
      <c r="D74" s="558">
        <f t="shared" ref="D74:D80" si="2">B74+C74</f>
        <v>0</v>
      </c>
      <c r="E74" s="560"/>
      <c r="F74" s="560"/>
      <c r="G74" s="559">
        <f t="shared" ref="G74:G80" si="3">D74-E74</f>
        <v>0</v>
      </c>
    </row>
    <row r="75" spans="1:7" s="333" customFormat="1" ht="14.25">
      <c r="A75" s="554" t="s">
        <v>179</v>
      </c>
      <c r="B75" s="560"/>
      <c r="C75" s="560"/>
      <c r="D75" s="558">
        <f t="shared" si="2"/>
        <v>0</v>
      </c>
      <c r="E75" s="560"/>
      <c r="F75" s="560"/>
      <c r="G75" s="559">
        <f t="shared" si="3"/>
        <v>0</v>
      </c>
    </row>
    <row r="76" spans="1:7" s="333" customFormat="1" ht="14.25">
      <c r="A76" s="554" t="s">
        <v>180</v>
      </c>
      <c r="B76" s="560"/>
      <c r="C76" s="560"/>
      <c r="D76" s="558">
        <f t="shared" si="2"/>
        <v>0</v>
      </c>
      <c r="E76" s="560"/>
      <c r="F76" s="560"/>
      <c r="G76" s="559">
        <f t="shared" si="3"/>
        <v>0</v>
      </c>
    </row>
    <row r="77" spans="1:7" s="333" customFormat="1" ht="14.25">
      <c r="A77" s="554" t="s">
        <v>181</v>
      </c>
      <c r="B77" s="560"/>
      <c r="C77" s="560"/>
      <c r="D77" s="558">
        <f t="shared" si="2"/>
        <v>0</v>
      </c>
      <c r="E77" s="560"/>
      <c r="F77" s="560"/>
      <c r="G77" s="559">
        <f t="shared" si="3"/>
        <v>0</v>
      </c>
    </row>
    <row r="78" spans="1:7" s="333" customFormat="1" ht="14.25">
      <c r="A78" s="554" t="s">
        <v>182</v>
      </c>
      <c r="B78" s="560"/>
      <c r="C78" s="560"/>
      <c r="D78" s="558">
        <f t="shared" si="2"/>
        <v>0</v>
      </c>
      <c r="E78" s="560"/>
      <c r="F78" s="560"/>
      <c r="G78" s="559">
        <f t="shared" si="3"/>
        <v>0</v>
      </c>
    </row>
    <row r="79" spans="1:7" s="333" customFormat="1" ht="14.25">
      <c r="A79" s="554" t="s">
        <v>183</v>
      </c>
      <c r="B79" s="560"/>
      <c r="C79" s="560"/>
      <c r="D79" s="558">
        <f t="shared" si="2"/>
        <v>0</v>
      </c>
      <c r="E79" s="560"/>
      <c r="F79" s="560"/>
      <c r="G79" s="559">
        <f t="shared" si="3"/>
        <v>0</v>
      </c>
    </row>
    <row r="80" spans="1:7" s="333" customFormat="1" ht="15" thickBot="1">
      <c r="A80" s="556" t="s">
        <v>429</v>
      </c>
      <c r="B80" s="561"/>
      <c r="C80" s="561"/>
      <c r="D80" s="562">
        <f t="shared" si="2"/>
        <v>0</v>
      </c>
      <c r="E80" s="561"/>
      <c r="F80" s="561"/>
      <c r="G80" s="563">
        <f t="shared" si="3"/>
        <v>0</v>
      </c>
    </row>
    <row r="81" spans="1:7" s="333" customFormat="1" ht="15" thickBot="1">
      <c r="A81" s="557" t="s">
        <v>430</v>
      </c>
      <c r="B81" s="530">
        <f>B73+B69+B61+B57+B47+B37+B27+B17+B9</f>
        <v>5752135.71</v>
      </c>
      <c r="C81" s="530">
        <f>C73+C69+C61+C57+C47+C37+C27+C17+C9</f>
        <v>1020561.4800000001</v>
      </c>
      <c r="D81" s="530">
        <f>B81+C81</f>
        <v>6772697.1900000004</v>
      </c>
      <c r="E81" s="530">
        <f>E73+E69+E61+E57+E47+E37+E27+E17+E9</f>
        <v>4527877.0010000002</v>
      </c>
      <c r="F81" s="530">
        <f>F73+F69+F61+F57+F47+F37+F27+F17+F9</f>
        <v>4356813.42</v>
      </c>
      <c r="G81" s="564">
        <f>D81-E81</f>
        <v>2244820.1890000002</v>
      </c>
    </row>
    <row r="82" spans="1:7" s="333" customFormat="1" ht="14.25">
      <c r="A82" s="727"/>
      <c r="B82" s="728"/>
      <c r="C82" s="728"/>
      <c r="D82" s="728"/>
      <c r="E82" s="728"/>
      <c r="F82" s="728"/>
      <c r="G82" s="728"/>
    </row>
    <row r="83" spans="1:7" s="333" customFormat="1" ht="14.25">
      <c r="A83" s="727"/>
      <c r="B83" s="728"/>
      <c r="C83" s="728"/>
      <c r="D83" s="728"/>
      <c r="E83" s="728"/>
      <c r="F83" s="728"/>
      <c r="G83" s="728"/>
    </row>
    <row r="84" spans="1:7" s="333" customFormat="1" ht="14.25">
      <c r="A84" s="727"/>
      <c r="B84" s="728"/>
      <c r="C84" s="728"/>
      <c r="D84" s="728"/>
      <c r="E84" s="728"/>
      <c r="F84" s="728"/>
      <c r="G84" s="728"/>
    </row>
    <row r="85" spans="1:7" s="333" customFormat="1" ht="14.25">
      <c r="A85" s="727"/>
      <c r="B85" s="728"/>
      <c r="C85" s="728"/>
      <c r="D85" s="728"/>
      <c r="E85" s="728"/>
      <c r="F85" s="728"/>
      <c r="G85" s="728"/>
    </row>
    <row r="86" spans="1:7" s="333" customFormat="1" ht="14.25">
      <c r="A86" s="727"/>
      <c r="B86" s="728"/>
      <c r="C86" s="728"/>
      <c r="D86" s="728"/>
      <c r="E86" s="728"/>
      <c r="F86" s="728"/>
      <c r="G86" s="728"/>
    </row>
    <row r="87" spans="1:7" s="333" customFormat="1" ht="14.25">
      <c r="A87" s="727"/>
      <c r="B87" s="728"/>
      <c r="C87" s="728"/>
      <c r="D87" s="728"/>
      <c r="E87" s="728"/>
      <c r="F87" s="728"/>
      <c r="G87" s="728"/>
    </row>
  </sheetData>
  <sheetProtection insertHyperlinks="0"/>
  <mergeCells count="7">
    <mergeCell ref="A7:A8"/>
    <mergeCell ref="A1:G1"/>
    <mergeCell ref="A2:G2"/>
    <mergeCell ref="A3:G3"/>
    <mergeCell ref="A4:G4"/>
    <mergeCell ref="A5:G5"/>
    <mergeCell ref="A6:E6"/>
  </mergeCells>
  <printOptions horizontalCentered="1"/>
  <pageMargins left="0.39370078740157483" right="0.39370078740157483" top="0.74803149606299213" bottom="0.74803149606299213" header="0.31496062992125984" footer="0.31496062992125984"/>
  <pageSetup scale="84" fitToHeight="3" orientation="landscape" r:id="rId1"/>
  <headerFooter>
    <oddFooter>&amp;RHoja &amp;P de &amp;N</oddFooter>
  </headerFooter>
  <rowBreaks count="2" manualBreakCount="2">
    <brk id="35" max="6" man="1"/>
    <brk id="63" max="6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H40"/>
  <sheetViews>
    <sheetView view="pageBreakPreview" zoomScaleSheetLayoutView="100" workbookViewId="0">
      <selection activeCell="A4" sqref="A4:G4"/>
    </sheetView>
  </sheetViews>
  <sheetFormatPr baseColWidth="10" defaultColWidth="11.375" defaultRowHeight="16.5"/>
  <cols>
    <col min="1" max="1" width="36.625" style="334" customWidth="1"/>
    <col min="2" max="2" width="13.75" style="334" customWidth="1"/>
    <col min="3" max="3" width="12" style="334" customWidth="1"/>
    <col min="4" max="4" width="13" style="334" customWidth="1"/>
    <col min="5" max="5" width="13.75" style="334" customWidth="1"/>
    <col min="6" max="6" width="15.75" style="334" customWidth="1"/>
    <col min="7" max="7" width="12.125" style="334" customWidth="1"/>
    <col min="8" max="16384" width="11.375" style="334"/>
  </cols>
  <sheetData>
    <row r="1" spans="1:8">
      <c r="A1" s="794" t="s">
        <v>76</v>
      </c>
      <c r="B1" s="794"/>
      <c r="C1" s="794"/>
      <c r="D1" s="794"/>
      <c r="E1" s="794"/>
      <c r="F1" s="794"/>
      <c r="G1" s="794"/>
    </row>
    <row r="2" spans="1:8" s="335" customFormat="1" ht="15.75">
      <c r="A2" s="794" t="s">
        <v>369</v>
      </c>
      <c r="B2" s="794"/>
      <c r="C2" s="794"/>
      <c r="D2" s="794"/>
      <c r="E2" s="794"/>
      <c r="F2" s="794"/>
      <c r="G2" s="794"/>
    </row>
    <row r="3" spans="1:8" s="335" customFormat="1" ht="15.75">
      <c r="A3" s="794" t="s">
        <v>431</v>
      </c>
      <c r="B3" s="794"/>
      <c r="C3" s="794"/>
      <c r="D3" s="794"/>
      <c r="E3" s="794"/>
      <c r="F3" s="794"/>
      <c r="G3" s="794"/>
    </row>
    <row r="4" spans="1:8" s="335" customFormat="1" ht="15.75">
      <c r="A4" s="795" t="str">
        <f>'ETCA-I-01'!A3:G3</f>
        <v>TELEFONIA RURAL DE SONORA</v>
      </c>
      <c r="B4" s="795"/>
      <c r="C4" s="795"/>
      <c r="D4" s="795"/>
      <c r="E4" s="795"/>
      <c r="F4" s="795"/>
      <c r="G4" s="795"/>
    </row>
    <row r="5" spans="1:8" s="335" customFormat="1">
      <c r="A5" s="796" t="str">
        <f>'ETCA-I-02'!A4:D4</f>
        <v>Del 01 de Enero al 30  de Septiembre  de 2016</v>
      </c>
      <c r="B5" s="796"/>
      <c r="C5" s="796"/>
      <c r="D5" s="796"/>
      <c r="E5" s="796"/>
      <c r="F5" s="796"/>
      <c r="G5" s="796"/>
    </row>
    <row r="6" spans="1:8" s="336" customFormat="1" ht="17.25" thickBot="1">
      <c r="A6" s="841" t="s">
        <v>432</v>
      </c>
      <c r="B6" s="841"/>
      <c r="C6" s="841"/>
      <c r="D6" s="841"/>
      <c r="E6" s="841"/>
      <c r="F6" s="203" t="s">
        <v>79</v>
      </c>
      <c r="G6" s="639"/>
    </row>
    <row r="7" spans="1:8" s="337" customFormat="1" ht="38.25">
      <c r="A7" s="827" t="s">
        <v>199</v>
      </c>
      <c r="B7" s="239" t="s">
        <v>373</v>
      </c>
      <c r="C7" s="239" t="s">
        <v>374</v>
      </c>
      <c r="D7" s="239" t="s">
        <v>375</v>
      </c>
      <c r="E7" s="240" t="s">
        <v>376</v>
      </c>
      <c r="F7" s="240" t="s">
        <v>377</v>
      </c>
      <c r="G7" s="241" t="s">
        <v>378</v>
      </c>
    </row>
    <row r="8" spans="1:8" s="338" customFormat="1" ht="15.75" customHeight="1" thickBot="1">
      <c r="A8" s="829"/>
      <c r="B8" s="243" t="s">
        <v>322</v>
      </c>
      <c r="C8" s="243" t="s">
        <v>323</v>
      </c>
      <c r="D8" s="243" t="s">
        <v>379</v>
      </c>
      <c r="E8" s="243" t="s">
        <v>325</v>
      </c>
      <c r="F8" s="243" t="s">
        <v>326</v>
      </c>
      <c r="G8" s="245" t="s">
        <v>380</v>
      </c>
    </row>
    <row r="9" spans="1:8" ht="21.75" customHeight="1">
      <c r="A9" s="343" t="s">
        <v>433</v>
      </c>
      <c r="B9" s="546">
        <f>+'ETCA-II-11 '!B81</f>
        <v>5752135.71</v>
      </c>
      <c r="C9" s="546">
        <f>+'ETCA-II-11 '!C81</f>
        <v>1020561.4800000001</v>
      </c>
      <c r="D9" s="547">
        <f>C9+B9</f>
        <v>6772697.1900000004</v>
      </c>
      <c r="E9" s="546">
        <f>+'ETCA-II-11 '!E81</f>
        <v>4527877.0010000002</v>
      </c>
      <c r="F9" s="546">
        <f>+'ETCA-II-11 '!F81</f>
        <v>4356813.42</v>
      </c>
      <c r="G9" s="548">
        <f>D9-E9</f>
        <v>2244820.1890000002</v>
      </c>
    </row>
    <row r="10" spans="1:8" ht="22.5" customHeight="1">
      <c r="A10" s="343" t="s">
        <v>434</v>
      </c>
      <c r="B10" s="546"/>
      <c r="C10" s="546"/>
      <c r="D10" s="547">
        <f t="shared" ref="D10:D13" si="0">C10+B10</f>
        <v>0</v>
      </c>
      <c r="E10" s="546"/>
      <c r="F10" s="546"/>
      <c r="G10" s="548">
        <f t="shared" ref="G10:G13" si="1">D10-E10</f>
        <v>0</v>
      </c>
    </row>
    <row r="11" spans="1:8" ht="22.5" customHeight="1">
      <c r="A11" s="343" t="s">
        <v>435</v>
      </c>
      <c r="B11" s="546"/>
      <c r="C11" s="546"/>
      <c r="D11" s="547">
        <f t="shared" si="0"/>
        <v>0</v>
      </c>
      <c r="E11" s="546"/>
      <c r="F11" s="546"/>
      <c r="G11" s="548">
        <f t="shared" si="1"/>
        <v>0</v>
      </c>
    </row>
    <row r="12" spans="1:8" ht="23.25" customHeight="1">
      <c r="A12" s="343" t="s">
        <v>170</v>
      </c>
      <c r="B12" s="546"/>
      <c r="C12" s="546"/>
      <c r="D12" s="547">
        <f t="shared" si="0"/>
        <v>0</v>
      </c>
      <c r="E12" s="546"/>
      <c r="F12" s="546"/>
      <c r="G12" s="548">
        <f t="shared" si="1"/>
        <v>0</v>
      </c>
    </row>
    <row r="13" spans="1:8" ht="22.5" customHeight="1">
      <c r="A13" s="343" t="s">
        <v>176</v>
      </c>
      <c r="B13" s="546"/>
      <c r="C13" s="546"/>
      <c r="D13" s="547">
        <f t="shared" si="0"/>
        <v>0</v>
      </c>
      <c r="E13" s="546"/>
      <c r="F13" s="546"/>
      <c r="G13" s="548">
        <f t="shared" si="1"/>
        <v>0</v>
      </c>
    </row>
    <row r="14" spans="1:8" ht="10.5" customHeight="1" thickBot="1">
      <c r="A14" s="344"/>
      <c r="B14" s="624"/>
      <c r="C14" s="624"/>
      <c r="D14" s="625"/>
      <c r="E14" s="624"/>
      <c r="F14" s="624"/>
      <c r="G14" s="626"/>
    </row>
    <row r="15" spans="1:8" ht="16.5" customHeight="1" thickBot="1">
      <c r="A15" s="645" t="s">
        <v>430</v>
      </c>
      <c r="B15" s="627">
        <f>SUM(B9:B14)</f>
        <v>5752135.71</v>
      </c>
      <c r="C15" s="627">
        <f>SUM(C9:C14)</f>
        <v>1020561.4800000001</v>
      </c>
      <c r="D15" s="628">
        <f>C15+B15</f>
        <v>6772697.1900000004</v>
      </c>
      <c r="E15" s="627">
        <f>SUM(E9:E14)</f>
        <v>4527877.0010000002</v>
      </c>
      <c r="F15" s="627">
        <f>SUM(F9:F14)</f>
        <v>4356813.42</v>
      </c>
      <c r="G15" s="630">
        <f>D15-E15</f>
        <v>2244820.1890000002</v>
      </c>
      <c r="H15" s="605" t="str">
        <f>IF(B15&lt;&gt;'ETCA-II-11 '!B81,"ERROR!!!!! EL MONTO NO COINCIDE CON LO REPORTADO EN EL FORMATO ETCA-II-11 EN EL TOTAL APROBADO ANUAL DEL ANALÍTICO DE EGRESOS","")</f>
        <v/>
      </c>
    </row>
    <row r="16" spans="1:8" ht="16.5" customHeight="1">
      <c r="A16" s="586"/>
      <c r="B16" s="725"/>
      <c r="C16" s="725"/>
      <c r="D16" s="726"/>
      <c r="E16" s="725"/>
      <c r="F16" s="725"/>
      <c r="G16" s="725"/>
      <c r="H16" s="605"/>
    </row>
    <row r="17" spans="1:8" ht="16.5" customHeight="1">
      <c r="A17" s="586"/>
      <c r="B17" s="725"/>
      <c r="C17" s="725"/>
      <c r="D17" s="726"/>
      <c r="E17" s="725"/>
      <c r="F17" s="725"/>
      <c r="G17" s="725"/>
      <c r="H17" s="605"/>
    </row>
    <row r="18" spans="1:8" ht="16.5" customHeight="1">
      <c r="A18" s="586"/>
      <c r="B18" s="725"/>
      <c r="C18" s="725"/>
      <c r="D18" s="726"/>
      <c r="E18" s="725"/>
      <c r="F18" s="725"/>
      <c r="G18" s="725"/>
      <c r="H18" s="605"/>
    </row>
    <row r="19" spans="1:8" ht="16.5" customHeight="1">
      <c r="A19" s="586"/>
      <c r="B19" s="725"/>
      <c r="C19" s="725"/>
      <c r="D19" s="726"/>
      <c r="E19" s="725"/>
      <c r="F19" s="725"/>
      <c r="G19" s="725"/>
      <c r="H19" s="605"/>
    </row>
    <row r="20" spans="1:8" ht="16.5" customHeight="1">
      <c r="A20" s="586"/>
      <c r="B20" s="725"/>
      <c r="C20" s="725"/>
      <c r="D20" s="726"/>
      <c r="E20" s="725"/>
      <c r="F20" s="725"/>
      <c r="G20" s="725"/>
      <c r="H20" s="605"/>
    </row>
    <row r="21" spans="1:8" ht="16.5" customHeight="1">
      <c r="A21" s="586"/>
      <c r="B21" s="725"/>
      <c r="C21" s="725"/>
      <c r="D21" s="726"/>
      <c r="E21" s="725"/>
      <c r="F21" s="725"/>
      <c r="G21" s="725"/>
      <c r="H21" s="605"/>
    </row>
    <row r="22" spans="1:8" ht="16.5" customHeight="1">
      <c r="A22" s="586"/>
      <c r="B22" s="725"/>
      <c r="C22" s="725"/>
      <c r="D22" s="726"/>
      <c r="E22" s="725"/>
      <c r="F22" s="725"/>
      <c r="G22" s="725"/>
      <c r="H22" s="605"/>
    </row>
    <row r="23" spans="1:8" ht="16.5" customHeight="1">
      <c r="A23" s="586"/>
      <c r="B23" s="725"/>
      <c r="C23" s="725"/>
      <c r="D23" s="726"/>
      <c r="E23" s="725"/>
      <c r="F23" s="725"/>
      <c r="G23" s="725"/>
      <c r="H23" s="605"/>
    </row>
    <row r="24" spans="1:8" ht="16.5" customHeight="1">
      <c r="A24" s="586"/>
      <c r="B24" s="725"/>
      <c r="C24" s="725"/>
      <c r="D24" s="726"/>
      <c r="E24" s="725"/>
      <c r="F24" s="725"/>
      <c r="G24" s="725"/>
      <c r="H24" s="605"/>
    </row>
    <row r="25" spans="1:8" ht="16.5" customHeight="1">
      <c r="A25" s="586"/>
      <c r="B25" s="725"/>
      <c r="C25" s="725"/>
      <c r="D25" s="726"/>
      <c r="E25" s="725"/>
      <c r="F25" s="725"/>
      <c r="G25" s="725"/>
      <c r="H25" s="605"/>
    </row>
    <row r="26" spans="1:8" ht="18.75" customHeight="1">
      <c r="H26" s="605" t="str">
        <f>IF(C15&lt;&gt;'ETCA-II-11 '!C81,"ERROR!!!!! EL MONTO NO COINCIDE CON LO REPORTADO EN EL FORMATO ETCA-II-11 EN EL TOTAL DE AMPLIACIONES/REDUCCIONES DEL ANALÍTICO DE EGRESOS","")</f>
        <v/>
      </c>
    </row>
    <row r="27" spans="1:8" s="340" customFormat="1" ht="15.75">
      <c r="A27" s="843" t="s">
        <v>436</v>
      </c>
      <c r="B27" s="843"/>
      <c r="C27" s="843"/>
      <c r="D27" s="843"/>
      <c r="E27" s="843"/>
      <c r="F27" s="843"/>
      <c r="G27" s="339"/>
      <c r="H27" s="605" t="str">
        <f>IF(D15&lt;&gt;'ETCA-II-11 '!D81,"ERROR!!!!! EL MONTO NO COINCIDE CON LO REPORTADO EN EL FORMATO ETCA-II-11 EN EL TOTAL MODIFICADO ANUAL DEL ANALÍTICO DE EGRESOS","")</f>
        <v/>
      </c>
    </row>
    <row r="28" spans="1:8" s="340" customFormat="1" ht="13.5">
      <c r="A28" s="341" t="s">
        <v>437</v>
      </c>
      <c r="B28" s="339"/>
      <c r="C28" s="339"/>
      <c r="D28" s="339"/>
      <c r="E28" s="339"/>
      <c r="F28" s="339"/>
      <c r="G28" s="339"/>
      <c r="H28" s="605" t="str">
        <f>IF(E15&lt;&gt;'ETCA-II-11 '!E81,"ERROR!!!!! EL MONTO NO COINCIDE CON LO REPORTADO EN EL FORMATO ETCA-II-11 EN EL TOTAL DEVENGADO ANUAL DEL ANALÍTICO DE EGRESOS","")</f>
        <v/>
      </c>
    </row>
    <row r="29" spans="1:8" s="340" customFormat="1" ht="28.5" customHeight="1">
      <c r="A29" s="842" t="s">
        <v>438</v>
      </c>
      <c r="B29" s="842"/>
      <c r="C29" s="842"/>
      <c r="D29" s="842"/>
      <c r="E29" s="842"/>
      <c r="F29" s="842"/>
      <c r="G29" s="842"/>
      <c r="H29" s="605" t="str">
        <f>IF(F15&lt;&gt;'ETCA-II-11 '!F81,"ERROR!!!!! EL MONTO NO COINCIDE CON LO REPORTADO EN EL FORMATO ETCA-II-11 EN EL TOTAL PAGADO ANUAL DEL ANALÍTICO DE EGRESOS","")</f>
        <v/>
      </c>
    </row>
    <row r="30" spans="1:8" s="340" customFormat="1" ht="13.5">
      <c r="A30" s="341" t="s">
        <v>439</v>
      </c>
      <c r="B30" s="339"/>
      <c r="C30" s="339"/>
      <c r="D30" s="339"/>
      <c r="E30" s="339"/>
      <c r="F30" s="339"/>
      <c r="G30" s="339"/>
      <c r="H30" s="605" t="str">
        <f>IF(G15&lt;&gt;'ETCA-II-11 '!G81,"ERROR!!!!! EL MONTO NO COINCIDE CON LO REPORTADO EN EL FORMATO ETCA-II-11 EN EL TOTAL DEL SUBEJERCICIO DEL ANALÍTICO DE EGRESOS","")</f>
        <v/>
      </c>
    </row>
    <row r="31" spans="1:8" s="340" customFormat="1" ht="25.5" customHeight="1">
      <c r="A31" s="842" t="s">
        <v>440</v>
      </c>
      <c r="B31" s="842"/>
      <c r="C31" s="842"/>
      <c r="D31" s="842"/>
      <c r="E31" s="842"/>
      <c r="F31" s="842"/>
      <c r="G31" s="842"/>
    </row>
    <row r="32" spans="1:8" s="340" customFormat="1" ht="13.5">
      <c r="A32" s="844" t="s">
        <v>441</v>
      </c>
      <c r="B32" s="844"/>
      <c r="C32" s="844"/>
      <c r="D32" s="844"/>
      <c r="E32" s="339"/>
      <c r="F32" s="339"/>
      <c r="G32" s="339"/>
    </row>
    <row r="33" spans="1:7" s="340" customFormat="1" ht="13.5" customHeight="1">
      <c r="A33" s="842" t="s">
        <v>442</v>
      </c>
      <c r="B33" s="842"/>
      <c r="C33" s="842"/>
      <c r="D33" s="842"/>
      <c r="E33" s="842"/>
      <c r="F33" s="842"/>
      <c r="G33" s="842"/>
    </row>
    <row r="34" spans="1:7" s="340" customFormat="1" ht="13.5">
      <c r="A34" s="341" t="s">
        <v>443</v>
      </c>
      <c r="B34" s="339"/>
      <c r="C34" s="339"/>
      <c r="D34" s="339"/>
      <c r="E34" s="339"/>
      <c r="F34" s="339"/>
      <c r="G34" s="339"/>
    </row>
    <row r="35" spans="1:7" s="340" customFormat="1" ht="13.5" customHeight="1">
      <c r="A35" s="842" t="s">
        <v>444</v>
      </c>
      <c r="B35" s="842"/>
      <c r="C35" s="842"/>
      <c r="D35" s="842"/>
      <c r="E35" s="842"/>
      <c r="F35" s="842"/>
      <c r="G35" s="842"/>
    </row>
    <row r="36" spans="1:7" s="340" customFormat="1" ht="13.5">
      <c r="A36" s="342" t="s">
        <v>445</v>
      </c>
      <c r="B36" s="339"/>
      <c r="C36" s="339"/>
      <c r="D36" s="339"/>
      <c r="E36" s="339"/>
      <c r="F36" s="339"/>
      <c r="G36" s="339"/>
    </row>
    <row r="37" spans="1:7" s="340" customFormat="1" ht="13.5">
      <c r="A37" s="341" t="s">
        <v>446</v>
      </c>
      <c r="B37" s="339"/>
      <c r="C37" s="339"/>
      <c r="D37" s="339"/>
      <c r="E37" s="339"/>
      <c r="F37" s="339"/>
      <c r="G37" s="339"/>
    </row>
    <row r="38" spans="1:7" s="340" customFormat="1" ht="13.5" customHeight="1">
      <c r="A38" s="842" t="s">
        <v>447</v>
      </c>
      <c r="B38" s="842"/>
      <c r="C38" s="842"/>
      <c r="D38" s="842"/>
      <c r="E38" s="842"/>
      <c r="F38" s="842"/>
      <c r="G38" s="842"/>
    </row>
    <row r="39" spans="1:7" s="340" customFormat="1" ht="13.5">
      <c r="A39" s="342" t="s">
        <v>445</v>
      </c>
      <c r="B39" s="339"/>
      <c r="C39" s="339"/>
      <c r="D39" s="339"/>
      <c r="E39" s="339"/>
      <c r="F39" s="339"/>
      <c r="G39" s="339"/>
    </row>
    <row r="40" spans="1:7" ht="8.25" customHeight="1"/>
  </sheetData>
  <sheetProtection insertHyperlinks="0"/>
  <mergeCells count="14">
    <mergeCell ref="A7:A8"/>
    <mergeCell ref="A1:G1"/>
    <mergeCell ref="A2:G2"/>
    <mergeCell ref="A3:G3"/>
    <mergeCell ref="A4:G4"/>
    <mergeCell ref="A5:G5"/>
    <mergeCell ref="A6:E6"/>
    <mergeCell ref="A35:G35"/>
    <mergeCell ref="A38:G38"/>
    <mergeCell ref="A27:F27"/>
    <mergeCell ref="A29:G29"/>
    <mergeCell ref="A31:G31"/>
    <mergeCell ref="A32:D32"/>
    <mergeCell ref="A33:G33"/>
  </mergeCells>
  <pageMargins left="0.39370078740157483" right="0.39370078740157483" top="0.74803149606299213" bottom="0.74803149606299213" header="0.31496062992125984" footer="0.31496062992125984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H37"/>
  <sheetViews>
    <sheetView view="pageBreakPreview" topLeftCell="A22" zoomScale="115" zoomScaleSheetLayoutView="115" workbookViewId="0">
      <selection activeCell="E12" sqref="E12"/>
    </sheetView>
  </sheetViews>
  <sheetFormatPr baseColWidth="10" defaultColWidth="11.375" defaultRowHeight="16.5"/>
  <cols>
    <col min="1" max="1" width="39.875" style="334" customWidth="1"/>
    <col min="2" max="7" width="13.75" style="334" customWidth="1"/>
    <col min="8" max="16384" width="11.375" style="334"/>
  </cols>
  <sheetData>
    <row r="1" spans="1:7">
      <c r="A1" s="794" t="s">
        <v>76</v>
      </c>
      <c r="B1" s="794"/>
      <c r="C1" s="794"/>
      <c r="D1" s="794"/>
      <c r="E1" s="794"/>
      <c r="F1" s="794"/>
      <c r="G1" s="794"/>
    </row>
    <row r="2" spans="1:7" s="336" customFormat="1">
      <c r="A2" s="794" t="s">
        <v>369</v>
      </c>
      <c r="B2" s="794"/>
      <c r="C2" s="794"/>
      <c r="D2" s="794"/>
      <c r="E2" s="794"/>
      <c r="F2" s="794"/>
      <c r="G2" s="794"/>
    </row>
    <row r="3" spans="1:7" s="336" customFormat="1">
      <c r="A3" s="794" t="s">
        <v>448</v>
      </c>
      <c r="B3" s="794"/>
      <c r="C3" s="794"/>
      <c r="D3" s="794"/>
      <c r="E3" s="794"/>
      <c r="F3" s="794"/>
      <c r="G3" s="794"/>
    </row>
    <row r="4" spans="1:7" s="336" customFormat="1">
      <c r="A4" s="795" t="str">
        <f>'ETCA-I-01'!A3:G3</f>
        <v>TELEFONIA RURAL DE SONORA</v>
      </c>
      <c r="B4" s="795"/>
      <c r="C4" s="795"/>
      <c r="D4" s="795"/>
      <c r="E4" s="795"/>
      <c r="F4" s="795"/>
      <c r="G4" s="795"/>
    </row>
    <row r="5" spans="1:7" s="336" customFormat="1">
      <c r="A5" s="796" t="str">
        <f>'ETCA-I-02'!A4:D4</f>
        <v>Del 01 de Enero al 30  de Septiembre  de 2016</v>
      </c>
      <c r="B5" s="796"/>
      <c r="C5" s="796"/>
      <c r="D5" s="796"/>
      <c r="E5" s="796"/>
      <c r="F5" s="796"/>
      <c r="G5" s="796"/>
    </row>
    <row r="6" spans="1:7" s="336" customFormat="1" ht="17.25" thickBot="1">
      <c r="A6" s="841" t="s">
        <v>449</v>
      </c>
      <c r="B6" s="841"/>
      <c r="C6" s="841"/>
      <c r="D6" s="841"/>
      <c r="E6" s="841"/>
      <c r="F6" s="203" t="s">
        <v>450</v>
      </c>
      <c r="G6" s="639"/>
    </row>
    <row r="7" spans="1:7" s="347" customFormat="1" ht="38.25">
      <c r="A7" s="845" t="s">
        <v>448</v>
      </c>
      <c r="B7" s="239" t="s">
        <v>373</v>
      </c>
      <c r="C7" s="239" t="s">
        <v>374</v>
      </c>
      <c r="D7" s="239" t="s">
        <v>375</v>
      </c>
      <c r="E7" s="240" t="s">
        <v>376</v>
      </c>
      <c r="F7" s="240" t="s">
        <v>377</v>
      </c>
      <c r="G7" s="241" t="s">
        <v>378</v>
      </c>
    </row>
    <row r="8" spans="1:7" s="350" customFormat="1" ht="17.25" thickBot="1">
      <c r="A8" s="846"/>
      <c r="B8" s="348" t="s">
        <v>322</v>
      </c>
      <c r="C8" s="348" t="s">
        <v>323</v>
      </c>
      <c r="D8" s="348" t="s">
        <v>379</v>
      </c>
      <c r="E8" s="348" t="s">
        <v>325</v>
      </c>
      <c r="F8" s="348" t="s">
        <v>326</v>
      </c>
      <c r="G8" s="349" t="s">
        <v>380</v>
      </c>
    </row>
    <row r="9" spans="1:7" ht="21" customHeight="1">
      <c r="A9" s="351" t="s">
        <v>809</v>
      </c>
      <c r="B9" s="546">
        <f>+'ETCA-II-11 '!B81</f>
        <v>5752135.71</v>
      </c>
      <c r="C9" s="546">
        <f>+'ETCA-II-11 '!C81</f>
        <v>1020561.4800000001</v>
      </c>
      <c r="D9" s="546">
        <f>IF($A9="","",B9+C9)</f>
        <v>6772697.1900000004</v>
      </c>
      <c r="E9" s="546">
        <f>+'ETCA-II-11 '!E81</f>
        <v>4527877.0010000002</v>
      </c>
      <c r="F9" s="546">
        <f>+'ETCA-II-11 '!F81</f>
        <v>4356813.42</v>
      </c>
      <c r="G9" s="608">
        <f>IF($A9="","",D9-E9)</f>
        <v>2244820.1890000002</v>
      </c>
    </row>
    <row r="10" spans="1:7" ht="21" customHeight="1">
      <c r="A10" s="351"/>
      <c r="B10" s="546"/>
      <c r="C10" s="546"/>
      <c r="D10" s="546" t="str">
        <f t="shared" ref="D10:D31" si="0">IF($A10="","",B10+C10)</f>
        <v/>
      </c>
      <c r="E10" s="546"/>
      <c r="F10" s="546"/>
      <c r="G10" s="608" t="str">
        <f t="shared" ref="G10:G31" si="1">IF($A10="","",D10-E10)</f>
        <v/>
      </c>
    </row>
    <row r="11" spans="1:7" ht="21" customHeight="1">
      <c r="A11" s="351"/>
      <c r="B11" s="546"/>
      <c r="C11" s="546"/>
      <c r="D11" s="546" t="str">
        <f t="shared" si="0"/>
        <v/>
      </c>
      <c r="E11" s="546"/>
      <c r="F11" s="546"/>
      <c r="G11" s="608" t="str">
        <f t="shared" si="1"/>
        <v/>
      </c>
    </row>
    <row r="12" spans="1:7" ht="21" customHeight="1">
      <c r="A12" s="351"/>
      <c r="B12" s="546"/>
      <c r="C12" s="546"/>
      <c r="D12" s="546" t="str">
        <f t="shared" si="0"/>
        <v/>
      </c>
      <c r="E12" s="546"/>
      <c r="F12" s="546"/>
      <c r="G12" s="608" t="str">
        <f t="shared" si="1"/>
        <v/>
      </c>
    </row>
    <row r="13" spans="1:7" ht="21" customHeight="1">
      <c r="A13" s="351"/>
      <c r="B13" s="546"/>
      <c r="C13" s="546"/>
      <c r="D13" s="546" t="str">
        <f t="shared" si="0"/>
        <v/>
      </c>
      <c r="E13" s="546"/>
      <c r="F13" s="546"/>
      <c r="G13" s="608" t="str">
        <f t="shared" si="1"/>
        <v/>
      </c>
    </row>
    <row r="14" spans="1:7" ht="21" customHeight="1">
      <c r="A14" s="351"/>
      <c r="B14" s="546"/>
      <c r="C14" s="546"/>
      <c r="D14" s="546" t="str">
        <f t="shared" si="0"/>
        <v/>
      </c>
      <c r="E14" s="546"/>
      <c r="F14" s="546"/>
      <c r="G14" s="608" t="str">
        <f t="shared" si="1"/>
        <v/>
      </c>
    </row>
    <row r="15" spans="1:7" ht="21" customHeight="1">
      <c r="A15" s="351"/>
      <c r="B15" s="546"/>
      <c r="C15" s="546"/>
      <c r="D15" s="546" t="str">
        <f t="shared" si="0"/>
        <v/>
      </c>
      <c r="E15" s="546"/>
      <c r="F15" s="546"/>
      <c r="G15" s="608" t="str">
        <f t="shared" si="1"/>
        <v/>
      </c>
    </row>
    <row r="16" spans="1:7" ht="21" customHeight="1">
      <c r="A16" s="351"/>
      <c r="B16" s="546"/>
      <c r="C16" s="546"/>
      <c r="D16" s="546" t="str">
        <f t="shared" si="0"/>
        <v/>
      </c>
      <c r="E16" s="546"/>
      <c r="F16" s="546"/>
      <c r="G16" s="608" t="str">
        <f t="shared" si="1"/>
        <v/>
      </c>
    </row>
    <row r="17" spans="1:8" ht="21" customHeight="1">
      <c r="A17" s="351"/>
      <c r="B17" s="546"/>
      <c r="C17" s="546"/>
      <c r="D17" s="546" t="str">
        <f t="shared" si="0"/>
        <v/>
      </c>
      <c r="E17" s="546"/>
      <c r="F17" s="546"/>
      <c r="G17" s="608" t="str">
        <f t="shared" si="1"/>
        <v/>
      </c>
    </row>
    <row r="18" spans="1:8" ht="21" customHeight="1">
      <c r="A18" s="351"/>
      <c r="B18" s="546"/>
      <c r="C18" s="546"/>
      <c r="D18" s="546" t="str">
        <f t="shared" si="0"/>
        <v/>
      </c>
      <c r="E18" s="546"/>
      <c r="F18" s="546"/>
      <c r="G18" s="608" t="str">
        <f t="shared" si="1"/>
        <v/>
      </c>
    </row>
    <row r="19" spans="1:8" ht="21" customHeight="1">
      <c r="A19" s="351"/>
      <c r="B19" s="546"/>
      <c r="C19" s="546"/>
      <c r="D19" s="546" t="str">
        <f t="shared" si="0"/>
        <v/>
      </c>
      <c r="E19" s="546"/>
      <c r="F19" s="546"/>
      <c r="G19" s="608" t="str">
        <f t="shared" si="1"/>
        <v/>
      </c>
    </row>
    <row r="20" spans="1:8" ht="21" customHeight="1">
      <c r="A20" s="351"/>
      <c r="B20" s="546"/>
      <c r="C20" s="546"/>
      <c r="D20" s="546" t="str">
        <f t="shared" si="0"/>
        <v/>
      </c>
      <c r="E20" s="546"/>
      <c r="F20" s="546"/>
      <c r="G20" s="608" t="str">
        <f t="shared" si="1"/>
        <v/>
      </c>
    </row>
    <row r="21" spans="1:8" ht="21" customHeight="1">
      <c r="A21" s="351"/>
      <c r="B21" s="546"/>
      <c r="C21" s="546"/>
      <c r="D21" s="546" t="str">
        <f t="shared" si="0"/>
        <v/>
      </c>
      <c r="E21" s="546"/>
      <c r="F21" s="546"/>
      <c r="G21" s="608" t="str">
        <f t="shared" si="1"/>
        <v/>
      </c>
    </row>
    <row r="22" spans="1:8" ht="21" customHeight="1">
      <c r="A22" s="351"/>
      <c r="B22" s="546"/>
      <c r="C22" s="546"/>
      <c r="D22" s="546" t="str">
        <f t="shared" si="0"/>
        <v/>
      </c>
      <c r="E22" s="546"/>
      <c r="F22" s="546"/>
      <c r="G22" s="608" t="str">
        <f t="shared" si="1"/>
        <v/>
      </c>
    </row>
    <row r="23" spans="1:8" ht="21" customHeight="1">
      <c r="A23" s="351"/>
      <c r="B23" s="546"/>
      <c r="C23" s="546"/>
      <c r="D23" s="546" t="str">
        <f t="shared" si="0"/>
        <v/>
      </c>
      <c r="E23" s="546"/>
      <c r="F23" s="546"/>
      <c r="G23" s="608" t="str">
        <f t="shared" si="1"/>
        <v/>
      </c>
    </row>
    <row r="24" spans="1:8" ht="21" customHeight="1">
      <c r="A24" s="351"/>
      <c r="B24" s="546"/>
      <c r="C24" s="546"/>
      <c r="D24" s="546" t="str">
        <f t="shared" si="0"/>
        <v/>
      </c>
      <c r="E24" s="546"/>
      <c r="F24" s="546"/>
      <c r="G24" s="608" t="str">
        <f t="shared" si="1"/>
        <v/>
      </c>
    </row>
    <row r="25" spans="1:8" ht="21" customHeight="1">
      <c r="A25" s="351"/>
      <c r="B25" s="546"/>
      <c r="C25" s="546"/>
      <c r="D25" s="546" t="str">
        <f t="shared" si="0"/>
        <v/>
      </c>
      <c r="E25" s="546"/>
      <c r="F25" s="546"/>
      <c r="G25" s="608" t="str">
        <f t="shared" si="1"/>
        <v/>
      </c>
    </row>
    <row r="26" spans="1:8" ht="21" customHeight="1">
      <c r="A26" s="351"/>
      <c r="B26" s="546"/>
      <c r="C26" s="546"/>
      <c r="D26" s="546" t="str">
        <f t="shared" si="0"/>
        <v/>
      </c>
      <c r="E26" s="546"/>
      <c r="F26" s="546"/>
      <c r="G26" s="608" t="str">
        <f t="shared" si="1"/>
        <v/>
      </c>
    </row>
    <row r="27" spans="1:8" ht="21" customHeight="1">
      <c r="A27" s="351"/>
      <c r="B27" s="546"/>
      <c r="C27" s="546"/>
      <c r="D27" s="546" t="str">
        <f t="shared" si="0"/>
        <v/>
      </c>
      <c r="E27" s="546"/>
      <c r="F27" s="546"/>
      <c r="G27" s="608" t="str">
        <f t="shared" si="1"/>
        <v/>
      </c>
    </row>
    <row r="28" spans="1:8" ht="21" customHeight="1">
      <c r="A28" s="351"/>
      <c r="B28" s="546"/>
      <c r="C28" s="546"/>
      <c r="D28" s="546" t="str">
        <f t="shared" si="0"/>
        <v/>
      </c>
      <c r="E28" s="546"/>
      <c r="F28" s="546"/>
      <c r="G28" s="608" t="str">
        <f t="shared" si="1"/>
        <v/>
      </c>
    </row>
    <row r="29" spans="1:8" ht="21" customHeight="1">
      <c r="A29" s="351"/>
      <c r="B29" s="546"/>
      <c r="C29" s="546"/>
      <c r="D29" s="546" t="str">
        <f t="shared" si="0"/>
        <v/>
      </c>
      <c r="E29" s="546"/>
      <c r="F29" s="546"/>
      <c r="G29" s="608" t="str">
        <f t="shared" si="1"/>
        <v/>
      </c>
    </row>
    <row r="30" spans="1:8" ht="21" customHeight="1">
      <c r="A30" s="351"/>
      <c r="B30" s="546"/>
      <c r="C30" s="546"/>
      <c r="D30" s="546" t="str">
        <f t="shared" si="0"/>
        <v/>
      </c>
      <c r="E30" s="546"/>
      <c r="F30" s="546"/>
      <c r="G30" s="608" t="str">
        <f t="shared" si="1"/>
        <v/>
      </c>
    </row>
    <row r="31" spans="1:8" ht="21" customHeight="1" thickBot="1">
      <c r="A31" s="351"/>
      <c r="B31" s="546"/>
      <c r="C31" s="546"/>
      <c r="D31" s="546" t="str">
        <f t="shared" si="0"/>
        <v/>
      </c>
      <c r="E31" s="546"/>
      <c r="F31" s="546"/>
      <c r="G31" s="608" t="str">
        <f t="shared" si="1"/>
        <v/>
      </c>
    </row>
    <row r="32" spans="1:8" ht="21" customHeight="1" thickBot="1">
      <c r="A32" s="352" t="s">
        <v>430</v>
      </c>
      <c r="B32" s="540">
        <f>SUM(B9:B31)</f>
        <v>5752135.71</v>
      </c>
      <c r="C32" s="540">
        <f>SUM(C9:C31)</f>
        <v>1020561.4800000001</v>
      </c>
      <c r="D32" s="540">
        <f>IF($A32="","",B32+C32)</f>
        <v>6772697.1900000004</v>
      </c>
      <c r="E32" s="540">
        <f>SUM(E9:E31)</f>
        <v>4527877.0010000002</v>
      </c>
      <c r="F32" s="540">
        <f>SUM(F9:F31)</f>
        <v>4356813.42</v>
      </c>
      <c r="G32" s="541">
        <f>IF($A32="","",D32-E32)</f>
        <v>2244820.1890000002</v>
      </c>
      <c r="H32" s="337" t="str">
        <f>IF($B$32&lt;&gt;'ETCA-II-11 '!$B$81,"ERROR!!!!! EL MONTO NO COINCIDE CON LO REPORTADO EN EL FORMATO ETCA-II-11 EN EL TOTAL APROBADO ANUAL DEL ANALÍTICO DE EGRESOS","")</f>
        <v/>
      </c>
    </row>
    <row r="33" spans="8:8">
      <c r="H33" s="337" t="str">
        <f>IF($C$32&lt;&gt;'ETCA-II-11 '!$C$81,"ERROR!!!!! EL MONTO NO COINCIDE CON LO REPORTADO EN EL FORMATO ETCA-II-11 EN EL TOTAL APROBADO ANUAL DEL ANALÍTICO DE EGRESOS","")</f>
        <v/>
      </c>
    </row>
    <row r="34" spans="8:8">
      <c r="H34" s="337" t="str">
        <f>IF($D$32&lt;&gt;'ETCA-II-11 '!$D$81,"ERROR!!!!! EL MONTO NO COINCIDE CON LO REPORTADO EN EL FORMATO ETCA-II-11 EN EL TOTAL APROBADO ANUAL DEL ANALÍTICO DE EGRESOS","")</f>
        <v/>
      </c>
    </row>
    <row r="35" spans="8:8">
      <c r="H35" s="337" t="str">
        <f>IF($E$32&lt;&gt;'ETCA-II-11 '!$E$81,"ERROR!!!!! EL MONTO NO COINCIDE CON LO REPORTADO EN EL FORMATO ETCA-II-11 EN EL TOTAL APROBADO ANUAL DEL ANALÍTICO DE EGRESOS","")</f>
        <v/>
      </c>
    </row>
    <row r="36" spans="8:8">
      <c r="H36" s="337" t="str">
        <f>IF($F$32&lt;&gt;'ETCA-II-11 '!$F$81,"ERROR!!!!! EL MONTO NO COINCIDE CON LO REPORTADO EN EL FORMATO ETCA-II-11 EN EL TOTAL APROBADO ANUAL DEL ANALÍTICO DE EGRESOS","")</f>
        <v/>
      </c>
    </row>
    <row r="37" spans="8:8">
      <c r="H37" s="337" t="str">
        <f>IF($G$32&lt;&gt;'ETCA-II-11 '!$G$81,"ERROR!!!!! EL MONTO NO COINCIDE CON LO REPORTADO EN EL FORMATO ETCA-II-11 EN EL TOTAL APROBADO ANUAL DEL ANALÍTICO DE EGRESOS","")</f>
        <v/>
      </c>
    </row>
  </sheetData>
  <sheetProtection insertRows="0" deleteColumns="0" deleteRows="0"/>
  <mergeCells count="7">
    <mergeCell ref="A7:A8"/>
    <mergeCell ref="A1:G1"/>
    <mergeCell ref="A2:G2"/>
    <mergeCell ref="A3:G3"/>
    <mergeCell ref="A4:G4"/>
    <mergeCell ref="A5:G5"/>
    <mergeCell ref="A6:E6"/>
  </mergeCells>
  <printOptions horizontalCentered="1"/>
  <pageMargins left="0.51181102362204722" right="0.15748031496062992" top="0.74803149606299213" bottom="0.74803149606299213" header="0.31496062992125984" footer="0.31496062992125984"/>
  <pageSetup scale="70" orientation="landscape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H22"/>
  <sheetViews>
    <sheetView view="pageBreakPreview" zoomScaleSheetLayoutView="100" workbookViewId="0">
      <selection activeCell="E10" sqref="E10"/>
    </sheetView>
  </sheetViews>
  <sheetFormatPr baseColWidth="10" defaultColWidth="11.375" defaultRowHeight="16.5"/>
  <cols>
    <col min="1" max="1" width="39.875" style="334" customWidth="1"/>
    <col min="2" max="7" width="13.75" style="334" customWidth="1"/>
    <col min="8" max="16384" width="11.375" style="334"/>
  </cols>
  <sheetData>
    <row r="1" spans="1:8">
      <c r="A1" s="794" t="s">
        <v>76</v>
      </c>
      <c r="B1" s="794"/>
      <c r="C1" s="794"/>
      <c r="D1" s="794"/>
      <c r="E1" s="794"/>
      <c r="F1" s="794"/>
      <c r="G1" s="794"/>
    </row>
    <row r="2" spans="1:8" s="336" customFormat="1">
      <c r="A2" s="794" t="s">
        <v>369</v>
      </c>
      <c r="B2" s="794"/>
      <c r="C2" s="794"/>
      <c r="D2" s="794"/>
      <c r="E2" s="794"/>
      <c r="F2" s="794"/>
      <c r="G2" s="794"/>
    </row>
    <row r="3" spans="1:8" s="336" customFormat="1">
      <c r="A3" s="849" t="s">
        <v>451</v>
      </c>
      <c r="B3" s="849"/>
      <c r="C3" s="849"/>
      <c r="D3" s="849"/>
      <c r="E3" s="849"/>
      <c r="F3" s="849"/>
      <c r="G3" s="849"/>
    </row>
    <row r="4" spans="1:8" s="336" customFormat="1">
      <c r="A4" s="795" t="str">
        <f>'ETCA-I-01'!A3:G3</f>
        <v>TELEFONIA RURAL DE SONORA</v>
      </c>
      <c r="B4" s="795"/>
      <c r="C4" s="795"/>
      <c r="D4" s="795"/>
      <c r="E4" s="795"/>
      <c r="F4" s="795"/>
      <c r="G4" s="795"/>
    </row>
    <row r="5" spans="1:8" s="336" customFormat="1">
      <c r="A5" s="796" t="str">
        <f>'ETCA-I-02'!A4:D4</f>
        <v>Del 01 de Enero al 30  de Septiembre  de 2016</v>
      </c>
      <c r="B5" s="796"/>
      <c r="C5" s="796"/>
      <c r="D5" s="796"/>
      <c r="E5" s="796"/>
      <c r="F5" s="796"/>
      <c r="G5" s="796"/>
    </row>
    <row r="6" spans="1:8" s="336" customFormat="1" ht="17.25" thickBot="1">
      <c r="A6" s="841" t="s">
        <v>272</v>
      </c>
      <c r="B6" s="841"/>
      <c r="C6" s="841"/>
      <c r="D6" s="841"/>
      <c r="E6" s="841"/>
      <c r="F6" s="84" t="s">
        <v>79</v>
      </c>
      <c r="G6" s="506" t="s">
        <v>810</v>
      </c>
    </row>
    <row r="7" spans="1:8" s="347" customFormat="1" ht="53.25" customHeight="1">
      <c r="A7" s="847" t="s">
        <v>451</v>
      </c>
      <c r="B7" s="354" t="s">
        <v>373</v>
      </c>
      <c r="C7" s="354" t="s">
        <v>374</v>
      </c>
      <c r="D7" s="354" t="s">
        <v>375</v>
      </c>
      <c r="E7" s="354" t="s">
        <v>376</v>
      </c>
      <c r="F7" s="354" t="s">
        <v>377</v>
      </c>
      <c r="G7" s="355" t="s">
        <v>378</v>
      </c>
    </row>
    <row r="8" spans="1:8" s="353" customFormat="1" ht="15.75" customHeight="1" thickBot="1">
      <c r="A8" s="848"/>
      <c r="B8" s="348" t="s">
        <v>322</v>
      </c>
      <c r="C8" s="348" t="s">
        <v>323</v>
      </c>
      <c r="D8" s="348" t="s">
        <v>379</v>
      </c>
      <c r="E8" s="348" t="s">
        <v>325</v>
      </c>
      <c r="F8" s="348" t="s">
        <v>326</v>
      </c>
      <c r="G8" s="349" t="s">
        <v>380</v>
      </c>
    </row>
    <row r="9" spans="1:8" ht="30" customHeight="1">
      <c r="A9" s="610"/>
      <c r="B9" s="357"/>
      <c r="C9" s="357"/>
      <c r="D9" s="357"/>
      <c r="E9" s="357"/>
      <c r="F9" s="357"/>
      <c r="G9" s="358"/>
    </row>
    <row r="10" spans="1:8" ht="30" customHeight="1">
      <c r="A10" s="343" t="s">
        <v>452</v>
      </c>
      <c r="B10" s="534">
        <f>+'ETCA-II-11 '!B81</f>
        <v>5752135.71</v>
      </c>
      <c r="C10" s="534">
        <f>+'ETCA-II-11 '!C81</f>
        <v>1020561.4800000001</v>
      </c>
      <c r="D10" s="535">
        <f>B10+C10</f>
        <v>6772697.1900000004</v>
      </c>
      <c r="E10" s="534">
        <f>+'ETCA-II-11 '!E81</f>
        <v>4527877.0010000002</v>
      </c>
      <c r="F10" s="534">
        <f>+'ETCA-II-11 '!F81</f>
        <v>4356813.42</v>
      </c>
      <c r="G10" s="536">
        <f>D10-E10</f>
        <v>2244820.1890000002</v>
      </c>
    </row>
    <row r="11" spans="1:8" ht="30" customHeight="1">
      <c r="A11" s="343" t="s">
        <v>453</v>
      </c>
      <c r="B11" s="534"/>
      <c r="C11" s="534"/>
      <c r="D11" s="535">
        <f t="shared" ref="D11:D13" si="0">B11+C11</f>
        <v>0</v>
      </c>
      <c r="E11" s="534"/>
      <c r="F11" s="534"/>
      <c r="G11" s="536">
        <f t="shared" ref="G11:G13" si="1">D11-E11</f>
        <v>0</v>
      </c>
    </row>
    <row r="12" spans="1:8" ht="30" customHeight="1">
      <c r="A12" s="343" t="s">
        <v>454</v>
      </c>
      <c r="B12" s="534"/>
      <c r="C12" s="534"/>
      <c r="D12" s="535">
        <f t="shared" si="0"/>
        <v>0</v>
      </c>
      <c r="E12" s="534"/>
      <c r="F12" s="534"/>
      <c r="G12" s="536">
        <f t="shared" si="1"/>
        <v>0</v>
      </c>
    </row>
    <row r="13" spans="1:8" ht="30" customHeight="1">
      <c r="A13" s="343" t="s">
        <v>455</v>
      </c>
      <c r="B13" s="534"/>
      <c r="C13" s="534"/>
      <c r="D13" s="535">
        <f t="shared" si="0"/>
        <v>0</v>
      </c>
      <c r="E13" s="534"/>
      <c r="F13" s="534"/>
      <c r="G13" s="536">
        <f t="shared" si="1"/>
        <v>0</v>
      </c>
    </row>
    <row r="14" spans="1:8" ht="30" customHeight="1" thickBot="1">
      <c r="A14" s="609"/>
      <c r="B14" s="542"/>
      <c r="C14" s="542"/>
      <c r="D14" s="542"/>
      <c r="E14" s="542"/>
      <c r="F14" s="542"/>
      <c r="G14" s="543"/>
    </row>
    <row r="15" spans="1:8" s="347" customFormat="1" ht="30" customHeight="1" thickBot="1">
      <c r="A15" s="645" t="s">
        <v>430</v>
      </c>
      <c r="B15" s="544">
        <f>SUM(B10:B13)</f>
        <v>5752135.71</v>
      </c>
      <c r="C15" s="544">
        <f>SUM(C10:C13)</f>
        <v>1020561.4800000001</v>
      </c>
      <c r="D15" s="544">
        <f>B15+C15</f>
        <v>6772697.1900000004</v>
      </c>
      <c r="E15" s="544">
        <f>SUM(E10:E13)</f>
        <v>4527877.0010000002</v>
      </c>
      <c r="F15" s="544">
        <f>SUM(F10:F13)</f>
        <v>4356813.42</v>
      </c>
      <c r="G15" s="545">
        <f>D15-E15</f>
        <v>2244820.1890000002</v>
      </c>
      <c r="H15" s="605" t="str">
        <f>IF(B15&lt;&gt;'ETCA-II-11 '!B81,"ERROR!!!!! EL MONTO NO COINCIDE CON LO REPORTADO EN EL FORMATO ETCA-II-11 EN EL TOTAL APROBADO ANUAL DEL ANALÍTICO DE EGRESOS","")</f>
        <v/>
      </c>
    </row>
    <row r="16" spans="1:8" s="347" customFormat="1" ht="30" customHeight="1">
      <c r="A16" s="586"/>
      <c r="B16" s="587"/>
      <c r="C16" s="587"/>
      <c r="D16" s="587"/>
      <c r="E16" s="587"/>
      <c r="F16" s="587"/>
      <c r="G16" s="587"/>
      <c r="H16" s="605"/>
    </row>
    <row r="17" spans="1:8" s="347" customFormat="1" ht="30" customHeight="1">
      <c r="A17" s="586"/>
      <c r="B17" s="587"/>
      <c r="C17" s="587"/>
      <c r="D17" s="587"/>
      <c r="E17" s="587"/>
      <c r="F17" s="587"/>
      <c r="G17" s="587"/>
      <c r="H17" s="605"/>
    </row>
    <row r="18" spans="1:8" s="347" customFormat="1" ht="18" customHeight="1">
      <c r="A18" s="586"/>
      <c r="B18" s="587"/>
      <c r="C18" s="587"/>
      <c r="D18" s="587"/>
      <c r="E18" s="587"/>
      <c r="F18" s="587"/>
      <c r="G18" s="587"/>
      <c r="H18" s="605" t="str">
        <f>IF(C15&lt;&gt;'ETCA-II-11 '!C81,"ERROR!!!!! EL MONTO NO COINCIDE CON LO REPORTADO EN EL FORMATO ETCA-II-11 EN EL TOTAL DE AMPLIACIONES/REDUCCIONES PRESENTADO EN EL ANALÍTICO DE EGRESOS","")</f>
        <v/>
      </c>
    </row>
    <row r="19" spans="1:8" s="347" customFormat="1" ht="18" customHeight="1">
      <c r="A19" s="586"/>
      <c r="B19" s="587"/>
      <c r="C19" s="587"/>
      <c r="D19" s="587"/>
      <c r="E19" s="587"/>
      <c r="F19" s="587"/>
      <c r="G19" s="587"/>
      <c r="H19" s="605" t="str">
        <f>IF(D15&lt;&gt;'ETCA-II-11 '!D81,"ERROR!!!!! EL MONTO NO COINCIDE CON LO REPORTADO EN EL FORMATO ETCA-II-11 EN EL TOTAL MODIFICADO ANUAL PRESENTADO EN EL ANALÍTICO DE EGRESOS","")</f>
        <v/>
      </c>
    </row>
    <row r="20" spans="1:8">
      <c r="H20" s="605" t="str">
        <f>IF(E15&lt;&gt;'ETCA-II-11 '!E81,"ERROR!!!!! EL MONTO NO COINCIDE CON LO REPORTADO EN EL FORMATO ETCA-II-11 EN EL TOTAL DEVENGADO ANUAL PRESENTADO EN EL ANALÍTICO DE EGRESOS","")</f>
        <v/>
      </c>
    </row>
    <row r="21" spans="1:8">
      <c r="H21" s="605" t="str">
        <f>IF(F15&lt;&gt;'ETCA-II-11 '!F81,"ERROR!!!!! EL MONTO NO COINCIDE CON LO REPORTADO EN EL FORMATO ETCA-II-11 EN EL TOTAL PAGADO ANUAL PRESENTADO EN EL ANALÍTICO DE EGRESOS","")</f>
        <v/>
      </c>
    </row>
    <row r="22" spans="1:8">
      <c r="H22" s="605" t="str">
        <f>IF(G15&lt;&gt;'ETCA-II-11 '!G81,"ERROR!!!!! EL MONTO NO COINCIDE CON LO REPORTADO EN EL FORMATO ETCA-II-11 EN EL TOTAL SUBEJERCICIO PRESENTADO EN EL ANALÍTICO DE EGRESOS","")</f>
        <v/>
      </c>
    </row>
  </sheetData>
  <mergeCells count="7">
    <mergeCell ref="A7:A8"/>
    <mergeCell ref="A5:G5"/>
    <mergeCell ref="A1:G1"/>
    <mergeCell ref="A2:G2"/>
    <mergeCell ref="A3:G3"/>
    <mergeCell ref="A4:G4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H31"/>
  <sheetViews>
    <sheetView view="pageBreakPreview" zoomScaleSheetLayoutView="100" workbookViewId="0">
      <selection activeCell="B24" sqref="B24"/>
    </sheetView>
  </sheetViews>
  <sheetFormatPr baseColWidth="10" defaultColWidth="11.375" defaultRowHeight="16.5"/>
  <cols>
    <col min="1" max="1" width="39.875" style="334" customWidth="1"/>
    <col min="2" max="7" width="13.75" style="334" customWidth="1"/>
    <col min="8" max="16384" width="11.375" style="334"/>
  </cols>
  <sheetData>
    <row r="1" spans="1:7">
      <c r="A1" s="849" t="s">
        <v>76</v>
      </c>
      <c r="B1" s="849"/>
      <c r="C1" s="849"/>
      <c r="D1" s="849"/>
      <c r="E1" s="849"/>
      <c r="F1" s="849"/>
      <c r="G1" s="849"/>
    </row>
    <row r="2" spans="1:7">
      <c r="A2" s="849" t="s">
        <v>369</v>
      </c>
      <c r="B2" s="849"/>
      <c r="C2" s="849"/>
      <c r="D2" s="849"/>
      <c r="E2" s="849"/>
      <c r="F2" s="849"/>
      <c r="G2" s="849"/>
    </row>
    <row r="3" spans="1:7">
      <c r="A3" s="849" t="s">
        <v>456</v>
      </c>
      <c r="B3" s="849"/>
      <c r="C3" s="849"/>
      <c r="D3" s="849"/>
      <c r="E3" s="849"/>
      <c r="F3" s="849"/>
      <c r="G3" s="849"/>
    </row>
    <row r="4" spans="1:7">
      <c r="A4" s="795" t="str">
        <f>'ETCA-I-01'!A3:G3</f>
        <v>TELEFONIA RURAL DE SONORA</v>
      </c>
      <c r="B4" s="795"/>
      <c r="C4" s="795"/>
      <c r="D4" s="795"/>
      <c r="E4" s="795"/>
      <c r="F4" s="795"/>
      <c r="G4" s="795"/>
    </row>
    <row r="5" spans="1:7">
      <c r="A5" s="796" t="str">
        <f>'ETCA-I-02'!A4:D4</f>
        <v>Del 01 de Enero al 30  de Septiembre  de 2016</v>
      </c>
      <c r="B5" s="796"/>
      <c r="C5" s="796"/>
      <c r="D5" s="796"/>
      <c r="E5" s="796"/>
      <c r="F5" s="796"/>
      <c r="G5" s="796"/>
    </row>
    <row r="6" spans="1:7" ht="17.25" thickBot="1">
      <c r="A6" s="841" t="s">
        <v>457</v>
      </c>
      <c r="B6" s="841"/>
      <c r="C6" s="841"/>
      <c r="D6" s="841"/>
      <c r="E6" s="841"/>
      <c r="F6" s="84" t="s">
        <v>79</v>
      </c>
      <c r="G6" s="506" t="s">
        <v>810</v>
      </c>
    </row>
    <row r="7" spans="1:7" s="340" customFormat="1" ht="27">
      <c r="A7" s="850" t="s">
        <v>199</v>
      </c>
      <c r="B7" s="361" t="s">
        <v>373</v>
      </c>
      <c r="C7" s="361" t="s">
        <v>374</v>
      </c>
      <c r="D7" s="361" t="s">
        <v>375</v>
      </c>
      <c r="E7" s="361" t="s">
        <v>376</v>
      </c>
      <c r="F7" s="361" t="s">
        <v>377</v>
      </c>
      <c r="G7" s="362" t="s">
        <v>378</v>
      </c>
    </row>
    <row r="8" spans="1:7" s="340" customFormat="1" ht="15.75" customHeight="1" thickBot="1">
      <c r="A8" s="851"/>
      <c r="B8" s="348" t="s">
        <v>322</v>
      </c>
      <c r="C8" s="348" t="s">
        <v>323</v>
      </c>
      <c r="D8" s="348" t="s">
        <v>379</v>
      </c>
      <c r="E8" s="348" t="s">
        <v>325</v>
      </c>
      <c r="F8" s="348" t="s">
        <v>326</v>
      </c>
      <c r="G8" s="349" t="s">
        <v>380</v>
      </c>
    </row>
    <row r="9" spans="1:7">
      <c r="A9" s="356"/>
      <c r="B9" s="359"/>
      <c r="C9" s="359"/>
      <c r="D9" s="360"/>
      <c r="E9" s="359"/>
      <c r="F9" s="359"/>
      <c r="G9" s="363"/>
    </row>
    <row r="10" spans="1:7" ht="25.5">
      <c r="A10" s="364" t="s">
        <v>458</v>
      </c>
      <c r="B10" s="534">
        <f>+'ETCA-II-11 '!B81</f>
        <v>5752135.71</v>
      </c>
      <c r="C10" s="534">
        <f>+'ETCA-II-11 '!C81</f>
        <v>1020561.4800000001</v>
      </c>
      <c r="D10" s="535">
        <f>IF(A10="","",B10+C10)</f>
        <v>6772697.1900000004</v>
      </c>
      <c r="E10" s="534">
        <f>+'ETCA-II-11 '!E81</f>
        <v>4527877.0010000002</v>
      </c>
      <c r="F10" s="534">
        <f>+'ETCA-II-11 '!F81</f>
        <v>4356813.42</v>
      </c>
      <c r="G10" s="536">
        <f>IF(A10="","",D10-E10)</f>
        <v>2244820.1890000002</v>
      </c>
    </row>
    <row r="11" spans="1:7" ht="8.25" customHeight="1">
      <c r="A11" s="364"/>
      <c r="B11" s="534"/>
      <c r="C11" s="534"/>
      <c r="D11" s="535" t="str">
        <f t="shared" ref="D11:D22" si="0">IF(A11="","",B11+C11)</f>
        <v/>
      </c>
      <c r="E11" s="534"/>
      <c r="F11" s="534"/>
      <c r="G11" s="536" t="str">
        <f t="shared" ref="G11:G22" si="1">IF(A11="","",D11-E11)</f>
        <v/>
      </c>
    </row>
    <row r="12" spans="1:7">
      <c r="A12" s="364" t="s">
        <v>459</v>
      </c>
      <c r="B12" s="534"/>
      <c r="C12" s="534"/>
      <c r="D12" s="535">
        <f t="shared" si="0"/>
        <v>0</v>
      </c>
      <c r="E12" s="534"/>
      <c r="F12" s="534"/>
      <c r="G12" s="536">
        <f t="shared" si="1"/>
        <v>0</v>
      </c>
    </row>
    <row r="13" spans="1:7" ht="8.25" customHeight="1">
      <c r="A13" s="364"/>
      <c r="B13" s="534"/>
      <c r="C13" s="534"/>
      <c r="D13" s="535" t="str">
        <f t="shared" si="0"/>
        <v/>
      </c>
      <c r="E13" s="534"/>
      <c r="F13" s="534"/>
      <c r="G13" s="536" t="str">
        <f t="shared" si="1"/>
        <v/>
      </c>
    </row>
    <row r="14" spans="1:7" ht="25.5">
      <c r="A14" s="364" t="s">
        <v>460</v>
      </c>
      <c r="B14" s="534"/>
      <c r="C14" s="534"/>
      <c r="D14" s="535">
        <f t="shared" si="0"/>
        <v>0</v>
      </c>
      <c r="E14" s="534"/>
      <c r="F14" s="534"/>
      <c r="G14" s="536">
        <f t="shared" si="1"/>
        <v>0</v>
      </c>
    </row>
    <row r="15" spans="1:7" ht="8.25" customHeight="1">
      <c r="A15" s="364"/>
      <c r="B15" s="534"/>
      <c r="C15" s="534"/>
      <c r="D15" s="535" t="str">
        <f t="shared" si="0"/>
        <v/>
      </c>
      <c r="E15" s="534"/>
      <c r="F15" s="534"/>
      <c r="G15" s="536" t="str">
        <f t="shared" si="1"/>
        <v/>
      </c>
    </row>
    <row r="16" spans="1:7" ht="25.5">
      <c r="A16" s="364" t="s">
        <v>461</v>
      </c>
      <c r="B16" s="534"/>
      <c r="C16" s="534"/>
      <c r="D16" s="535">
        <f t="shared" si="0"/>
        <v>0</v>
      </c>
      <c r="E16" s="534"/>
      <c r="F16" s="534"/>
      <c r="G16" s="536">
        <f t="shared" si="1"/>
        <v>0</v>
      </c>
    </row>
    <row r="17" spans="1:8" ht="8.25" customHeight="1">
      <c r="A17" s="364"/>
      <c r="B17" s="534"/>
      <c r="C17" s="534"/>
      <c r="D17" s="535" t="str">
        <f t="shared" si="0"/>
        <v/>
      </c>
      <c r="E17" s="534"/>
      <c r="F17" s="534"/>
      <c r="G17" s="536" t="str">
        <f t="shared" si="1"/>
        <v/>
      </c>
    </row>
    <row r="18" spans="1:8" ht="25.5">
      <c r="A18" s="364" t="s">
        <v>462</v>
      </c>
      <c r="B18" s="534"/>
      <c r="C18" s="534"/>
      <c r="D18" s="535">
        <f t="shared" si="0"/>
        <v>0</v>
      </c>
      <c r="E18" s="534"/>
      <c r="F18" s="534"/>
      <c r="G18" s="536">
        <f t="shared" si="1"/>
        <v>0</v>
      </c>
    </row>
    <row r="19" spans="1:8" ht="8.25" customHeight="1">
      <c r="A19" s="364"/>
      <c r="B19" s="534"/>
      <c r="C19" s="534"/>
      <c r="D19" s="535" t="str">
        <f t="shared" si="0"/>
        <v/>
      </c>
      <c r="E19" s="534"/>
      <c r="F19" s="534"/>
      <c r="G19" s="536" t="str">
        <f t="shared" si="1"/>
        <v/>
      </c>
    </row>
    <row r="20" spans="1:8" ht="25.5">
      <c r="A20" s="364" t="s">
        <v>463</v>
      </c>
      <c r="B20" s="534"/>
      <c r="C20" s="534"/>
      <c r="D20" s="535">
        <f t="shared" si="0"/>
        <v>0</v>
      </c>
      <c r="E20" s="534"/>
      <c r="F20" s="534"/>
      <c r="G20" s="536">
        <f t="shared" si="1"/>
        <v>0</v>
      </c>
    </row>
    <row r="21" spans="1:8" ht="8.25" customHeight="1">
      <c r="A21" s="364"/>
      <c r="B21" s="534"/>
      <c r="C21" s="534"/>
      <c r="D21" s="535" t="str">
        <f t="shared" si="0"/>
        <v/>
      </c>
      <c r="E21" s="534"/>
      <c r="F21" s="534"/>
      <c r="G21" s="536" t="str">
        <f t="shared" si="1"/>
        <v/>
      </c>
    </row>
    <row r="22" spans="1:8" ht="26.25" thickBot="1">
      <c r="A22" s="364" t="s">
        <v>464</v>
      </c>
      <c r="B22" s="534"/>
      <c r="C22" s="534"/>
      <c r="D22" s="535">
        <f t="shared" si="0"/>
        <v>0</v>
      </c>
      <c r="E22" s="534"/>
      <c r="F22" s="534"/>
      <c r="G22" s="536">
        <f t="shared" si="1"/>
        <v>0</v>
      </c>
    </row>
    <row r="23" spans="1:8" ht="24.95" customHeight="1" thickBot="1">
      <c r="A23" s="352" t="s">
        <v>430</v>
      </c>
      <c r="B23" s="540">
        <f>SUM(B10:B22)</f>
        <v>5752135.71</v>
      </c>
      <c r="C23" s="540">
        <f>SUM(C10:C22)</f>
        <v>1020561.4800000001</v>
      </c>
      <c r="D23" s="540">
        <f t="shared" ref="D23" si="2">IF(A23="","",B23+C23)</f>
        <v>6772697.1900000004</v>
      </c>
      <c r="E23" s="540">
        <f>SUM(E10:E22)</f>
        <v>4527877.0010000002</v>
      </c>
      <c r="F23" s="540">
        <f>SUM(F10:F22)</f>
        <v>4356813.42</v>
      </c>
      <c r="G23" s="541">
        <f t="shared" ref="G23" si="3">IF(A23="","",D23-E23)</f>
        <v>2244820.1890000002</v>
      </c>
      <c r="H23" s="337" t="str">
        <f>IF(B23&lt;&gt;'ETCA-II-11 '!B81,"ERROR!!!!! EL MONTO NO COINCIDE CON LO REPORTADO EN EL FORMATO ETCA-II-11 EN EL TOTAL APROBADO ANUAL DEL ANALÍTICO DE EGRESOS","")</f>
        <v/>
      </c>
    </row>
    <row r="24" spans="1:8" ht="24.95" customHeight="1">
      <c r="A24" s="635"/>
      <c r="B24" s="636"/>
      <c r="C24" s="636"/>
      <c r="D24" s="636"/>
      <c r="E24" s="636"/>
      <c r="F24" s="636"/>
      <c r="G24" s="636"/>
      <c r="H24" s="337" t="str">
        <f>IF(C23&lt;&gt;'ETCA-II-11 '!C81,"ERROR!!!!! EL MONTO NO COINCIDE CON LO REPORTADO EN EL FORMATO ETCA-II-11 EN EL TOTAL APROBADO ANUAL DEL ANALÍTICO DE EGRESOS","")</f>
        <v/>
      </c>
    </row>
    <row r="25" spans="1:8" ht="24.95" customHeight="1">
      <c r="A25" s="588"/>
      <c r="B25" s="587"/>
      <c r="C25" s="587"/>
      <c r="D25" s="587"/>
      <c r="E25" s="587"/>
      <c r="F25" s="587"/>
      <c r="G25" s="587"/>
      <c r="H25" s="337" t="str">
        <f>IF(D23&lt;&gt;'ETCA-II-11 '!D81,"ERROR!!!!! EL MONTO NO COINCIDE CON LO REPORTADO EN EL FORMATO ETCA-II-11 EN EL TOTAL APROBADO ANUAL DEL ANALÍTICO DE EGRESOS","")</f>
        <v/>
      </c>
    </row>
    <row r="26" spans="1:8" ht="24.95" customHeight="1">
      <c r="A26" s="637"/>
      <c r="B26" s="590"/>
      <c r="C26" s="590"/>
      <c r="D26" s="591"/>
      <c r="E26" s="590"/>
      <c r="F26" s="590"/>
      <c r="G26" s="591"/>
      <c r="H26" s="337" t="str">
        <f>IF(E23&lt;&gt;'ETCA-II-11 '!E81,"ERROR!!!!! EL MONTO NO COINCIDE CON LO REPORTADO EN EL FORMATO ETCA-II-11 EN EL TOTAL APROBADO ANUAL DEL ANALÍTICO DE EGRESOS","")</f>
        <v/>
      </c>
    </row>
    <row r="27" spans="1:8" ht="24.95" customHeight="1">
      <c r="A27" s="637"/>
      <c r="B27" s="590"/>
      <c r="C27" s="590"/>
      <c r="D27" s="591"/>
      <c r="E27" s="590"/>
      <c r="F27" s="590"/>
      <c r="G27" s="591"/>
      <c r="H27" s="337" t="str">
        <f>IF(F23&lt;&gt;'ETCA-II-11 '!F81,"ERROR!!!!! EL MONTO NO COINCIDE CON LO REPORTADO EN EL FORMATO ETCA-II-11 EN EL TOTAL APROBADO ANUAL DEL ANALÍTICO DE EGRESOS","")</f>
        <v/>
      </c>
    </row>
    <row r="28" spans="1:8" ht="25.5" customHeight="1">
      <c r="A28" s="588"/>
      <c r="B28" s="587"/>
      <c r="C28" s="587"/>
      <c r="D28" s="587"/>
      <c r="E28" s="587"/>
      <c r="F28" s="587"/>
      <c r="G28" s="587"/>
      <c r="H28" s="337" t="str">
        <f>IF(G23&lt;&gt;'ETCA-II-11 '!G81,"ERROR!!!!! EL MONTO NO COINCIDE CON LO REPORTADO EN EL FORMATO ETCA-II-11 EN EL TOTAL APROBADO ANUAL DEL ANALÍTICO DE EGRESOS","")</f>
        <v/>
      </c>
    </row>
    <row r="30" spans="1:8">
      <c r="F30" s="347"/>
    </row>
    <row r="31" spans="1:8">
      <c r="F31" s="347"/>
    </row>
  </sheetData>
  <sheetProtection insertHyperlinks="0"/>
  <mergeCells count="7">
    <mergeCell ref="A7:A8"/>
    <mergeCell ref="A1:G1"/>
    <mergeCell ref="A2:G2"/>
    <mergeCell ref="A3:G3"/>
    <mergeCell ref="A4:G4"/>
    <mergeCell ref="A5:G5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H50"/>
  <sheetViews>
    <sheetView view="pageBreakPreview" topLeftCell="A22" zoomScaleSheetLayoutView="100" workbookViewId="0">
      <selection activeCell="E41" sqref="E41"/>
    </sheetView>
  </sheetViews>
  <sheetFormatPr baseColWidth="10" defaultColWidth="11.375" defaultRowHeight="15"/>
  <cols>
    <col min="1" max="1" width="36.75" style="365" customWidth="1"/>
    <col min="2" max="5" width="11.375" style="375"/>
    <col min="6" max="6" width="11.875" style="375" customWidth="1"/>
    <col min="7" max="7" width="11.375" style="375"/>
    <col min="8" max="16384" width="11.375" style="365"/>
  </cols>
  <sheetData>
    <row r="1" spans="1:7" ht="16.5">
      <c r="A1" s="849" t="s">
        <v>76</v>
      </c>
      <c r="B1" s="849"/>
      <c r="C1" s="849"/>
      <c r="D1" s="849"/>
      <c r="E1" s="849"/>
      <c r="F1" s="849"/>
      <c r="G1" s="849"/>
    </row>
    <row r="2" spans="1:7" ht="16.5">
      <c r="A2" s="849" t="s">
        <v>369</v>
      </c>
      <c r="B2" s="849"/>
      <c r="C2" s="849"/>
      <c r="D2" s="849"/>
      <c r="E2" s="849"/>
      <c r="F2" s="849"/>
      <c r="G2" s="849"/>
    </row>
    <row r="3" spans="1:7" ht="16.5">
      <c r="A3" s="849" t="s">
        <v>465</v>
      </c>
      <c r="B3" s="849"/>
      <c r="C3" s="849"/>
      <c r="D3" s="849"/>
      <c r="E3" s="849"/>
      <c r="F3" s="849"/>
      <c r="G3" s="849"/>
    </row>
    <row r="4" spans="1:7" ht="15.75">
      <c r="A4" s="795" t="str">
        <f>'ETCA-I-01'!A3:G3</f>
        <v>TELEFONIA RURAL DE SONORA</v>
      </c>
      <c r="B4" s="795"/>
      <c r="C4" s="795"/>
      <c r="D4" s="795"/>
      <c r="E4" s="795"/>
      <c r="F4" s="795"/>
      <c r="G4" s="795"/>
    </row>
    <row r="5" spans="1:7" ht="16.5">
      <c r="A5" s="796" t="str">
        <f>'ETCA-I-02'!A4:D4</f>
        <v>Del 01 de Enero al 30  de Septiembre  de 2016</v>
      </c>
      <c r="B5" s="796"/>
      <c r="C5" s="796"/>
      <c r="D5" s="796"/>
      <c r="E5" s="796"/>
      <c r="F5" s="796"/>
      <c r="G5" s="796"/>
    </row>
    <row r="6" spans="1:7" ht="17.25" thickBot="1">
      <c r="A6" s="203"/>
      <c r="B6" s="852"/>
      <c r="C6" s="852"/>
      <c r="D6" s="852"/>
      <c r="E6" s="852"/>
      <c r="F6" s="366" t="s">
        <v>79</v>
      </c>
      <c r="G6" s="507" t="s">
        <v>810</v>
      </c>
    </row>
    <row r="7" spans="1:7" s="369" customFormat="1" ht="40.5">
      <c r="A7" s="850" t="s">
        <v>199</v>
      </c>
      <c r="B7" s="367" t="s">
        <v>373</v>
      </c>
      <c r="C7" s="367" t="s">
        <v>374</v>
      </c>
      <c r="D7" s="367" t="s">
        <v>375</v>
      </c>
      <c r="E7" s="367" t="s">
        <v>376</v>
      </c>
      <c r="F7" s="367" t="s">
        <v>377</v>
      </c>
      <c r="G7" s="368" t="s">
        <v>378</v>
      </c>
    </row>
    <row r="8" spans="1:7" s="369" customFormat="1" ht="15.75" customHeight="1" thickBot="1">
      <c r="A8" s="851"/>
      <c r="B8" s="370" t="s">
        <v>322</v>
      </c>
      <c r="C8" s="370" t="s">
        <v>323</v>
      </c>
      <c r="D8" s="370" t="s">
        <v>379</v>
      </c>
      <c r="E8" s="370" t="s">
        <v>325</v>
      </c>
      <c r="F8" s="370" t="s">
        <v>326</v>
      </c>
      <c r="G8" s="371" t="s">
        <v>380</v>
      </c>
    </row>
    <row r="9" spans="1:7" ht="16.5">
      <c r="A9" s="372"/>
      <c r="B9" s="373"/>
      <c r="C9" s="373"/>
      <c r="D9" s="373"/>
      <c r="E9" s="373"/>
      <c r="F9" s="373"/>
      <c r="G9" s="374"/>
    </row>
    <row r="10" spans="1:7">
      <c r="A10" s="531" t="s">
        <v>466</v>
      </c>
      <c r="B10" s="532">
        <f>SUM(B11:B18)</f>
        <v>0</v>
      </c>
      <c r="C10" s="532">
        <f>SUM(C11:C18)</f>
        <v>0</v>
      </c>
      <c r="D10" s="532">
        <f>IF(A10="","",B10+C10)</f>
        <v>0</v>
      </c>
      <c r="E10" s="532">
        <f>SUM(E11:E18)</f>
        <v>0</v>
      </c>
      <c r="F10" s="532">
        <f>SUM(F11:F18)</f>
        <v>0</v>
      </c>
      <c r="G10" s="533">
        <f>IF(A10="","",D10-E10)</f>
        <v>0</v>
      </c>
    </row>
    <row r="11" spans="1:7">
      <c r="A11" s="343" t="s">
        <v>467</v>
      </c>
      <c r="B11" s="534"/>
      <c r="C11" s="534"/>
      <c r="D11" s="535">
        <f t="shared" ref="D11:D44" si="0">IF(A11="","",B11+C11)</f>
        <v>0</v>
      </c>
      <c r="E11" s="534"/>
      <c r="F11" s="534"/>
      <c r="G11" s="536">
        <f t="shared" ref="G11:G44" si="1">IF(A11="","",D11-E11)</f>
        <v>0</v>
      </c>
    </row>
    <row r="12" spans="1:7">
      <c r="A12" s="343" t="s">
        <v>468</v>
      </c>
      <c r="B12" s="534"/>
      <c r="C12" s="534"/>
      <c r="D12" s="535">
        <f t="shared" si="0"/>
        <v>0</v>
      </c>
      <c r="E12" s="534"/>
      <c r="F12" s="534"/>
      <c r="G12" s="536">
        <f t="shared" si="1"/>
        <v>0</v>
      </c>
    </row>
    <row r="13" spans="1:7">
      <c r="A13" s="343" t="s">
        <v>469</v>
      </c>
      <c r="B13" s="534"/>
      <c r="C13" s="534"/>
      <c r="D13" s="535">
        <f t="shared" si="0"/>
        <v>0</v>
      </c>
      <c r="E13" s="534"/>
      <c r="F13" s="534"/>
      <c r="G13" s="536">
        <f t="shared" si="1"/>
        <v>0</v>
      </c>
    </row>
    <row r="14" spans="1:7">
      <c r="A14" s="343" t="s">
        <v>470</v>
      </c>
      <c r="B14" s="534"/>
      <c r="C14" s="534"/>
      <c r="D14" s="535">
        <f t="shared" si="0"/>
        <v>0</v>
      </c>
      <c r="E14" s="534"/>
      <c r="F14" s="534"/>
      <c r="G14" s="536">
        <f t="shared" si="1"/>
        <v>0</v>
      </c>
    </row>
    <row r="15" spans="1:7">
      <c r="A15" s="343" t="s">
        <v>471</v>
      </c>
      <c r="B15" s="534"/>
      <c r="C15" s="534"/>
      <c r="D15" s="535">
        <f t="shared" si="0"/>
        <v>0</v>
      </c>
      <c r="E15" s="534"/>
      <c r="F15" s="534"/>
      <c r="G15" s="536">
        <f t="shared" si="1"/>
        <v>0</v>
      </c>
    </row>
    <row r="16" spans="1:7">
      <c r="A16" s="343" t="s">
        <v>472</v>
      </c>
      <c r="B16" s="534"/>
      <c r="C16" s="534"/>
      <c r="D16" s="535">
        <f t="shared" si="0"/>
        <v>0</v>
      </c>
      <c r="E16" s="534"/>
      <c r="F16" s="534"/>
      <c r="G16" s="536">
        <f t="shared" si="1"/>
        <v>0</v>
      </c>
    </row>
    <row r="17" spans="1:7">
      <c r="A17" s="343" t="s">
        <v>473</v>
      </c>
      <c r="B17" s="534"/>
      <c r="C17" s="534"/>
      <c r="D17" s="535">
        <f t="shared" si="0"/>
        <v>0</v>
      </c>
      <c r="E17" s="534"/>
      <c r="F17" s="534"/>
      <c r="G17" s="536">
        <f t="shared" si="1"/>
        <v>0</v>
      </c>
    </row>
    <row r="18" spans="1:7">
      <c r="A18" s="343" t="s">
        <v>405</v>
      </c>
      <c r="B18" s="534"/>
      <c r="C18" s="534"/>
      <c r="D18" s="535">
        <f t="shared" si="0"/>
        <v>0</v>
      </c>
      <c r="E18" s="534"/>
      <c r="F18" s="534"/>
      <c r="G18" s="536">
        <f t="shared" si="1"/>
        <v>0</v>
      </c>
    </row>
    <row r="19" spans="1:7">
      <c r="A19" s="356"/>
      <c r="B19" s="534"/>
      <c r="C19" s="534"/>
      <c r="D19" s="535" t="str">
        <f t="shared" si="0"/>
        <v/>
      </c>
      <c r="E19" s="534"/>
      <c r="F19" s="534"/>
      <c r="G19" s="536" t="str">
        <f t="shared" si="1"/>
        <v/>
      </c>
    </row>
    <row r="20" spans="1:7">
      <c r="A20" s="531" t="s">
        <v>474</v>
      </c>
      <c r="B20" s="532">
        <f>SUM(B21:B27)</f>
        <v>0</v>
      </c>
      <c r="C20" s="532">
        <f>SUM(C21:C27)</f>
        <v>0</v>
      </c>
      <c r="D20" s="532">
        <f t="shared" si="0"/>
        <v>0</v>
      </c>
      <c r="E20" s="532">
        <f>SUM(E21:E27)</f>
        <v>0</v>
      </c>
      <c r="F20" s="532">
        <f>SUM(F21:F27)</f>
        <v>0</v>
      </c>
      <c r="G20" s="533">
        <f t="shared" si="1"/>
        <v>0</v>
      </c>
    </row>
    <row r="21" spans="1:7">
      <c r="A21" s="343" t="s">
        <v>475</v>
      </c>
      <c r="B21" s="534"/>
      <c r="C21" s="534"/>
      <c r="D21" s="535">
        <f t="shared" si="0"/>
        <v>0</v>
      </c>
      <c r="E21" s="534"/>
      <c r="F21" s="534"/>
      <c r="G21" s="536">
        <f t="shared" si="1"/>
        <v>0</v>
      </c>
    </row>
    <row r="22" spans="1:7">
      <c r="A22" s="343" t="s">
        <v>476</v>
      </c>
      <c r="B22" s="534"/>
      <c r="C22" s="534"/>
      <c r="D22" s="535">
        <f t="shared" si="0"/>
        <v>0</v>
      </c>
      <c r="E22" s="534"/>
      <c r="F22" s="534"/>
      <c r="G22" s="536">
        <f t="shared" si="1"/>
        <v>0</v>
      </c>
    </row>
    <row r="23" spans="1:7">
      <c r="A23" s="343" t="s">
        <v>477</v>
      </c>
      <c r="B23" s="534"/>
      <c r="C23" s="534"/>
      <c r="D23" s="535">
        <f t="shared" si="0"/>
        <v>0</v>
      </c>
      <c r="E23" s="534"/>
      <c r="F23" s="534"/>
      <c r="G23" s="536">
        <f t="shared" si="1"/>
        <v>0</v>
      </c>
    </row>
    <row r="24" spans="1:7">
      <c r="A24" s="343" t="s">
        <v>478</v>
      </c>
      <c r="B24" s="534"/>
      <c r="C24" s="534"/>
      <c r="D24" s="535">
        <f t="shared" si="0"/>
        <v>0</v>
      </c>
      <c r="E24" s="534"/>
      <c r="F24" s="534"/>
      <c r="G24" s="536">
        <f t="shared" si="1"/>
        <v>0</v>
      </c>
    </row>
    <row r="25" spans="1:7">
      <c r="A25" s="343" t="s">
        <v>479</v>
      </c>
      <c r="B25" s="534"/>
      <c r="C25" s="534"/>
      <c r="D25" s="535">
        <f t="shared" si="0"/>
        <v>0</v>
      </c>
      <c r="E25" s="534"/>
      <c r="F25" s="534"/>
      <c r="G25" s="536">
        <f t="shared" si="1"/>
        <v>0</v>
      </c>
    </row>
    <row r="26" spans="1:7">
      <c r="A26" s="343" t="s">
        <v>480</v>
      </c>
      <c r="B26" s="534"/>
      <c r="C26" s="534"/>
      <c r="D26" s="535">
        <f t="shared" si="0"/>
        <v>0</v>
      </c>
      <c r="E26" s="534"/>
      <c r="F26" s="534"/>
      <c r="G26" s="536">
        <f t="shared" si="1"/>
        <v>0</v>
      </c>
    </row>
    <row r="27" spans="1:7">
      <c r="A27" s="343" t="s">
        <v>481</v>
      </c>
      <c r="B27" s="534"/>
      <c r="C27" s="534"/>
      <c r="D27" s="535">
        <f t="shared" si="0"/>
        <v>0</v>
      </c>
      <c r="E27" s="534"/>
      <c r="F27" s="534"/>
      <c r="G27" s="536">
        <f t="shared" si="1"/>
        <v>0</v>
      </c>
    </row>
    <row r="28" spans="1:7">
      <c r="A28" s="356"/>
      <c r="B28" s="534"/>
      <c r="C28" s="534"/>
      <c r="D28" s="535" t="str">
        <f t="shared" si="0"/>
        <v/>
      </c>
      <c r="E28" s="534"/>
      <c r="F28" s="534"/>
      <c r="G28" s="536" t="str">
        <f t="shared" si="1"/>
        <v/>
      </c>
    </row>
    <row r="29" spans="1:7">
      <c r="A29" s="531" t="s">
        <v>482</v>
      </c>
      <c r="B29" s="532">
        <f>SUM(B30:B38)</f>
        <v>5752135.71</v>
      </c>
      <c r="C29" s="532">
        <f>SUM(C30:C38)</f>
        <v>1020561.4800000001</v>
      </c>
      <c r="D29" s="532">
        <f t="shared" si="0"/>
        <v>6772697.1900000004</v>
      </c>
      <c r="E29" s="532">
        <f>SUM(E30:E38)</f>
        <v>4527877.0010000002</v>
      </c>
      <c r="F29" s="532">
        <f>SUM(F30:F38)</f>
        <v>4356813.42</v>
      </c>
      <c r="G29" s="533">
        <f t="shared" si="1"/>
        <v>2244820.1890000002</v>
      </c>
    </row>
    <row r="30" spans="1:7" ht="25.5">
      <c r="A30" s="343" t="s">
        <v>483</v>
      </c>
      <c r="B30" s="534"/>
      <c r="C30" s="534"/>
      <c r="D30" s="535">
        <f t="shared" si="0"/>
        <v>0</v>
      </c>
      <c r="E30" s="534"/>
      <c r="F30" s="534"/>
      <c r="G30" s="536">
        <f t="shared" si="1"/>
        <v>0</v>
      </c>
    </row>
    <row r="31" spans="1:7">
      <c r="A31" s="343" t="s">
        <v>484</v>
      </c>
      <c r="B31" s="534"/>
      <c r="C31" s="534"/>
      <c r="D31" s="535">
        <f t="shared" si="0"/>
        <v>0</v>
      </c>
      <c r="E31" s="534"/>
      <c r="F31" s="534"/>
      <c r="G31" s="536">
        <f t="shared" si="1"/>
        <v>0</v>
      </c>
    </row>
    <row r="32" spans="1:7">
      <c r="A32" s="343" t="s">
        <v>485</v>
      </c>
      <c r="B32" s="534"/>
      <c r="C32" s="534"/>
      <c r="D32" s="535">
        <f t="shared" si="0"/>
        <v>0</v>
      </c>
      <c r="E32" s="534"/>
      <c r="F32" s="534"/>
      <c r="G32" s="536">
        <f t="shared" si="1"/>
        <v>0</v>
      </c>
    </row>
    <row r="33" spans="1:8">
      <c r="A33" s="343" t="s">
        <v>486</v>
      </c>
      <c r="B33" s="534"/>
      <c r="C33" s="534"/>
      <c r="D33" s="535">
        <f t="shared" si="0"/>
        <v>0</v>
      </c>
      <c r="E33" s="534"/>
      <c r="F33" s="534"/>
      <c r="G33" s="536">
        <f t="shared" si="1"/>
        <v>0</v>
      </c>
    </row>
    <row r="34" spans="1:8">
      <c r="A34" s="343" t="s">
        <v>487</v>
      </c>
      <c r="B34" s="534"/>
      <c r="C34" s="534"/>
      <c r="D34" s="535">
        <f t="shared" si="0"/>
        <v>0</v>
      </c>
      <c r="E34" s="534"/>
      <c r="F34" s="534"/>
      <c r="G34" s="536">
        <f t="shared" si="1"/>
        <v>0</v>
      </c>
    </row>
    <row r="35" spans="1:8">
      <c r="A35" s="343" t="s">
        <v>488</v>
      </c>
      <c r="B35" s="534">
        <f>+'ETCA-II-11 '!B81</f>
        <v>5752135.71</v>
      </c>
      <c r="C35" s="534">
        <f>+'ETCA-II-11 '!C81</f>
        <v>1020561.4800000001</v>
      </c>
      <c r="D35" s="535">
        <f t="shared" si="0"/>
        <v>6772697.1900000004</v>
      </c>
      <c r="E35" s="534">
        <f>+'ETCA-II-11 '!E81</f>
        <v>4527877.0010000002</v>
      </c>
      <c r="F35" s="534">
        <f>+'ETCA-II-11 '!F81</f>
        <v>4356813.42</v>
      </c>
      <c r="G35" s="536">
        <f t="shared" si="1"/>
        <v>2244820.1890000002</v>
      </c>
    </row>
    <row r="36" spans="1:8">
      <c r="A36" s="343" t="s">
        <v>489</v>
      </c>
      <c r="B36" s="534"/>
      <c r="C36" s="534"/>
      <c r="D36" s="535">
        <f t="shared" si="0"/>
        <v>0</v>
      </c>
      <c r="E36" s="534"/>
      <c r="F36" s="534"/>
      <c r="G36" s="536">
        <f t="shared" si="1"/>
        <v>0</v>
      </c>
    </row>
    <row r="37" spans="1:8">
      <c r="A37" s="343" t="s">
        <v>490</v>
      </c>
      <c r="B37" s="534"/>
      <c r="C37" s="534"/>
      <c r="D37" s="535">
        <f t="shared" si="0"/>
        <v>0</v>
      </c>
      <c r="E37" s="534"/>
      <c r="F37" s="534"/>
      <c r="G37" s="536">
        <f t="shared" si="1"/>
        <v>0</v>
      </c>
    </row>
    <row r="38" spans="1:8">
      <c r="A38" s="343" t="s">
        <v>491</v>
      </c>
      <c r="B38" s="534"/>
      <c r="C38" s="534"/>
      <c r="D38" s="535">
        <f t="shared" si="0"/>
        <v>0</v>
      </c>
      <c r="E38" s="534"/>
      <c r="F38" s="534"/>
      <c r="G38" s="536">
        <f t="shared" si="1"/>
        <v>0</v>
      </c>
    </row>
    <row r="39" spans="1:8">
      <c r="A39" s="356"/>
      <c r="B39" s="534"/>
      <c r="C39" s="534"/>
      <c r="D39" s="535" t="str">
        <f t="shared" si="0"/>
        <v/>
      </c>
      <c r="E39" s="534"/>
      <c r="F39" s="534"/>
      <c r="G39" s="536" t="str">
        <f t="shared" si="1"/>
        <v/>
      </c>
    </row>
    <row r="40" spans="1:8">
      <c r="A40" s="531" t="s">
        <v>492</v>
      </c>
      <c r="B40" s="532">
        <f>SUM(B41:B44)</f>
        <v>0</v>
      </c>
      <c r="C40" s="532">
        <f>SUM(C41:C44)</f>
        <v>0</v>
      </c>
      <c r="D40" s="532">
        <f t="shared" si="0"/>
        <v>0</v>
      </c>
      <c r="E40" s="532">
        <f>SUM(E41:E44)</f>
        <v>0</v>
      </c>
      <c r="F40" s="532">
        <f>SUM(F41:F44)</f>
        <v>0</v>
      </c>
      <c r="G40" s="533">
        <f t="shared" si="1"/>
        <v>0</v>
      </c>
    </row>
    <row r="41" spans="1:8" ht="25.5">
      <c r="A41" s="537" t="s">
        <v>493</v>
      </c>
      <c r="B41" s="534"/>
      <c r="C41" s="534"/>
      <c r="D41" s="535">
        <f t="shared" si="0"/>
        <v>0</v>
      </c>
      <c r="E41" s="534"/>
      <c r="F41" s="534"/>
      <c r="G41" s="536">
        <f t="shared" si="1"/>
        <v>0</v>
      </c>
    </row>
    <row r="42" spans="1:8" ht="25.5">
      <c r="A42" s="537" t="s">
        <v>494</v>
      </c>
      <c r="B42" s="534"/>
      <c r="C42" s="534"/>
      <c r="D42" s="535">
        <f t="shared" si="0"/>
        <v>0</v>
      </c>
      <c r="E42" s="534"/>
      <c r="F42" s="534"/>
      <c r="G42" s="536">
        <f t="shared" si="1"/>
        <v>0</v>
      </c>
    </row>
    <row r="43" spans="1:8">
      <c r="A43" s="343" t="s">
        <v>495</v>
      </c>
      <c r="B43" s="534"/>
      <c r="C43" s="534"/>
      <c r="D43" s="535">
        <f t="shared" si="0"/>
        <v>0</v>
      </c>
      <c r="E43" s="534"/>
      <c r="F43" s="534"/>
      <c r="G43" s="536">
        <f t="shared" si="1"/>
        <v>0</v>
      </c>
    </row>
    <row r="44" spans="1:8" ht="15.75" thickBot="1">
      <c r="A44" s="343" t="s">
        <v>496</v>
      </c>
      <c r="B44" s="534"/>
      <c r="C44" s="534"/>
      <c r="D44" s="535">
        <f t="shared" si="0"/>
        <v>0</v>
      </c>
      <c r="E44" s="534"/>
      <c r="F44" s="534"/>
      <c r="G44" s="536">
        <f t="shared" si="1"/>
        <v>0</v>
      </c>
    </row>
    <row r="45" spans="1:8" ht="28.5" customHeight="1" thickBot="1">
      <c r="A45" s="352" t="s">
        <v>430</v>
      </c>
      <c r="B45" s="538">
        <f>SUM(B10,B20,B29,B40)</f>
        <v>5752135.71</v>
      </c>
      <c r="C45" s="538">
        <f>SUM(C10,C20,C29,C40)</f>
        <v>1020561.4800000001</v>
      </c>
      <c r="D45" s="538">
        <f t="shared" ref="D45" si="2">IF(A45="","",B45+C45)</f>
        <v>6772697.1900000004</v>
      </c>
      <c r="E45" s="538">
        <f>SUM(E10,E20,E29,E40)</f>
        <v>4527877.0010000002</v>
      </c>
      <c r="F45" s="538">
        <f>SUM(F10,F20,F29,F40)</f>
        <v>4356813.42</v>
      </c>
      <c r="G45" s="539">
        <f t="shared" ref="G45" si="3">IF(A45="","",D45-E45)</f>
        <v>2244820.1890000002</v>
      </c>
      <c r="H45" s="605" t="str">
        <f>IF(B45&lt;&gt;'ETCA-II-11 '!B81,"ERROR!!!!! EL MONTO NO COINCIDE CON LO REPORTADO EN EL FORMATO ETCA-II-11 EN EL TOTAL APROBADO ANUAL DEL ANALÍTICO DE EGRESOS","")</f>
        <v/>
      </c>
    </row>
    <row r="46" spans="1:8" ht="17.100000000000001" customHeight="1">
      <c r="A46" s="588"/>
      <c r="B46" s="591"/>
      <c r="C46" s="591"/>
      <c r="D46" s="591"/>
      <c r="E46" s="591"/>
      <c r="F46" s="591"/>
      <c r="G46" s="591"/>
      <c r="H46" s="605" t="str">
        <f>IF(C45&lt;&gt;'ETCA-II-11 '!C81,"ERROR!!!!! EL MONTO NO COINCIDE CON LO REPORTADO EN EL FORMATO ETCA-II-11 EN EL TOTAL DE AMPLIACIONES/REDUCCIONES PRESENTADO EN EL ANALÍTICO DE EGRESOS","")</f>
        <v/>
      </c>
    </row>
    <row r="47" spans="1:8" ht="17.100000000000001" customHeight="1">
      <c r="A47" s="588"/>
      <c r="B47" s="591"/>
      <c r="C47" s="591"/>
      <c r="D47" s="591"/>
      <c r="E47" s="591"/>
      <c r="F47" s="591"/>
      <c r="G47" s="591"/>
      <c r="H47" s="605" t="str">
        <f>IF(D45&lt;&gt;'ETCA-II-11 '!D81,"ERROR!!!!! EL MONTO NO COINCIDE CON LO REPORTADO EN EL FORMATO ETCA-II-11 EN EL TOTAL MODIFICADO ANUAL PRESENTADO EN EL ANALÍTICO DE EGRESOS","")</f>
        <v/>
      </c>
    </row>
    <row r="48" spans="1:8" ht="17.100000000000001" customHeight="1">
      <c r="A48" s="589"/>
      <c r="B48" s="590"/>
      <c r="C48" s="590"/>
      <c r="D48" s="591"/>
      <c r="E48" s="590"/>
      <c r="F48" s="590"/>
      <c r="G48" s="591"/>
      <c r="H48" s="605" t="str">
        <f>IF(E45&lt;&gt;'ETCA-II-11 '!E81,"ERROR!!!!! EL MONTO NO COINCIDE CON LO REPORTADO EN EL FORMATO ETCA-II-11 EN EL TOTAL DEVENGADO ANUAL PRESENTADO EN EL ANALÍTICO DE EGRESOS","")</f>
        <v/>
      </c>
    </row>
    <row r="49" spans="1:8" s="369" customFormat="1" ht="17.100000000000001" customHeight="1">
      <c r="A49" s="588"/>
      <c r="B49" s="591"/>
      <c r="C49" s="591"/>
      <c r="D49" s="591"/>
      <c r="E49" s="591"/>
      <c r="F49" s="591"/>
      <c r="G49" s="591"/>
      <c r="H49" s="605" t="str">
        <f>IF(F45&lt;&gt;'ETCA-II-11 '!F81,"ERROR!!!!! EL MONTO NO COINCIDE CON LO REPORTADO EN EL FORMATO ETCA-II-11 EN EL TOTAL PAGADO ANUAL PRESENTADO EN EL ANALÍTICO DE EGRESOS","")</f>
        <v/>
      </c>
    </row>
    <row r="50" spans="1:8">
      <c r="H50" s="605" t="str">
        <f>IF(G45&lt;&gt;'ETCA-II-11 '!G81,"ERROR!!!!! EL MONTO NO COINCIDE CON LO REPORTADO EN EL FORMATO ETCA-II-11 EN EL TOTAL SUBEJERCICIO PRESENTADO EN EL ANALÍTICO DE EGRESOS","")</f>
        <v/>
      </c>
    </row>
  </sheetData>
  <sheetProtection insertHyperlinks="0"/>
  <mergeCells count="7">
    <mergeCell ref="B6:E6"/>
    <mergeCell ref="A7:A8"/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74803149606299213" bottom="0.74803149606299213" header="0.31496062992125984" footer="0.31496062992125984"/>
  <pageSetup scale="8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6">
    <tabColor theme="7" tint="-0.249977111117893"/>
    <pageSetUpPr fitToPage="1"/>
  </sheetPr>
  <dimension ref="A1:D44"/>
  <sheetViews>
    <sheetView view="pageBreakPreview" topLeftCell="A16" zoomScale="90" zoomScaleSheetLayoutView="90" workbookViewId="0">
      <selection activeCell="C6" sqref="C6"/>
    </sheetView>
  </sheetViews>
  <sheetFormatPr baseColWidth="10" defaultColWidth="11.375" defaultRowHeight="16.5"/>
  <cols>
    <col min="1" max="1" width="63.25" style="334" customWidth="1"/>
    <col min="2" max="2" width="25.75" style="334" customWidth="1"/>
    <col min="3" max="3" width="25.75" style="483" customWidth="1"/>
    <col min="4" max="4" width="89.125" style="334" customWidth="1"/>
    <col min="5" max="16384" width="11.375" style="334"/>
  </cols>
  <sheetData>
    <row r="1" spans="1:4">
      <c r="A1" s="794" t="s">
        <v>76</v>
      </c>
      <c r="B1" s="794"/>
      <c r="C1" s="794"/>
      <c r="D1" s="503"/>
    </row>
    <row r="2" spans="1:4" s="335" customFormat="1" ht="15.75">
      <c r="A2" s="794" t="s">
        <v>47</v>
      </c>
      <c r="B2" s="794"/>
      <c r="C2" s="794"/>
    </row>
    <row r="3" spans="1:4" s="335" customFormat="1" ht="15.75">
      <c r="A3" s="795" t="str">
        <f>'ETCA-I-01'!A3:G3</f>
        <v>TELEFONIA RURAL DE SONORA</v>
      </c>
      <c r="B3" s="795"/>
      <c r="C3" s="795"/>
    </row>
    <row r="4" spans="1:4" s="335" customFormat="1">
      <c r="A4" s="796" t="str">
        <f>'ETCA-I-01'!A4:G4</f>
        <v>Al 30 de Septiembre de 2016</v>
      </c>
      <c r="B4" s="796"/>
      <c r="C4" s="796"/>
    </row>
    <row r="5" spans="1:4" s="336" customFormat="1" ht="17.25" thickBot="1">
      <c r="A5" s="466"/>
      <c r="B5" s="634" t="s">
        <v>79</v>
      </c>
      <c r="C5" s="467" t="str">
        <f>'ETCA-II-11-B2'!G6</f>
        <v>TERCERO</v>
      </c>
    </row>
    <row r="6" spans="1:4" s="469" customFormat="1" ht="27" customHeight="1" thickBot="1">
      <c r="A6" s="468" t="s">
        <v>497</v>
      </c>
      <c r="B6" s="208"/>
      <c r="C6" s="303">
        <f>'ETCA-II-11 '!E81</f>
        <v>4527877.0010000002</v>
      </c>
      <c r="D6" s="484" t="str">
        <f>IF(C6&lt;&gt;'ETCA-II-11 '!E81,"ERROR!!!!! EL MONTO NO COINCIDE CON LO REPORTADO EN EL FORMATO ETCA-II-11, EN EL TOTAL DE EGRESOS DEVENGADO ANUAL","")</f>
        <v/>
      </c>
    </row>
    <row r="7" spans="1:4" s="469" customFormat="1" ht="9.75" customHeight="1">
      <c r="A7" s="470"/>
      <c r="B7" s="320"/>
      <c r="C7" s="485"/>
      <c r="D7" s="484"/>
    </row>
    <row r="8" spans="1:4" s="469" customFormat="1" ht="17.25" customHeight="1" thickBot="1">
      <c r="A8" s="471" t="s">
        <v>362</v>
      </c>
      <c r="B8" s="323"/>
      <c r="C8" s="486"/>
      <c r="D8" s="484"/>
    </row>
    <row r="9" spans="1:4" ht="20.100000000000001" customHeight="1">
      <c r="A9" s="472" t="s">
        <v>498</v>
      </c>
      <c r="B9" s="473"/>
      <c r="C9" s="487">
        <f>SUM(B10:B26)</f>
        <v>343909.02100000001</v>
      </c>
      <c r="D9" s="488"/>
    </row>
    <row r="10" spans="1:4" ht="20.100000000000001" customHeight="1">
      <c r="A10" s="474" t="s">
        <v>499</v>
      </c>
      <c r="B10" s="475">
        <f>+'ETCA-II-11-E '!F169</f>
        <v>35277.5</v>
      </c>
      <c r="C10" s="489"/>
      <c r="D10" s="488"/>
    </row>
    <row r="11" spans="1:4">
      <c r="A11" s="474" t="s">
        <v>500</v>
      </c>
      <c r="B11" s="475"/>
      <c r="C11" s="489"/>
      <c r="D11" s="488"/>
    </row>
    <row r="12" spans="1:4" ht="20.100000000000001" customHeight="1">
      <c r="A12" s="474" t="s">
        <v>501</v>
      </c>
      <c r="B12" s="475"/>
      <c r="C12" s="489"/>
      <c r="D12" s="488"/>
    </row>
    <row r="13" spans="1:4" ht="20.100000000000001" customHeight="1">
      <c r="A13" s="474" t="s">
        <v>502</v>
      </c>
      <c r="B13" s="475"/>
      <c r="C13" s="489"/>
      <c r="D13" s="488"/>
    </row>
    <row r="14" spans="1:4" ht="20.100000000000001" customHeight="1">
      <c r="A14" s="474" t="s">
        <v>503</v>
      </c>
      <c r="B14" s="475"/>
      <c r="C14" s="489"/>
      <c r="D14" s="488"/>
    </row>
    <row r="15" spans="1:4" ht="20.100000000000001" customHeight="1">
      <c r="A15" s="474" t="s">
        <v>504</v>
      </c>
      <c r="B15" s="475">
        <f>+'ETCA-II-11-E '!F172</f>
        <v>308631.52100000001</v>
      </c>
      <c r="C15" s="489"/>
      <c r="D15" s="488"/>
    </row>
    <row r="16" spans="1:4" ht="20.100000000000001" customHeight="1">
      <c r="A16" s="474" t="s">
        <v>505</v>
      </c>
      <c r="B16" s="475"/>
      <c r="C16" s="489"/>
      <c r="D16" s="488"/>
    </row>
    <row r="17" spans="1:4" ht="20.100000000000001" customHeight="1">
      <c r="A17" s="474" t="s">
        <v>506</v>
      </c>
      <c r="B17" s="475"/>
      <c r="C17" s="489"/>
      <c r="D17" s="488"/>
    </row>
    <row r="18" spans="1:4" ht="20.100000000000001" customHeight="1">
      <c r="A18" s="474" t="s">
        <v>507</v>
      </c>
      <c r="B18" s="475">
        <f>+'ETCA-II-11-E '!F175</f>
        <v>0</v>
      </c>
      <c r="C18" s="489"/>
      <c r="D18" s="488"/>
    </row>
    <row r="19" spans="1:4" ht="20.100000000000001" customHeight="1">
      <c r="A19" s="474" t="s">
        <v>508</v>
      </c>
      <c r="B19" s="475"/>
      <c r="C19" s="489"/>
      <c r="D19" s="488"/>
    </row>
    <row r="20" spans="1:4" ht="20.100000000000001" customHeight="1">
      <c r="A20" s="474" t="s">
        <v>509</v>
      </c>
      <c r="B20" s="475"/>
      <c r="C20" s="489"/>
      <c r="D20" s="488"/>
    </row>
    <row r="21" spans="1:4" ht="20.100000000000001" customHeight="1">
      <c r="A21" s="474" t="s">
        <v>510</v>
      </c>
      <c r="B21" s="475"/>
      <c r="C21" s="489"/>
      <c r="D21" s="488"/>
    </row>
    <row r="22" spans="1:4" ht="20.100000000000001" customHeight="1">
      <c r="A22" s="474" t="s">
        <v>511</v>
      </c>
      <c r="B22" s="475"/>
      <c r="C22" s="489"/>
      <c r="D22" s="488"/>
    </row>
    <row r="23" spans="1:4" ht="20.100000000000001" customHeight="1">
      <c r="A23" s="474" t="s">
        <v>512</v>
      </c>
      <c r="B23" s="475"/>
      <c r="C23" s="489"/>
      <c r="D23" s="488"/>
    </row>
    <row r="24" spans="1:4" ht="20.100000000000001" customHeight="1">
      <c r="A24" s="474" t="s">
        <v>513</v>
      </c>
      <c r="B24" s="475"/>
      <c r="C24" s="489"/>
      <c r="D24" s="488"/>
    </row>
    <row r="25" spans="1:4" ht="20.100000000000001" customHeight="1">
      <c r="A25" s="474" t="s">
        <v>514</v>
      </c>
      <c r="B25" s="475"/>
      <c r="C25" s="489"/>
      <c r="D25" s="488"/>
    </row>
    <row r="26" spans="1:4" ht="20.100000000000001" customHeight="1" thickBot="1">
      <c r="A26" s="476" t="s">
        <v>515</v>
      </c>
      <c r="B26" s="477"/>
      <c r="C26" s="490"/>
      <c r="D26" s="488"/>
    </row>
    <row r="27" spans="1:4" ht="7.5" customHeight="1">
      <c r="A27" s="478"/>
      <c r="B27" s="320"/>
      <c r="C27" s="491"/>
      <c r="D27" s="488"/>
    </row>
    <row r="28" spans="1:4" ht="20.100000000000001" customHeight="1" thickBot="1">
      <c r="A28" s="479" t="s">
        <v>355</v>
      </c>
      <c r="B28" s="323"/>
      <c r="C28" s="492"/>
      <c r="D28" s="488"/>
    </row>
    <row r="29" spans="1:4" ht="20.100000000000001" customHeight="1">
      <c r="A29" s="472" t="s">
        <v>516</v>
      </c>
      <c r="B29" s="473"/>
      <c r="C29" s="487">
        <f>SUM(B30:B36)</f>
        <v>172807.42</v>
      </c>
      <c r="D29" s="488"/>
    </row>
    <row r="30" spans="1:4">
      <c r="A30" s="474" t="s">
        <v>517</v>
      </c>
      <c r="B30" s="769">
        <f>+'ETCA-I-02'!C55</f>
        <v>172807.42</v>
      </c>
      <c r="C30" s="489"/>
      <c r="D30" s="496" t="str">
        <f>IF(B30&lt;&gt;'ETCA-I-02'!C55,"ERROR!!!!! EL MONTO NO COINCIDE CON LO REPORTADO EN EL FORMATO ETCA-I-02 POR CONCEPTO DE ESTIMACIONES, DEPRECIACIONES, ETC..","")</f>
        <v/>
      </c>
    </row>
    <row r="31" spans="1:4" ht="20.100000000000001" customHeight="1">
      <c r="A31" s="474" t="s">
        <v>186</v>
      </c>
      <c r="B31" s="475"/>
      <c r="C31" s="489"/>
      <c r="D31" s="488"/>
    </row>
    <row r="32" spans="1:4" ht="20.100000000000001" customHeight="1">
      <c r="A32" s="474" t="s">
        <v>518</v>
      </c>
      <c r="B32" s="475"/>
      <c r="C32" s="489"/>
      <c r="D32" s="488"/>
    </row>
    <row r="33" spans="1:4" ht="25.5" customHeight="1">
      <c r="A33" s="474" t="s">
        <v>519</v>
      </c>
      <c r="B33" s="475"/>
      <c r="C33" s="489"/>
      <c r="D33" s="488"/>
    </row>
    <row r="34" spans="1:4" ht="20.100000000000001" customHeight="1">
      <c r="A34" s="474" t="s">
        <v>520</v>
      </c>
      <c r="B34" s="475"/>
      <c r="C34" s="489"/>
      <c r="D34" s="488"/>
    </row>
    <row r="35" spans="1:4" ht="20.100000000000001" customHeight="1">
      <c r="A35" s="474" t="s">
        <v>521</v>
      </c>
      <c r="B35" s="475"/>
      <c r="C35" s="489"/>
      <c r="D35" s="488"/>
    </row>
    <row r="36" spans="1:4" ht="20.100000000000001" customHeight="1">
      <c r="A36" s="480" t="s">
        <v>522</v>
      </c>
      <c r="B36" s="475"/>
      <c r="C36" s="489"/>
      <c r="D36" s="488"/>
    </row>
    <row r="37" spans="1:4" ht="20.100000000000001" customHeight="1" thickBot="1">
      <c r="A37" s="481"/>
      <c r="B37" s="482"/>
      <c r="C37" s="490"/>
      <c r="D37" s="488"/>
    </row>
    <row r="38" spans="1:4" ht="20.100000000000001" customHeight="1" thickBot="1">
      <c r="A38" s="596" t="s">
        <v>523</v>
      </c>
      <c r="B38" s="597"/>
      <c r="C38" s="303">
        <f>C6-C9+C29</f>
        <v>4356775.4000000004</v>
      </c>
      <c r="D38" s="488" t="str">
        <f>IF(C38&lt;&gt;'ETCA-I-02'!C64,"ERROR!!!!! EL MONTO NO COINCIDE CON LO REPORTADO EN EL FORMATO ETCA-I-02, EN EL MISMO RUBRO","")</f>
        <v/>
      </c>
    </row>
    <row r="39" spans="1:4" ht="20.100000000000001" customHeight="1">
      <c r="A39" s="595"/>
      <c r="B39" s="593"/>
      <c r="C39" s="594"/>
      <c r="D39" s="488"/>
    </row>
    <row r="40" spans="1:4" ht="20.100000000000001" customHeight="1">
      <c r="A40" s="592"/>
      <c r="B40" s="593"/>
      <c r="C40" s="594"/>
      <c r="D40" s="488"/>
    </row>
    <row r="41" spans="1:4" ht="20.100000000000001" customHeight="1">
      <c r="A41" s="592"/>
      <c r="B41" s="593"/>
      <c r="C41" s="594"/>
      <c r="D41" s="488"/>
    </row>
    <row r="42" spans="1:4" ht="20.100000000000001" customHeight="1">
      <c r="A42" s="592"/>
      <c r="B42" s="593"/>
      <c r="C42" s="594"/>
      <c r="D42" s="488"/>
    </row>
    <row r="43" spans="1:4" ht="20.100000000000001" customHeight="1">
      <c r="A43" s="592"/>
      <c r="B43" s="593"/>
      <c r="C43" s="594"/>
      <c r="D43" s="488"/>
    </row>
    <row r="44" spans="1:4" ht="26.25" customHeight="1">
      <c r="A44" s="595"/>
      <c r="B44" s="593"/>
      <c r="C44" s="594"/>
      <c r="D44" s="488"/>
    </row>
  </sheetData>
  <mergeCells count="4">
    <mergeCell ref="A1:C1"/>
    <mergeCell ref="A2:C2"/>
    <mergeCell ref="A3:C3"/>
    <mergeCell ref="A4:C4"/>
  </mergeCells>
  <printOptions horizontalCentered="1"/>
  <pageMargins left="0.39370078740157483" right="0.39370078740157483" top="0.74803149606299213" bottom="0.74803149606299213" header="0.31496062992125984" footer="0.31496062992125984"/>
  <pageSetup scale="8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theme="7"/>
    <pageSetUpPr fitToPage="1"/>
  </sheetPr>
  <dimension ref="A1:H61"/>
  <sheetViews>
    <sheetView view="pageBreakPreview" zoomScaleSheetLayoutView="100" workbookViewId="0">
      <selection activeCell="B9" sqref="B9"/>
    </sheetView>
  </sheetViews>
  <sheetFormatPr baseColWidth="10" defaultColWidth="11.375" defaultRowHeight="16.5"/>
  <cols>
    <col min="1" max="1" width="51.125" style="83" customWidth="1"/>
    <col min="2" max="2" width="16" style="83" customWidth="1"/>
    <col min="3" max="3" width="15.625" style="83" customWidth="1"/>
    <col min="4" max="4" width="38.75" style="83" customWidth="1"/>
    <col min="5" max="5" width="10.25" style="83" customWidth="1"/>
    <col min="6" max="6" width="15.25" style="83" bestFit="1" customWidth="1"/>
    <col min="7" max="7" width="15.75" style="83" customWidth="1"/>
    <col min="8" max="8" width="164.375" style="83" customWidth="1"/>
    <col min="9" max="16384" width="11.375" style="83"/>
  </cols>
  <sheetData>
    <row r="1" spans="1:7">
      <c r="A1" s="780" t="s">
        <v>76</v>
      </c>
      <c r="B1" s="780"/>
      <c r="C1" s="780"/>
      <c r="D1" s="780"/>
      <c r="E1" s="780"/>
      <c r="F1" s="780"/>
      <c r="G1" s="780"/>
    </row>
    <row r="2" spans="1:7">
      <c r="A2" s="781" t="s">
        <v>77</v>
      </c>
      <c r="B2" s="781"/>
      <c r="C2" s="781"/>
      <c r="D2" s="781"/>
      <c r="E2" s="781"/>
      <c r="F2" s="781"/>
      <c r="G2" s="781"/>
    </row>
    <row r="3" spans="1:7">
      <c r="A3" s="781" t="s">
        <v>659</v>
      </c>
      <c r="B3" s="781"/>
      <c r="C3" s="781"/>
      <c r="D3" s="781"/>
      <c r="E3" s="781"/>
      <c r="F3" s="781"/>
      <c r="G3" s="781"/>
    </row>
    <row r="4" spans="1:7">
      <c r="A4" s="782" t="s">
        <v>660</v>
      </c>
      <c r="B4" s="782"/>
      <c r="C4" s="782"/>
      <c r="D4" s="782"/>
      <c r="E4" s="782"/>
      <c r="F4" s="782"/>
      <c r="G4" s="782"/>
    </row>
    <row r="5" spans="1:7" ht="17.25" thickBot="1">
      <c r="A5" s="778" t="s">
        <v>78</v>
      </c>
      <c r="B5" s="778"/>
      <c r="C5" s="778"/>
      <c r="D5" s="778"/>
      <c r="E5" s="132" t="s">
        <v>79</v>
      </c>
      <c r="F5" s="779" t="s">
        <v>661</v>
      </c>
      <c r="G5" s="779"/>
    </row>
    <row r="6" spans="1:7" ht="24" customHeight="1" thickBot="1">
      <c r="A6" s="130" t="s">
        <v>80</v>
      </c>
      <c r="B6" s="154">
        <v>2016</v>
      </c>
      <c r="C6" s="154">
        <v>2015</v>
      </c>
      <c r="D6" s="155" t="s">
        <v>81</v>
      </c>
      <c r="E6" s="155"/>
      <c r="F6" s="154">
        <v>2016</v>
      </c>
      <c r="G6" s="131">
        <v>2015</v>
      </c>
    </row>
    <row r="7" spans="1:7" ht="17.25" thickTop="1">
      <c r="A7" s="87"/>
      <c r="B7" s="88"/>
      <c r="C7" s="88"/>
      <c r="D7" s="88"/>
      <c r="E7" s="88"/>
      <c r="F7" s="88"/>
      <c r="G7" s="89"/>
    </row>
    <row r="8" spans="1:7">
      <c r="A8" s="90" t="s">
        <v>82</v>
      </c>
      <c r="B8" s="91"/>
      <c r="C8" s="91"/>
      <c r="D8" s="93" t="s">
        <v>83</v>
      </c>
      <c r="E8" s="93"/>
      <c r="F8" s="91"/>
      <c r="G8" s="94"/>
    </row>
    <row r="9" spans="1:7">
      <c r="A9" s="95" t="s">
        <v>84</v>
      </c>
      <c r="B9" s="96">
        <v>623094.28</v>
      </c>
      <c r="C9" s="96">
        <v>1190235.69</v>
      </c>
      <c r="D9" s="777" t="s">
        <v>85</v>
      </c>
      <c r="E9" s="777"/>
      <c r="F9" s="96">
        <v>343439.96</v>
      </c>
      <c r="G9" s="98">
        <v>989233.96</v>
      </c>
    </row>
    <row r="10" spans="1:7">
      <c r="A10" s="95" t="s">
        <v>86</v>
      </c>
      <c r="B10" s="96">
        <v>1432178.97</v>
      </c>
      <c r="C10" s="96">
        <f>3149441.39-1190235.69</f>
        <v>1959205.7000000002</v>
      </c>
      <c r="D10" s="777" t="s">
        <v>87</v>
      </c>
      <c r="E10" s="777"/>
      <c r="F10" s="96">
        <v>0</v>
      </c>
      <c r="G10" s="98">
        <v>0</v>
      </c>
    </row>
    <row r="11" spans="1:7">
      <c r="A11" s="95" t="s">
        <v>88</v>
      </c>
      <c r="B11" s="96">
        <v>0</v>
      </c>
      <c r="C11" s="96">
        <v>0</v>
      </c>
      <c r="D11" s="777" t="s">
        <v>89</v>
      </c>
      <c r="E11" s="777"/>
      <c r="F11" s="96">
        <v>0</v>
      </c>
      <c r="G11" s="98">
        <v>0</v>
      </c>
    </row>
    <row r="12" spans="1:7">
      <c r="A12" s="95" t="s">
        <v>90</v>
      </c>
      <c r="B12" s="96">
        <v>0</v>
      </c>
      <c r="C12" s="96">
        <v>0</v>
      </c>
      <c r="D12" s="777" t="s">
        <v>91</v>
      </c>
      <c r="E12" s="777"/>
      <c r="F12" s="96">
        <v>0</v>
      </c>
      <c r="G12" s="98">
        <v>0</v>
      </c>
    </row>
    <row r="13" spans="1:7">
      <c r="A13" s="95" t="s">
        <v>92</v>
      </c>
      <c r="B13" s="96">
        <v>0</v>
      </c>
      <c r="C13" s="96">
        <v>0</v>
      </c>
      <c r="D13" s="777" t="s">
        <v>93</v>
      </c>
      <c r="E13" s="777"/>
      <c r="F13" s="96">
        <v>0</v>
      </c>
      <c r="G13" s="98">
        <v>0</v>
      </c>
    </row>
    <row r="14" spans="1:7" ht="33" customHeight="1">
      <c r="A14" s="632" t="s">
        <v>94</v>
      </c>
      <c r="B14" s="96">
        <v>0</v>
      </c>
      <c r="C14" s="96">
        <v>0</v>
      </c>
      <c r="D14" s="777" t="s">
        <v>95</v>
      </c>
      <c r="E14" s="777"/>
      <c r="F14" s="96">
        <v>0</v>
      </c>
      <c r="G14" s="98">
        <v>0</v>
      </c>
    </row>
    <row r="15" spans="1:7">
      <c r="A15" s="95" t="s">
        <v>96</v>
      </c>
      <c r="B15" s="96">
        <v>0</v>
      </c>
      <c r="C15" s="96">
        <v>0</v>
      </c>
      <c r="D15" s="777" t="s">
        <v>97</v>
      </c>
      <c r="E15" s="777"/>
      <c r="F15" s="96">
        <v>0</v>
      </c>
      <c r="G15" s="98">
        <v>0</v>
      </c>
    </row>
    <row r="16" spans="1:7">
      <c r="A16" s="100"/>
      <c r="B16" s="96"/>
      <c r="C16" s="96"/>
      <c r="D16" s="777" t="s">
        <v>98</v>
      </c>
      <c r="E16" s="777"/>
      <c r="F16" s="96">
        <v>0</v>
      </c>
      <c r="G16" s="98">
        <v>0</v>
      </c>
    </row>
    <row r="17" spans="1:7">
      <c r="A17" s="100"/>
      <c r="B17" s="101"/>
      <c r="C17" s="101"/>
      <c r="D17" s="92"/>
      <c r="E17" s="92"/>
      <c r="F17" s="96"/>
      <c r="G17" s="98"/>
    </row>
    <row r="18" spans="1:7">
      <c r="A18" s="135" t="s">
        <v>99</v>
      </c>
      <c r="B18" s="82">
        <f>SUM(B9:B17)</f>
        <v>2055273.25</v>
      </c>
      <c r="C18" s="82">
        <f>SUM(C9:C17)</f>
        <v>3149441.39</v>
      </c>
      <c r="D18" s="136" t="s">
        <v>100</v>
      </c>
      <c r="E18" s="136"/>
      <c r="F18" s="82">
        <f>SUM(F9:F17)</f>
        <v>343439.96</v>
      </c>
      <c r="G18" s="123">
        <f>SUM(G9:G17)</f>
        <v>989233.96</v>
      </c>
    </row>
    <row r="19" spans="1:7">
      <c r="A19" s="100"/>
      <c r="B19" s="102"/>
      <c r="C19" s="102"/>
      <c r="D19" s="103"/>
      <c r="E19" s="103"/>
      <c r="F19" s="102"/>
      <c r="G19" s="104"/>
    </row>
    <row r="20" spans="1:7">
      <c r="A20" s="90" t="s">
        <v>101</v>
      </c>
      <c r="B20" s="96"/>
      <c r="C20" s="96"/>
      <c r="D20" s="93" t="s">
        <v>102</v>
      </c>
      <c r="E20" s="93"/>
      <c r="F20" s="105"/>
      <c r="G20" s="106"/>
    </row>
    <row r="21" spans="1:7">
      <c r="A21" s="95" t="s">
        <v>103</v>
      </c>
      <c r="B21" s="96">
        <v>0</v>
      </c>
      <c r="C21" s="96">
        <v>0</v>
      </c>
      <c r="D21" s="97" t="s">
        <v>104</v>
      </c>
      <c r="E21" s="97"/>
      <c r="F21" s="96">
        <v>0</v>
      </c>
      <c r="G21" s="98">
        <v>0</v>
      </c>
    </row>
    <row r="22" spans="1:7">
      <c r="A22" s="99" t="s">
        <v>105</v>
      </c>
      <c r="B22" s="96">
        <v>0</v>
      </c>
      <c r="C22" s="96">
        <v>0</v>
      </c>
      <c r="D22" s="640" t="s">
        <v>106</v>
      </c>
      <c r="E22" s="640"/>
      <c r="F22" s="96">
        <v>0</v>
      </c>
      <c r="G22" s="98">
        <v>0</v>
      </c>
    </row>
    <row r="23" spans="1:7" ht="16.5" customHeight="1">
      <c r="A23" s="631" t="s">
        <v>107</v>
      </c>
      <c r="B23" s="96">
        <v>86000</v>
      </c>
      <c r="C23" s="96">
        <v>86000</v>
      </c>
      <c r="D23" s="97" t="s">
        <v>108</v>
      </c>
      <c r="E23" s="97"/>
      <c r="F23" s="96">
        <v>0</v>
      </c>
      <c r="G23" s="98">
        <v>0</v>
      </c>
    </row>
    <row r="24" spans="1:7" ht="16.5" customHeight="1">
      <c r="A24" s="95" t="s">
        <v>109</v>
      </c>
      <c r="B24" s="96">
        <v>10368153.050000001</v>
      </c>
      <c r="C24" s="96">
        <f>10579071.2+475000+358758.98</f>
        <v>11412830.18</v>
      </c>
      <c r="D24" s="97" t="s">
        <v>110</v>
      </c>
      <c r="E24" s="97"/>
      <c r="F24" s="96">
        <v>0</v>
      </c>
      <c r="G24" s="98">
        <v>0</v>
      </c>
    </row>
    <row r="25" spans="1:7" ht="33" customHeight="1">
      <c r="A25" s="633" t="s">
        <v>111</v>
      </c>
      <c r="B25" s="96">
        <v>1790</v>
      </c>
      <c r="C25" s="96">
        <v>1790</v>
      </c>
      <c r="D25" s="777" t="s">
        <v>112</v>
      </c>
      <c r="E25" s="777"/>
      <c r="F25" s="96">
        <v>0</v>
      </c>
      <c r="G25" s="98">
        <v>0</v>
      </c>
    </row>
    <row r="26" spans="1:7">
      <c r="A26" s="99" t="s">
        <v>113</v>
      </c>
      <c r="B26" s="96">
        <v>-8771695.8300000001</v>
      </c>
      <c r="C26" s="96">
        <f>-8553260.63-45627.78</f>
        <v>-8598888.4100000001</v>
      </c>
      <c r="D26" s="97" t="s">
        <v>114</v>
      </c>
      <c r="E26" s="97"/>
      <c r="F26" s="96">
        <v>0</v>
      </c>
      <c r="G26" s="98">
        <v>0</v>
      </c>
    </row>
    <row r="27" spans="1:7">
      <c r="A27" s="95" t="s">
        <v>115</v>
      </c>
      <c r="B27" s="96">
        <v>0</v>
      </c>
      <c r="C27" s="96">
        <v>0</v>
      </c>
      <c r="D27" s="97"/>
      <c r="E27" s="97"/>
      <c r="F27" s="96"/>
      <c r="G27" s="98"/>
    </row>
    <row r="28" spans="1:7">
      <c r="A28" s="99" t="s">
        <v>116</v>
      </c>
      <c r="B28" s="96">
        <v>0</v>
      </c>
      <c r="C28" s="96">
        <v>0</v>
      </c>
      <c r="D28" s="107"/>
      <c r="E28" s="107"/>
      <c r="F28" s="96"/>
      <c r="G28" s="98"/>
    </row>
    <row r="29" spans="1:7">
      <c r="A29" s="95" t="s">
        <v>117</v>
      </c>
      <c r="B29" s="96">
        <v>0</v>
      </c>
      <c r="C29" s="96">
        <v>0</v>
      </c>
      <c r="D29" s="107"/>
      <c r="E29" s="107"/>
      <c r="F29" s="105"/>
      <c r="G29" s="106"/>
    </row>
    <row r="30" spans="1:7">
      <c r="A30" s="108"/>
      <c r="B30" s="96"/>
      <c r="C30" s="96"/>
      <c r="D30" s="107"/>
      <c r="E30" s="107"/>
      <c r="F30" s="105"/>
      <c r="G30" s="106"/>
    </row>
    <row r="31" spans="1:7">
      <c r="A31" s="135" t="s">
        <v>118</v>
      </c>
      <c r="B31" s="82">
        <f>SUM(B21:B29)</f>
        <v>1684247.2200000007</v>
      </c>
      <c r="C31" s="82">
        <f>SUM(C21:C29)</f>
        <v>2901731.7699999996</v>
      </c>
      <c r="D31" s="137" t="s">
        <v>119</v>
      </c>
      <c r="E31" s="137"/>
      <c r="F31" s="82">
        <f>SUM(F21:F29)</f>
        <v>0</v>
      </c>
      <c r="G31" s="123">
        <f>SUM(G21:G29)</f>
        <v>0</v>
      </c>
    </row>
    <row r="32" spans="1:7">
      <c r="A32" s="108"/>
      <c r="B32" s="96"/>
      <c r="C32" s="96"/>
      <c r="D32" s="107"/>
      <c r="E32" s="107"/>
      <c r="F32" s="101"/>
      <c r="G32" s="109"/>
    </row>
    <row r="33" spans="1:7">
      <c r="A33" s="135" t="s">
        <v>120</v>
      </c>
      <c r="B33" s="82">
        <f>B31+B18</f>
        <v>3739520.4700000007</v>
      </c>
      <c r="C33" s="82">
        <f>C31+C18</f>
        <v>6051173.1600000001</v>
      </c>
      <c r="D33" s="137" t="s">
        <v>121</v>
      </c>
      <c r="E33" s="137"/>
      <c r="F33" s="82">
        <f>F31+F18</f>
        <v>343439.96</v>
      </c>
      <c r="G33" s="123">
        <f>G31+G18</f>
        <v>989233.96</v>
      </c>
    </row>
    <row r="34" spans="1:7">
      <c r="A34" s="100"/>
      <c r="B34" s="110"/>
      <c r="C34" s="110"/>
      <c r="D34" s="107"/>
      <c r="E34" s="107"/>
      <c r="F34" s="105"/>
      <c r="G34" s="106"/>
    </row>
    <row r="35" spans="1:7">
      <c r="A35" s="100"/>
      <c r="B35" s="96"/>
      <c r="C35" s="96"/>
      <c r="D35" s="111" t="s">
        <v>122</v>
      </c>
      <c r="E35" s="111"/>
      <c r="F35" s="101"/>
      <c r="G35" s="109"/>
    </row>
    <row r="36" spans="1:7">
      <c r="A36" s="100"/>
      <c r="B36" s="101"/>
      <c r="C36" s="101"/>
      <c r="D36" s="137" t="s">
        <v>123</v>
      </c>
      <c r="E36" s="137"/>
      <c r="F36" s="124">
        <f>SUM(F37:F39)</f>
        <v>9155237.6899999995</v>
      </c>
      <c r="G36" s="125">
        <f>SUM(G37:G39)</f>
        <v>10543823.84</v>
      </c>
    </row>
    <row r="37" spans="1:7">
      <c r="A37" s="100"/>
      <c r="B37" s="101"/>
      <c r="C37" s="101"/>
      <c r="D37" s="97" t="s">
        <v>124</v>
      </c>
      <c r="E37" s="97"/>
      <c r="F37" s="96">
        <v>9155237.6899999995</v>
      </c>
      <c r="G37" s="98">
        <v>10543823.84</v>
      </c>
    </row>
    <row r="38" spans="1:7">
      <c r="A38" s="100"/>
      <c r="B38" s="101"/>
      <c r="C38" s="101"/>
      <c r="D38" s="97" t="s">
        <v>125</v>
      </c>
      <c r="E38" s="97"/>
      <c r="F38" s="96">
        <v>0</v>
      </c>
      <c r="G38" s="98">
        <v>0</v>
      </c>
    </row>
    <row r="39" spans="1:7">
      <c r="A39" s="100"/>
      <c r="B39" s="101"/>
      <c r="C39" s="101"/>
      <c r="D39" s="97" t="s">
        <v>126</v>
      </c>
      <c r="E39" s="97"/>
      <c r="F39" s="96">
        <v>0</v>
      </c>
      <c r="G39" s="98">
        <v>0</v>
      </c>
    </row>
    <row r="40" spans="1:7">
      <c r="A40" s="108"/>
      <c r="B40" s="102"/>
      <c r="C40" s="102"/>
      <c r="D40" s="137" t="s">
        <v>127</v>
      </c>
      <c r="E40" s="137"/>
      <c r="F40" s="124">
        <f>SUM(F41:F45)</f>
        <v>-5759157.1800000006</v>
      </c>
      <c r="G40" s="125">
        <f>SUM(G41:G45)</f>
        <v>-5481884.6400000006</v>
      </c>
    </row>
    <row r="41" spans="1:7">
      <c r="A41" s="108"/>
      <c r="B41" s="102"/>
      <c r="C41" s="102"/>
      <c r="D41" s="97" t="s">
        <v>128</v>
      </c>
      <c r="E41" s="97"/>
      <c r="F41" s="96">
        <f>+'ETCA-I-03'!D34</f>
        <v>-277272.54000000004</v>
      </c>
      <c r="G41" s="98">
        <v>-8511918.8300000001</v>
      </c>
    </row>
    <row r="42" spans="1:7">
      <c r="A42" s="108"/>
      <c r="B42" s="102"/>
      <c r="C42" s="102"/>
      <c r="D42" s="97" t="s">
        <v>129</v>
      </c>
      <c r="E42" s="97"/>
      <c r="F42" s="96">
        <v>-5131993.53</v>
      </c>
      <c r="G42" s="98">
        <v>3379925.3</v>
      </c>
    </row>
    <row r="43" spans="1:7">
      <c r="A43" s="100"/>
      <c r="B43" s="101"/>
      <c r="C43" s="101"/>
      <c r="D43" s="97" t="s">
        <v>130</v>
      </c>
      <c r="E43" s="97"/>
      <c r="F43" s="96">
        <v>0</v>
      </c>
      <c r="G43" s="98">
        <v>0</v>
      </c>
    </row>
    <row r="44" spans="1:7">
      <c r="A44" s="100"/>
      <c r="B44" s="101"/>
      <c r="C44" s="101"/>
      <c r="D44" s="97" t="s">
        <v>131</v>
      </c>
      <c r="E44" s="97"/>
      <c r="F44" s="96">
        <v>0</v>
      </c>
      <c r="G44" s="98">
        <v>0</v>
      </c>
    </row>
    <row r="45" spans="1:7" ht="33">
      <c r="A45" s="100"/>
      <c r="B45" s="101"/>
      <c r="C45" s="101"/>
      <c r="D45" s="97" t="s">
        <v>132</v>
      </c>
      <c r="E45" s="97"/>
      <c r="F45" s="96">
        <v>-349891.11</v>
      </c>
      <c r="G45" s="98">
        <v>-349891.11</v>
      </c>
    </row>
    <row r="46" spans="1:7" ht="33">
      <c r="A46" s="100"/>
      <c r="B46" s="101"/>
      <c r="C46" s="101"/>
      <c r="D46" s="138" t="s">
        <v>133</v>
      </c>
      <c r="E46" s="138"/>
      <c r="F46" s="126">
        <f>SUM(F47:F48)</f>
        <v>0</v>
      </c>
      <c r="G46" s="127">
        <f>SUM(G47:G48)</f>
        <v>0</v>
      </c>
    </row>
    <row r="47" spans="1:7">
      <c r="A47" s="95"/>
      <c r="B47" s="101"/>
      <c r="C47" s="101"/>
      <c r="D47" s="97" t="s">
        <v>134</v>
      </c>
      <c r="E47" s="97"/>
      <c r="F47" s="96">
        <v>0</v>
      </c>
      <c r="G47" s="98">
        <v>0</v>
      </c>
    </row>
    <row r="48" spans="1:7">
      <c r="A48" s="112"/>
      <c r="B48" s="113"/>
      <c r="C48" s="113"/>
      <c r="D48" s="97" t="s">
        <v>135</v>
      </c>
      <c r="E48" s="97"/>
      <c r="F48" s="96">
        <v>0</v>
      </c>
      <c r="G48" s="98">
        <v>0</v>
      </c>
    </row>
    <row r="49" spans="1:8">
      <c r="A49" s="100"/>
      <c r="B49" s="113"/>
      <c r="C49" s="113"/>
      <c r="D49" s="114"/>
      <c r="E49" s="114"/>
      <c r="F49" s="113"/>
      <c r="G49" s="115"/>
    </row>
    <row r="50" spans="1:8">
      <c r="A50" s="95"/>
      <c r="B50" s="113"/>
      <c r="C50" s="113"/>
      <c r="D50" s="137" t="s">
        <v>136</v>
      </c>
      <c r="E50" s="137"/>
      <c r="F50" s="128">
        <f>F46+F40+F36</f>
        <v>3396080.5099999988</v>
      </c>
      <c r="G50" s="129">
        <f>G46+G40+G36</f>
        <v>5061939.1999999993</v>
      </c>
    </row>
    <row r="51" spans="1:8">
      <c r="A51" s="112"/>
      <c r="B51" s="113"/>
      <c r="C51" s="113"/>
      <c r="D51" s="103"/>
      <c r="E51" s="103"/>
      <c r="F51" s="116"/>
      <c r="G51" s="117"/>
    </row>
    <row r="52" spans="1:8">
      <c r="A52" s="100"/>
      <c r="D52" s="137" t="s">
        <v>137</v>
      </c>
      <c r="E52" s="137"/>
      <c r="F52" s="128">
        <f>F50+F33</f>
        <v>3739520.4699999988</v>
      </c>
      <c r="G52" s="129">
        <f>G50+G33</f>
        <v>6051173.1599999992</v>
      </c>
      <c r="H52" s="156" t="str">
        <f>IF($B$33=$F$52,"","VALOR INCORRECTO EJERCICIO 2016, TOTAL DE ACTIVOS TIENE QUE SER IGUAL AL TOTAL DE LA SUMA DE PASIVO Y HCIENDA")</f>
        <v/>
      </c>
    </row>
    <row r="53" spans="1:8" ht="17.25" thickBot="1">
      <c r="A53" s="118"/>
      <c r="B53" s="119"/>
      <c r="C53" s="119"/>
      <c r="D53" s="120"/>
      <c r="E53" s="120"/>
      <c r="F53" s="121"/>
      <c r="G53" s="122"/>
      <c r="H53" s="156" t="str">
        <f>IF($C$33=$G$52,"","VALOR INCORRECTO EJERCICIO 2015, TOTAL DE ACTIVOS TIENE QUE SER IGUAL AL TOTAL DE LA SUMA DE PASIVO Y HCIENDA")</f>
        <v/>
      </c>
    </row>
    <row r="54" spans="1:8">
      <c r="A54" s="83" t="s">
        <v>138</v>
      </c>
      <c r="B54" s="581"/>
      <c r="C54" s="581"/>
      <c r="D54" s="85"/>
      <c r="E54" s="85"/>
      <c r="F54" s="582"/>
      <c r="G54" s="582"/>
      <c r="H54" s="156"/>
    </row>
    <row r="55" spans="1:8">
      <c r="B55" s="581"/>
      <c r="C55" s="581"/>
      <c r="D55" s="85"/>
      <c r="E55" s="85"/>
      <c r="F55" s="582"/>
      <c r="G55" s="582"/>
      <c r="H55" s="156"/>
    </row>
    <row r="56" spans="1:8">
      <c r="A56" s="85"/>
      <c r="B56" s="581"/>
      <c r="C56" s="581"/>
      <c r="D56" s="85"/>
      <c r="E56" s="85"/>
      <c r="F56" s="582"/>
      <c r="G56" s="582"/>
      <c r="H56" s="156"/>
    </row>
    <row r="57" spans="1:8">
      <c r="A57" s="85"/>
      <c r="B57" s="581"/>
      <c r="C57" s="581"/>
      <c r="D57" s="85"/>
      <c r="E57" s="85"/>
      <c r="F57" s="582"/>
      <c r="G57" s="582"/>
      <c r="H57" s="156"/>
    </row>
    <row r="58" spans="1:8">
      <c r="A58" s="85"/>
      <c r="B58" s="581"/>
      <c r="C58" s="581"/>
      <c r="D58" s="85"/>
      <c r="E58" s="85"/>
      <c r="F58" s="582"/>
      <c r="G58" s="582"/>
      <c r="H58" s="156"/>
    </row>
    <row r="61" spans="1:8">
      <c r="B61" s="133"/>
      <c r="C61" s="134" t="s">
        <v>139</v>
      </c>
    </row>
  </sheetData>
  <sheetProtection insertHyperlinks="0"/>
  <mergeCells count="15">
    <mergeCell ref="F5:G5"/>
    <mergeCell ref="A1:G1"/>
    <mergeCell ref="A2:G2"/>
    <mergeCell ref="A3:G3"/>
    <mergeCell ref="A4:G4"/>
    <mergeCell ref="D9:E9"/>
    <mergeCell ref="D10:E10"/>
    <mergeCell ref="D11:E11"/>
    <mergeCell ref="D12:E12"/>
    <mergeCell ref="A5:D5"/>
    <mergeCell ref="D13:E13"/>
    <mergeCell ref="D14:E14"/>
    <mergeCell ref="D15:E15"/>
    <mergeCell ref="D16:E16"/>
    <mergeCell ref="D25:E25"/>
  </mergeCells>
  <printOptions horizontalCentered="1"/>
  <pageMargins left="0.27559055118110237" right="0.15748031496062992" top="0.39370078740157483" bottom="0.51181102362204722" header="0.31496062992125984" footer="0.31496062992125984"/>
  <pageSetup scale="6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79"/>
  <sheetViews>
    <sheetView view="pageBreakPreview" topLeftCell="A166" zoomScaleNormal="112" zoomScaleSheetLayoutView="100" workbookViewId="0">
      <selection activeCell="F10" sqref="F10:F44"/>
    </sheetView>
  </sheetViews>
  <sheetFormatPr baseColWidth="10" defaultColWidth="11.375" defaultRowHeight="16.5"/>
  <cols>
    <col min="1" max="1" width="10.375" style="35" customWidth="1"/>
    <col min="2" max="2" width="39.75" style="6" customWidth="1"/>
    <col min="3" max="7" width="12.75" style="6" customWidth="1"/>
    <col min="8" max="8" width="11.75" style="6" customWidth="1"/>
    <col min="9" max="9" width="9.375" style="6" customWidth="1"/>
    <col min="10" max="16384" width="11.375" style="3"/>
  </cols>
  <sheetData>
    <row r="1" spans="1:9" s="6" customFormat="1">
      <c r="A1" s="859" t="s">
        <v>76</v>
      </c>
      <c r="B1" s="859"/>
      <c r="C1" s="859"/>
      <c r="D1" s="859"/>
      <c r="E1" s="859"/>
      <c r="F1" s="859"/>
      <c r="G1" s="859"/>
      <c r="H1" s="859"/>
      <c r="I1" s="859"/>
    </row>
    <row r="2" spans="1:9" s="31" customFormat="1" ht="15.75">
      <c r="A2" s="859" t="s">
        <v>369</v>
      </c>
      <c r="B2" s="859"/>
      <c r="C2" s="859"/>
      <c r="D2" s="859"/>
      <c r="E2" s="859"/>
      <c r="F2" s="859"/>
      <c r="G2" s="859"/>
      <c r="H2" s="859"/>
      <c r="I2" s="859"/>
    </row>
    <row r="3" spans="1:9" s="31" customFormat="1" ht="15.75">
      <c r="A3" s="859" t="s">
        <v>524</v>
      </c>
      <c r="B3" s="859"/>
      <c r="C3" s="859"/>
      <c r="D3" s="859"/>
      <c r="E3" s="859"/>
      <c r="F3" s="859"/>
      <c r="G3" s="859"/>
      <c r="H3" s="859"/>
      <c r="I3" s="859"/>
    </row>
    <row r="4" spans="1:9" s="31" customFormat="1" ht="15.75">
      <c r="A4" s="859" t="str">
        <f>'ETCA-I-01'!A3:G3</f>
        <v>TELEFONIA RURAL DE SONORA</v>
      </c>
      <c r="B4" s="859"/>
      <c r="C4" s="859"/>
      <c r="D4" s="859"/>
      <c r="E4" s="859"/>
      <c r="F4" s="859"/>
      <c r="G4" s="859"/>
      <c r="H4" s="859"/>
      <c r="I4" s="859"/>
    </row>
    <row r="5" spans="1:9" s="31" customFormat="1">
      <c r="A5" s="860" t="str">
        <f>'ETCA-I-02'!A4:D4</f>
        <v>Del 01 de Enero al 30  de Septiembre  de 2016</v>
      </c>
      <c r="B5" s="860"/>
      <c r="C5" s="860"/>
      <c r="D5" s="860"/>
      <c r="E5" s="860"/>
      <c r="F5" s="860"/>
      <c r="G5" s="860"/>
      <c r="H5" s="860"/>
      <c r="I5" s="860"/>
    </row>
    <row r="6" spans="1:9" s="32" customFormat="1" ht="17.25" thickBot="1">
      <c r="A6" s="75"/>
      <c r="B6" s="75"/>
      <c r="C6" s="853" t="s">
        <v>243</v>
      </c>
      <c r="D6" s="853"/>
      <c r="E6" s="853"/>
      <c r="F6" s="75"/>
      <c r="G6" s="4" t="s">
        <v>79</v>
      </c>
      <c r="H6" s="854" t="str">
        <f>'ETCA-11-B3'!G6</f>
        <v>TERCERO</v>
      </c>
      <c r="I6" s="854"/>
    </row>
    <row r="7" spans="1:9" ht="38.25" customHeight="1">
      <c r="A7" s="855" t="s">
        <v>525</v>
      </c>
      <c r="B7" s="856"/>
      <c r="C7" s="235" t="s">
        <v>373</v>
      </c>
      <c r="D7" s="235" t="s">
        <v>374</v>
      </c>
      <c r="E7" s="235" t="s">
        <v>375</v>
      </c>
      <c r="F7" s="236" t="s">
        <v>376</v>
      </c>
      <c r="G7" s="236" t="s">
        <v>377</v>
      </c>
      <c r="H7" s="235" t="s">
        <v>378</v>
      </c>
      <c r="I7" s="237" t="s">
        <v>526</v>
      </c>
    </row>
    <row r="8" spans="1:9" ht="18" customHeight="1" thickBot="1">
      <c r="A8" s="857"/>
      <c r="B8" s="858"/>
      <c r="C8" s="345" t="s">
        <v>322</v>
      </c>
      <c r="D8" s="345" t="s">
        <v>323</v>
      </c>
      <c r="E8" s="345" t="s">
        <v>379</v>
      </c>
      <c r="F8" s="384" t="s">
        <v>325</v>
      </c>
      <c r="G8" s="384" t="s">
        <v>326</v>
      </c>
      <c r="H8" s="345" t="s">
        <v>380</v>
      </c>
      <c r="I8" s="346" t="s">
        <v>527</v>
      </c>
    </row>
    <row r="9" spans="1:9" ht="6" customHeight="1">
      <c r="A9" s="379"/>
      <c r="B9" s="380"/>
      <c r="C9" s="381"/>
      <c r="D9" s="381"/>
      <c r="E9" s="381"/>
      <c r="F9" s="381"/>
      <c r="G9" s="381"/>
      <c r="H9" s="381"/>
      <c r="I9" s="382"/>
    </row>
    <row r="10" spans="1:9" ht="20.100000000000001" customHeight="1">
      <c r="A10" s="753">
        <v>1000</v>
      </c>
      <c r="B10" s="754" t="s">
        <v>689</v>
      </c>
      <c r="C10" s="755">
        <f>C12+C17+C23</f>
        <v>4285867.71</v>
      </c>
      <c r="D10" s="755">
        <f t="shared" ref="D10:G10" si="0">D12+D17+D23</f>
        <v>223745.40000000002</v>
      </c>
      <c r="E10" s="755">
        <f t="shared" si="0"/>
        <v>4509613.1099999994</v>
      </c>
      <c r="F10" s="755">
        <f t="shared" si="0"/>
        <v>2823920.2399999998</v>
      </c>
      <c r="G10" s="755">
        <f t="shared" si="0"/>
        <v>2652857.0300000003</v>
      </c>
      <c r="H10" s="755">
        <f>E10-F10</f>
        <v>1685692.8699999996</v>
      </c>
      <c r="I10" s="629">
        <f>F10/E10</f>
        <v>0.62620011320660729</v>
      </c>
    </row>
    <row r="11" spans="1:9" s="36" customFormat="1" ht="17.25" customHeight="1">
      <c r="A11" s="756">
        <v>1100</v>
      </c>
      <c r="B11" s="757" t="s">
        <v>690</v>
      </c>
      <c r="C11" s="758">
        <f>C12</f>
        <v>2750763.71</v>
      </c>
      <c r="D11" s="758">
        <f t="shared" ref="D11:G11" si="1">D12</f>
        <v>64745.279999999999</v>
      </c>
      <c r="E11" s="758">
        <f>C11+D11</f>
        <v>2815508.9899999998</v>
      </c>
      <c r="F11" s="758">
        <f t="shared" ref="F11" si="2">F12</f>
        <v>1936192.42</v>
      </c>
      <c r="G11" s="758">
        <f t="shared" si="1"/>
        <v>1890935.6300000001</v>
      </c>
      <c r="H11" s="758">
        <f t="shared" ref="H11:H76" si="3">E11-F11</f>
        <v>879316.56999999983</v>
      </c>
      <c r="I11" s="629">
        <f t="shared" ref="I11:I44" si="4">F11/E11</f>
        <v>0.68768823927640876</v>
      </c>
    </row>
    <row r="12" spans="1:9" s="36" customFormat="1" ht="17.25" customHeight="1">
      <c r="A12" s="756">
        <v>113</v>
      </c>
      <c r="B12" s="757" t="s">
        <v>691</v>
      </c>
      <c r="C12" s="759">
        <f t="shared" ref="C12:D12" si="5">SUM(C13:C16)</f>
        <v>2750763.71</v>
      </c>
      <c r="D12" s="759">
        <f t="shared" si="5"/>
        <v>64745.279999999999</v>
      </c>
      <c r="E12" s="759">
        <f t="shared" ref="E12:E75" si="6">C12+D12</f>
        <v>2815508.9899999998</v>
      </c>
      <c r="F12" s="759">
        <f t="shared" ref="F12" si="7">SUM(F13:F16)</f>
        <v>1936192.42</v>
      </c>
      <c r="G12" s="759">
        <f t="shared" ref="G12" si="8">SUM(G13:G16)</f>
        <v>1890935.6300000001</v>
      </c>
      <c r="H12" s="759">
        <f t="shared" si="3"/>
        <v>879316.56999999983</v>
      </c>
      <c r="I12" s="629">
        <f t="shared" si="4"/>
        <v>0.68768823927640876</v>
      </c>
    </row>
    <row r="13" spans="1:9" s="36" customFormat="1" ht="17.25" customHeight="1">
      <c r="A13" s="760">
        <v>11301</v>
      </c>
      <c r="B13" s="757" t="s">
        <v>692</v>
      </c>
      <c r="C13" s="759">
        <v>711420.71</v>
      </c>
      <c r="D13" s="759">
        <v>0</v>
      </c>
      <c r="E13" s="759">
        <f t="shared" si="6"/>
        <v>711420.71</v>
      </c>
      <c r="F13" s="759">
        <v>513445.92</v>
      </c>
      <c r="G13" s="759">
        <v>484040.34</v>
      </c>
      <c r="H13" s="759">
        <f t="shared" si="3"/>
        <v>197974.78999999998</v>
      </c>
      <c r="I13" s="629">
        <f t="shared" si="4"/>
        <v>0.72171910767118375</v>
      </c>
    </row>
    <row r="14" spans="1:9" s="36" customFormat="1" ht="17.25" customHeight="1">
      <c r="A14" s="760">
        <v>11306</v>
      </c>
      <c r="B14" s="757" t="s">
        <v>693</v>
      </c>
      <c r="C14" s="759">
        <v>1639843</v>
      </c>
      <c r="D14" s="759">
        <v>74021.22</v>
      </c>
      <c r="E14" s="759">
        <f t="shared" si="6"/>
        <v>1713864.22</v>
      </c>
      <c r="F14" s="759">
        <v>1111913.08</v>
      </c>
      <c r="G14" s="759">
        <v>1103831.57</v>
      </c>
      <c r="H14" s="759">
        <f t="shared" si="3"/>
        <v>601951.1399999999</v>
      </c>
      <c r="I14" s="629">
        <f t="shared" si="4"/>
        <v>0.64877547884160869</v>
      </c>
    </row>
    <row r="15" spans="1:9" s="36" customFormat="1" ht="17.25" customHeight="1">
      <c r="A15" s="760">
        <v>11307</v>
      </c>
      <c r="B15" s="757" t="s">
        <v>694</v>
      </c>
      <c r="C15" s="759">
        <v>239500</v>
      </c>
      <c r="D15" s="759">
        <v>-6275.97</v>
      </c>
      <c r="E15" s="759">
        <f t="shared" si="6"/>
        <v>233224.03</v>
      </c>
      <c r="F15" s="759">
        <v>186500.98</v>
      </c>
      <c r="G15" s="759">
        <v>185260.03</v>
      </c>
      <c r="H15" s="759">
        <f t="shared" si="3"/>
        <v>46723.049999999988</v>
      </c>
      <c r="I15" s="629">
        <f t="shared" si="4"/>
        <v>0.79966451141419692</v>
      </c>
    </row>
    <row r="16" spans="1:9" s="36" customFormat="1" ht="17.25" customHeight="1">
      <c r="A16" s="760">
        <v>11310</v>
      </c>
      <c r="B16" s="757" t="s">
        <v>695</v>
      </c>
      <c r="C16" s="759">
        <v>160000</v>
      </c>
      <c r="D16" s="759">
        <v>-2999.97</v>
      </c>
      <c r="E16" s="759">
        <f t="shared" si="6"/>
        <v>157000.03</v>
      </c>
      <c r="F16" s="759">
        <v>124332.44</v>
      </c>
      <c r="G16" s="759">
        <v>117803.69</v>
      </c>
      <c r="H16" s="759">
        <f t="shared" si="3"/>
        <v>32667.589999999997</v>
      </c>
      <c r="I16" s="629">
        <f t="shared" si="4"/>
        <v>0.79192621810327046</v>
      </c>
    </row>
    <row r="17" spans="1:9" s="36" customFormat="1" ht="17.25" customHeight="1">
      <c r="A17" s="383">
        <v>1300</v>
      </c>
      <c r="B17" s="757" t="s">
        <v>696</v>
      </c>
      <c r="C17" s="758">
        <f>C18+C20</f>
        <v>129000</v>
      </c>
      <c r="D17" s="758">
        <f>D18+D20</f>
        <v>1500.03</v>
      </c>
      <c r="E17" s="758">
        <f t="shared" si="6"/>
        <v>130500.03</v>
      </c>
      <c r="F17" s="758">
        <f>F18+F20</f>
        <v>73579.739999999991</v>
      </c>
      <c r="G17" s="758">
        <f>G18+G20</f>
        <v>73579.739999999991</v>
      </c>
      <c r="H17" s="758">
        <f>H18+H20</f>
        <v>56920.290000000008</v>
      </c>
      <c r="I17" s="629">
        <f t="shared" si="4"/>
        <v>0.56382929567142626</v>
      </c>
    </row>
    <row r="18" spans="1:9" s="36" customFormat="1" ht="17.25" customHeight="1">
      <c r="A18" s="756">
        <v>131</v>
      </c>
      <c r="B18" s="757" t="s">
        <v>697</v>
      </c>
      <c r="C18" s="759">
        <f>C19</f>
        <v>93000</v>
      </c>
      <c r="D18" s="759">
        <f t="shared" ref="D18:G18" si="9">D19</f>
        <v>0</v>
      </c>
      <c r="E18" s="759">
        <f t="shared" si="6"/>
        <v>93000</v>
      </c>
      <c r="F18" s="759">
        <f t="shared" ref="F18" si="10">F19</f>
        <v>67649.539999999994</v>
      </c>
      <c r="G18" s="759">
        <f t="shared" si="9"/>
        <v>67649.539999999994</v>
      </c>
      <c r="H18" s="759">
        <f t="shared" si="3"/>
        <v>25350.460000000006</v>
      </c>
      <c r="I18" s="629">
        <f t="shared" si="4"/>
        <v>0.72741440860215045</v>
      </c>
    </row>
    <row r="19" spans="1:9" s="36" customFormat="1" ht="17.25" customHeight="1">
      <c r="A19" s="760">
        <v>13101</v>
      </c>
      <c r="B19" s="757" t="s">
        <v>697</v>
      </c>
      <c r="C19" s="759">
        <v>93000</v>
      </c>
      <c r="D19" s="759">
        <v>0</v>
      </c>
      <c r="E19" s="759">
        <f t="shared" si="6"/>
        <v>93000</v>
      </c>
      <c r="F19" s="759">
        <v>67649.539999999994</v>
      </c>
      <c r="G19" s="759">
        <v>67649.539999999994</v>
      </c>
      <c r="H19" s="759">
        <f t="shared" si="3"/>
        <v>25350.460000000006</v>
      </c>
      <c r="I19" s="629">
        <f t="shared" si="4"/>
        <v>0.72741440860215045</v>
      </c>
    </row>
    <row r="20" spans="1:9" s="36" customFormat="1" ht="17.25" customHeight="1">
      <c r="A20" s="756">
        <v>132</v>
      </c>
      <c r="B20" s="757" t="s">
        <v>698</v>
      </c>
      <c r="C20" s="759">
        <f>C21+C22</f>
        <v>36000</v>
      </c>
      <c r="D20" s="759">
        <f t="shared" ref="D20" si="11">D21+D22</f>
        <v>1500.03</v>
      </c>
      <c r="E20" s="759">
        <f t="shared" si="6"/>
        <v>37500.03</v>
      </c>
      <c r="F20" s="759">
        <f t="shared" ref="F20" si="12">F21+F22</f>
        <v>5930.2</v>
      </c>
      <c r="G20" s="759">
        <f t="shared" ref="G20" si="13">G21+G22</f>
        <v>5930.2</v>
      </c>
      <c r="H20" s="759">
        <f t="shared" si="3"/>
        <v>31569.829999999998</v>
      </c>
      <c r="I20" s="629">
        <f t="shared" si="4"/>
        <v>0.15813854015583453</v>
      </c>
    </row>
    <row r="21" spans="1:9" s="36" customFormat="1" ht="17.25" customHeight="1">
      <c r="A21" s="760">
        <v>13201</v>
      </c>
      <c r="B21" s="757" t="s">
        <v>699</v>
      </c>
      <c r="C21" s="759">
        <v>12000</v>
      </c>
      <c r="D21" s="759">
        <v>1500.03</v>
      </c>
      <c r="E21" s="759">
        <f t="shared" si="6"/>
        <v>13500.03</v>
      </c>
      <c r="F21" s="759">
        <v>5930.2</v>
      </c>
      <c r="G21" s="759">
        <v>5930.2</v>
      </c>
      <c r="H21" s="759">
        <f t="shared" si="3"/>
        <v>7569.8300000000008</v>
      </c>
      <c r="I21" s="629">
        <f t="shared" si="4"/>
        <v>0.43927309791163421</v>
      </c>
    </row>
    <row r="22" spans="1:9" s="36" customFormat="1" ht="17.25" customHeight="1">
      <c r="A22" s="760">
        <v>13202</v>
      </c>
      <c r="B22" s="757" t="s">
        <v>700</v>
      </c>
      <c r="C22" s="759">
        <v>24000</v>
      </c>
      <c r="D22" s="759">
        <v>0</v>
      </c>
      <c r="E22" s="759">
        <f t="shared" si="6"/>
        <v>24000</v>
      </c>
      <c r="F22" s="759">
        <v>0</v>
      </c>
      <c r="G22" s="759">
        <v>0</v>
      </c>
      <c r="H22" s="759">
        <f t="shared" si="3"/>
        <v>24000</v>
      </c>
      <c r="I22" s="629">
        <f t="shared" si="4"/>
        <v>0</v>
      </c>
    </row>
    <row r="23" spans="1:9" s="36" customFormat="1" ht="17.25" customHeight="1">
      <c r="A23" s="756">
        <v>1400</v>
      </c>
      <c r="B23" s="757" t="s">
        <v>701</v>
      </c>
      <c r="C23" s="759">
        <f>C24+C35+C38+C41</f>
        <v>1406104</v>
      </c>
      <c r="D23" s="759">
        <f t="shared" ref="D23" si="14">D24+D35+D38+D41</f>
        <v>157500.09000000003</v>
      </c>
      <c r="E23" s="759">
        <f t="shared" si="6"/>
        <v>1563604.09</v>
      </c>
      <c r="F23" s="759">
        <f>F24+F35+F38+F41</f>
        <v>814148.08</v>
      </c>
      <c r="G23" s="759">
        <f t="shared" ref="G23" si="15">G24+G35+G38+G41</f>
        <v>688341.66</v>
      </c>
      <c r="H23" s="759">
        <f t="shared" si="3"/>
        <v>749456.01000000013</v>
      </c>
      <c r="I23" s="629">
        <f t="shared" si="4"/>
        <v>0.52068684471143833</v>
      </c>
    </row>
    <row r="24" spans="1:9" s="36" customFormat="1" ht="29.25" customHeight="1">
      <c r="A24" s="756">
        <v>141</v>
      </c>
      <c r="B24" s="757" t="s">
        <v>702</v>
      </c>
      <c r="C24" s="759">
        <f>SUM(C25:C34)</f>
        <v>311104</v>
      </c>
      <c r="D24" s="759">
        <f t="shared" ref="D24:G24" si="16">SUM(D25:D34)</f>
        <v>230296.41</v>
      </c>
      <c r="E24" s="759">
        <f t="shared" si="6"/>
        <v>541400.41</v>
      </c>
      <c r="F24" s="759">
        <f t="shared" ref="F24" si="17">SUM(F25:F34)</f>
        <v>244344.74</v>
      </c>
      <c r="G24" s="759">
        <f t="shared" si="16"/>
        <v>198998.07</v>
      </c>
      <c r="H24" s="759">
        <f t="shared" si="3"/>
        <v>297055.67000000004</v>
      </c>
      <c r="I24" s="629">
        <f t="shared" si="4"/>
        <v>0.45131982814715632</v>
      </c>
    </row>
    <row r="25" spans="1:9" s="36" customFormat="1" ht="25.5" customHeight="1">
      <c r="A25" s="760">
        <v>14101</v>
      </c>
      <c r="B25" s="757" t="s">
        <v>703</v>
      </c>
      <c r="C25" s="759">
        <v>253575</v>
      </c>
      <c r="D25" s="759">
        <v>-78611.31</v>
      </c>
      <c r="E25" s="759">
        <f t="shared" si="6"/>
        <v>174963.69</v>
      </c>
      <c r="F25" s="759">
        <v>114277.89</v>
      </c>
      <c r="G25" s="759">
        <v>91766.1</v>
      </c>
      <c r="H25" s="759">
        <f t="shared" si="3"/>
        <v>60685.8</v>
      </c>
      <c r="I25" s="629">
        <f t="shared" si="4"/>
        <v>0.65315203400202637</v>
      </c>
    </row>
    <row r="26" spans="1:9" s="36" customFormat="1" ht="17.25" customHeight="1">
      <c r="A26" s="760">
        <v>14102</v>
      </c>
      <c r="B26" s="757" t="s">
        <v>800</v>
      </c>
      <c r="C26" s="759">
        <v>77</v>
      </c>
      <c r="D26" s="759">
        <v>0</v>
      </c>
      <c r="E26" s="759">
        <f t="shared" si="6"/>
        <v>77</v>
      </c>
      <c r="F26" s="759">
        <v>22.3</v>
      </c>
      <c r="G26" s="759">
        <v>19.7</v>
      </c>
      <c r="H26" s="759">
        <f t="shared" si="3"/>
        <v>54.7</v>
      </c>
      <c r="I26" s="629">
        <f t="shared" si="4"/>
        <v>0.2896103896103896</v>
      </c>
    </row>
    <row r="27" spans="1:9" s="36" customFormat="1" ht="17.25" customHeight="1">
      <c r="A27" s="760">
        <v>14103</v>
      </c>
      <c r="B27" s="757" t="s">
        <v>704</v>
      </c>
      <c r="C27" s="759">
        <v>414</v>
      </c>
      <c r="D27" s="759">
        <v>0</v>
      </c>
      <c r="E27" s="759">
        <f t="shared" si="6"/>
        <v>414</v>
      </c>
      <c r="F27" s="759">
        <v>182.93</v>
      </c>
      <c r="G27" s="759">
        <v>141.81</v>
      </c>
      <c r="H27" s="759">
        <f t="shared" si="3"/>
        <v>231.07</v>
      </c>
      <c r="I27" s="629">
        <f t="shared" si="4"/>
        <v>0.44185990338164255</v>
      </c>
    </row>
    <row r="28" spans="1:9" s="36" customFormat="1" ht="17.25" customHeight="1">
      <c r="A28" s="760">
        <v>14104</v>
      </c>
      <c r="B28" s="757" t="s">
        <v>705</v>
      </c>
      <c r="C28" s="759">
        <v>11019</v>
      </c>
      <c r="D28" s="759">
        <v>0</v>
      </c>
      <c r="E28" s="759">
        <f t="shared" si="6"/>
        <v>11019</v>
      </c>
      <c r="F28" s="759">
        <v>4842.3</v>
      </c>
      <c r="G28" s="759">
        <v>3700.18</v>
      </c>
      <c r="H28" s="759">
        <f t="shared" si="3"/>
        <v>6176.7</v>
      </c>
      <c r="I28" s="629">
        <f t="shared" si="4"/>
        <v>0.4394500408385516</v>
      </c>
    </row>
    <row r="29" spans="1:9" s="36" customFormat="1" ht="17.25" customHeight="1">
      <c r="A29" s="760">
        <v>14105</v>
      </c>
      <c r="B29" s="757" t="s">
        <v>706</v>
      </c>
      <c r="C29" s="759">
        <v>11019</v>
      </c>
      <c r="D29" s="759">
        <v>0</v>
      </c>
      <c r="E29" s="759">
        <f t="shared" si="6"/>
        <v>11019</v>
      </c>
      <c r="F29" s="759">
        <v>7317.36</v>
      </c>
      <c r="G29" s="759">
        <v>2875.24</v>
      </c>
      <c r="H29" s="759">
        <f t="shared" si="3"/>
        <v>3701.6400000000003</v>
      </c>
      <c r="I29" s="629">
        <f t="shared" si="4"/>
        <v>0.66406751973863321</v>
      </c>
    </row>
    <row r="30" spans="1:9" s="36" customFormat="1" ht="17.25" customHeight="1">
      <c r="A30" s="760">
        <v>14106</v>
      </c>
      <c r="B30" s="757" t="s">
        <v>707</v>
      </c>
      <c r="C30" s="759">
        <v>35000</v>
      </c>
      <c r="D30" s="759">
        <v>169139.16</v>
      </c>
      <c r="E30" s="759">
        <f t="shared" si="6"/>
        <v>204139.16</v>
      </c>
      <c r="F30" s="759">
        <v>94480.27</v>
      </c>
      <c r="G30" s="759">
        <v>77273.350000000006</v>
      </c>
      <c r="H30" s="759">
        <f t="shared" si="3"/>
        <v>109658.89</v>
      </c>
      <c r="I30" s="629">
        <f t="shared" si="4"/>
        <v>0.46282286064075118</v>
      </c>
    </row>
    <row r="31" spans="1:9" s="36" customFormat="1" ht="17.25" customHeight="1">
      <c r="A31" s="760">
        <v>14107</v>
      </c>
      <c r="B31" s="757" t="s">
        <v>801</v>
      </c>
      <c r="C31" s="759">
        <v>0</v>
      </c>
      <c r="D31" s="759">
        <v>4253.9399999999996</v>
      </c>
      <c r="E31" s="759">
        <f t="shared" si="6"/>
        <v>4253.9399999999996</v>
      </c>
      <c r="F31" s="759">
        <v>1057.77</v>
      </c>
      <c r="G31" s="759">
        <v>1057.77</v>
      </c>
      <c r="H31" s="759">
        <f t="shared" si="3"/>
        <v>3196.1699999999996</v>
      </c>
      <c r="I31" s="629">
        <f t="shared" si="4"/>
        <v>0.24865653958447934</v>
      </c>
    </row>
    <row r="32" spans="1:9" s="36" customFormat="1" ht="17.25" customHeight="1">
      <c r="A32" s="760">
        <v>14108</v>
      </c>
      <c r="B32" s="757" t="s">
        <v>802</v>
      </c>
      <c r="C32" s="759">
        <v>0</v>
      </c>
      <c r="D32" s="759">
        <v>7499.97</v>
      </c>
      <c r="E32" s="759">
        <f t="shared" si="6"/>
        <v>7499.97</v>
      </c>
      <c r="F32" s="759">
        <v>2389</v>
      </c>
      <c r="G32" s="759">
        <v>2389</v>
      </c>
      <c r="H32" s="759">
        <f t="shared" si="3"/>
        <v>5110.97</v>
      </c>
      <c r="I32" s="629">
        <f t="shared" si="4"/>
        <v>0.31853460747176321</v>
      </c>
    </row>
    <row r="33" spans="1:9" s="36" customFormat="1" ht="17.25" customHeight="1">
      <c r="A33" s="760">
        <v>14109</v>
      </c>
      <c r="B33" s="757" t="s">
        <v>803</v>
      </c>
      <c r="C33" s="759">
        <v>0</v>
      </c>
      <c r="D33" s="759">
        <v>104861.34</v>
      </c>
      <c r="E33" s="759">
        <f t="shared" si="6"/>
        <v>104861.34</v>
      </c>
      <c r="F33" s="759">
        <v>18949.98</v>
      </c>
      <c r="G33" s="759">
        <v>18949.98</v>
      </c>
      <c r="H33" s="759">
        <f t="shared" si="3"/>
        <v>85911.360000000001</v>
      </c>
      <c r="I33" s="629">
        <f t="shared" si="4"/>
        <v>0.18071464659902306</v>
      </c>
    </row>
    <row r="34" spans="1:9" s="36" customFormat="1" ht="17.25" customHeight="1">
      <c r="A34" s="760">
        <v>14110</v>
      </c>
      <c r="B34" s="757" t="s">
        <v>799</v>
      </c>
      <c r="C34" s="759">
        <v>0</v>
      </c>
      <c r="D34" s="759">
        <v>23153.31</v>
      </c>
      <c r="E34" s="759">
        <f t="shared" si="6"/>
        <v>23153.31</v>
      </c>
      <c r="F34" s="759">
        <v>824.94</v>
      </c>
      <c r="G34" s="759">
        <v>824.94</v>
      </c>
      <c r="H34" s="759">
        <f t="shared" si="3"/>
        <v>22328.370000000003</v>
      </c>
      <c r="I34" s="629">
        <f t="shared" si="4"/>
        <v>3.5629462914805704E-2</v>
      </c>
    </row>
    <row r="35" spans="1:9" s="36" customFormat="1" ht="17.25" customHeight="1">
      <c r="A35" s="756">
        <v>142</v>
      </c>
      <c r="B35" s="757" t="s">
        <v>708</v>
      </c>
      <c r="C35" s="759">
        <f>SUM(C36:C37)</f>
        <v>95000</v>
      </c>
      <c r="D35" s="759">
        <f t="shared" ref="D35:G35" si="18">SUM(D36:D37)</f>
        <v>0</v>
      </c>
      <c r="E35" s="759">
        <f t="shared" si="6"/>
        <v>95000</v>
      </c>
      <c r="F35" s="759">
        <f t="shared" ref="F35" si="19">SUM(F36:F37)</f>
        <v>38378.35</v>
      </c>
      <c r="G35" s="759">
        <f t="shared" si="18"/>
        <v>31145.47</v>
      </c>
      <c r="H35" s="759">
        <f t="shared" si="3"/>
        <v>56621.65</v>
      </c>
      <c r="I35" s="629">
        <f t="shared" si="4"/>
        <v>0.40398263157894737</v>
      </c>
    </row>
    <row r="36" spans="1:9" s="36" customFormat="1" ht="17.25" customHeight="1">
      <c r="A36" s="760">
        <v>14201</v>
      </c>
      <c r="B36" s="757" t="s">
        <v>709</v>
      </c>
      <c r="C36" s="759">
        <v>95000</v>
      </c>
      <c r="D36" s="759">
        <v>-43478.73</v>
      </c>
      <c r="E36" s="759">
        <f t="shared" si="6"/>
        <v>51521.27</v>
      </c>
      <c r="F36" s="759">
        <v>30399.47</v>
      </c>
      <c r="G36" s="759">
        <v>23166.59</v>
      </c>
      <c r="H36" s="759">
        <f t="shared" si="3"/>
        <v>21121.799999999996</v>
      </c>
      <c r="I36" s="629">
        <f t="shared" si="4"/>
        <v>0.59003727974873299</v>
      </c>
    </row>
    <row r="37" spans="1:9" s="36" customFormat="1" ht="17.25" customHeight="1">
      <c r="A37" s="760">
        <v>14202</v>
      </c>
      <c r="B37" s="757" t="s">
        <v>804</v>
      </c>
      <c r="C37" s="759">
        <v>0</v>
      </c>
      <c r="D37" s="759">
        <v>43478.73</v>
      </c>
      <c r="E37" s="759">
        <f t="shared" si="6"/>
        <v>43478.73</v>
      </c>
      <c r="F37" s="759">
        <v>7978.88</v>
      </c>
      <c r="G37" s="759">
        <v>7978.88</v>
      </c>
      <c r="H37" s="759">
        <f t="shared" si="3"/>
        <v>35499.850000000006</v>
      </c>
      <c r="I37" s="629">
        <f t="shared" si="4"/>
        <v>0.18351225990271564</v>
      </c>
    </row>
    <row r="38" spans="1:9" s="36" customFormat="1" ht="17.25" customHeight="1">
      <c r="A38" s="756">
        <v>143</v>
      </c>
      <c r="B38" s="757" t="s">
        <v>710</v>
      </c>
      <c r="C38" s="759">
        <f>SUM(C39:C40)</f>
        <v>420000</v>
      </c>
      <c r="D38" s="759">
        <f>SUM(D39:D40)</f>
        <v>14176.260000000009</v>
      </c>
      <c r="E38" s="759">
        <f t="shared" si="6"/>
        <v>434176.26</v>
      </c>
      <c r="F38" s="759">
        <f>SUM(F39:F40)</f>
        <v>201607.88</v>
      </c>
      <c r="G38" s="759">
        <f t="shared" ref="G38:H38" si="20">SUM(G39:G40)</f>
        <v>153396.09</v>
      </c>
      <c r="H38" s="759">
        <f t="shared" si="20"/>
        <v>232568.38</v>
      </c>
      <c r="I38" s="629">
        <f t="shared" si="4"/>
        <v>0.46434570144392512</v>
      </c>
    </row>
    <row r="39" spans="1:9" s="36" customFormat="1" ht="17.25" customHeight="1">
      <c r="A39" s="760">
        <v>14301</v>
      </c>
      <c r="B39" s="757" t="s">
        <v>711</v>
      </c>
      <c r="C39" s="759">
        <v>420000</v>
      </c>
      <c r="D39" s="759">
        <v>-194029.83</v>
      </c>
      <c r="E39" s="759">
        <f t="shared" si="6"/>
        <v>225970.17</v>
      </c>
      <c r="F39" s="759">
        <v>163348.92000000001</v>
      </c>
      <c r="G39" s="759">
        <v>112755.46</v>
      </c>
      <c r="H39" s="759">
        <f t="shared" si="3"/>
        <v>62621.25</v>
      </c>
      <c r="I39" s="629">
        <f t="shared" si="4"/>
        <v>0.72287824538964596</v>
      </c>
    </row>
    <row r="40" spans="1:9" s="36" customFormat="1" ht="17.25" customHeight="1">
      <c r="A40" s="760">
        <v>14303</v>
      </c>
      <c r="B40" s="757" t="s">
        <v>808</v>
      </c>
      <c r="C40" s="759">
        <v>0</v>
      </c>
      <c r="D40" s="759">
        <v>208206.09</v>
      </c>
      <c r="E40" s="759">
        <f t="shared" si="6"/>
        <v>208206.09</v>
      </c>
      <c r="F40" s="759">
        <v>38258.959999999999</v>
      </c>
      <c r="G40" s="759">
        <v>40640.629999999997</v>
      </c>
      <c r="H40" s="759">
        <f t="shared" si="3"/>
        <v>169947.13</v>
      </c>
      <c r="I40" s="629">
        <f t="shared" si="4"/>
        <v>0.18375523982031458</v>
      </c>
    </row>
    <row r="41" spans="1:9" s="36" customFormat="1" ht="17.25" customHeight="1">
      <c r="A41" s="756">
        <v>144</v>
      </c>
      <c r="B41" s="757" t="s">
        <v>710</v>
      </c>
      <c r="C41" s="759">
        <f>SUM(C42:C44)</f>
        <v>580000</v>
      </c>
      <c r="D41" s="759">
        <f t="shared" ref="D41:G41" si="21">SUM(D42:D44)</f>
        <v>-86972.58</v>
      </c>
      <c r="E41" s="759">
        <f t="shared" si="6"/>
        <v>493027.42</v>
      </c>
      <c r="F41" s="759">
        <f t="shared" ref="F41" si="22">SUM(F42:F44)</f>
        <v>329817.11</v>
      </c>
      <c r="G41" s="759">
        <f t="shared" si="21"/>
        <v>304802.03000000003</v>
      </c>
      <c r="H41" s="759">
        <f t="shared" si="3"/>
        <v>163210.31</v>
      </c>
      <c r="I41" s="629">
        <f t="shared" si="4"/>
        <v>0.66896301629633503</v>
      </c>
    </row>
    <row r="42" spans="1:9" s="36" customFormat="1" ht="17.25" customHeight="1">
      <c r="A42" s="760">
        <v>14402</v>
      </c>
      <c r="B42" s="757" t="s">
        <v>805</v>
      </c>
      <c r="C42" s="759">
        <v>0</v>
      </c>
      <c r="D42" s="759">
        <v>2250</v>
      </c>
      <c r="E42" s="759">
        <f t="shared" si="6"/>
        <v>2250</v>
      </c>
      <c r="F42" s="759">
        <v>99</v>
      </c>
      <c r="G42" s="759">
        <v>99</v>
      </c>
      <c r="H42" s="759">
        <f t="shared" si="3"/>
        <v>2151</v>
      </c>
      <c r="I42" s="629">
        <f t="shared" si="4"/>
        <v>4.3999999999999997E-2</v>
      </c>
    </row>
    <row r="43" spans="1:9" s="36" customFormat="1" ht="17.25" customHeight="1">
      <c r="A43" s="760">
        <v>14403</v>
      </c>
      <c r="B43" s="757" t="s">
        <v>712</v>
      </c>
      <c r="C43" s="759">
        <v>560000</v>
      </c>
      <c r="D43" s="759">
        <v>-185542.47</v>
      </c>
      <c r="E43" s="759">
        <f t="shared" si="6"/>
        <v>374457.53</v>
      </c>
      <c r="F43" s="759">
        <v>269553.99</v>
      </c>
      <c r="G43" s="759">
        <v>244538.91</v>
      </c>
      <c r="H43" s="759">
        <f t="shared" si="3"/>
        <v>104903.54000000004</v>
      </c>
      <c r="I43" s="629">
        <f t="shared" si="4"/>
        <v>0.71985196825925757</v>
      </c>
    </row>
    <row r="44" spans="1:9" s="36" customFormat="1" ht="17.25" customHeight="1">
      <c r="A44" s="760">
        <v>14404</v>
      </c>
      <c r="B44" s="757" t="s">
        <v>713</v>
      </c>
      <c r="C44" s="759">
        <v>20000</v>
      </c>
      <c r="D44" s="759">
        <v>96319.89</v>
      </c>
      <c r="E44" s="759">
        <f t="shared" si="6"/>
        <v>116319.89</v>
      </c>
      <c r="F44" s="759">
        <v>60164.12</v>
      </c>
      <c r="G44" s="759">
        <v>60164.12</v>
      </c>
      <c r="H44" s="759">
        <f t="shared" si="3"/>
        <v>56155.77</v>
      </c>
      <c r="I44" s="629">
        <f t="shared" si="4"/>
        <v>0.51722985638999486</v>
      </c>
    </row>
    <row r="45" spans="1:9" s="36" customFormat="1" ht="17.25" customHeight="1">
      <c r="A45" s="760"/>
      <c r="B45" s="757"/>
      <c r="C45" s="759"/>
      <c r="D45" s="759"/>
      <c r="E45" s="759">
        <f t="shared" si="6"/>
        <v>0</v>
      </c>
      <c r="F45" s="759"/>
      <c r="G45" s="759"/>
      <c r="H45" s="759">
        <f t="shared" si="3"/>
        <v>0</v>
      </c>
      <c r="I45" s="629">
        <v>0</v>
      </c>
    </row>
    <row r="46" spans="1:9" s="36" customFormat="1" ht="17.25" customHeight="1">
      <c r="A46" s="753">
        <v>2000</v>
      </c>
      <c r="B46" s="754" t="s">
        <v>714</v>
      </c>
      <c r="C46" s="755">
        <f>C47+C58+C64+C69+C74+C78+C83</f>
        <v>287950</v>
      </c>
      <c r="D46" s="755">
        <f t="shared" ref="D46" si="23">D47+D58+D64+D69+D74+D78+D83</f>
        <v>325472.49</v>
      </c>
      <c r="E46" s="755">
        <f t="shared" si="6"/>
        <v>613422.49</v>
      </c>
      <c r="F46" s="755">
        <f t="shared" ref="F46" si="24">F47+F58+F64+F69+F74+F78+F83</f>
        <v>445532.32999999996</v>
      </c>
      <c r="G46" s="755">
        <f t="shared" ref="G46" si="25">G47+G58+G64+G69+G74+G78+G83</f>
        <v>445532.32999999996</v>
      </c>
      <c r="H46" s="755">
        <f t="shared" si="3"/>
        <v>167890.16000000003</v>
      </c>
      <c r="I46" s="629">
        <f t="shared" ref="I46:I49" si="26">F46/E46</f>
        <v>0.72630582879346328</v>
      </c>
    </row>
    <row r="47" spans="1:9" s="36" customFormat="1" ht="17.25" customHeight="1">
      <c r="A47" s="756">
        <v>2100</v>
      </c>
      <c r="B47" s="757" t="s">
        <v>715</v>
      </c>
      <c r="C47" s="759">
        <f>C48+C50+C52+C54+C56</f>
        <v>64450</v>
      </c>
      <c r="D47" s="759">
        <f>D48+D50+D52+D54+D56</f>
        <v>6392.9699999999993</v>
      </c>
      <c r="E47" s="759">
        <f t="shared" si="6"/>
        <v>70842.97</v>
      </c>
      <c r="F47" s="759">
        <f>F48+F50+F52+F54+F56</f>
        <v>48572.489999999991</v>
      </c>
      <c r="G47" s="759">
        <f>G48+G50+G52+G54+G56</f>
        <v>48572.489999999991</v>
      </c>
      <c r="H47" s="759">
        <f t="shared" si="3"/>
        <v>22270.48000000001</v>
      </c>
      <c r="I47" s="629">
        <f t="shared" si="26"/>
        <v>0.6856359918281234</v>
      </c>
    </row>
    <row r="48" spans="1:9" s="36" customFormat="1" ht="17.25" customHeight="1">
      <c r="A48" s="756">
        <v>211</v>
      </c>
      <c r="B48" s="757" t="s">
        <v>716</v>
      </c>
      <c r="C48" s="759">
        <f>C49</f>
        <v>15000</v>
      </c>
      <c r="D48" s="759">
        <f t="shared" ref="D48:G48" si="27">D49</f>
        <v>19626.03</v>
      </c>
      <c r="E48" s="759">
        <f t="shared" si="6"/>
        <v>34626.03</v>
      </c>
      <c r="F48" s="759">
        <f t="shared" si="27"/>
        <v>22768.51</v>
      </c>
      <c r="G48" s="759">
        <f t="shared" si="27"/>
        <v>22768.51</v>
      </c>
      <c r="H48" s="759">
        <f t="shared" si="3"/>
        <v>11857.52</v>
      </c>
      <c r="I48" s="629">
        <f t="shared" si="26"/>
        <v>0.65755473555588095</v>
      </c>
    </row>
    <row r="49" spans="1:9" s="36" customFormat="1" ht="17.25" customHeight="1">
      <c r="A49" s="760">
        <v>21101</v>
      </c>
      <c r="B49" s="757" t="s">
        <v>716</v>
      </c>
      <c r="C49" s="759">
        <v>15000</v>
      </c>
      <c r="D49" s="759">
        <v>19626.03</v>
      </c>
      <c r="E49" s="759">
        <f t="shared" si="6"/>
        <v>34626.03</v>
      </c>
      <c r="F49" s="759">
        <v>22768.51</v>
      </c>
      <c r="G49" s="759">
        <v>22768.51</v>
      </c>
      <c r="H49" s="759">
        <f t="shared" si="3"/>
        <v>11857.52</v>
      </c>
      <c r="I49" s="629">
        <f t="shared" si="26"/>
        <v>0.65755473555588095</v>
      </c>
    </row>
    <row r="50" spans="1:9" s="36" customFormat="1" ht="17.25" customHeight="1">
      <c r="A50" s="756">
        <v>212</v>
      </c>
      <c r="B50" s="757" t="s">
        <v>717</v>
      </c>
      <c r="C50" s="759">
        <f>C51</f>
        <v>28000</v>
      </c>
      <c r="D50" s="759">
        <f t="shared" ref="D50:G50" si="28">D51</f>
        <v>-4983.03</v>
      </c>
      <c r="E50" s="759">
        <f t="shared" si="6"/>
        <v>23016.97</v>
      </c>
      <c r="F50" s="759">
        <f t="shared" si="28"/>
        <v>20176.64</v>
      </c>
      <c r="G50" s="759">
        <f t="shared" si="28"/>
        <v>20176.64</v>
      </c>
      <c r="H50" s="759">
        <f t="shared" si="3"/>
        <v>2840.3300000000017</v>
      </c>
      <c r="I50" s="629">
        <f t="shared" ref="I50:I113" si="29">F50/E50</f>
        <v>0.87659844019434352</v>
      </c>
    </row>
    <row r="51" spans="1:9" s="6" customFormat="1" ht="20.25" customHeight="1">
      <c r="A51" s="760">
        <v>21201</v>
      </c>
      <c r="B51" s="757" t="s">
        <v>717</v>
      </c>
      <c r="C51" s="759">
        <v>28000</v>
      </c>
      <c r="D51" s="759">
        <v>-4983.03</v>
      </c>
      <c r="E51" s="759">
        <f t="shared" si="6"/>
        <v>23016.97</v>
      </c>
      <c r="F51" s="759">
        <v>20176.64</v>
      </c>
      <c r="G51" s="759">
        <v>20176.64</v>
      </c>
      <c r="H51" s="759">
        <f t="shared" si="3"/>
        <v>2840.3300000000017</v>
      </c>
      <c r="I51" s="629">
        <f t="shared" si="29"/>
        <v>0.87659844019434352</v>
      </c>
    </row>
    <row r="52" spans="1:9">
      <c r="A52" s="756">
        <v>215</v>
      </c>
      <c r="B52" s="757" t="s">
        <v>806</v>
      </c>
      <c r="C52" s="759">
        <f>C53</f>
        <v>1500</v>
      </c>
      <c r="D52" s="759">
        <f t="shared" ref="D52:G52" si="30">D53</f>
        <v>0</v>
      </c>
      <c r="E52" s="759">
        <f t="shared" si="6"/>
        <v>1500</v>
      </c>
      <c r="F52" s="759">
        <f t="shared" si="30"/>
        <v>664.84</v>
      </c>
      <c r="G52" s="759">
        <f t="shared" si="30"/>
        <v>664.84</v>
      </c>
      <c r="H52" s="759">
        <f t="shared" si="3"/>
        <v>835.16</v>
      </c>
      <c r="I52" s="629">
        <f t="shared" si="29"/>
        <v>0.44322666666666671</v>
      </c>
    </row>
    <row r="53" spans="1:9">
      <c r="A53" s="760">
        <v>21501</v>
      </c>
      <c r="B53" s="757" t="s">
        <v>718</v>
      </c>
      <c r="C53" s="759">
        <v>1500</v>
      </c>
      <c r="D53" s="759">
        <v>0</v>
      </c>
      <c r="E53" s="759">
        <f t="shared" si="6"/>
        <v>1500</v>
      </c>
      <c r="F53" s="759">
        <v>664.84</v>
      </c>
      <c r="G53" s="759">
        <v>664.84</v>
      </c>
      <c r="H53" s="759">
        <f t="shared" si="3"/>
        <v>835.16</v>
      </c>
      <c r="I53" s="629">
        <f t="shared" si="29"/>
        <v>0.44322666666666671</v>
      </c>
    </row>
    <row r="54" spans="1:9">
      <c r="A54" s="756">
        <v>216</v>
      </c>
      <c r="B54" s="757" t="s">
        <v>719</v>
      </c>
      <c r="C54" s="759">
        <f>C55</f>
        <v>5000</v>
      </c>
      <c r="D54" s="759">
        <f t="shared" ref="D54:G54" si="31">D55</f>
        <v>0</v>
      </c>
      <c r="E54" s="759">
        <f t="shared" si="6"/>
        <v>5000</v>
      </c>
      <c r="F54" s="759">
        <f t="shared" si="31"/>
        <v>1656.5</v>
      </c>
      <c r="G54" s="759">
        <f t="shared" si="31"/>
        <v>1656.5</v>
      </c>
      <c r="H54" s="759">
        <f t="shared" si="3"/>
        <v>3343.5</v>
      </c>
      <c r="I54" s="629">
        <f t="shared" si="29"/>
        <v>0.33129999999999998</v>
      </c>
    </row>
    <row r="55" spans="1:9">
      <c r="A55" s="760">
        <v>21601</v>
      </c>
      <c r="B55" s="757" t="s">
        <v>719</v>
      </c>
      <c r="C55" s="759">
        <v>5000</v>
      </c>
      <c r="D55" s="759">
        <v>0</v>
      </c>
      <c r="E55" s="759">
        <f t="shared" si="6"/>
        <v>5000</v>
      </c>
      <c r="F55" s="759">
        <v>1656.5</v>
      </c>
      <c r="G55" s="759">
        <v>1656.5</v>
      </c>
      <c r="H55" s="759">
        <f t="shared" si="3"/>
        <v>3343.5</v>
      </c>
      <c r="I55" s="629">
        <f t="shared" si="29"/>
        <v>0.33129999999999998</v>
      </c>
    </row>
    <row r="56" spans="1:9">
      <c r="A56" s="756">
        <v>218</v>
      </c>
      <c r="B56" s="757" t="s">
        <v>720</v>
      </c>
      <c r="C56" s="759">
        <f>C57</f>
        <v>14950</v>
      </c>
      <c r="D56" s="759">
        <f t="shared" ref="D56:G56" si="32">D57</f>
        <v>-8250.0300000000007</v>
      </c>
      <c r="E56" s="759">
        <f t="shared" si="6"/>
        <v>6699.9699999999993</v>
      </c>
      <c r="F56" s="759">
        <f t="shared" si="32"/>
        <v>3306</v>
      </c>
      <c r="G56" s="759">
        <f t="shared" si="32"/>
        <v>3306</v>
      </c>
      <c r="H56" s="759">
        <f t="shared" si="3"/>
        <v>3393.9699999999993</v>
      </c>
      <c r="I56" s="629">
        <f t="shared" si="29"/>
        <v>0.49343504523154585</v>
      </c>
    </row>
    <row r="57" spans="1:9">
      <c r="A57" s="760">
        <v>21801</v>
      </c>
      <c r="B57" s="757" t="s">
        <v>721</v>
      </c>
      <c r="C57" s="759">
        <v>14950</v>
      </c>
      <c r="D57" s="759">
        <v>-8250.0300000000007</v>
      </c>
      <c r="E57" s="759">
        <f t="shared" si="6"/>
        <v>6699.9699999999993</v>
      </c>
      <c r="F57" s="759">
        <v>3306</v>
      </c>
      <c r="G57" s="759">
        <v>3306</v>
      </c>
      <c r="H57" s="759">
        <f t="shared" si="3"/>
        <v>3393.9699999999993</v>
      </c>
      <c r="I57" s="629">
        <f t="shared" si="29"/>
        <v>0.49343504523154585</v>
      </c>
    </row>
    <row r="58" spans="1:9">
      <c r="A58" s="756">
        <v>2200</v>
      </c>
      <c r="B58" s="757" t="s">
        <v>722</v>
      </c>
      <c r="C58" s="761">
        <f>C59+C62</f>
        <v>17000</v>
      </c>
      <c r="D58" s="761">
        <f t="shared" ref="D58" si="33">D59+D62</f>
        <v>0</v>
      </c>
      <c r="E58" s="761">
        <f t="shared" si="6"/>
        <v>17000</v>
      </c>
      <c r="F58" s="761">
        <f t="shared" ref="F58" si="34">F59+F62</f>
        <v>6369.99</v>
      </c>
      <c r="G58" s="761">
        <f t="shared" ref="G58" si="35">G59+G62</f>
        <v>6369.99</v>
      </c>
      <c r="H58" s="761">
        <f t="shared" si="3"/>
        <v>10630.01</v>
      </c>
      <c r="I58" s="629">
        <f t="shared" si="29"/>
        <v>0.37470529411764703</v>
      </c>
    </row>
    <row r="59" spans="1:9">
      <c r="A59" s="756">
        <v>221</v>
      </c>
      <c r="B59" s="757" t="s">
        <v>723</v>
      </c>
      <c r="C59" s="759">
        <f>SUM(C60:C61)</f>
        <v>15500</v>
      </c>
      <c r="D59" s="759">
        <f t="shared" ref="D59" si="36">SUM(D60:D61)</f>
        <v>-1500.03</v>
      </c>
      <c r="E59" s="759">
        <f t="shared" si="6"/>
        <v>13999.97</v>
      </c>
      <c r="F59" s="759">
        <f t="shared" ref="F59" si="37">SUM(F60:F61)</f>
        <v>5707.51</v>
      </c>
      <c r="G59" s="759">
        <f t="shared" ref="G59" si="38">SUM(G60:G61)</f>
        <v>5707.51</v>
      </c>
      <c r="H59" s="759">
        <f t="shared" si="3"/>
        <v>8292.4599999999991</v>
      </c>
      <c r="I59" s="629">
        <f t="shared" si="29"/>
        <v>0.40768015931462714</v>
      </c>
    </row>
    <row r="60" spans="1:9">
      <c r="A60" s="760">
        <v>22101</v>
      </c>
      <c r="B60" s="757" t="s">
        <v>724</v>
      </c>
      <c r="C60" s="759">
        <v>6000</v>
      </c>
      <c r="D60" s="759">
        <v>0</v>
      </c>
      <c r="E60" s="759">
        <f t="shared" si="6"/>
        <v>6000</v>
      </c>
      <c r="F60" s="759">
        <v>4302.51</v>
      </c>
      <c r="G60" s="759">
        <v>4302.51</v>
      </c>
      <c r="H60" s="759">
        <f t="shared" si="3"/>
        <v>1697.4899999999998</v>
      </c>
      <c r="I60" s="629">
        <f t="shared" si="29"/>
        <v>0.71708500000000008</v>
      </c>
    </row>
    <row r="61" spans="1:9">
      <c r="A61" s="760">
        <v>22106</v>
      </c>
      <c r="B61" s="757" t="s">
        <v>725</v>
      </c>
      <c r="C61" s="759">
        <v>9500</v>
      </c>
      <c r="D61" s="759">
        <v>-1500.03</v>
      </c>
      <c r="E61" s="759">
        <f t="shared" si="6"/>
        <v>7999.97</v>
      </c>
      <c r="F61" s="759">
        <v>1405</v>
      </c>
      <c r="G61" s="759">
        <v>1405</v>
      </c>
      <c r="H61" s="759">
        <f t="shared" si="3"/>
        <v>6594.97</v>
      </c>
      <c r="I61" s="629">
        <f t="shared" si="29"/>
        <v>0.17562565859621973</v>
      </c>
    </row>
    <row r="62" spans="1:9">
      <c r="A62" s="756">
        <v>223</v>
      </c>
      <c r="B62" s="757" t="s">
        <v>726</v>
      </c>
      <c r="C62" s="759">
        <f>C63</f>
        <v>1500</v>
      </c>
      <c r="D62" s="759">
        <f>D63</f>
        <v>1500.03</v>
      </c>
      <c r="E62" s="759">
        <f t="shared" si="6"/>
        <v>3000.0299999999997</v>
      </c>
      <c r="F62" s="759">
        <f>F63</f>
        <v>662.48</v>
      </c>
      <c r="G62" s="759">
        <f>G63</f>
        <v>662.48</v>
      </c>
      <c r="H62" s="759">
        <f t="shared" si="3"/>
        <v>2337.5499999999997</v>
      </c>
      <c r="I62" s="629">
        <f t="shared" si="29"/>
        <v>0.22082445842208248</v>
      </c>
    </row>
    <row r="63" spans="1:9">
      <c r="A63" s="760">
        <v>22301</v>
      </c>
      <c r="B63" s="757" t="s">
        <v>726</v>
      </c>
      <c r="C63" s="759">
        <v>1500</v>
      </c>
      <c r="D63" s="759">
        <v>1500.03</v>
      </c>
      <c r="E63" s="759">
        <f t="shared" si="6"/>
        <v>3000.0299999999997</v>
      </c>
      <c r="F63" s="759">
        <v>662.48</v>
      </c>
      <c r="G63" s="759">
        <v>662.48</v>
      </c>
      <c r="H63" s="759">
        <f t="shared" si="3"/>
        <v>2337.5499999999997</v>
      </c>
      <c r="I63" s="629">
        <f t="shared" si="29"/>
        <v>0.22082445842208248</v>
      </c>
    </row>
    <row r="64" spans="1:9">
      <c r="A64" s="756">
        <v>2400</v>
      </c>
      <c r="B64" s="757" t="s">
        <v>727</v>
      </c>
      <c r="C64" s="759">
        <f>C65+C67</f>
        <v>12000</v>
      </c>
      <c r="D64" s="759">
        <f t="shared" ref="D64" si="39">D65+D67</f>
        <v>30206.699999999997</v>
      </c>
      <c r="E64" s="759">
        <f t="shared" si="6"/>
        <v>42206.7</v>
      </c>
      <c r="F64" s="759">
        <f t="shared" ref="F64" si="40">F65+F67</f>
        <v>31563.600000000002</v>
      </c>
      <c r="G64" s="759">
        <f t="shared" ref="G64" si="41">G65+G67</f>
        <v>31563.600000000002</v>
      </c>
      <c r="H64" s="759">
        <f t="shared" si="3"/>
        <v>10643.099999999995</v>
      </c>
      <c r="I64" s="629">
        <f t="shared" si="29"/>
        <v>0.74783387471657359</v>
      </c>
    </row>
    <row r="65" spans="1:9">
      <c r="A65" s="756">
        <v>246</v>
      </c>
      <c r="B65" s="757" t="s">
        <v>728</v>
      </c>
      <c r="C65" s="759">
        <f>C66</f>
        <v>7200</v>
      </c>
      <c r="D65" s="759">
        <f t="shared" ref="D65:G65" si="42">D66</f>
        <v>26456.67</v>
      </c>
      <c r="E65" s="759">
        <f t="shared" si="6"/>
        <v>33656.67</v>
      </c>
      <c r="F65" s="759">
        <f t="shared" si="42"/>
        <v>31228.86</v>
      </c>
      <c r="G65" s="759">
        <f t="shared" si="42"/>
        <v>31228.86</v>
      </c>
      <c r="H65" s="759">
        <f t="shared" si="3"/>
        <v>2427.8099999999977</v>
      </c>
      <c r="I65" s="629">
        <f t="shared" si="29"/>
        <v>0.92786541271017009</v>
      </c>
    </row>
    <row r="66" spans="1:9">
      <c r="A66" s="760">
        <v>24601</v>
      </c>
      <c r="B66" s="757" t="s">
        <v>728</v>
      </c>
      <c r="C66" s="759">
        <v>7200</v>
      </c>
      <c r="D66" s="759">
        <v>26456.67</v>
      </c>
      <c r="E66" s="759">
        <f t="shared" si="6"/>
        <v>33656.67</v>
      </c>
      <c r="F66" s="759">
        <v>31228.86</v>
      </c>
      <c r="G66" s="759">
        <v>31228.86</v>
      </c>
      <c r="H66" s="759">
        <f t="shared" si="3"/>
        <v>2427.8099999999977</v>
      </c>
      <c r="I66" s="629">
        <f t="shared" si="29"/>
        <v>0.92786541271017009</v>
      </c>
    </row>
    <row r="67" spans="1:9">
      <c r="A67" s="756">
        <v>248</v>
      </c>
      <c r="B67" s="757" t="s">
        <v>729</v>
      </c>
      <c r="C67" s="759">
        <f>C68</f>
        <v>4800</v>
      </c>
      <c r="D67" s="759">
        <f t="shared" ref="D67:G67" si="43">D68</f>
        <v>3750.03</v>
      </c>
      <c r="E67" s="759">
        <f t="shared" si="6"/>
        <v>8550.0300000000007</v>
      </c>
      <c r="F67" s="759">
        <f t="shared" si="43"/>
        <v>334.74</v>
      </c>
      <c r="G67" s="759">
        <f t="shared" si="43"/>
        <v>334.74</v>
      </c>
      <c r="H67" s="759">
        <f t="shared" si="3"/>
        <v>8215.2900000000009</v>
      </c>
      <c r="I67" s="629">
        <f t="shared" si="29"/>
        <v>3.9150739821965534E-2</v>
      </c>
    </row>
    <row r="68" spans="1:9">
      <c r="A68" s="760">
        <v>24801</v>
      </c>
      <c r="B68" s="757" t="s">
        <v>729</v>
      </c>
      <c r="C68" s="759">
        <v>4800</v>
      </c>
      <c r="D68" s="759">
        <v>3750.03</v>
      </c>
      <c r="E68" s="759">
        <f t="shared" si="6"/>
        <v>8550.0300000000007</v>
      </c>
      <c r="F68" s="759">
        <v>334.74</v>
      </c>
      <c r="G68" s="759">
        <v>334.74</v>
      </c>
      <c r="H68" s="759">
        <f t="shared" si="3"/>
        <v>8215.2900000000009</v>
      </c>
      <c r="I68" s="629">
        <f t="shared" si="29"/>
        <v>3.9150739821965534E-2</v>
      </c>
    </row>
    <row r="69" spans="1:9">
      <c r="A69" s="756">
        <v>2500</v>
      </c>
      <c r="B69" s="757" t="s">
        <v>730</v>
      </c>
      <c r="C69" s="759">
        <f>C70+C72</f>
        <v>7000</v>
      </c>
      <c r="D69" s="759">
        <f t="shared" ref="D69" si="44">D70+D72</f>
        <v>0</v>
      </c>
      <c r="E69" s="759">
        <f t="shared" si="6"/>
        <v>7000</v>
      </c>
      <c r="F69" s="759">
        <f t="shared" ref="F69" si="45">F70+F72</f>
        <v>2431.4699999999998</v>
      </c>
      <c r="G69" s="759">
        <f t="shared" ref="G69" si="46">G70+G72</f>
        <v>2431.4699999999998</v>
      </c>
      <c r="H69" s="759">
        <f t="shared" si="3"/>
        <v>4568.5300000000007</v>
      </c>
      <c r="I69" s="629">
        <f t="shared" si="29"/>
        <v>0.34735285714285713</v>
      </c>
    </row>
    <row r="70" spans="1:9">
      <c r="A70" s="756">
        <v>252</v>
      </c>
      <c r="B70" s="757" t="s">
        <v>731</v>
      </c>
      <c r="C70" s="759">
        <f>C71</f>
        <v>2000</v>
      </c>
      <c r="D70" s="759">
        <f>D71</f>
        <v>-749.97</v>
      </c>
      <c r="E70" s="759">
        <f t="shared" si="6"/>
        <v>1250.03</v>
      </c>
      <c r="F70" s="759">
        <f>F71</f>
        <v>41.31</v>
      </c>
      <c r="G70" s="759">
        <f>G71</f>
        <v>41.31</v>
      </c>
      <c r="H70" s="759">
        <f t="shared" si="3"/>
        <v>1208.72</v>
      </c>
      <c r="I70" s="629">
        <f t="shared" si="29"/>
        <v>3.3047206867035196E-2</v>
      </c>
    </row>
    <row r="71" spans="1:9">
      <c r="A71" s="760">
        <v>25201</v>
      </c>
      <c r="B71" s="757" t="s">
        <v>731</v>
      </c>
      <c r="C71" s="759">
        <v>2000</v>
      </c>
      <c r="D71" s="759">
        <v>-749.97</v>
      </c>
      <c r="E71" s="759">
        <f t="shared" si="6"/>
        <v>1250.03</v>
      </c>
      <c r="F71" s="759">
        <v>41.31</v>
      </c>
      <c r="G71" s="759">
        <v>41.31</v>
      </c>
      <c r="H71" s="759">
        <f t="shared" si="3"/>
        <v>1208.72</v>
      </c>
      <c r="I71" s="629">
        <f t="shared" si="29"/>
        <v>3.3047206867035196E-2</v>
      </c>
    </row>
    <row r="72" spans="1:9">
      <c r="A72" s="756">
        <v>253</v>
      </c>
      <c r="B72" s="757" t="s">
        <v>732</v>
      </c>
      <c r="C72" s="759">
        <f>C73</f>
        <v>5000</v>
      </c>
      <c r="D72" s="759">
        <f t="shared" ref="D72:G72" si="47">D73</f>
        <v>749.97</v>
      </c>
      <c r="E72" s="759">
        <f t="shared" si="6"/>
        <v>5749.97</v>
      </c>
      <c r="F72" s="759">
        <f t="shared" si="47"/>
        <v>2390.16</v>
      </c>
      <c r="G72" s="759">
        <f t="shared" si="47"/>
        <v>2390.16</v>
      </c>
      <c r="H72" s="759">
        <f t="shared" si="3"/>
        <v>3359.8100000000004</v>
      </c>
      <c r="I72" s="629">
        <f t="shared" si="29"/>
        <v>0.41568216877653269</v>
      </c>
    </row>
    <row r="73" spans="1:9">
      <c r="A73" s="760">
        <v>25301</v>
      </c>
      <c r="B73" s="757" t="s">
        <v>732</v>
      </c>
      <c r="C73" s="759">
        <v>5000</v>
      </c>
      <c r="D73" s="759">
        <v>749.97</v>
      </c>
      <c r="E73" s="759">
        <f t="shared" si="6"/>
        <v>5749.97</v>
      </c>
      <c r="F73" s="759">
        <v>2390.16</v>
      </c>
      <c r="G73" s="759">
        <v>2390.16</v>
      </c>
      <c r="H73" s="759">
        <f t="shared" si="3"/>
        <v>3359.8100000000004</v>
      </c>
      <c r="I73" s="629">
        <f t="shared" si="29"/>
        <v>0.41568216877653269</v>
      </c>
    </row>
    <row r="74" spans="1:9">
      <c r="A74" s="760">
        <v>2600</v>
      </c>
      <c r="B74" s="757" t="s">
        <v>733</v>
      </c>
      <c r="C74" s="759">
        <f>C75</f>
        <v>120500</v>
      </c>
      <c r="D74" s="759">
        <f t="shared" ref="D74" si="48">SUM(D76:D77)</f>
        <v>45000</v>
      </c>
      <c r="E74" s="759">
        <f t="shared" si="6"/>
        <v>165500</v>
      </c>
      <c r="F74" s="759">
        <f t="shared" ref="F74" si="49">SUM(F76:F77)</f>
        <v>118440.37000000001</v>
      </c>
      <c r="G74" s="759">
        <f t="shared" ref="G74" si="50">SUM(G76:G77)</f>
        <v>118440.37000000001</v>
      </c>
      <c r="H74" s="759">
        <f t="shared" si="3"/>
        <v>47059.62999999999</v>
      </c>
      <c r="I74" s="629">
        <f t="shared" si="29"/>
        <v>0.7156517824773414</v>
      </c>
    </row>
    <row r="75" spans="1:9">
      <c r="A75" s="756">
        <v>261</v>
      </c>
      <c r="B75" s="757" t="s">
        <v>733</v>
      </c>
      <c r="C75" s="759">
        <f>C76+C77</f>
        <v>120500</v>
      </c>
      <c r="D75" s="759">
        <v>0</v>
      </c>
      <c r="E75" s="759">
        <f t="shared" si="6"/>
        <v>120500</v>
      </c>
      <c r="F75" s="759">
        <v>0</v>
      </c>
      <c r="G75" s="759">
        <v>0</v>
      </c>
      <c r="H75" s="759">
        <f t="shared" si="3"/>
        <v>120500</v>
      </c>
      <c r="I75" s="629">
        <f t="shared" si="29"/>
        <v>0</v>
      </c>
    </row>
    <row r="76" spans="1:9">
      <c r="A76" s="760">
        <v>26101</v>
      </c>
      <c r="B76" s="757" t="s">
        <v>734</v>
      </c>
      <c r="C76" s="759">
        <v>120000</v>
      </c>
      <c r="D76" s="759">
        <v>43500.06</v>
      </c>
      <c r="E76" s="759">
        <f t="shared" ref="E76:E139" si="51">C76+D76</f>
        <v>163500.06</v>
      </c>
      <c r="F76" s="759">
        <v>117331.05</v>
      </c>
      <c r="G76" s="759">
        <v>117331.05</v>
      </c>
      <c r="H76" s="759">
        <f t="shared" si="3"/>
        <v>46169.009999999995</v>
      </c>
      <c r="I76" s="629">
        <f t="shared" si="29"/>
        <v>0.7176208375703349</v>
      </c>
    </row>
    <row r="77" spans="1:9">
      <c r="A77" s="760">
        <v>26102</v>
      </c>
      <c r="B77" s="757" t="s">
        <v>735</v>
      </c>
      <c r="C77" s="759">
        <v>500</v>
      </c>
      <c r="D77" s="759">
        <v>1499.94</v>
      </c>
      <c r="E77" s="759">
        <f t="shared" si="51"/>
        <v>1999.94</v>
      </c>
      <c r="F77" s="759">
        <v>1109.32</v>
      </c>
      <c r="G77" s="759">
        <v>1109.32</v>
      </c>
      <c r="H77" s="759">
        <f t="shared" ref="H77:H142" si="52">E77-F77</f>
        <v>890.62000000000012</v>
      </c>
      <c r="I77" s="629">
        <f t="shared" si="29"/>
        <v>0.55467664029920893</v>
      </c>
    </row>
    <row r="78" spans="1:9">
      <c r="A78" s="756">
        <v>2700</v>
      </c>
      <c r="B78" s="757" t="s">
        <v>736</v>
      </c>
      <c r="C78" s="759">
        <f>C79+C81</f>
        <v>20000</v>
      </c>
      <c r="D78" s="759">
        <f t="shared" ref="D78" si="53">D79+D81</f>
        <v>0</v>
      </c>
      <c r="E78" s="759">
        <f t="shared" si="51"/>
        <v>20000</v>
      </c>
      <c r="F78" s="759">
        <f t="shared" ref="F78" si="54">F79+F81</f>
        <v>77.489999999999995</v>
      </c>
      <c r="G78" s="759">
        <f t="shared" ref="G78" si="55">G79+G81</f>
        <v>77.489999999999995</v>
      </c>
      <c r="H78" s="759">
        <f t="shared" si="52"/>
        <v>19922.509999999998</v>
      </c>
      <c r="I78" s="629">
        <f t="shared" si="29"/>
        <v>3.8744999999999999E-3</v>
      </c>
    </row>
    <row r="79" spans="1:9">
      <c r="A79" s="756">
        <v>271</v>
      </c>
      <c r="B79" s="757" t="s">
        <v>737</v>
      </c>
      <c r="C79" s="759">
        <f>C80</f>
        <v>8000</v>
      </c>
      <c r="D79" s="759">
        <f t="shared" ref="D79:G79" si="56">D80</f>
        <v>0</v>
      </c>
      <c r="E79" s="759">
        <f t="shared" si="51"/>
        <v>8000</v>
      </c>
      <c r="F79" s="759">
        <f t="shared" si="56"/>
        <v>0</v>
      </c>
      <c r="G79" s="759">
        <f t="shared" si="56"/>
        <v>0</v>
      </c>
      <c r="H79" s="759">
        <f t="shared" si="52"/>
        <v>8000</v>
      </c>
      <c r="I79" s="629">
        <f t="shared" si="29"/>
        <v>0</v>
      </c>
    </row>
    <row r="80" spans="1:9">
      <c r="A80" s="760">
        <v>27101</v>
      </c>
      <c r="B80" s="757" t="s">
        <v>737</v>
      </c>
      <c r="C80" s="759">
        <v>8000</v>
      </c>
      <c r="D80" s="759">
        <v>0</v>
      </c>
      <c r="E80" s="759">
        <f t="shared" si="51"/>
        <v>8000</v>
      </c>
      <c r="F80" s="759">
        <v>0</v>
      </c>
      <c r="G80" s="759">
        <v>0</v>
      </c>
      <c r="H80" s="759">
        <f t="shared" si="52"/>
        <v>8000</v>
      </c>
      <c r="I80" s="629">
        <f t="shared" si="29"/>
        <v>0</v>
      </c>
    </row>
    <row r="81" spans="1:9">
      <c r="A81" s="756">
        <v>272</v>
      </c>
      <c r="B81" s="757" t="s">
        <v>738</v>
      </c>
      <c r="C81" s="759">
        <f>C82</f>
        <v>12000</v>
      </c>
      <c r="D81" s="759">
        <f t="shared" ref="D81:G81" si="57">D82</f>
        <v>0</v>
      </c>
      <c r="E81" s="759">
        <f t="shared" si="51"/>
        <v>12000</v>
      </c>
      <c r="F81" s="759">
        <f t="shared" si="57"/>
        <v>77.489999999999995</v>
      </c>
      <c r="G81" s="759">
        <f t="shared" si="57"/>
        <v>77.489999999999995</v>
      </c>
      <c r="H81" s="759">
        <f t="shared" si="52"/>
        <v>11922.51</v>
      </c>
      <c r="I81" s="629">
        <f t="shared" si="29"/>
        <v>6.4574999999999997E-3</v>
      </c>
    </row>
    <row r="82" spans="1:9">
      <c r="A82" s="760">
        <v>27201</v>
      </c>
      <c r="B82" s="757" t="s">
        <v>738</v>
      </c>
      <c r="C82" s="759">
        <v>12000</v>
      </c>
      <c r="D82" s="759">
        <v>0</v>
      </c>
      <c r="E82" s="759">
        <f t="shared" si="51"/>
        <v>12000</v>
      </c>
      <c r="F82" s="759">
        <v>77.489999999999995</v>
      </c>
      <c r="G82" s="759">
        <v>77.489999999999995</v>
      </c>
      <c r="H82" s="759">
        <f t="shared" si="52"/>
        <v>11922.51</v>
      </c>
      <c r="I82" s="629">
        <f t="shared" si="29"/>
        <v>6.4574999999999997E-3</v>
      </c>
    </row>
    <row r="83" spans="1:9">
      <c r="A83" s="756">
        <v>2900</v>
      </c>
      <c r="B83" s="757" t="s">
        <v>739</v>
      </c>
      <c r="C83" s="759">
        <f>C84+C86+C88+C90+C92+C94</f>
        <v>47000</v>
      </c>
      <c r="D83" s="759">
        <f t="shared" ref="D83" si="58">D84+D86+D88+D90+D92+D94</f>
        <v>243872.82</v>
      </c>
      <c r="E83" s="759">
        <f t="shared" si="51"/>
        <v>290872.82</v>
      </c>
      <c r="F83" s="759">
        <f t="shared" ref="F83" si="59">F84+F86+F88+F90+F92+F94</f>
        <v>238076.92</v>
      </c>
      <c r="G83" s="759">
        <f t="shared" ref="G83" si="60">G84+G86+G88+G90+G92+G94</f>
        <v>238076.92</v>
      </c>
      <c r="H83" s="759">
        <f t="shared" si="52"/>
        <v>52795.899999999994</v>
      </c>
      <c r="I83" s="629">
        <f t="shared" si="29"/>
        <v>0.818491463038726</v>
      </c>
    </row>
    <row r="84" spans="1:9">
      <c r="A84" s="756">
        <v>291</v>
      </c>
      <c r="B84" s="757" t="s">
        <v>740</v>
      </c>
      <c r="C84" s="759">
        <f>C85</f>
        <v>10000</v>
      </c>
      <c r="D84" s="759">
        <f t="shared" ref="D84:G84" si="61">D85</f>
        <v>7499.97</v>
      </c>
      <c r="E84" s="759">
        <f t="shared" si="51"/>
        <v>17499.97</v>
      </c>
      <c r="F84" s="759">
        <f t="shared" si="61"/>
        <v>9807.2800000000007</v>
      </c>
      <c r="G84" s="759">
        <f t="shared" si="61"/>
        <v>9807.2800000000007</v>
      </c>
      <c r="H84" s="759">
        <f t="shared" si="52"/>
        <v>7692.6900000000005</v>
      </c>
      <c r="I84" s="629">
        <f t="shared" si="29"/>
        <v>0.56041696071478975</v>
      </c>
    </row>
    <row r="85" spans="1:9">
      <c r="A85" s="760">
        <v>29101</v>
      </c>
      <c r="B85" s="757" t="s">
        <v>740</v>
      </c>
      <c r="C85" s="759">
        <v>10000</v>
      </c>
      <c r="D85" s="759">
        <v>7499.97</v>
      </c>
      <c r="E85" s="759">
        <f t="shared" si="51"/>
        <v>17499.97</v>
      </c>
      <c r="F85" s="759">
        <v>9807.2800000000007</v>
      </c>
      <c r="G85" s="759">
        <v>9807.2800000000007</v>
      </c>
      <c r="H85" s="759">
        <f t="shared" si="52"/>
        <v>7692.6900000000005</v>
      </c>
      <c r="I85" s="629">
        <f t="shared" si="29"/>
        <v>0.56041696071478975</v>
      </c>
    </row>
    <row r="86" spans="1:9">
      <c r="A86" s="756">
        <v>293</v>
      </c>
      <c r="B86" s="757" t="s">
        <v>741</v>
      </c>
      <c r="C86" s="759">
        <f>C87</f>
        <v>1000</v>
      </c>
      <c r="D86" s="759">
        <f t="shared" ref="D86:G86" si="62">D87</f>
        <v>0</v>
      </c>
      <c r="E86" s="759">
        <f t="shared" si="51"/>
        <v>1000</v>
      </c>
      <c r="F86" s="759">
        <f t="shared" si="62"/>
        <v>39.950000000000003</v>
      </c>
      <c r="G86" s="759">
        <f t="shared" si="62"/>
        <v>39.950000000000003</v>
      </c>
      <c r="H86" s="759">
        <f t="shared" si="52"/>
        <v>960.05</v>
      </c>
      <c r="I86" s="629">
        <f t="shared" si="29"/>
        <v>3.9949999999999999E-2</v>
      </c>
    </row>
    <row r="87" spans="1:9">
      <c r="A87" s="760">
        <v>29301</v>
      </c>
      <c r="B87" s="757" t="s">
        <v>741</v>
      </c>
      <c r="C87" s="759">
        <v>1000</v>
      </c>
      <c r="D87" s="759">
        <v>0</v>
      </c>
      <c r="E87" s="759">
        <f t="shared" si="51"/>
        <v>1000</v>
      </c>
      <c r="F87" s="759">
        <v>39.950000000000003</v>
      </c>
      <c r="G87" s="759">
        <v>39.950000000000003</v>
      </c>
      <c r="H87" s="759">
        <f t="shared" si="52"/>
        <v>960.05</v>
      </c>
      <c r="I87" s="629">
        <f t="shared" si="29"/>
        <v>3.9949999999999999E-2</v>
      </c>
    </row>
    <row r="88" spans="1:9">
      <c r="A88" s="756">
        <v>294</v>
      </c>
      <c r="B88" s="757" t="s">
        <v>742</v>
      </c>
      <c r="C88" s="759">
        <f>C89</f>
        <v>2500</v>
      </c>
      <c r="D88" s="759">
        <f t="shared" ref="D88:G88" si="63">D89</f>
        <v>1233</v>
      </c>
      <c r="E88" s="759">
        <f t="shared" si="51"/>
        <v>3733</v>
      </c>
      <c r="F88" s="759">
        <f t="shared" si="63"/>
        <v>2516.7600000000002</v>
      </c>
      <c r="G88" s="759">
        <f t="shared" si="63"/>
        <v>2516.7600000000002</v>
      </c>
      <c r="H88" s="759">
        <f t="shared" si="52"/>
        <v>1216.2399999999998</v>
      </c>
      <c r="I88" s="629">
        <f t="shared" si="29"/>
        <v>0.67419233860166095</v>
      </c>
    </row>
    <row r="89" spans="1:9">
      <c r="A89" s="760">
        <v>29401</v>
      </c>
      <c r="B89" s="757" t="s">
        <v>743</v>
      </c>
      <c r="C89" s="759">
        <v>2500</v>
      </c>
      <c r="D89" s="759">
        <v>1233</v>
      </c>
      <c r="E89" s="759">
        <f t="shared" si="51"/>
        <v>3733</v>
      </c>
      <c r="F89" s="759">
        <v>2516.7600000000002</v>
      </c>
      <c r="G89" s="759">
        <v>2516.7600000000002</v>
      </c>
      <c r="H89" s="759">
        <f t="shared" si="52"/>
        <v>1216.2399999999998</v>
      </c>
      <c r="I89" s="629">
        <f t="shared" si="29"/>
        <v>0.67419233860166095</v>
      </c>
    </row>
    <row r="90" spans="1:9">
      <c r="A90" s="756">
        <v>296</v>
      </c>
      <c r="B90" s="757" t="s">
        <v>744</v>
      </c>
      <c r="C90" s="759">
        <f>C91</f>
        <v>15500</v>
      </c>
      <c r="D90" s="759">
        <f t="shared" ref="D90:G90" si="64">D91</f>
        <v>3750.03</v>
      </c>
      <c r="E90" s="759">
        <f t="shared" si="51"/>
        <v>19250.03</v>
      </c>
      <c r="F90" s="759">
        <f t="shared" si="64"/>
        <v>13444.83</v>
      </c>
      <c r="G90" s="759">
        <f t="shared" si="64"/>
        <v>13444.83</v>
      </c>
      <c r="H90" s="759">
        <f t="shared" si="52"/>
        <v>5805.1999999999989</v>
      </c>
      <c r="I90" s="629">
        <f t="shared" si="29"/>
        <v>0.69843163880783565</v>
      </c>
    </row>
    <row r="91" spans="1:9">
      <c r="A91" s="760">
        <v>29601</v>
      </c>
      <c r="B91" s="757" t="s">
        <v>744</v>
      </c>
      <c r="C91" s="759">
        <v>15500</v>
      </c>
      <c r="D91" s="759">
        <v>3750.03</v>
      </c>
      <c r="E91" s="759">
        <f t="shared" si="51"/>
        <v>19250.03</v>
      </c>
      <c r="F91" s="759">
        <v>13444.83</v>
      </c>
      <c r="G91" s="759">
        <v>13444.83</v>
      </c>
      <c r="H91" s="759">
        <f t="shared" si="52"/>
        <v>5805.1999999999989</v>
      </c>
      <c r="I91" s="629">
        <f t="shared" si="29"/>
        <v>0.69843163880783565</v>
      </c>
    </row>
    <row r="92" spans="1:9">
      <c r="A92" s="756">
        <v>298</v>
      </c>
      <c r="B92" s="757" t="s">
        <v>745</v>
      </c>
      <c r="C92" s="759">
        <f>C93</f>
        <v>16000</v>
      </c>
      <c r="D92" s="759">
        <f t="shared" ref="D92:G92" si="65">D93</f>
        <v>231389.82</v>
      </c>
      <c r="E92" s="759">
        <f t="shared" si="51"/>
        <v>247389.82</v>
      </c>
      <c r="F92" s="759">
        <f t="shared" si="65"/>
        <v>212223.28</v>
      </c>
      <c r="G92" s="759">
        <f t="shared" si="65"/>
        <v>212223.28</v>
      </c>
      <c r="H92" s="759">
        <f t="shared" si="52"/>
        <v>35166.540000000008</v>
      </c>
      <c r="I92" s="629">
        <f t="shared" si="29"/>
        <v>0.85784968839865761</v>
      </c>
    </row>
    <row r="93" spans="1:9">
      <c r="A93" s="760">
        <v>29801</v>
      </c>
      <c r="B93" s="757" t="s">
        <v>745</v>
      </c>
      <c r="C93" s="759">
        <v>16000</v>
      </c>
      <c r="D93" s="759">
        <v>231389.82</v>
      </c>
      <c r="E93" s="759">
        <f t="shared" si="51"/>
        <v>247389.82</v>
      </c>
      <c r="F93" s="759">
        <v>212223.28</v>
      </c>
      <c r="G93" s="759">
        <v>212223.28</v>
      </c>
      <c r="H93" s="759">
        <f t="shared" si="52"/>
        <v>35166.540000000008</v>
      </c>
      <c r="I93" s="629">
        <f t="shared" si="29"/>
        <v>0.85784968839865761</v>
      </c>
    </row>
    <row r="94" spans="1:9">
      <c r="A94" s="756">
        <v>299</v>
      </c>
      <c r="B94" s="757" t="s">
        <v>746</v>
      </c>
      <c r="C94" s="759">
        <f>C95</f>
        <v>2000</v>
      </c>
      <c r="D94" s="759">
        <f t="shared" ref="D94:G94" si="66">D95</f>
        <v>0</v>
      </c>
      <c r="E94" s="759">
        <f t="shared" si="51"/>
        <v>2000</v>
      </c>
      <c r="F94" s="759">
        <f t="shared" si="66"/>
        <v>44.82</v>
      </c>
      <c r="G94" s="759">
        <f t="shared" si="66"/>
        <v>44.82</v>
      </c>
      <c r="H94" s="759">
        <f t="shared" si="52"/>
        <v>1955.18</v>
      </c>
      <c r="I94" s="629">
        <f t="shared" si="29"/>
        <v>2.2409999999999999E-2</v>
      </c>
    </row>
    <row r="95" spans="1:9">
      <c r="A95" s="760">
        <v>29901</v>
      </c>
      <c r="B95" s="757" t="s">
        <v>746</v>
      </c>
      <c r="C95" s="759">
        <v>2000</v>
      </c>
      <c r="D95" s="759">
        <v>0</v>
      </c>
      <c r="E95" s="759">
        <f t="shared" si="51"/>
        <v>2000</v>
      </c>
      <c r="F95" s="759">
        <v>44.82</v>
      </c>
      <c r="G95" s="759">
        <v>44.82</v>
      </c>
      <c r="H95" s="759">
        <f t="shared" si="52"/>
        <v>1955.18</v>
      </c>
      <c r="I95" s="629">
        <f t="shared" si="29"/>
        <v>2.2409999999999999E-2</v>
      </c>
    </row>
    <row r="96" spans="1:9">
      <c r="A96" s="760"/>
      <c r="B96" s="762"/>
      <c r="C96" s="762"/>
      <c r="D96" s="759"/>
      <c r="E96" s="759">
        <f t="shared" si="51"/>
        <v>0</v>
      </c>
      <c r="F96" s="759"/>
      <c r="G96" s="759"/>
      <c r="H96" s="759"/>
      <c r="I96" s="629"/>
    </row>
    <row r="97" spans="1:9">
      <c r="A97" s="753">
        <v>3000</v>
      </c>
      <c r="B97" s="754" t="s">
        <v>747</v>
      </c>
      <c r="C97" s="755">
        <f>C98+C110+C119+C130+C137+C151+C161+C164</f>
        <v>1093318</v>
      </c>
      <c r="D97" s="755">
        <f>D98+D110+D119+D130+D137+D151+D161+D164</f>
        <v>183735.36</v>
      </c>
      <c r="E97" s="755">
        <f t="shared" si="51"/>
        <v>1277053.3599999999</v>
      </c>
      <c r="F97" s="755">
        <f>F98+F110+F119+F130+F137+F151+F161+F164</f>
        <v>914515.41</v>
      </c>
      <c r="G97" s="755">
        <f>G98+G110+G119+G130+G137+G151+G161+G164</f>
        <v>914515.41</v>
      </c>
      <c r="H97" s="755">
        <f t="shared" si="52"/>
        <v>362537.94999999984</v>
      </c>
      <c r="I97" s="629">
        <f t="shared" si="29"/>
        <v>0.7161137025629063</v>
      </c>
    </row>
    <row r="98" spans="1:9">
      <c r="A98" s="756">
        <v>3100</v>
      </c>
      <c r="B98" s="757" t="s">
        <v>748</v>
      </c>
      <c r="C98" s="759">
        <f>C99+C101+C103+C105+C107</f>
        <v>393700</v>
      </c>
      <c r="D98" s="759">
        <f t="shared" ref="D98" si="67">D99+D101+D103+D105+D107</f>
        <v>-15750</v>
      </c>
      <c r="E98" s="759">
        <f t="shared" si="51"/>
        <v>377950</v>
      </c>
      <c r="F98" s="759">
        <f t="shared" ref="F98" si="68">F99+F101+F103+F105+F107</f>
        <v>241710.58</v>
      </c>
      <c r="G98" s="759">
        <f t="shared" ref="G98" si="69">G99+G101+G103+G105+G107</f>
        <v>241710.58</v>
      </c>
      <c r="H98" s="759">
        <f t="shared" si="52"/>
        <v>136239.42000000001</v>
      </c>
      <c r="I98" s="629">
        <f t="shared" si="29"/>
        <v>0.63953057282709347</v>
      </c>
    </row>
    <row r="99" spans="1:9">
      <c r="A99" s="756">
        <v>311</v>
      </c>
      <c r="B99" s="757" t="s">
        <v>749</v>
      </c>
      <c r="C99" s="759">
        <f>C100</f>
        <v>92000</v>
      </c>
      <c r="D99" s="759">
        <f t="shared" ref="D99:G99" si="70">D100</f>
        <v>-13500</v>
      </c>
      <c r="E99" s="759">
        <f t="shared" si="51"/>
        <v>78500</v>
      </c>
      <c r="F99" s="759">
        <f t="shared" si="70"/>
        <v>40262.15</v>
      </c>
      <c r="G99" s="759">
        <f t="shared" si="70"/>
        <v>40262.15</v>
      </c>
      <c r="H99" s="759">
        <f t="shared" si="52"/>
        <v>38237.85</v>
      </c>
      <c r="I99" s="629">
        <f t="shared" si="29"/>
        <v>0.51289363057324844</v>
      </c>
    </row>
    <row r="100" spans="1:9">
      <c r="A100" s="760">
        <v>31101</v>
      </c>
      <c r="B100" s="757" t="s">
        <v>749</v>
      </c>
      <c r="C100" s="759">
        <v>92000</v>
      </c>
      <c r="D100" s="759">
        <v>-13500</v>
      </c>
      <c r="E100" s="759">
        <f t="shared" si="51"/>
        <v>78500</v>
      </c>
      <c r="F100" s="759">
        <v>40262.15</v>
      </c>
      <c r="G100" s="759">
        <v>40262.15</v>
      </c>
      <c r="H100" s="759">
        <f t="shared" si="52"/>
        <v>38237.85</v>
      </c>
      <c r="I100" s="629">
        <f t="shared" si="29"/>
        <v>0.51289363057324844</v>
      </c>
    </row>
    <row r="101" spans="1:9">
      <c r="A101" s="756">
        <v>313</v>
      </c>
      <c r="B101" s="757" t="s">
        <v>750</v>
      </c>
      <c r="C101" s="759">
        <f>C102</f>
        <v>10000</v>
      </c>
      <c r="D101" s="759">
        <f t="shared" ref="D101:G101" si="71">D102</f>
        <v>0</v>
      </c>
      <c r="E101" s="759">
        <f t="shared" si="51"/>
        <v>10000</v>
      </c>
      <c r="F101" s="759">
        <f t="shared" si="71"/>
        <v>4402</v>
      </c>
      <c r="G101" s="759">
        <f t="shared" si="71"/>
        <v>4402</v>
      </c>
      <c r="H101" s="759">
        <f t="shared" si="52"/>
        <v>5598</v>
      </c>
      <c r="I101" s="629">
        <f t="shared" si="29"/>
        <v>0.44019999999999998</v>
      </c>
    </row>
    <row r="102" spans="1:9">
      <c r="A102" s="760">
        <v>31301</v>
      </c>
      <c r="B102" s="757" t="s">
        <v>751</v>
      </c>
      <c r="C102" s="759">
        <v>10000</v>
      </c>
      <c r="D102" s="759">
        <v>0</v>
      </c>
      <c r="E102" s="759">
        <f t="shared" si="51"/>
        <v>10000</v>
      </c>
      <c r="F102" s="759">
        <v>4402</v>
      </c>
      <c r="G102" s="759">
        <v>4402</v>
      </c>
      <c r="H102" s="759">
        <f t="shared" si="52"/>
        <v>5598</v>
      </c>
      <c r="I102" s="629">
        <f t="shared" si="29"/>
        <v>0.44019999999999998</v>
      </c>
    </row>
    <row r="103" spans="1:9">
      <c r="A103" s="756">
        <v>314</v>
      </c>
      <c r="B103" s="757" t="s">
        <v>752</v>
      </c>
      <c r="C103" s="759">
        <f>C104</f>
        <v>192000</v>
      </c>
      <c r="D103" s="759">
        <f t="shared" ref="D103:G103" si="72">D104</f>
        <v>0</v>
      </c>
      <c r="E103" s="759">
        <f t="shared" si="51"/>
        <v>192000</v>
      </c>
      <c r="F103" s="759">
        <f t="shared" si="72"/>
        <v>133320.95999999999</v>
      </c>
      <c r="G103" s="759">
        <f t="shared" si="72"/>
        <v>133320.95999999999</v>
      </c>
      <c r="H103" s="759">
        <f t="shared" si="52"/>
        <v>58679.040000000008</v>
      </c>
      <c r="I103" s="629">
        <f t="shared" si="29"/>
        <v>0.69438</v>
      </c>
    </row>
    <row r="104" spans="1:9">
      <c r="A104" s="760">
        <v>31401</v>
      </c>
      <c r="B104" s="757" t="s">
        <v>752</v>
      </c>
      <c r="C104" s="759">
        <v>192000</v>
      </c>
      <c r="D104" s="759">
        <v>0</v>
      </c>
      <c r="E104" s="759">
        <f t="shared" si="51"/>
        <v>192000</v>
      </c>
      <c r="F104" s="759">
        <v>133320.95999999999</v>
      </c>
      <c r="G104" s="759">
        <v>133320.95999999999</v>
      </c>
      <c r="H104" s="759">
        <f t="shared" si="52"/>
        <v>58679.040000000008</v>
      </c>
      <c r="I104" s="629">
        <f t="shared" si="29"/>
        <v>0.69438</v>
      </c>
    </row>
    <row r="105" spans="1:9">
      <c r="A105" s="756">
        <v>317</v>
      </c>
      <c r="B105" s="757" t="s">
        <v>753</v>
      </c>
      <c r="C105" s="759">
        <f>C106</f>
        <v>87700</v>
      </c>
      <c r="D105" s="759">
        <f t="shared" ref="D105:G105" si="73">D106</f>
        <v>1500.03</v>
      </c>
      <c r="E105" s="759">
        <f t="shared" si="51"/>
        <v>89200.03</v>
      </c>
      <c r="F105" s="759">
        <f t="shared" si="73"/>
        <v>62910.05</v>
      </c>
      <c r="G105" s="759">
        <f t="shared" si="73"/>
        <v>62910.05</v>
      </c>
      <c r="H105" s="759">
        <f t="shared" si="52"/>
        <v>26289.979999999996</v>
      </c>
      <c r="I105" s="629">
        <f t="shared" si="29"/>
        <v>0.70526938163585828</v>
      </c>
    </row>
    <row r="106" spans="1:9">
      <c r="A106" s="760">
        <v>31701</v>
      </c>
      <c r="B106" s="757" t="s">
        <v>753</v>
      </c>
      <c r="C106" s="759">
        <v>87700</v>
      </c>
      <c r="D106" s="759">
        <v>1500.03</v>
      </c>
      <c r="E106" s="759">
        <f t="shared" si="51"/>
        <v>89200.03</v>
      </c>
      <c r="F106" s="759">
        <v>62910.05</v>
      </c>
      <c r="G106" s="759">
        <v>62910.05</v>
      </c>
      <c r="H106" s="759">
        <f t="shared" si="52"/>
        <v>26289.979999999996</v>
      </c>
      <c r="I106" s="629">
        <f t="shared" si="29"/>
        <v>0.70526938163585828</v>
      </c>
    </row>
    <row r="107" spans="1:9">
      <c r="A107" s="756">
        <v>318</v>
      </c>
      <c r="B107" s="757" t="s">
        <v>754</v>
      </c>
      <c r="C107" s="759">
        <f>C108+C109</f>
        <v>12000</v>
      </c>
      <c r="D107" s="759">
        <f t="shared" ref="D107" si="74">D108+D109</f>
        <v>-3750.03</v>
      </c>
      <c r="E107" s="759">
        <f t="shared" si="51"/>
        <v>8249.9699999999993</v>
      </c>
      <c r="F107" s="759">
        <f t="shared" ref="F107" si="75">F108+F109</f>
        <v>815.42</v>
      </c>
      <c r="G107" s="759">
        <f t="shared" ref="G107" si="76">G108+G109</f>
        <v>815.42</v>
      </c>
      <c r="H107" s="759">
        <f t="shared" si="52"/>
        <v>7434.5499999999993</v>
      </c>
      <c r="I107" s="629">
        <f t="shared" si="29"/>
        <v>9.8839147293868945E-2</v>
      </c>
    </row>
    <row r="108" spans="1:9">
      <c r="A108" s="760">
        <v>31801</v>
      </c>
      <c r="B108" s="757" t="s">
        <v>755</v>
      </c>
      <c r="C108" s="759">
        <v>6000</v>
      </c>
      <c r="D108" s="759">
        <v>0</v>
      </c>
      <c r="E108" s="759">
        <f t="shared" si="51"/>
        <v>6000</v>
      </c>
      <c r="F108" s="759">
        <v>815.42</v>
      </c>
      <c r="G108" s="759">
        <v>815.42</v>
      </c>
      <c r="H108" s="759">
        <f t="shared" si="52"/>
        <v>5184.58</v>
      </c>
      <c r="I108" s="629">
        <f t="shared" si="29"/>
        <v>0.13590333333333332</v>
      </c>
    </row>
    <row r="109" spans="1:9">
      <c r="A109" s="760">
        <v>31802</v>
      </c>
      <c r="B109" s="757" t="s">
        <v>756</v>
      </c>
      <c r="C109" s="759">
        <v>6000</v>
      </c>
      <c r="D109" s="759">
        <v>-3750.03</v>
      </c>
      <c r="E109" s="759">
        <f t="shared" si="51"/>
        <v>2249.9699999999998</v>
      </c>
      <c r="F109" s="759">
        <v>0</v>
      </c>
      <c r="G109" s="759">
        <v>0</v>
      </c>
      <c r="H109" s="759">
        <f t="shared" si="52"/>
        <v>2249.9699999999998</v>
      </c>
      <c r="I109" s="629">
        <f t="shared" si="29"/>
        <v>0</v>
      </c>
    </row>
    <row r="110" spans="1:9">
      <c r="A110" s="756">
        <v>3200</v>
      </c>
      <c r="B110" s="757" t="s">
        <v>757</v>
      </c>
      <c r="C110" s="759">
        <f>C111+C113+C115+C117</f>
        <v>84000</v>
      </c>
      <c r="D110" s="759">
        <f t="shared" ref="D110:G110" si="77">D111+D113+D115+D117</f>
        <v>4035.24</v>
      </c>
      <c r="E110" s="759">
        <f t="shared" si="51"/>
        <v>88035.24</v>
      </c>
      <c r="F110" s="759">
        <f t="shared" si="77"/>
        <v>65296.1</v>
      </c>
      <c r="G110" s="759">
        <f t="shared" si="77"/>
        <v>65296.1</v>
      </c>
      <c r="H110" s="759">
        <f t="shared" si="52"/>
        <v>22739.140000000007</v>
      </c>
      <c r="I110" s="629">
        <f t="shared" si="29"/>
        <v>0.74170411757836974</v>
      </c>
    </row>
    <row r="111" spans="1:9">
      <c r="A111" s="756">
        <v>321</v>
      </c>
      <c r="B111" s="757" t="s">
        <v>758</v>
      </c>
      <c r="C111" s="759">
        <f>C112</f>
        <v>42000</v>
      </c>
      <c r="D111" s="759">
        <f t="shared" ref="D111:G111" si="78">D112</f>
        <v>0</v>
      </c>
      <c r="E111" s="759">
        <f t="shared" si="51"/>
        <v>42000</v>
      </c>
      <c r="F111" s="759">
        <f t="shared" si="78"/>
        <v>28000</v>
      </c>
      <c r="G111" s="759">
        <f t="shared" si="78"/>
        <v>28000</v>
      </c>
      <c r="H111" s="759">
        <f t="shared" si="52"/>
        <v>14000</v>
      </c>
      <c r="I111" s="629">
        <f t="shared" si="29"/>
        <v>0.66666666666666663</v>
      </c>
    </row>
    <row r="112" spans="1:9">
      <c r="A112" s="760">
        <v>32101</v>
      </c>
      <c r="B112" s="757" t="s">
        <v>758</v>
      </c>
      <c r="C112" s="759">
        <v>42000</v>
      </c>
      <c r="D112" s="759">
        <v>0</v>
      </c>
      <c r="E112" s="759">
        <f t="shared" si="51"/>
        <v>42000</v>
      </c>
      <c r="F112" s="759">
        <v>28000</v>
      </c>
      <c r="G112" s="759">
        <v>28000</v>
      </c>
      <c r="H112" s="759">
        <f t="shared" si="52"/>
        <v>14000</v>
      </c>
      <c r="I112" s="629">
        <f t="shared" si="29"/>
        <v>0.66666666666666663</v>
      </c>
    </row>
    <row r="113" spans="1:9">
      <c r="A113" s="756">
        <v>322</v>
      </c>
      <c r="B113" s="757" t="s">
        <v>759</v>
      </c>
      <c r="C113" s="759">
        <f>C114</f>
        <v>31200</v>
      </c>
      <c r="D113" s="759">
        <f t="shared" ref="D113:G113" si="79">D114</f>
        <v>0</v>
      </c>
      <c r="E113" s="759">
        <f t="shared" si="51"/>
        <v>31200</v>
      </c>
      <c r="F113" s="759">
        <f t="shared" si="79"/>
        <v>24020</v>
      </c>
      <c r="G113" s="759">
        <f t="shared" si="79"/>
        <v>24020</v>
      </c>
      <c r="H113" s="759">
        <f t="shared" si="52"/>
        <v>7180</v>
      </c>
      <c r="I113" s="629">
        <f t="shared" si="29"/>
        <v>0.76987179487179491</v>
      </c>
    </row>
    <row r="114" spans="1:9">
      <c r="A114" s="760">
        <v>32201</v>
      </c>
      <c r="B114" s="757" t="s">
        <v>759</v>
      </c>
      <c r="C114" s="759">
        <v>31200</v>
      </c>
      <c r="D114" s="759">
        <v>0</v>
      </c>
      <c r="E114" s="759">
        <f t="shared" si="51"/>
        <v>31200</v>
      </c>
      <c r="F114" s="759">
        <v>24020</v>
      </c>
      <c r="G114" s="759">
        <v>24020</v>
      </c>
      <c r="H114" s="759">
        <f t="shared" si="52"/>
        <v>7180</v>
      </c>
      <c r="I114" s="629">
        <f t="shared" ref="I114:I179" si="80">F114/E114</f>
        <v>0.76987179487179491</v>
      </c>
    </row>
    <row r="115" spans="1:9">
      <c r="A115" s="756">
        <v>323</v>
      </c>
      <c r="B115" s="757" t="s">
        <v>760</v>
      </c>
      <c r="C115" s="759">
        <f>C116</f>
        <v>10800</v>
      </c>
      <c r="D115" s="759">
        <f t="shared" ref="D115:G115" si="81">D116</f>
        <v>0</v>
      </c>
      <c r="E115" s="759">
        <f t="shared" si="51"/>
        <v>10800</v>
      </c>
      <c r="F115" s="759">
        <f t="shared" si="81"/>
        <v>9145.74</v>
      </c>
      <c r="G115" s="759">
        <f t="shared" si="81"/>
        <v>9145.74</v>
      </c>
      <c r="H115" s="759">
        <f t="shared" si="52"/>
        <v>1654.2600000000002</v>
      </c>
      <c r="I115" s="629">
        <f t="shared" si="80"/>
        <v>0.84682777777777773</v>
      </c>
    </row>
    <row r="116" spans="1:9">
      <c r="A116" s="760">
        <v>32301</v>
      </c>
      <c r="B116" s="757" t="s">
        <v>760</v>
      </c>
      <c r="C116" s="759">
        <v>10800</v>
      </c>
      <c r="D116" s="759">
        <v>0</v>
      </c>
      <c r="E116" s="759">
        <f t="shared" si="51"/>
        <v>10800</v>
      </c>
      <c r="F116" s="759">
        <v>9145.74</v>
      </c>
      <c r="G116" s="759">
        <v>9145.74</v>
      </c>
      <c r="H116" s="759">
        <f t="shared" si="52"/>
        <v>1654.2600000000002</v>
      </c>
      <c r="I116" s="629">
        <f t="shared" si="80"/>
        <v>0.84682777777777773</v>
      </c>
    </row>
    <row r="117" spans="1:9">
      <c r="A117" s="760">
        <v>325</v>
      </c>
      <c r="B117" s="757" t="s">
        <v>807</v>
      </c>
      <c r="C117" s="759">
        <f>C118</f>
        <v>0</v>
      </c>
      <c r="D117" s="759">
        <f t="shared" ref="D117:G117" si="82">D118</f>
        <v>4035.24</v>
      </c>
      <c r="E117" s="759">
        <f t="shared" si="51"/>
        <v>4035.24</v>
      </c>
      <c r="F117" s="759">
        <f t="shared" si="82"/>
        <v>4130.3599999999997</v>
      </c>
      <c r="G117" s="759">
        <f t="shared" si="82"/>
        <v>4130.3599999999997</v>
      </c>
      <c r="H117" s="759">
        <f t="shared" ref="H117" si="83">E117-F117</f>
        <v>-95.119999999999891</v>
      </c>
      <c r="I117" s="629">
        <f t="shared" ref="I117:I118" si="84">F117/E117</f>
        <v>1.0235723277921511</v>
      </c>
    </row>
    <row r="118" spans="1:9">
      <c r="A118" s="760">
        <v>32501</v>
      </c>
      <c r="B118" s="757" t="s">
        <v>807</v>
      </c>
      <c r="C118" s="759">
        <v>0</v>
      </c>
      <c r="D118" s="768">
        <v>4035.24</v>
      </c>
      <c r="E118" s="768">
        <f t="shared" si="51"/>
        <v>4035.24</v>
      </c>
      <c r="F118" s="759">
        <v>4130.3599999999997</v>
      </c>
      <c r="G118" s="759">
        <v>4130.3599999999997</v>
      </c>
      <c r="H118" s="759">
        <f t="shared" si="52"/>
        <v>-95.119999999999891</v>
      </c>
      <c r="I118" s="629">
        <f t="shared" si="84"/>
        <v>1.0235723277921511</v>
      </c>
    </row>
    <row r="119" spans="1:9">
      <c r="A119" s="760">
        <v>3300</v>
      </c>
      <c r="B119" s="757" t="s">
        <v>761</v>
      </c>
      <c r="C119" s="759">
        <f>C120+C122+C124+C126+C128</f>
        <v>201480</v>
      </c>
      <c r="D119" s="759">
        <f t="shared" ref="D119" si="85">D120+D122+D124+D126+D128</f>
        <v>-9674.91</v>
      </c>
      <c r="E119" s="759">
        <f t="shared" si="51"/>
        <v>191805.09</v>
      </c>
      <c r="F119" s="759">
        <f t="shared" ref="F119" si="86">F120+F122+F124+F126+F128</f>
        <v>137419.31999999998</v>
      </c>
      <c r="G119" s="759">
        <f t="shared" ref="G119" si="87">G120+G122+G124+G126+G128</f>
        <v>137419.31999999998</v>
      </c>
      <c r="H119" s="759">
        <f t="shared" si="52"/>
        <v>54385.770000000019</v>
      </c>
      <c r="I119" s="629">
        <f t="shared" si="80"/>
        <v>0.7164529366764979</v>
      </c>
    </row>
    <row r="120" spans="1:9">
      <c r="A120" s="756">
        <v>331</v>
      </c>
      <c r="B120" s="757" t="s">
        <v>762</v>
      </c>
      <c r="C120" s="759">
        <f>C121</f>
        <v>160000</v>
      </c>
      <c r="D120" s="759">
        <f t="shared" ref="D120:G120" si="88">D121</f>
        <v>-4425.03</v>
      </c>
      <c r="E120" s="759">
        <f t="shared" si="51"/>
        <v>155574.97</v>
      </c>
      <c r="F120" s="759">
        <f t="shared" si="88"/>
        <v>108901.99</v>
      </c>
      <c r="G120" s="759">
        <f t="shared" si="88"/>
        <v>108901.99</v>
      </c>
      <c r="H120" s="759">
        <f t="shared" si="52"/>
        <v>46672.979999999996</v>
      </c>
      <c r="I120" s="629">
        <f t="shared" si="80"/>
        <v>0.69999685682086266</v>
      </c>
    </row>
    <row r="121" spans="1:9">
      <c r="A121" s="760">
        <v>33101</v>
      </c>
      <c r="B121" s="757" t="s">
        <v>762</v>
      </c>
      <c r="C121" s="759">
        <v>160000</v>
      </c>
      <c r="D121" s="759">
        <v>-4425.03</v>
      </c>
      <c r="E121" s="759">
        <f t="shared" si="51"/>
        <v>155574.97</v>
      </c>
      <c r="F121" s="759">
        <v>108901.99</v>
      </c>
      <c r="G121" s="759">
        <v>108901.99</v>
      </c>
      <c r="H121" s="759">
        <f t="shared" si="52"/>
        <v>46672.979999999996</v>
      </c>
      <c r="I121" s="629">
        <f t="shared" si="80"/>
        <v>0.69999685682086266</v>
      </c>
    </row>
    <row r="122" spans="1:9">
      <c r="A122" s="756">
        <v>333</v>
      </c>
      <c r="B122" s="757" t="s">
        <v>763</v>
      </c>
      <c r="C122" s="759">
        <f>C123</f>
        <v>20000</v>
      </c>
      <c r="D122" s="759">
        <f t="shared" ref="D122:G122" si="89">D123</f>
        <v>4875.03</v>
      </c>
      <c r="E122" s="759">
        <f t="shared" si="51"/>
        <v>24875.03</v>
      </c>
      <c r="F122" s="759">
        <f t="shared" si="89"/>
        <v>23890</v>
      </c>
      <c r="G122" s="759">
        <f t="shared" si="89"/>
        <v>23890</v>
      </c>
      <c r="H122" s="759">
        <f t="shared" si="52"/>
        <v>985.02999999999884</v>
      </c>
      <c r="I122" s="629">
        <f t="shared" si="80"/>
        <v>0.96040085177786727</v>
      </c>
    </row>
    <row r="123" spans="1:9">
      <c r="A123" s="760">
        <v>33301</v>
      </c>
      <c r="B123" s="757" t="s">
        <v>763</v>
      </c>
      <c r="C123" s="759">
        <v>20000</v>
      </c>
      <c r="D123" s="759">
        <v>4875.03</v>
      </c>
      <c r="E123" s="759">
        <f t="shared" si="51"/>
        <v>24875.03</v>
      </c>
      <c r="F123" s="759">
        <v>23890</v>
      </c>
      <c r="G123" s="759">
        <v>23890</v>
      </c>
      <c r="H123" s="759">
        <f t="shared" si="52"/>
        <v>985.02999999999884</v>
      </c>
      <c r="I123" s="629">
        <f t="shared" si="80"/>
        <v>0.96040085177786727</v>
      </c>
    </row>
    <row r="124" spans="1:9">
      <c r="A124" s="756">
        <v>336</v>
      </c>
      <c r="B124" s="757" t="s">
        <v>764</v>
      </c>
      <c r="C124" s="759">
        <f>C125</f>
        <v>4000</v>
      </c>
      <c r="D124" s="759">
        <f t="shared" ref="D124:G124" si="90">D125</f>
        <v>-2624.94</v>
      </c>
      <c r="E124" s="759">
        <f t="shared" si="51"/>
        <v>1375.06</v>
      </c>
      <c r="F124" s="759">
        <f t="shared" si="90"/>
        <v>0</v>
      </c>
      <c r="G124" s="759">
        <f t="shared" si="90"/>
        <v>0</v>
      </c>
      <c r="H124" s="759">
        <f t="shared" si="52"/>
        <v>1375.06</v>
      </c>
      <c r="I124" s="629">
        <f t="shared" si="80"/>
        <v>0</v>
      </c>
    </row>
    <row r="125" spans="1:9">
      <c r="A125" s="760">
        <v>33603</v>
      </c>
      <c r="B125" s="757" t="s">
        <v>764</v>
      </c>
      <c r="C125" s="759">
        <v>4000</v>
      </c>
      <c r="D125" s="759">
        <v>-2624.94</v>
      </c>
      <c r="E125" s="759">
        <f t="shared" si="51"/>
        <v>1375.06</v>
      </c>
      <c r="F125" s="759">
        <v>0</v>
      </c>
      <c r="G125" s="759">
        <v>0</v>
      </c>
      <c r="H125" s="759">
        <f t="shared" si="52"/>
        <v>1375.06</v>
      </c>
      <c r="I125" s="629">
        <f t="shared" si="80"/>
        <v>0</v>
      </c>
    </row>
    <row r="126" spans="1:9">
      <c r="A126" s="756">
        <v>338</v>
      </c>
      <c r="B126" s="757" t="s">
        <v>765</v>
      </c>
      <c r="C126" s="759">
        <f>C127</f>
        <v>3480</v>
      </c>
      <c r="D126" s="759">
        <f t="shared" ref="D126:G126" si="91">D127</f>
        <v>0</v>
      </c>
      <c r="E126" s="759">
        <f t="shared" si="51"/>
        <v>3480</v>
      </c>
      <c r="F126" s="759">
        <f t="shared" si="91"/>
        <v>2080</v>
      </c>
      <c r="G126" s="759">
        <f t="shared" si="91"/>
        <v>2080</v>
      </c>
      <c r="H126" s="759">
        <f t="shared" si="52"/>
        <v>1400</v>
      </c>
      <c r="I126" s="629">
        <f t="shared" si="80"/>
        <v>0.5977011494252874</v>
      </c>
    </row>
    <row r="127" spans="1:9">
      <c r="A127" s="760">
        <v>33801</v>
      </c>
      <c r="B127" s="757" t="s">
        <v>765</v>
      </c>
      <c r="C127" s="759">
        <v>3480</v>
      </c>
      <c r="D127" s="759">
        <v>0</v>
      </c>
      <c r="E127" s="759">
        <f t="shared" si="51"/>
        <v>3480</v>
      </c>
      <c r="F127" s="759">
        <v>2080</v>
      </c>
      <c r="G127" s="759">
        <v>2080</v>
      </c>
      <c r="H127" s="759">
        <f t="shared" si="52"/>
        <v>1400</v>
      </c>
      <c r="I127" s="629">
        <f t="shared" si="80"/>
        <v>0.5977011494252874</v>
      </c>
    </row>
    <row r="128" spans="1:9">
      <c r="A128" s="756">
        <v>339</v>
      </c>
      <c r="B128" s="757" t="s">
        <v>766</v>
      </c>
      <c r="C128" s="759">
        <f>C129</f>
        <v>14000</v>
      </c>
      <c r="D128" s="759">
        <f t="shared" ref="D128:G128" si="92">D129</f>
        <v>-7499.97</v>
      </c>
      <c r="E128" s="759">
        <f t="shared" si="51"/>
        <v>6500.03</v>
      </c>
      <c r="F128" s="759">
        <f t="shared" si="92"/>
        <v>2547.33</v>
      </c>
      <c r="G128" s="759">
        <f t="shared" si="92"/>
        <v>2547.33</v>
      </c>
      <c r="H128" s="759">
        <f t="shared" si="52"/>
        <v>3952.7</v>
      </c>
      <c r="I128" s="629">
        <f t="shared" si="80"/>
        <v>0.39189511433024155</v>
      </c>
    </row>
    <row r="129" spans="1:9">
      <c r="A129" s="760">
        <v>33902</v>
      </c>
      <c r="B129" s="757" t="s">
        <v>766</v>
      </c>
      <c r="C129" s="759">
        <v>14000</v>
      </c>
      <c r="D129" s="759">
        <v>-7499.97</v>
      </c>
      <c r="E129" s="759">
        <f t="shared" si="51"/>
        <v>6500.03</v>
      </c>
      <c r="F129" s="759">
        <v>2547.33</v>
      </c>
      <c r="G129" s="759">
        <v>2547.33</v>
      </c>
      <c r="H129" s="759">
        <f t="shared" si="52"/>
        <v>3952.7</v>
      </c>
      <c r="I129" s="629">
        <f t="shared" si="80"/>
        <v>0.39189511433024155</v>
      </c>
    </row>
    <row r="130" spans="1:9">
      <c r="A130" s="760">
        <v>3400</v>
      </c>
      <c r="B130" s="757" t="s">
        <v>767</v>
      </c>
      <c r="C130" s="759">
        <f>C131+C133+C135</f>
        <v>55520</v>
      </c>
      <c r="D130" s="759">
        <f t="shared" ref="D130" si="93">D131+D133+D135</f>
        <v>-6374.97</v>
      </c>
      <c r="E130" s="759">
        <f t="shared" si="51"/>
        <v>49145.03</v>
      </c>
      <c r="F130" s="759">
        <f t="shared" ref="F130" si="94">F131+F133+F135</f>
        <v>15583.27</v>
      </c>
      <c r="G130" s="759">
        <f t="shared" ref="G130" si="95">G131+G133+G135</f>
        <v>15583.27</v>
      </c>
      <c r="H130" s="759">
        <f t="shared" si="52"/>
        <v>33561.759999999995</v>
      </c>
      <c r="I130" s="629">
        <f t="shared" si="80"/>
        <v>0.31708740436215016</v>
      </c>
    </row>
    <row r="131" spans="1:9">
      <c r="A131" s="756">
        <v>341</v>
      </c>
      <c r="B131" s="757" t="s">
        <v>768</v>
      </c>
      <c r="C131" s="759">
        <f>C132</f>
        <v>14520</v>
      </c>
      <c r="D131" s="759">
        <f t="shared" ref="D131:G131" si="96">D132</f>
        <v>0</v>
      </c>
      <c r="E131" s="759">
        <f t="shared" si="51"/>
        <v>14520</v>
      </c>
      <c r="F131" s="759">
        <f t="shared" si="96"/>
        <v>7401.92</v>
      </c>
      <c r="G131" s="759">
        <f t="shared" si="96"/>
        <v>7401.92</v>
      </c>
      <c r="H131" s="759">
        <f t="shared" si="52"/>
        <v>7118.08</v>
      </c>
      <c r="I131" s="629">
        <f t="shared" si="80"/>
        <v>0.50977410468319562</v>
      </c>
    </row>
    <row r="132" spans="1:9">
      <c r="A132" s="760">
        <v>34101</v>
      </c>
      <c r="B132" s="757" t="s">
        <v>768</v>
      </c>
      <c r="C132" s="759">
        <v>14520</v>
      </c>
      <c r="D132" s="759">
        <v>0</v>
      </c>
      <c r="E132" s="759">
        <f t="shared" si="51"/>
        <v>14520</v>
      </c>
      <c r="F132" s="759">
        <v>7401.92</v>
      </c>
      <c r="G132" s="759">
        <v>7401.92</v>
      </c>
      <c r="H132" s="759">
        <f t="shared" si="52"/>
        <v>7118.08</v>
      </c>
      <c r="I132" s="629">
        <f t="shared" si="80"/>
        <v>0.50977410468319562</v>
      </c>
    </row>
    <row r="133" spans="1:9">
      <c r="A133" s="756">
        <v>344</v>
      </c>
      <c r="B133" s="757" t="s">
        <v>769</v>
      </c>
      <c r="C133" s="759">
        <f>C134</f>
        <v>40000</v>
      </c>
      <c r="D133" s="759">
        <f t="shared" ref="D133:G133" si="97">D134</f>
        <v>-7499.97</v>
      </c>
      <c r="E133" s="759">
        <f t="shared" si="51"/>
        <v>32500.03</v>
      </c>
      <c r="F133" s="759">
        <f t="shared" si="97"/>
        <v>6765.4</v>
      </c>
      <c r="G133" s="759">
        <f t="shared" si="97"/>
        <v>6765.4</v>
      </c>
      <c r="H133" s="759">
        <f t="shared" si="52"/>
        <v>25734.629999999997</v>
      </c>
      <c r="I133" s="629">
        <f t="shared" si="80"/>
        <v>0.20816596169295842</v>
      </c>
    </row>
    <row r="134" spans="1:9">
      <c r="A134" s="760">
        <v>34401</v>
      </c>
      <c r="B134" s="757" t="s">
        <v>769</v>
      </c>
      <c r="C134" s="759">
        <v>40000</v>
      </c>
      <c r="D134" s="759">
        <v>-7499.97</v>
      </c>
      <c r="E134" s="759">
        <f t="shared" si="51"/>
        <v>32500.03</v>
      </c>
      <c r="F134" s="759">
        <v>6765.4</v>
      </c>
      <c r="G134" s="759">
        <v>6765.4</v>
      </c>
      <c r="H134" s="759">
        <f t="shared" si="52"/>
        <v>25734.629999999997</v>
      </c>
      <c r="I134" s="629">
        <f t="shared" si="80"/>
        <v>0.20816596169295842</v>
      </c>
    </row>
    <row r="135" spans="1:9">
      <c r="A135" s="756">
        <v>347</v>
      </c>
      <c r="B135" s="757" t="s">
        <v>770</v>
      </c>
      <c r="C135" s="759">
        <f>C136</f>
        <v>1000</v>
      </c>
      <c r="D135" s="759">
        <f>D136</f>
        <v>1125</v>
      </c>
      <c r="E135" s="759">
        <f t="shared" si="51"/>
        <v>2125</v>
      </c>
      <c r="F135" s="759">
        <f>F136</f>
        <v>1415.95</v>
      </c>
      <c r="G135" s="759">
        <f>G136</f>
        <v>1415.95</v>
      </c>
      <c r="H135" s="759">
        <f t="shared" si="52"/>
        <v>709.05</v>
      </c>
      <c r="I135" s="629">
        <f t="shared" si="80"/>
        <v>0.66632941176470595</v>
      </c>
    </row>
    <row r="136" spans="1:9">
      <c r="A136" s="760">
        <v>34701</v>
      </c>
      <c r="B136" s="757" t="s">
        <v>770</v>
      </c>
      <c r="C136" s="759">
        <v>1000</v>
      </c>
      <c r="D136" s="759">
        <v>1125</v>
      </c>
      <c r="E136" s="759">
        <f t="shared" si="51"/>
        <v>2125</v>
      </c>
      <c r="F136" s="759">
        <v>1415.95</v>
      </c>
      <c r="G136" s="759">
        <v>1415.95</v>
      </c>
      <c r="H136" s="759">
        <f t="shared" si="52"/>
        <v>709.05</v>
      </c>
      <c r="I136" s="629">
        <f t="shared" si="80"/>
        <v>0.66632941176470595</v>
      </c>
    </row>
    <row r="137" spans="1:9">
      <c r="A137" s="756">
        <v>3500</v>
      </c>
      <c r="B137" s="757" t="s">
        <v>771</v>
      </c>
      <c r="C137" s="759">
        <f>C138+C140+C142+C145+C147+C149</f>
        <v>201600</v>
      </c>
      <c r="D137" s="759">
        <f t="shared" ref="D137" si="98">D138+D140+D142+D145+D147+D149</f>
        <v>128250</v>
      </c>
      <c r="E137" s="759">
        <f t="shared" si="51"/>
        <v>329850</v>
      </c>
      <c r="F137" s="759">
        <f t="shared" ref="F137" si="99">F138+F140+F142+F145+F147+F149</f>
        <v>240005.46000000002</v>
      </c>
      <c r="G137" s="759">
        <f t="shared" ref="G137" si="100">G138+G140+G142+G145+G147+G149</f>
        <v>240005.46000000002</v>
      </c>
      <c r="H137" s="759">
        <f t="shared" si="52"/>
        <v>89844.539999999979</v>
      </c>
      <c r="I137" s="629">
        <f t="shared" si="80"/>
        <v>0.72762000909504332</v>
      </c>
    </row>
    <row r="138" spans="1:9">
      <c r="A138" s="756">
        <v>351</v>
      </c>
      <c r="B138" s="757" t="s">
        <v>772</v>
      </c>
      <c r="C138" s="759">
        <f>C139</f>
        <v>9500</v>
      </c>
      <c r="D138" s="759">
        <f t="shared" ref="D138:G138" si="101">D139</f>
        <v>0</v>
      </c>
      <c r="E138" s="759">
        <f t="shared" si="51"/>
        <v>9500</v>
      </c>
      <c r="F138" s="759">
        <f t="shared" si="101"/>
        <v>25</v>
      </c>
      <c r="G138" s="759">
        <f t="shared" si="101"/>
        <v>25</v>
      </c>
      <c r="H138" s="759">
        <f t="shared" si="52"/>
        <v>9475</v>
      </c>
      <c r="I138" s="629">
        <f t="shared" si="80"/>
        <v>2.631578947368421E-3</v>
      </c>
    </row>
    <row r="139" spans="1:9">
      <c r="A139" s="760">
        <v>35101</v>
      </c>
      <c r="B139" s="757" t="s">
        <v>772</v>
      </c>
      <c r="C139" s="759">
        <v>9500</v>
      </c>
      <c r="D139" s="759">
        <v>0</v>
      </c>
      <c r="E139" s="759">
        <f t="shared" si="51"/>
        <v>9500</v>
      </c>
      <c r="F139" s="759">
        <v>25</v>
      </c>
      <c r="G139" s="759">
        <v>25</v>
      </c>
      <c r="H139" s="759">
        <f t="shared" si="52"/>
        <v>9475</v>
      </c>
      <c r="I139" s="629">
        <f t="shared" si="80"/>
        <v>2.631578947368421E-3</v>
      </c>
    </row>
    <row r="140" spans="1:9">
      <c r="A140" s="756">
        <v>352</v>
      </c>
      <c r="B140" s="757" t="s">
        <v>773</v>
      </c>
      <c r="C140" s="759">
        <f>C141</f>
        <v>1100</v>
      </c>
      <c r="D140" s="759">
        <f t="shared" ref="D140:G140" si="102">D141</f>
        <v>0</v>
      </c>
      <c r="E140" s="759">
        <f t="shared" ref="E140:E179" si="103">C140+D140</f>
        <v>1100</v>
      </c>
      <c r="F140" s="759">
        <f t="shared" si="102"/>
        <v>0</v>
      </c>
      <c r="G140" s="759">
        <f t="shared" si="102"/>
        <v>0</v>
      </c>
      <c r="H140" s="759">
        <f t="shared" si="52"/>
        <v>1100</v>
      </c>
      <c r="I140" s="629">
        <f t="shared" si="80"/>
        <v>0</v>
      </c>
    </row>
    <row r="141" spans="1:9">
      <c r="A141" s="763">
        <v>35201</v>
      </c>
      <c r="B141" s="757" t="s">
        <v>773</v>
      </c>
      <c r="C141" s="759">
        <v>1100</v>
      </c>
      <c r="D141" s="759">
        <v>0</v>
      </c>
      <c r="E141" s="759">
        <f t="shared" si="103"/>
        <v>1100</v>
      </c>
      <c r="F141" s="759">
        <v>0</v>
      </c>
      <c r="G141" s="759">
        <v>0</v>
      </c>
      <c r="H141" s="759">
        <f t="shared" si="52"/>
        <v>1100</v>
      </c>
      <c r="I141" s="629">
        <f t="shared" si="80"/>
        <v>0</v>
      </c>
    </row>
    <row r="142" spans="1:9">
      <c r="A142" s="756">
        <v>353</v>
      </c>
      <c r="B142" s="757" t="s">
        <v>774</v>
      </c>
      <c r="C142" s="759">
        <f>C143+C144</f>
        <v>22000</v>
      </c>
      <c r="D142" s="759">
        <f t="shared" ref="D142" si="104">D143+D144</f>
        <v>24750</v>
      </c>
      <c r="E142" s="759">
        <f t="shared" si="103"/>
        <v>46750</v>
      </c>
      <c r="F142" s="759">
        <f t="shared" ref="F142" si="105">F143+F144</f>
        <v>29428</v>
      </c>
      <c r="G142" s="759">
        <f t="shared" ref="G142" si="106">G143+G144</f>
        <v>29428</v>
      </c>
      <c r="H142" s="759">
        <f t="shared" si="52"/>
        <v>17322</v>
      </c>
      <c r="I142" s="629">
        <f t="shared" si="80"/>
        <v>0.62947593582887695</v>
      </c>
    </row>
    <row r="143" spans="1:9">
      <c r="A143" s="760">
        <v>35301</v>
      </c>
      <c r="B143" s="757" t="s">
        <v>775</v>
      </c>
      <c r="C143" s="759">
        <v>16000</v>
      </c>
      <c r="D143" s="759">
        <v>22500</v>
      </c>
      <c r="E143" s="759">
        <f t="shared" si="103"/>
        <v>38500</v>
      </c>
      <c r="F143" s="759">
        <v>25100</v>
      </c>
      <c r="G143" s="759">
        <v>25100</v>
      </c>
      <c r="H143" s="759">
        <f t="shared" ref="H143:H179" si="107">E143-F143</f>
        <v>13400</v>
      </c>
      <c r="I143" s="629">
        <f t="shared" si="80"/>
        <v>0.65194805194805194</v>
      </c>
    </row>
    <row r="144" spans="1:9">
      <c r="A144" s="760">
        <v>35302</v>
      </c>
      <c r="B144" s="757" t="s">
        <v>776</v>
      </c>
      <c r="C144" s="759">
        <v>6000</v>
      </c>
      <c r="D144" s="759">
        <v>2250</v>
      </c>
      <c r="E144" s="759">
        <f t="shared" si="103"/>
        <v>8250</v>
      </c>
      <c r="F144" s="759">
        <v>4328</v>
      </c>
      <c r="G144" s="759">
        <v>4328</v>
      </c>
      <c r="H144" s="759">
        <f t="shared" si="107"/>
        <v>3922</v>
      </c>
      <c r="I144" s="629">
        <f t="shared" si="80"/>
        <v>0.52460606060606063</v>
      </c>
    </row>
    <row r="145" spans="1:9">
      <c r="A145" s="756">
        <v>355</v>
      </c>
      <c r="B145" s="757" t="s">
        <v>777</v>
      </c>
      <c r="C145" s="759">
        <f>C146</f>
        <v>65000</v>
      </c>
      <c r="D145" s="759">
        <f t="shared" ref="D145:G145" si="108">D146</f>
        <v>58500</v>
      </c>
      <c r="E145" s="759">
        <f t="shared" si="103"/>
        <v>123500</v>
      </c>
      <c r="F145" s="759">
        <f t="shared" si="108"/>
        <v>111916.89</v>
      </c>
      <c r="G145" s="759">
        <f t="shared" si="108"/>
        <v>111916.89</v>
      </c>
      <c r="H145" s="759">
        <f t="shared" si="107"/>
        <v>11583.11</v>
      </c>
      <c r="I145" s="629">
        <f t="shared" si="80"/>
        <v>0.90620963562753032</v>
      </c>
    </row>
    <row r="146" spans="1:9">
      <c r="A146" s="760">
        <v>35501</v>
      </c>
      <c r="B146" s="757" t="s">
        <v>777</v>
      </c>
      <c r="C146" s="759">
        <v>65000</v>
      </c>
      <c r="D146" s="759">
        <v>58500</v>
      </c>
      <c r="E146" s="759">
        <f t="shared" si="103"/>
        <v>123500</v>
      </c>
      <c r="F146" s="759">
        <v>111916.89</v>
      </c>
      <c r="G146" s="759">
        <v>111916.89</v>
      </c>
      <c r="H146" s="759">
        <f t="shared" si="107"/>
        <v>11583.11</v>
      </c>
      <c r="I146" s="629">
        <f t="shared" si="80"/>
        <v>0.90620963562753032</v>
      </c>
    </row>
    <row r="147" spans="1:9">
      <c r="A147" s="756">
        <v>357</v>
      </c>
      <c r="B147" s="757" t="s">
        <v>778</v>
      </c>
      <c r="C147" s="759">
        <f>C148</f>
        <v>50000</v>
      </c>
      <c r="D147" s="759">
        <f t="shared" ref="D147:G147" si="109">D148</f>
        <v>45000</v>
      </c>
      <c r="E147" s="759">
        <f t="shared" si="103"/>
        <v>95000</v>
      </c>
      <c r="F147" s="759">
        <f t="shared" si="109"/>
        <v>54507.57</v>
      </c>
      <c r="G147" s="759">
        <f t="shared" si="109"/>
        <v>54507.57</v>
      </c>
      <c r="H147" s="759">
        <f t="shared" si="107"/>
        <v>40492.43</v>
      </c>
      <c r="I147" s="629">
        <f t="shared" si="80"/>
        <v>0.57376389473684208</v>
      </c>
    </row>
    <row r="148" spans="1:9">
      <c r="A148" s="760">
        <v>35701</v>
      </c>
      <c r="B148" s="757" t="s">
        <v>779</v>
      </c>
      <c r="C148" s="759">
        <v>50000</v>
      </c>
      <c r="D148" s="759">
        <v>45000</v>
      </c>
      <c r="E148" s="759">
        <f t="shared" si="103"/>
        <v>95000</v>
      </c>
      <c r="F148" s="759">
        <v>54507.57</v>
      </c>
      <c r="G148" s="759">
        <v>54507.57</v>
      </c>
      <c r="H148" s="759">
        <f t="shared" si="107"/>
        <v>40492.43</v>
      </c>
      <c r="I148" s="629">
        <f t="shared" si="80"/>
        <v>0.57376389473684208</v>
      </c>
    </row>
    <row r="149" spans="1:9">
      <c r="A149" s="756">
        <v>358</v>
      </c>
      <c r="B149" s="757" t="s">
        <v>780</v>
      </c>
      <c r="C149" s="759">
        <f>C150</f>
        <v>54000</v>
      </c>
      <c r="D149" s="759">
        <f t="shared" ref="D149:G149" si="110">D150</f>
        <v>0</v>
      </c>
      <c r="E149" s="759">
        <f t="shared" si="103"/>
        <v>54000</v>
      </c>
      <c r="F149" s="759">
        <f t="shared" si="110"/>
        <v>44128</v>
      </c>
      <c r="G149" s="759">
        <f t="shared" si="110"/>
        <v>44128</v>
      </c>
      <c r="H149" s="759">
        <f t="shared" si="107"/>
        <v>9872</v>
      </c>
      <c r="I149" s="629">
        <f t="shared" si="80"/>
        <v>0.81718518518518524</v>
      </c>
    </row>
    <row r="150" spans="1:9">
      <c r="A150" s="760">
        <v>35801</v>
      </c>
      <c r="B150" s="757" t="s">
        <v>780</v>
      </c>
      <c r="C150" s="759">
        <v>54000</v>
      </c>
      <c r="D150" s="759">
        <v>0</v>
      </c>
      <c r="E150" s="759">
        <f t="shared" si="103"/>
        <v>54000</v>
      </c>
      <c r="F150" s="759">
        <v>44128</v>
      </c>
      <c r="G150" s="759">
        <v>44128</v>
      </c>
      <c r="H150" s="759">
        <f t="shared" si="107"/>
        <v>9872</v>
      </c>
      <c r="I150" s="629">
        <f t="shared" si="80"/>
        <v>0.81718518518518524</v>
      </c>
    </row>
    <row r="151" spans="1:9">
      <c r="A151" s="756">
        <v>3700</v>
      </c>
      <c r="B151" s="757" t="s">
        <v>781</v>
      </c>
      <c r="C151" s="759">
        <f>C152+C154+C156+C159</f>
        <v>154418</v>
      </c>
      <c r="D151" s="759">
        <f t="shared" ref="D151" si="111">D152+D154+D156+D159</f>
        <v>83250</v>
      </c>
      <c r="E151" s="759">
        <f t="shared" si="103"/>
        <v>237668</v>
      </c>
      <c r="F151" s="759">
        <f t="shared" ref="F151" si="112">F152+F154+F156+F159</f>
        <v>214488.57</v>
      </c>
      <c r="G151" s="759">
        <f t="shared" ref="G151" si="113">G152+G154+G156+G159</f>
        <v>214488.57</v>
      </c>
      <c r="H151" s="759">
        <f t="shared" si="107"/>
        <v>23179.429999999993</v>
      </c>
      <c r="I151" s="629">
        <f t="shared" si="80"/>
        <v>0.90247138865981125</v>
      </c>
    </row>
    <row r="152" spans="1:9">
      <c r="A152" s="756">
        <v>371</v>
      </c>
      <c r="B152" s="757" t="s">
        <v>782</v>
      </c>
      <c r="C152" s="759">
        <f>C153</f>
        <v>17000</v>
      </c>
      <c r="D152" s="759">
        <f t="shared" ref="D152:G152" si="114">D153</f>
        <v>-12750.03</v>
      </c>
      <c r="E152" s="759">
        <f t="shared" si="103"/>
        <v>4249.9699999999993</v>
      </c>
      <c r="F152" s="759">
        <f t="shared" si="114"/>
        <v>0</v>
      </c>
      <c r="G152" s="759">
        <f t="shared" si="114"/>
        <v>0</v>
      </c>
      <c r="H152" s="759">
        <f t="shared" si="107"/>
        <v>4249.9699999999993</v>
      </c>
      <c r="I152" s="629">
        <f t="shared" si="80"/>
        <v>0</v>
      </c>
    </row>
    <row r="153" spans="1:9">
      <c r="A153" s="760">
        <v>37101</v>
      </c>
      <c r="B153" s="757" t="s">
        <v>782</v>
      </c>
      <c r="C153" s="759">
        <v>17000</v>
      </c>
      <c r="D153" s="759">
        <v>-12750.03</v>
      </c>
      <c r="E153" s="759">
        <f t="shared" si="103"/>
        <v>4249.9699999999993</v>
      </c>
      <c r="F153" s="759">
        <v>0</v>
      </c>
      <c r="G153" s="759">
        <v>0</v>
      </c>
      <c r="H153" s="759">
        <f t="shared" si="107"/>
        <v>4249.9699999999993</v>
      </c>
      <c r="I153" s="629">
        <f t="shared" si="80"/>
        <v>0</v>
      </c>
    </row>
    <row r="154" spans="1:9">
      <c r="A154" s="756">
        <v>372</v>
      </c>
      <c r="B154" s="757" t="s">
        <v>783</v>
      </c>
      <c r="C154" s="759">
        <f>C155</f>
        <v>5500</v>
      </c>
      <c r="D154" s="759">
        <f t="shared" ref="D154:G154" si="115">D155</f>
        <v>-2625.03</v>
      </c>
      <c r="E154" s="759">
        <f t="shared" si="103"/>
        <v>2874.97</v>
      </c>
      <c r="F154" s="759">
        <f t="shared" si="115"/>
        <v>0</v>
      </c>
      <c r="G154" s="759">
        <f t="shared" si="115"/>
        <v>0</v>
      </c>
      <c r="H154" s="759">
        <f t="shared" si="107"/>
        <v>2874.97</v>
      </c>
      <c r="I154" s="629">
        <f t="shared" si="80"/>
        <v>0</v>
      </c>
    </row>
    <row r="155" spans="1:9">
      <c r="A155" s="760">
        <v>37201</v>
      </c>
      <c r="B155" s="757" t="s">
        <v>783</v>
      </c>
      <c r="C155" s="759">
        <v>5500</v>
      </c>
      <c r="D155" s="759">
        <v>-2625.03</v>
      </c>
      <c r="E155" s="759">
        <f t="shared" si="103"/>
        <v>2874.97</v>
      </c>
      <c r="F155" s="759">
        <v>0</v>
      </c>
      <c r="G155" s="759">
        <v>0</v>
      </c>
      <c r="H155" s="759">
        <f t="shared" si="107"/>
        <v>2874.97</v>
      </c>
      <c r="I155" s="629">
        <f t="shared" si="80"/>
        <v>0</v>
      </c>
    </row>
    <row r="156" spans="1:9">
      <c r="A156" s="756">
        <v>375</v>
      </c>
      <c r="B156" s="757" t="s">
        <v>784</v>
      </c>
      <c r="C156" s="759">
        <f>C157+C158</f>
        <v>123400</v>
      </c>
      <c r="D156" s="759">
        <f t="shared" ref="D156" si="116">D157+D158</f>
        <v>100875.06</v>
      </c>
      <c r="E156" s="759">
        <f t="shared" si="103"/>
        <v>224275.06</v>
      </c>
      <c r="F156" s="759">
        <f t="shared" ref="F156" si="117">F157+F158</f>
        <v>211700</v>
      </c>
      <c r="G156" s="759">
        <f t="shared" ref="G156" si="118">G157+G158</f>
        <v>211700</v>
      </c>
      <c r="H156" s="759">
        <f t="shared" si="107"/>
        <v>12575.059999999998</v>
      </c>
      <c r="I156" s="629">
        <f t="shared" si="80"/>
        <v>0.94393019000864387</v>
      </c>
    </row>
    <row r="157" spans="1:9">
      <c r="A157" s="760">
        <v>37501</v>
      </c>
      <c r="B157" s="757" t="s">
        <v>784</v>
      </c>
      <c r="C157" s="759">
        <v>117000</v>
      </c>
      <c r="D157" s="759">
        <v>103875.03</v>
      </c>
      <c r="E157" s="759">
        <f t="shared" si="103"/>
        <v>220875.03</v>
      </c>
      <c r="F157" s="759">
        <v>211700</v>
      </c>
      <c r="G157" s="759">
        <v>211700</v>
      </c>
      <c r="H157" s="759">
        <f t="shared" si="107"/>
        <v>9175.0299999999988</v>
      </c>
      <c r="I157" s="629">
        <f t="shared" si="80"/>
        <v>0.95846053761713124</v>
      </c>
    </row>
    <row r="158" spans="1:9">
      <c r="A158" s="760">
        <v>37502</v>
      </c>
      <c r="B158" s="757" t="s">
        <v>785</v>
      </c>
      <c r="C158" s="759">
        <v>6400</v>
      </c>
      <c r="D158" s="759">
        <v>-2999.97</v>
      </c>
      <c r="E158" s="759">
        <f t="shared" si="103"/>
        <v>3400.03</v>
      </c>
      <c r="F158" s="759">
        <v>0</v>
      </c>
      <c r="G158" s="759">
        <v>0</v>
      </c>
      <c r="H158" s="759">
        <f t="shared" si="107"/>
        <v>3400.03</v>
      </c>
      <c r="I158" s="629">
        <f t="shared" si="80"/>
        <v>0</v>
      </c>
    </row>
    <row r="159" spans="1:9">
      <c r="A159" s="756">
        <v>379</v>
      </c>
      <c r="B159" s="757" t="s">
        <v>786</v>
      </c>
      <c r="C159" s="759">
        <f>C160</f>
        <v>8518</v>
      </c>
      <c r="D159" s="759">
        <f t="shared" ref="D159:G159" si="119">D160</f>
        <v>-2250</v>
      </c>
      <c r="E159" s="759">
        <f t="shared" si="103"/>
        <v>6268</v>
      </c>
      <c r="F159" s="759">
        <f t="shared" si="119"/>
        <v>2788.57</v>
      </c>
      <c r="G159" s="759">
        <f t="shared" si="119"/>
        <v>2788.57</v>
      </c>
      <c r="H159" s="759">
        <f t="shared" si="107"/>
        <v>3479.43</v>
      </c>
      <c r="I159" s="629">
        <f t="shared" si="80"/>
        <v>0.44488991703892794</v>
      </c>
    </row>
    <row r="160" spans="1:9">
      <c r="A160" s="760">
        <v>37901</v>
      </c>
      <c r="B160" s="757" t="s">
        <v>787</v>
      </c>
      <c r="C160" s="759">
        <v>8518</v>
      </c>
      <c r="D160" s="759">
        <v>-2250</v>
      </c>
      <c r="E160" s="759">
        <f t="shared" si="103"/>
        <v>6268</v>
      </c>
      <c r="F160" s="759">
        <v>2788.57</v>
      </c>
      <c r="G160" s="759">
        <v>2788.57</v>
      </c>
      <c r="H160" s="759">
        <f t="shared" si="107"/>
        <v>3479.43</v>
      </c>
      <c r="I160" s="629">
        <f t="shared" si="80"/>
        <v>0.44488991703892794</v>
      </c>
    </row>
    <row r="161" spans="1:9">
      <c r="A161" s="764">
        <v>3800</v>
      </c>
      <c r="B161" s="757" t="s">
        <v>788</v>
      </c>
      <c r="C161" s="759">
        <f>C162</f>
        <v>2000</v>
      </c>
      <c r="D161" s="759">
        <f t="shared" ref="D161" si="120">SUM(D163)</f>
        <v>0</v>
      </c>
      <c r="E161" s="759">
        <f t="shared" si="103"/>
        <v>2000</v>
      </c>
      <c r="F161" s="759">
        <f t="shared" ref="F161" si="121">SUM(F163)</f>
        <v>0</v>
      </c>
      <c r="G161" s="759">
        <f t="shared" ref="G161" si="122">SUM(G163)</f>
        <v>0</v>
      </c>
      <c r="H161" s="759">
        <f t="shared" si="107"/>
        <v>2000</v>
      </c>
      <c r="I161" s="629">
        <f t="shared" si="80"/>
        <v>0</v>
      </c>
    </row>
    <row r="162" spans="1:9">
      <c r="A162" s="764">
        <v>381</v>
      </c>
      <c r="B162" s="757" t="s">
        <v>789</v>
      </c>
      <c r="C162" s="759">
        <f>C163</f>
        <v>2000</v>
      </c>
      <c r="D162" s="759">
        <f t="shared" ref="D162:G162" si="123">D163</f>
        <v>0</v>
      </c>
      <c r="E162" s="759">
        <f t="shared" si="103"/>
        <v>2000</v>
      </c>
      <c r="F162" s="759">
        <f t="shared" si="123"/>
        <v>0</v>
      </c>
      <c r="G162" s="759">
        <f t="shared" si="123"/>
        <v>0</v>
      </c>
      <c r="H162" s="759">
        <f t="shared" si="107"/>
        <v>2000</v>
      </c>
      <c r="I162" s="629">
        <f t="shared" si="80"/>
        <v>0</v>
      </c>
    </row>
    <row r="163" spans="1:9">
      <c r="A163" s="760">
        <v>38101</v>
      </c>
      <c r="B163" s="757" t="s">
        <v>789</v>
      </c>
      <c r="C163" s="759">
        <v>2000</v>
      </c>
      <c r="D163" s="759">
        <v>0</v>
      </c>
      <c r="E163" s="759">
        <f t="shared" si="103"/>
        <v>2000</v>
      </c>
      <c r="F163" s="759">
        <v>0</v>
      </c>
      <c r="G163" s="759">
        <v>0</v>
      </c>
      <c r="H163" s="759">
        <f t="shared" si="107"/>
        <v>2000</v>
      </c>
      <c r="I163" s="629">
        <f t="shared" si="80"/>
        <v>0</v>
      </c>
    </row>
    <row r="164" spans="1:9">
      <c r="A164" s="764">
        <v>3900</v>
      </c>
      <c r="B164" s="757" t="s">
        <v>790</v>
      </c>
      <c r="C164" s="759">
        <f>C165</f>
        <v>600</v>
      </c>
      <c r="D164" s="759">
        <f t="shared" ref="D164" si="124">D166</f>
        <v>0</v>
      </c>
      <c r="E164" s="759">
        <f t="shared" si="103"/>
        <v>600</v>
      </c>
      <c r="F164" s="759">
        <f t="shared" ref="F164" si="125">F166</f>
        <v>12.11</v>
      </c>
      <c r="G164" s="759">
        <f t="shared" ref="G164" si="126">G166</f>
        <v>12.11</v>
      </c>
      <c r="H164" s="759">
        <f t="shared" si="107"/>
        <v>587.89</v>
      </c>
      <c r="I164" s="629">
        <f t="shared" si="80"/>
        <v>2.0183333333333331E-2</v>
      </c>
    </row>
    <row r="165" spans="1:9">
      <c r="A165" s="764">
        <v>392</v>
      </c>
      <c r="B165" s="757" t="s">
        <v>791</v>
      </c>
      <c r="C165" s="759">
        <f>C166</f>
        <v>600</v>
      </c>
      <c r="D165" s="759">
        <f t="shared" ref="D165:G165" si="127">D166</f>
        <v>0</v>
      </c>
      <c r="E165" s="759">
        <f t="shared" si="103"/>
        <v>600</v>
      </c>
      <c r="F165" s="759">
        <f t="shared" si="127"/>
        <v>12.11</v>
      </c>
      <c r="G165" s="759">
        <f t="shared" si="127"/>
        <v>12.11</v>
      </c>
      <c r="H165" s="759">
        <f t="shared" si="107"/>
        <v>587.89</v>
      </c>
      <c r="I165" s="629">
        <f t="shared" si="80"/>
        <v>2.0183333333333331E-2</v>
      </c>
    </row>
    <row r="166" spans="1:9">
      <c r="A166" s="760">
        <v>39201</v>
      </c>
      <c r="B166" s="757" t="s">
        <v>791</v>
      </c>
      <c r="C166" s="759">
        <v>600</v>
      </c>
      <c r="D166" s="759">
        <v>0</v>
      </c>
      <c r="E166" s="759">
        <f t="shared" si="103"/>
        <v>600</v>
      </c>
      <c r="F166" s="759">
        <v>12.11</v>
      </c>
      <c r="G166" s="759">
        <v>12.11</v>
      </c>
      <c r="H166" s="759">
        <f t="shared" si="107"/>
        <v>587.89</v>
      </c>
      <c r="I166" s="629">
        <f t="shared" si="80"/>
        <v>2.0183333333333331E-2</v>
      </c>
    </row>
    <row r="167" spans="1:9">
      <c r="A167" s="760"/>
      <c r="B167" s="757"/>
      <c r="C167" s="759"/>
      <c r="D167" s="759"/>
      <c r="E167" s="759">
        <f t="shared" si="103"/>
        <v>0</v>
      </c>
      <c r="F167" s="759"/>
      <c r="G167" s="759"/>
      <c r="H167" s="759">
        <f t="shared" si="107"/>
        <v>0</v>
      </c>
      <c r="I167" s="629">
        <v>0</v>
      </c>
    </row>
    <row r="168" spans="1:9">
      <c r="A168" s="753">
        <v>5000</v>
      </c>
      <c r="B168" s="754" t="s">
        <v>792</v>
      </c>
      <c r="C168" s="755">
        <f>C169+C172+C175</f>
        <v>85000</v>
      </c>
      <c r="D168" s="755">
        <f t="shared" ref="D168" si="128">D169+D172+D175</f>
        <v>287608.23000000004</v>
      </c>
      <c r="E168" s="755">
        <f t="shared" si="103"/>
        <v>372608.23000000004</v>
      </c>
      <c r="F168" s="755">
        <f t="shared" ref="F168" si="129">F169+F172+F175</f>
        <v>343909.02100000001</v>
      </c>
      <c r="G168" s="755">
        <f t="shared" ref="G168" si="130">G169+G172+G175</f>
        <v>343909.02</v>
      </c>
      <c r="H168" s="755">
        <f t="shared" si="107"/>
        <v>28699.209000000032</v>
      </c>
      <c r="I168" s="629">
        <f t="shared" si="80"/>
        <v>0.92297752253083609</v>
      </c>
    </row>
    <row r="169" spans="1:9">
      <c r="A169" s="764">
        <v>5100</v>
      </c>
      <c r="B169" s="757" t="s">
        <v>793</v>
      </c>
      <c r="C169" s="759">
        <f>C170</f>
        <v>40000</v>
      </c>
      <c r="D169" s="759">
        <f t="shared" ref="D169:G170" si="131">D170</f>
        <v>0</v>
      </c>
      <c r="E169" s="759">
        <f t="shared" si="103"/>
        <v>40000</v>
      </c>
      <c r="F169" s="759">
        <f t="shared" si="131"/>
        <v>35277.5</v>
      </c>
      <c r="G169" s="759">
        <f t="shared" si="131"/>
        <v>35277.5</v>
      </c>
      <c r="H169" s="759">
        <f t="shared" si="107"/>
        <v>4722.5</v>
      </c>
      <c r="I169" s="629">
        <f t="shared" si="80"/>
        <v>0.88193750000000004</v>
      </c>
    </row>
    <row r="170" spans="1:9">
      <c r="A170" s="764">
        <v>515</v>
      </c>
      <c r="B170" s="757" t="s">
        <v>794</v>
      </c>
      <c r="C170" s="759">
        <f>C171</f>
        <v>40000</v>
      </c>
      <c r="D170" s="759">
        <f t="shared" si="131"/>
        <v>0</v>
      </c>
      <c r="E170" s="759">
        <f t="shared" si="103"/>
        <v>40000</v>
      </c>
      <c r="F170" s="759">
        <f t="shared" si="131"/>
        <v>35277.5</v>
      </c>
      <c r="G170" s="759">
        <f t="shared" si="131"/>
        <v>35277.5</v>
      </c>
      <c r="H170" s="759">
        <f t="shared" si="107"/>
        <v>4722.5</v>
      </c>
      <c r="I170" s="629">
        <f t="shared" si="80"/>
        <v>0.88193750000000004</v>
      </c>
    </row>
    <row r="171" spans="1:9">
      <c r="A171" s="760">
        <v>51501</v>
      </c>
      <c r="B171" s="757" t="s">
        <v>794</v>
      </c>
      <c r="C171" s="759">
        <v>40000</v>
      </c>
      <c r="D171" s="759">
        <v>0</v>
      </c>
      <c r="E171" s="759">
        <f t="shared" si="103"/>
        <v>40000</v>
      </c>
      <c r="F171" s="759">
        <v>35277.5</v>
      </c>
      <c r="G171" s="759">
        <v>35277.5</v>
      </c>
      <c r="H171" s="759">
        <f t="shared" si="107"/>
        <v>4722.5</v>
      </c>
      <c r="I171" s="629">
        <f t="shared" si="80"/>
        <v>0.88193750000000004</v>
      </c>
    </row>
    <row r="172" spans="1:9">
      <c r="A172" s="764">
        <v>5600</v>
      </c>
      <c r="B172" s="757" t="s">
        <v>795</v>
      </c>
      <c r="C172" s="759">
        <f>C173</f>
        <v>10000</v>
      </c>
      <c r="D172" s="759">
        <f t="shared" ref="D172:G173" si="132">D173</f>
        <v>298221.84000000003</v>
      </c>
      <c r="E172" s="759">
        <f t="shared" si="103"/>
        <v>308221.84000000003</v>
      </c>
      <c r="F172" s="759">
        <f t="shared" si="132"/>
        <v>308631.52100000001</v>
      </c>
      <c r="G172" s="759">
        <f t="shared" si="132"/>
        <v>308631.52</v>
      </c>
      <c r="H172" s="759">
        <f t="shared" si="107"/>
        <v>-409.6809999999823</v>
      </c>
      <c r="I172" s="629">
        <f t="shared" si="80"/>
        <v>1.0013291757650917</v>
      </c>
    </row>
    <row r="173" spans="1:9">
      <c r="A173" s="764">
        <v>565</v>
      </c>
      <c r="B173" s="757" t="s">
        <v>796</v>
      </c>
      <c r="C173" s="759">
        <f>C174</f>
        <v>10000</v>
      </c>
      <c r="D173" s="759">
        <f t="shared" si="132"/>
        <v>298221.84000000003</v>
      </c>
      <c r="E173" s="759">
        <f t="shared" si="103"/>
        <v>308221.84000000003</v>
      </c>
      <c r="F173" s="759">
        <f t="shared" si="132"/>
        <v>308631.52100000001</v>
      </c>
      <c r="G173" s="759">
        <f t="shared" si="132"/>
        <v>308631.52</v>
      </c>
      <c r="H173" s="759">
        <f t="shared" si="107"/>
        <v>-409.6809999999823</v>
      </c>
      <c r="I173" s="629">
        <f t="shared" si="80"/>
        <v>1.0013291757650917</v>
      </c>
    </row>
    <row r="174" spans="1:9">
      <c r="A174" s="760">
        <v>56501</v>
      </c>
      <c r="B174" s="757" t="s">
        <v>796</v>
      </c>
      <c r="C174" s="759">
        <v>10000</v>
      </c>
      <c r="D174" s="759">
        <v>298221.84000000003</v>
      </c>
      <c r="E174" s="759">
        <f t="shared" si="103"/>
        <v>308221.84000000003</v>
      </c>
      <c r="F174" s="759">
        <v>308631.52100000001</v>
      </c>
      <c r="G174" s="759">
        <v>308631.52</v>
      </c>
      <c r="H174" s="759">
        <f t="shared" si="107"/>
        <v>-409.6809999999823</v>
      </c>
      <c r="I174" s="629">
        <f t="shared" si="80"/>
        <v>1.0013291757650917</v>
      </c>
    </row>
    <row r="175" spans="1:9">
      <c r="A175" s="764">
        <v>5900</v>
      </c>
      <c r="B175" s="757" t="s">
        <v>797</v>
      </c>
      <c r="C175" s="759">
        <f>C176</f>
        <v>35000</v>
      </c>
      <c r="D175" s="759">
        <f t="shared" ref="D175:G176" si="133">D176</f>
        <v>-10613.61</v>
      </c>
      <c r="E175" s="759">
        <f t="shared" si="103"/>
        <v>24386.39</v>
      </c>
      <c r="F175" s="759">
        <f t="shared" si="133"/>
        <v>0</v>
      </c>
      <c r="G175" s="759">
        <f t="shared" si="133"/>
        <v>0</v>
      </c>
      <c r="H175" s="759">
        <f t="shared" si="107"/>
        <v>24386.39</v>
      </c>
      <c r="I175" s="629">
        <f t="shared" si="80"/>
        <v>0</v>
      </c>
    </row>
    <row r="176" spans="1:9">
      <c r="A176" s="764">
        <v>591</v>
      </c>
      <c r="B176" s="757" t="s">
        <v>683</v>
      </c>
      <c r="C176" s="759">
        <f>C177</f>
        <v>35000</v>
      </c>
      <c r="D176" s="759">
        <f t="shared" si="133"/>
        <v>-10613.61</v>
      </c>
      <c r="E176" s="759">
        <f t="shared" si="103"/>
        <v>24386.39</v>
      </c>
      <c r="F176" s="759">
        <f t="shared" si="133"/>
        <v>0</v>
      </c>
      <c r="G176" s="759">
        <f t="shared" si="133"/>
        <v>0</v>
      </c>
      <c r="H176" s="759">
        <f t="shared" si="107"/>
        <v>24386.39</v>
      </c>
      <c r="I176" s="629">
        <f t="shared" si="80"/>
        <v>0</v>
      </c>
    </row>
    <row r="177" spans="1:9">
      <c r="A177" s="760">
        <v>59101</v>
      </c>
      <c r="B177" s="757" t="s">
        <v>683</v>
      </c>
      <c r="C177" s="759">
        <v>35000</v>
      </c>
      <c r="D177" s="759">
        <v>-10613.61</v>
      </c>
      <c r="E177" s="759">
        <f t="shared" si="103"/>
        <v>24386.39</v>
      </c>
      <c r="F177" s="759">
        <v>0</v>
      </c>
      <c r="G177" s="759">
        <v>0</v>
      </c>
      <c r="H177" s="759">
        <f t="shared" si="107"/>
        <v>24386.39</v>
      </c>
      <c r="I177" s="629">
        <f t="shared" si="80"/>
        <v>0</v>
      </c>
    </row>
    <row r="178" spans="1:9">
      <c r="A178" s="760"/>
      <c r="B178" s="757"/>
      <c r="C178" s="759"/>
      <c r="D178" s="759"/>
      <c r="E178" s="759">
        <f t="shared" si="103"/>
        <v>0</v>
      </c>
      <c r="F178" s="759"/>
      <c r="G178" s="759"/>
      <c r="H178" s="759">
        <f t="shared" si="107"/>
        <v>0</v>
      </c>
      <c r="I178" s="629">
        <v>0</v>
      </c>
    </row>
    <row r="179" spans="1:9" ht="17.25" thickBot="1">
      <c r="A179" s="238"/>
      <c r="B179" s="765" t="s">
        <v>798</v>
      </c>
      <c r="C179" s="766">
        <f>C168+C97+C46+C10</f>
        <v>5752135.71</v>
      </c>
      <c r="D179" s="766">
        <f>+D10+D46+D97+D168</f>
        <v>1020561.48</v>
      </c>
      <c r="E179" s="766">
        <f t="shared" si="103"/>
        <v>6772697.1899999995</v>
      </c>
      <c r="F179" s="766">
        <f>+F10+F46+F97+F168</f>
        <v>4527877.0010000002</v>
      </c>
      <c r="G179" s="766">
        <f>+G10+G46+G97+G168</f>
        <v>4356813.790000001</v>
      </c>
      <c r="H179" s="766">
        <f t="shared" si="107"/>
        <v>2244820.1889999993</v>
      </c>
      <c r="I179" s="767">
        <f t="shared" si="80"/>
        <v>0.6685485669853195</v>
      </c>
    </row>
  </sheetData>
  <mergeCells count="8">
    <mergeCell ref="C6:E6"/>
    <mergeCell ref="H6:I6"/>
    <mergeCell ref="A7:B8"/>
    <mergeCell ref="A1:I1"/>
    <mergeCell ref="A2:I2"/>
    <mergeCell ref="A3:I3"/>
    <mergeCell ref="A4:I4"/>
    <mergeCell ref="A5:I5"/>
  </mergeCells>
  <pageMargins left="0.39370078740157483" right="0.39370078740157483" top="0.51181102362204722" bottom="0.19685039370078741" header="0.31496062992125984" footer="0.15748031496062992"/>
  <pageSetup scale="96" fitToHeight="1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7">
    <tabColor theme="7" tint="-0.249977111117893"/>
  </sheetPr>
  <dimension ref="A1:J38"/>
  <sheetViews>
    <sheetView view="pageBreakPreview" zoomScaleSheetLayoutView="100" workbookViewId="0">
      <selection activeCell="E5" sqref="E5"/>
    </sheetView>
  </sheetViews>
  <sheetFormatPr baseColWidth="10" defaultColWidth="11.375" defaultRowHeight="16.5"/>
  <cols>
    <col min="1" max="1" width="4.25" style="160" customWidth="1"/>
    <col min="2" max="2" width="41.625" style="139" customWidth="1"/>
    <col min="3" max="5" width="16.75" style="139" customWidth="1"/>
    <col min="6" max="16384" width="11.375" style="139"/>
  </cols>
  <sheetData>
    <row r="1" spans="1:7">
      <c r="A1" s="861" t="s">
        <v>76</v>
      </c>
      <c r="B1" s="861"/>
      <c r="C1" s="861"/>
      <c r="D1" s="861"/>
      <c r="E1" s="861"/>
    </row>
    <row r="2" spans="1:7">
      <c r="A2" s="865" t="s">
        <v>51</v>
      </c>
      <c r="B2" s="865"/>
      <c r="C2" s="865"/>
      <c r="D2" s="865"/>
      <c r="E2" s="865"/>
    </row>
    <row r="3" spans="1:7">
      <c r="A3" s="785" t="str">
        <f>'ETCA-I-01'!A3:G3</f>
        <v>TELEFONIA RURAL DE SONORA</v>
      </c>
      <c r="B3" s="785"/>
      <c r="C3" s="785"/>
      <c r="D3" s="785"/>
      <c r="E3" s="785"/>
      <c r="G3" s="386"/>
    </row>
    <row r="4" spans="1:7">
      <c r="A4" s="787" t="str">
        <f>'ETCA-I-02'!A4:D4</f>
        <v>Del 01 de Enero al 30  de Septiembre  de 2016</v>
      </c>
      <c r="B4" s="787"/>
      <c r="C4" s="787"/>
      <c r="D4" s="787"/>
      <c r="E4" s="787"/>
    </row>
    <row r="5" spans="1:7" ht="17.25" thickBot="1">
      <c r="A5" s="387"/>
      <c r="B5" s="865" t="s">
        <v>528</v>
      </c>
      <c r="C5" s="865"/>
      <c r="D5" s="84" t="s">
        <v>79</v>
      </c>
      <c r="E5" s="387" t="s">
        <v>810</v>
      </c>
    </row>
    <row r="6" spans="1:7" s="242" customFormat="1" ht="30" customHeight="1">
      <c r="A6" s="866" t="s">
        <v>529</v>
      </c>
      <c r="B6" s="867"/>
      <c r="C6" s="388" t="s">
        <v>530</v>
      </c>
      <c r="D6" s="389" t="s">
        <v>531</v>
      </c>
      <c r="E6" s="390" t="s">
        <v>51</v>
      </c>
    </row>
    <row r="7" spans="1:7" s="242" customFormat="1" ht="30" customHeight="1" thickBot="1">
      <c r="A7" s="868"/>
      <c r="B7" s="869"/>
      <c r="C7" s="391" t="s">
        <v>532</v>
      </c>
      <c r="D7" s="391" t="s">
        <v>533</v>
      </c>
      <c r="E7" s="392" t="s">
        <v>534</v>
      </c>
    </row>
    <row r="8" spans="1:7" s="242" customFormat="1" ht="21" customHeight="1">
      <c r="A8" s="870" t="s">
        <v>535</v>
      </c>
      <c r="B8" s="871"/>
      <c r="C8" s="871"/>
      <c r="D8" s="871"/>
      <c r="E8" s="872"/>
    </row>
    <row r="9" spans="1:7" s="242" customFormat="1" ht="20.25" customHeight="1">
      <c r="A9" s="393">
        <v>1</v>
      </c>
      <c r="B9" s="394"/>
      <c r="C9" s="395"/>
      <c r="D9" s="396"/>
      <c r="E9" s="406" t="str">
        <f>IF(B9="","",C9-D9)</f>
        <v/>
      </c>
    </row>
    <row r="10" spans="1:7" s="242" customFormat="1" ht="20.25" customHeight="1">
      <c r="A10" s="393">
        <v>2</v>
      </c>
      <c r="B10" s="394"/>
      <c r="C10" s="395"/>
      <c r="D10" s="396"/>
      <c r="E10" s="406" t="str">
        <f t="shared" ref="E10:E18" si="0">IF(B10="","",C10-D10)</f>
        <v/>
      </c>
    </row>
    <row r="11" spans="1:7" s="242" customFormat="1" ht="20.25" customHeight="1">
      <c r="A11" s="393">
        <v>3</v>
      </c>
      <c r="B11" s="394" t="s">
        <v>667</v>
      </c>
      <c r="C11" s="395"/>
      <c r="D11" s="396"/>
      <c r="E11" s="406">
        <f t="shared" si="0"/>
        <v>0</v>
      </c>
    </row>
    <row r="12" spans="1:7" s="242" customFormat="1" ht="20.25" customHeight="1">
      <c r="A12" s="393">
        <v>4</v>
      </c>
      <c r="B12" s="394"/>
      <c r="C12" s="395"/>
      <c r="D12" s="396"/>
      <c r="E12" s="406" t="str">
        <f t="shared" si="0"/>
        <v/>
      </c>
    </row>
    <row r="13" spans="1:7" s="242" customFormat="1" ht="20.25" customHeight="1">
      <c r="A13" s="393">
        <v>5</v>
      </c>
      <c r="B13" s="394"/>
      <c r="C13" s="395"/>
      <c r="D13" s="396"/>
      <c r="E13" s="406" t="str">
        <f t="shared" si="0"/>
        <v/>
      </c>
    </row>
    <row r="14" spans="1:7" s="242" customFormat="1" ht="20.25" customHeight="1">
      <c r="A14" s="393">
        <v>6</v>
      </c>
      <c r="B14" s="394"/>
      <c r="C14" s="395"/>
      <c r="D14" s="396"/>
      <c r="E14" s="406" t="str">
        <f t="shared" si="0"/>
        <v/>
      </c>
    </row>
    <row r="15" spans="1:7" s="242" customFormat="1" ht="20.25" customHeight="1">
      <c r="A15" s="393">
        <v>7</v>
      </c>
      <c r="B15" s="394"/>
      <c r="C15" s="395"/>
      <c r="D15" s="396"/>
      <c r="E15" s="406" t="str">
        <f t="shared" si="0"/>
        <v/>
      </c>
    </row>
    <row r="16" spans="1:7" s="242" customFormat="1" ht="20.25" customHeight="1">
      <c r="A16" s="393">
        <v>8</v>
      </c>
      <c r="B16" s="394"/>
      <c r="C16" s="395"/>
      <c r="D16" s="396"/>
      <c r="E16" s="406" t="str">
        <f t="shared" si="0"/>
        <v/>
      </c>
    </row>
    <row r="17" spans="1:5" s="242" customFormat="1" ht="20.25" customHeight="1">
      <c r="A17" s="393">
        <v>9</v>
      </c>
      <c r="B17" s="394"/>
      <c r="C17" s="395"/>
      <c r="D17" s="396"/>
      <c r="E17" s="406" t="str">
        <f t="shared" si="0"/>
        <v/>
      </c>
    </row>
    <row r="18" spans="1:5" s="242" customFormat="1" ht="20.25" customHeight="1">
      <c r="A18" s="393">
        <v>10</v>
      </c>
      <c r="B18" s="394"/>
      <c r="C18" s="395"/>
      <c r="D18" s="396"/>
      <c r="E18" s="406" t="str">
        <f t="shared" si="0"/>
        <v/>
      </c>
    </row>
    <row r="19" spans="1:5" s="242" customFormat="1" ht="20.25" customHeight="1">
      <c r="A19" s="393"/>
      <c r="B19" s="398" t="s">
        <v>536</v>
      </c>
      <c r="C19" s="404">
        <f>SUM(C9:C18)</f>
        <v>0</v>
      </c>
      <c r="D19" s="405">
        <f>SUM(D9:D18)</f>
        <v>0</v>
      </c>
      <c r="E19" s="406">
        <f>SUM(E9:E18)</f>
        <v>0</v>
      </c>
    </row>
    <row r="20" spans="1:5" s="242" customFormat="1" ht="21" customHeight="1">
      <c r="A20" s="862" t="s">
        <v>537</v>
      </c>
      <c r="B20" s="863"/>
      <c r="C20" s="863"/>
      <c r="D20" s="863"/>
      <c r="E20" s="864"/>
    </row>
    <row r="21" spans="1:5" s="242" customFormat="1" ht="20.25" customHeight="1">
      <c r="A21" s="393">
        <v>1</v>
      </c>
      <c r="B21" s="394"/>
      <c r="C21" s="395"/>
      <c r="D21" s="396"/>
      <c r="E21" s="406" t="str">
        <f>IF(B21="","",C21-D21)</f>
        <v/>
      </c>
    </row>
    <row r="22" spans="1:5" s="242" customFormat="1" ht="20.25" customHeight="1">
      <c r="A22" s="393">
        <v>2</v>
      </c>
      <c r="B22" s="394"/>
      <c r="C22" s="395"/>
      <c r="D22" s="396"/>
      <c r="E22" s="406" t="str">
        <f t="shared" ref="E22:E30" si="1">IF(B22="","",C22-D22)</f>
        <v/>
      </c>
    </row>
    <row r="23" spans="1:5" s="242" customFormat="1" ht="20.25" customHeight="1">
      <c r="A23" s="393">
        <v>3</v>
      </c>
      <c r="B23" s="394"/>
      <c r="C23" s="395"/>
      <c r="D23" s="396"/>
      <c r="E23" s="406" t="str">
        <f t="shared" si="1"/>
        <v/>
      </c>
    </row>
    <row r="24" spans="1:5" s="242" customFormat="1" ht="20.25" customHeight="1">
      <c r="A24" s="393">
        <v>4</v>
      </c>
      <c r="B24" s="394"/>
      <c r="C24" s="395"/>
      <c r="D24" s="396"/>
      <c r="E24" s="406" t="str">
        <f t="shared" si="1"/>
        <v/>
      </c>
    </row>
    <row r="25" spans="1:5" s="242" customFormat="1" ht="20.25" customHeight="1">
      <c r="A25" s="393">
        <v>5</v>
      </c>
      <c r="B25" s="394"/>
      <c r="C25" s="395"/>
      <c r="D25" s="396"/>
      <c r="E25" s="406" t="str">
        <f t="shared" si="1"/>
        <v/>
      </c>
    </row>
    <row r="26" spans="1:5" s="242" customFormat="1" ht="20.25" customHeight="1">
      <c r="A26" s="393">
        <v>6</v>
      </c>
      <c r="B26" s="394"/>
      <c r="C26" s="395"/>
      <c r="D26" s="396"/>
      <c r="E26" s="406" t="str">
        <f t="shared" si="1"/>
        <v/>
      </c>
    </row>
    <row r="27" spans="1:5" s="242" customFormat="1" ht="20.25" customHeight="1">
      <c r="A27" s="393">
        <v>7</v>
      </c>
      <c r="B27" s="394"/>
      <c r="C27" s="395"/>
      <c r="D27" s="396"/>
      <c r="E27" s="406" t="str">
        <f t="shared" si="1"/>
        <v/>
      </c>
    </row>
    <row r="28" spans="1:5" s="242" customFormat="1" ht="20.25" customHeight="1">
      <c r="A28" s="393">
        <v>8</v>
      </c>
      <c r="B28" s="394"/>
      <c r="C28" s="395"/>
      <c r="D28" s="396"/>
      <c r="E28" s="406" t="str">
        <f>IF(B28="","",C28-D29)</f>
        <v/>
      </c>
    </row>
    <row r="29" spans="1:5" s="242" customFormat="1" ht="20.25" customHeight="1">
      <c r="A29" s="393">
        <v>9</v>
      </c>
      <c r="B29" s="394"/>
      <c r="C29" s="395"/>
      <c r="D29" s="396"/>
      <c r="E29" s="406" t="str">
        <f>IF(B29="","",C29-#REF!)</f>
        <v/>
      </c>
    </row>
    <row r="30" spans="1:5" s="242" customFormat="1" ht="20.25" customHeight="1">
      <c r="A30" s="393">
        <v>10</v>
      </c>
      <c r="B30" s="394"/>
      <c r="C30" s="395"/>
      <c r="D30" s="396"/>
      <c r="E30" s="406" t="str">
        <f t="shared" si="1"/>
        <v/>
      </c>
    </row>
    <row r="31" spans="1:5" s="400" customFormat="1" ht="39.950000000000003" customHeight="1" thickBot="1">
      <c r="A31" s="393"/>
      <c r="B31" s="399" t="s">
        <v>538</v>
      </c>
      <c r="C31" s="404">
        <f>SUM(C21:C30)</f>
        <v>0</v>
      </c>
      <c r="D31" s="405">
        <f>SUM(D21:D30)</f>
        <v>0</v>
      </c>
      <c r="E31" s="406">
        <f>SUM(E21:E30)</f>
        <v>0</v>
      </c>
    </row>
    <row r="32" spans="1:5" ht="30" customHeight="1" thickBot="1">
      <c r="A32" s="401"/>
      <c r="B32" s="402" t="s">
        <v>539</v>
      </c>
      <c r="C32" s="407">
        <f>SUM(C19,C31)</f>
        <v>0</v>
      </c>
      <c r="D32" s="407">
        <f t="shared" ref="D32:E32" si="2">SUM(D19,D31)</f>
        <v>0</v>
      </c>
      <c r="E32" s="408">
        <f t="shared" si="2"/>
        <v>0</v>
      </c>
    </row>
    <row r="33" spans="1:10" ht="17.100000000000001" customHeight="1">
      <c r="A33" s="522" t="s">
        <v>138</v>
      </c>
    </row>
    <row r="34" spans="1:10" ht="17.100000000000001" customHeight="1">
      <c r="A34" s="598"/>
      <c r="B34" s="599"/>
      <c r="C34" s="600"/>
      <c r="D34" s="600"/>
      <c r="E34" s="600"/>
    </row>
    <row r="35" spans="1:10" ht="17.100000000000001" customHeight="1">
      <c r="A35" s="598"/>
      <c r="B35" s="599"/>
      <c r="C35" s="600"/>
      <c r="D35" s="600"/>
      <c r="E35" s="600"/>
    </row>
    <row r="36" spans="1:10" ht="17.100000000000001" customHeight="1">
      <c r="A36" s="598"/>
      <c r="B36" s="599"/>
      <c r="C36" s="600"/>
      <c r="D36" s="600"/>
      <c r="E36" s="600"/>
    </row>
    <row r="37" spans="1:10" ht="17.100000000000001" customHeight="1">
      <c r="A37" s="598"/>
      <c r="B37" s="599"/>
      <c r="C37" s="600"/>
      <c r="D37" s="600"/>
      <c r="E37" s="600"/>
    </row>
    <row r="38" spans="1:10" ht="17.100000000000001" customHeight="1">
      <c r="A38" s="83" t="s">
        <v>196</v>
      </c>
      <c r="J38" s="403"/>
    </row>
  </sheetData>
  <sheetProtection insertHyperlinks="0"/>
  <mergeCells count="8">
    <mergeCell ref="A1:E1"/>
    <mergeCell ref="A3:E3"/>
    <mergeCell ref="A4:E4"/>
    <mergeCell ref="A20:E20"/>
    <mergeCell ref="A2:E2"/>
    <mergeCell ref="A6:B7"/>
    <mergeCell ref="A8:E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8">
    <tabColor theme="7" tint="-0.249977111117893"/>
  </sheetPr>
  <dimension ref="A1:I38"/>
  <sheetViews>
    <sheetView view="pageBreakPreview" zoomScale="90" zoomScaleSheetLayoutView="90" workbookViewId="0">
      <selection activeCell="B13" sqref="B13"/>
    </sheetView>
  </sheetViews>
  <sheetFormatPr baseColWidth="10" defaultColWidth="11.375" defaultRowHeight="16.5"/>
  <cols>
    <col min="1" max="1" width="4.875" style="160" customWidth="1"/>
    <col min="2" max="2" width="41" style="139" customWidth="1"/>
    <col min="3" max="4" width="25.75" style="139" customWidth="1"/>
    <col min="5" max="16384" width="11.375" style="139"/>
  </cols>
  <sheetData>
    <row r="1" spans="1:6">
      <c r="A1" s="409"/>
      <c r="B1" s="861" t="s">
        <v>76</v>
      </c>
      <c r="C1" s="861"/>
      <c r="D1" s="861"/>
    </row>
    <row r="2" spans="1:6">
      <c r="A2" s="139"/>
      <c r="B2" s="865" t="s">
        <v>540</v>
      </c>
      <c r="C2" s="865"/>
      <c r="D2" s="865"/>
      <c r="F2" s="386"/>
    </row>
    <row r="3" spans="1:6">
      <c r="B3" s="785" t="str">
        <f>'ETCA-I-01'!A3</f>
        <v>TELEFONIA RURAL DE SONORA</v>
      </c>
      <c r="C3" s="785"/>
      <c r="D3" s="785"/>
    </row>
    <row r="4" spans="1:6">
      <c r="B4" s="787" t="str">
        <f>'ETCA-I-02'!A4</f>
        <v>Del 01 de Enero al 30  de Septiembre  de 2016</v>
      </c>
      <c r="C4" s="787"/>
      <c r="D4" s="787"/>
    </row>
    <row r="5" spans="1:6">
      <c r="A5" s="646"/>
      <c r="B5" s="877" t="s">
        <v>541</v>
      </c>
      <c r="C5" s="877"/>
      <c r="D5" s="293" t="s">
        <v>811</v>
      </c>
    </row>
    <row r="6" spans="1:6" ht="6.75" customHeight="1" thickBot="1"/>
    <row r="7" spans="1:6" s="242" customFormat="1" ht="27.95" customHeight="1">
      <c r="A7" s="866" t="s">
        <v>529</v>
      </c>
      <c r="B7" s="867"/>
      <c r="C7" s="873" t="s">
        <v>542</v>
      </c>
      <c r="D7" s="875" t="s">
        <v>543</v>
      </c>
    </row>
    <row r="8" spans="1:6" s="242" customFormat="1" ht="4.5" customHeight="1" thickBot="1">
      <c r="A8" s="868"/>
      <c r="B8" s="869"/>
      <c r="C8" s="874"/>
      <c r="D8" s="876"/>
    </row>
    <row r="9" spans="1:6" s="242" customFormat="1" ht="21" customHeight="1">
      <c r="A9" s="870" t="s">
        <v>535</v>
      </c>
      <c r="B9" s="871"/>
      <c r="C9" s="871"/>
      <c r="D9" s="872"/>
    </row>
    <row r="10" spans="1:6" s="242" customFormat="1" ht="18" customHeight="1">
      <c r="A10" s="393">
        <v>1</v>
      </c>
      <c r="B10" s="394"/>
      <c r="C10" s="410"/>
      <c r="D10" s="411"/>
    </row>
    <row r="11" spans="1:6" s="242" customFormat="1" ht="18" customHeight="1">
      <c r="A11" s="393">
        <v>2</v>
      </c>
      <c r="B11" s="394"/>
      <c r="C11" s="410"/>
      <c r="D11" s="411"/>
    </row>
    <row r="12" spans="1:6" s="242" customFormat="1" ht="18" customHeight="1">
      <c r="A12" s="393">
        <v>3</v>
      </c>
      <c r="B12" s="394" t="s">
        <v>667</v>
      </c>
      <c r="C12" s="410"/>
      <c r="D12" s="411"/>
    </row>
    <row r="13" spans="1:6" s="242" customFormat="1" ht="18" customHeight="1">
      <c r="A13" s="393">
        <v>4</v>
      </c>
      <c r="B13" s="394"/>
      <c r="C13" s="410"/>
      <c r="D13" s="411"/>
    </row>
    <row r="14" spans="1:6" s="242" customFormat="1" ht="18" customHeight="1">
      <c r="A14" s="393">
        <v>5</v>
      </c>
      <c r="B14" s="394"/>
      <c r="C14" s="410"/>
      <c r="D14" s="411"/>
    </row>
    <row r="15" spans="1:6" s="242" customFormat="1" ht="18" customHeight="1">
      <c r="A15" s="393">
        <v>6</v>
      </c>
      <c r="B15" s="394"/>
      <c r="C15" s="410"/>
      <c r="D15" s="411"/>
    </row>
    <row r="16" spans="1:6" s="242" customFormat="1" ht="18" customHeight="1">
      <c r="A16" s="393">
        <v>7</v>
      </c>
      <c r="B16" s="394"/>
      <c r="C16" s="410"/>
      <c r="D16" s="411"/>
    </row>
    <row r="17" spans="1:4" s="242" customFormat="1" ht="18" customHeight="1">
      <c r="A17" s="393">
        <v>8</v>
      </c>
      <c r="B17" s="394"/>
      <c r="C17" s="410"/>
      <c r="D17" s="411"/>
    </row>
    <row r="18" spans="1:4" s="242" customFormat="1" ht="18" customHeight="1">
      <c r="A18" s="393">
        <v>9</v>
      </c>
      <c r="B18" s="394"/>
      <c r="C18" s="410"/>
      <c r="D18" s="411"/>
    </row>
    <row r="19" spans="1:4" s="242" customFormat="1" ht="18" customHeight="1">
      <c r="A19" s="393">
        <v>10</v>
      </c>
      <c r="B19" s="394"/>
      <c r="C19" s="410"/>
      <c r="D19" s="411"/>
    </row>
    <row r="20" spans="1:4" s="242" customFormat="1" ht="18" customHeight="1">
      <c r="A20" s="393"/>
      <c r="B20" s="398" t="s">
        <v>544</v>
      </c>
      <c r="C20" s="404">
        <f>SUM(C10:C19)</f>
        <v>0</v>
      </c>
      <c r="D20" s="406">
        <f>SUM(D10:D19)</f>
        <v>0</v>
      </c>
    </row>
    <row r="21" spans="1:4" s="242" customFormat="1" ht="21" customHeight="1">
      <c r="A21" s="862" t="s">
        <v>537</v>
      </c>
      <c r="B21" s="863"/>
      <c r="C21" s="863"/>
      <c r="D21" s="864"/>
    </row>
    <row r="22" spans="1:4" s="242" customFormat="1" ht="18" customHeight="1">
      <c r="A22" s="393">
        <v>1</v>
      </c>
      <c r="B22" s="394"/>
      <c r="C22" s="410"/>
      <c r="D22" s="411"/>
    </row>
    <row r="23" spans="1:4" s="242" customFormat="1" ht="18" customHeight="1">
      <c r="A23" s="393">
        <v>2</v>
      </c>
      <c r="B23" s="394"/>
      <c r="C23" s="410"/>
      <c r="D23" s="411"/>
    </row>
    <row r="24" spans="1:4" s="242" customFormat="1" ht="18" customHeight="1">
      <c r="A24" s="393">
        <v>3</v>
      </c>
      <c r="B24" s="394"/>
      <c r="C24" s="410"/>
      <c r="D24" s="411"/>
    </row>
    <row r="25" spans="1:4" s="242" customFormat="1" ht="18" customHeight="1">
      <c r="A25" s="393">
        <v>4</v>
      </c>
      <c r="B25" s="394"/>
      <c r="C25" s="410"/>
      <c r="D25" s="411"/>
    </row>
    <row r="26" spans="1:4" s="242" customFormat="1" ht="18" customHeight="1">
      <c r="A26" s="393">
        <v>5</v>
      </c>
      <c r="B26" s="394"/>
      <c r="C26" s="410"/>
      <c r="D26" s="411"/>
    </row>
    <row r="27" spans="1:4" s="242" customFormat="1" ht="18" customHeight="1">
      <c r="A27" s="393">
        <v>6</v>
      </c>
      <c r="B27" s="394"/>
      <c r="C27" s="410"/>
      <c r="D27" s="411"/>
    </row>
    <row r="28" spans="1:4" s="242" customFormat="1" ht="18" customHeight="1">
      <c r="A28" s="393">
        <v>7</v>
      </c>
      <c r="B28" s="394"/>
      <c r="C28" s="410"/>
      <c r="D28" s="411"/>
    </row>
    <row r="29" spans="1:4" s="242" customFormat="1" ht="18" customHeight="1">
      <c r="A29" s="393">
        <v>8</v>
      </c>
      <c r="B29" s="394"/>
      <c r="C29" s="410"/>
      <c r="D29" s="411"/>
    </row>
    <row r="30" spans="1:4" s="242" customFormat="1" ht="18" customHeight="1">
      <c r="A30" s="393">
        <v>9</v>
      </c>
      <c r="B30" s="394"/>
      <c r="C30" s="410"/>
      <c r="D30" s="411"/>
    </row>
    <row r="31" spans="1:4" s="242" customFormat="1" ht="18" customHeight="1">
      <c r="A31" s="393">
        <v>10</v>
      </c>
      <c r="B31" s="394"/>
      <c r="C31" s="410" t="s">
        <v>196</v>
      </c>
      <c r="D31" s="411"/>
    </row>
    <row r="32" spans="1:4" s="400" customFormat="1" ht="18" customHeight="1" thickBot="1">
      <c r="A32" s="393"/>
      <c r="B32" s="399" t="s">
        <v>545</v>
      </c>
      <c r="C32" s="404">
        <f>SUM(C22:C31)</f>
        <v>0</v>
      </c>
      <c r="D32" s="406">
        <f>SUM(D22:D31)</f>
        <v>0</v>
      </c>
    </row>
    <row r="33" spans="1:9" ht="27.95" customHeight="1" thickBot="1">
      <c r="A33" s="401"/>
      <c r="B33" s="402" t="s">
        <v>539</v>
      </c>
      <c r="C33" s="407">
        <f>SUM(C32,C20)</f>
        <v>0</v>
      </c>
      <c r="D33" s="412">
        <f>SUM(D32,D20)</f>
        <v>0</v>
      </c>
    </row>
    <row r="34" spans="1:9" s="601" customFormat="1" ht="18" customHeight="1">
      <c r="A34" s="522" t="s">
        <v>138</v>
      </c>
      <c r="B34" s="139"/>
      <c r="C34" s="139"/>
      <c r="D34" s="139"/>
      <c r="E34" s="139"/>
    </row>
    <row r="35" spans="1:9" s="601" customFormat="1" ht="18" customHeight="1">
      <c r="A35" s="83"/>
      <c r="B35" s="139"/>
      <c r="C35" s="139"/>
      <c r="D35" s="139"/>
      <c r="E35" s="139"/>
    </row>
    <row r="36" spans="1:9" s="601" customFormat="1" ht="18" customHeight="1">
      <c r="A36" s="83"/>
      <c r="B36" s="139"/>
      <c r="C36" s="139"/>
      <c r="D36" s="139"/>
      <c r="E36" s="139"/>
    </row>
    <row r="37" spans="1:9" s="602" customFormat="1" ht="17.100000000000001" customHeight="1">
      <c r="A37" s="598"/>
      <c r="B37" s="599"/>
      <c r="C37" s="600"/>
      <c r="D37" s="600"/>
    </row>
    <row r="38" spans="1:9" ht="17.100000000000001" customHeight="1">
      <c r="A38" s="83"/>
      <c r="I38" s="403"/>
    </row>
  </sheetData>
  <sheetProtection insertHyperlinks="0"/>
  <mergeCells count="10">
    <mergeCell ref="B1:D1"/>
    <mergeCell ref="B2:D2"/>
    <mergeCell ref="B3:D3"/>
    <mergeCell ref="B4:D4"/>
    <mergeCell ref="B5:C5"/>
    <mergeCell ref="A7:B8"/>
    <mergeCell ref="A9:D9"/>
    <mergeCell ref="A21:D21"/>
    <mergeCell ref="C7:C8"/>
    <mergeCell ref="D7:D8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-0.499984740745262"/>
    <pageSetUpPr fitToPage="1"/>
  </sheetPr>
  <dimension ref="A1:H45"/>
  <sheetViews>
    <sheetView view="pageBreakPreview" zoomScaleSheetLayoutView="100" workbookViewId="0">
      <selection activeCell="A43" sqref="A43"/>
    </sheetView>
  </sheetViews>
  <sheetFormatPr baseColWidth="10" defaultColWidth="11.375" defaultRowHeight="15"/>
  <cols>
    <col min="1" max="1" width="47.625" style="423" bestFit="1" customWidth="1"/>
    <col min="2" max="2" width="11.375" style="413"/>
    <col min="3" max="3" width="12.25" style="413" customWidth="1"/>
    <col min="4" max="16384" width="11.375" style="413"/>
  </cols>
  <sheetData>
    <row r="1" spans="1:7" ht="16.5" customHeight="1">
      <c r="A1" s="878" t="s">
        <v>76</v>
      </c>
      <c r="B1" s="878"/>
      <c r="C1" s="878"/>
      <c r="D1" s="878"/>
      <c r="E1" s="878"/>
      <c r="F1" s="878"/>
      <c r="G1" s="878"/>
    </row>
    <row r="2" spans="1:7" ht="16.5" customHeight="1">
      <c r="A2" s="878" t="s">
        <v>546</v>
      </c>
      <c r="B2" s="878"/>
      <c r="C2" s="878"/>
      <c r="D2" s="878"/>
      <c r="E2" s="878"/>
      <c r="F2" s="878"/>
      <c r="G2" s="878"/>
    </row>
    <row r="3" spans="1:7" ht="15.75">
      <c r="A3" s="880" t="str">
        <f>'ETCA-I-01'!A3:G3</f>
        <v>TELEFONIA RURAL DE SONORA</v>
      </c>
      <c r="B3" s="880"/>
      <c r="C3" s="880"/>
      <c r="D3" s="880"/>
      <c r="E3" s="880"/>
      <c r="F3" s="880"/>
      <c r="G3" s="880"/>
    </row>
    <row r="4" spans="1:7" ht="16.5">
      <c r="A4" s="879" t="str">
        <f>'ETCA-I-02'!A4:D4</f>
        <v>Del 01 de Enero al 30  de Septiembre  de 2016</v>
      </c>
      <c r="B4" s="879"/>
      <c r="C4" s="879"/>
      <c r="D4" s="879"/>
      <c r="E4" s="879"/>
      <c r="F4" s="879"/>
      <c r="G4" s="879"/>
    </row>
    <row r="5" spans="1:7" ht="17.25" thickBot="1">
      <c r="A5" s="414"/>
      <c r="B5" s="881" t="s">
        <v>547</v>
      </c>
      <c r="C5" s="881"/>
      <c r="D5" s="881"/>
      <c r="E5" s="203"/>
      <c r="F5" s="84" t="s">
        <v>79</v>
      </c>
      <c r="G5" s="607" t="s">
        <v>810</v>
      </c>
    </row>
    <row r="6" spans="1:7" ht="38.25">
      <c r="A6" s="845" t="s">
        <v>199</v>
      </c>
      <c r="B6" s="239" t="s">
        <v>373</v>
      </c>
      <c r="C6" s="239" t="s">
        <v>374</v>
      </c>
      <c r="D6" s="239" t="s">
        <v>375</v>
      </c>
      <c r="E6" s="240" t="s">
        <v>548</v>
      </c>
      <c r="F6" s="240" t="s">
        <v>549</v>
      </c>
      <c r="G6" s="239" t="s">
        <v>378</v>
      </c>
    </row>
    <row r="7" spans="1:7" ht="15.75" thickBot="1">
      <c r="A7" s="846"/>
      <c r="B7" s="348" t="s">
        <v>322</v>
      </c>
      <c r="C7" s="348" t="s">
        <v>323</v>
      </c>
      <c r="D7" s="348" t="s">
        <v>379</v>
      </c>
      <c r="E7" s="415" t="s">
        <v>325</v>
      </c>
      <c r="F7" s="415" t="s">
        <v>326</v>
      </c>
      <c r="G7" s="348" t="s">
        <v>380</v>
      </c>
    </row>
    <row r="8" spans="1:7" ht="16.5">
      <c r="A8" s="424"/>
      <c r="B8" s="416"/>
      <c r="C8" s="416"/>
      <c r="D8" s="416"/>
      <c r="E8" s="416"/>
      <c r="F8" s="416"/>
      <c r="G8" s="416"/>
    </row>
    <row r="9" spans="1:7" s="419" customFormat="1">
      <c r="A9" s="417" t="s">
        <v>550</v>
      </c>
      <c r="B9" s="418"/>
      <c r="C9" s="418"/>
      <c r="D9" s="418"/>
      <c r="E9" s="418"/>
      <c r="F9" s="418"/>
      <c r="G9" s="418"/>
    </row>
    <row r="10" spans="1:7" s="421" customFormat="1">
      <c r="A10" s="420" t="s">
        <v>551</v>
      </c>
      <c r="B10" s="526">
        <f>B11+B12+B13</f>
        <v>0</v>
      </c>
      <c r="C10" s="526">
        <f>C11+C12+C13</f>
        <v>0</v>
      </c>
      <c r="D10" s="526">
        <f>SUM(D11:D13)</f>
        <v>0</v>
      </c>
      <c r="E10" s="526">
        <f>E11+E12+E13</f>
        <v>0</v>
      </c>
      <c r="F10" s="526">
        <f>F11+F12+F13</f>
        <v>0</v>
      </c>
      <c r="G10" s="526">
        <f>SUM(G11:G13)</f>
        <v>0</v>
      </c>
    </row>
    <row r="11" spans="1:7" s="422" customFormat="1">
      <c r="A11" s="425" t="s">
        <v>552</v>
      </c>
      <c r="B11" s="527"/>
      <c r="C11" s="527"/>
      <c r="D11" s="528">
        <f t="shared" ref="D11:D13" si="0">B11+C11</f>
        <v>0</v>
      </c>
      <c r="E11" s="527"/>
      <c r="F11" s="527"/>
      <c r="G11" s="528">
        <f>D11-E11</f>
        <v>0</v>
      </c>
    </row>
    <row r="12" spans="1:7" s="422" customFormat="1">
      <c r="A12" s="425" t="s">
        <v>553</v>
      </c>
      <c r="B12" s="527"/>
      <c r="C12" s="527"/>
      <c r="D12" s="528">
        <f t="shared" si="0"/>
        <v>0</v>
      </c>
      <c r="E12" s="527"/>
      <c r="F12" s="527"/>
      <c r="G12" s="528">
        <f t="shared" ref="G12:G13" si="1">D12-E12</f>
        <v>0</v>
      </c>
    </row>
    <row r="13" spans="1:7" s="422" customFormat="1">
      <c r="A13" s="425" t="s">
        <v>554</v>
      </c>
      <c r="B13" s="527"/>
      <c r="C13" s="527"/>
      <c r="D13" s="528">
        <f t="shared" si="0"/>
        <v>0</v>
      </c>
      <c r="E13" s="527"/>
      <c r="F13" s="527"/>
      <c r="G13" s="528">
        <f t="shared" si="1"/>
        <v>0</v>
      </c>
    </row>
    <row r="14" spans="1:7" s="421" customFormat="1">
      <c r="A14" s="420" t="s">
        <v>555</v>
      </c>
      <c r="B14" s="526">
        <f t="shared" ref="B14:G14" si="2">SUM(B15:B22)</f>
        <v>5752135.71</v>
      </c>
      <c r="C14" s="526">
        <f t="shared" si="2"/>
        <v>1020561.4800000001</v>
      </c>
      <c r="D14" s="526">
        <f t="shared" si="2"/>
        <v>6772697.1900000004</v>
      </c>
      <c r="E14" s="526">
        <f t="shared" si="2"/>
        <v>4527877.0010000002</v>
      </c>
      <c r="F14" s="526">
        <f t="shared" si="2"/>
        <v>4356813.42</v>
      </c>
      <c r="G14" s="526">
        <f t="shared" si="2"/>
        <v>2244820.1890000002</v>
      </c>
    </row>
    <row r="15" spans="1:7" s="422" customFormat="1">
      <c r="A15" s="425" t="s">
        <v>556</v>
      </c>
      <c r="B15" s="527">
        <f>+'ETCA-II-11-B2'!B15</f>
        <v>5752135.71</v>
      </c>
      <c r="C15" s="527">
        <f>+'ETCA-II-11-B2'!C15</f>
        <v>1020561.4800000001</v>
      </c>
      <c r="D15" s="528">
        <f t="shared" ref="D15:D22" si="3">B15+C15</f>
        <v>6772697.1900000004</v>
      </c>
      <c r="E15" s="527">
        <f>+'ETCA-II-11 '!E81</f>
        <v>4527877.0010000002</v>
      </c>
      <c r="F15" s="527">
        <f>+'ETCA-II-11-B2'!F10</f>
        <v>4356813.42</v>
      </c>
      <c r="G15" s="528">
        <f>D15-E15</f>
        <v>2244820.1890000002</v>
      </c>
    </row>
    <row r="16" spans="1:7" s="422" customFormat="1">
      <c r="A16" s="425" t="s">
        <v>557</v>
      </c>
      <c r="B16" s="527"/>
      <c r="C16" s="527"/>
      <c r="D16" s="528">
        <f t="shared" si="3"/>
        <v>0</v>
      </c>
      <c r="E16" s="527"/>
      <c r="F16" s="527"/>
      <c r="G16" s="528">
        <f t="shared" ref="G16:G39" si="4">D16-E16</f>
        <v>0</v>
      </c>
    </row>
    <row r="17" spans="1:7" s="422" customFormat="1">
      <c r="A17" s="425" t="s">
        <v>558</v>
      </c>
      <c r="B17" s="527"/>
      <c r="C17" s="527"/>
      <c r="D17" s="528">
        <f t="shared" si="3"/>
        <v>0</v>
      </c>
      <c r="E17" s="527"/>
      <c r="F17" s="527"/>
      <c r="G17" s="528">
        <f t="shared" si="4"/>
        <v>0</v>
      </c>
    </row>
    <row r="18" spans="1:7" s="422" customFormat="1">
      <c r="A18" s="425" t="s">
        <v>559</v>
      </c>
      <c r="B18" s="527"/>
      <c r="C18" s="527"/>
      <c r="D18" s="528">
        <f t="shared" si="3"/>
        <v>0</v>
      </c>
      <c r="E18" s="527"/>
      <c r="F18" s="527"/>
      <c r="G18" s="528">
        <f t="shared" si="4"/>
        <v>0</v>
      </c>
    </row>
    <row r="19" spans="1:7" s="422" customFormat="1">
      <c r="A19" s="425" t="s">
        <v>560</v>
      </c>
      <c r="B19" s="527"/>
      <c r="C19" s="527"/>
      <c r="D19" s="528">
        <f t="shared" si="3"/>
        <v>0</v>
      </c>
      <c r="E19" s="527"/>
      <c r="F19" s="527"/>
      <c r="G19" s="528">
        <f t="shared" si="4"/>
        <v>0</v>
      </c>
    </row>
    <row r="20" spans="1:7" s="422" customFormat="1">
      <c r="A20" s="425" t="s">
        <v>561</v>
      </c>
      <c r="B20" s="527"/>
      <c r="C20" s="527"/>
      <c r="D20" s="528">
        <f t="shared" si="3"/>
        <v>0</v>
      </c>
      <c r="E20" s="527"/>
      <c r="F20" s="527"/>
      <c r="G20" s="528">
        <f t="shared" si="4"/>
        <v>0</v>
      </c>
    </row>
    <row r="21" spans="1:7" s="422" customFormat="1">
      <c r="A21" s="425" t="s">
        <v>562</v>
      </c>
      <c r="B21" s="527"/>
      <c r="C21" s="527"/>
      <c r="D21" s="528">
        <f t="shared" si="3"/>
        <v>0</v>
      </c>
      <c r="E21" s="527"/>
      <c r="F21" s="527"/>
      <c r="G21" s="528">
        <f t="shared" si="4"/>
        <v>0</v>
      </c>
    </row>
    <row r="22" spans="1:7" s="422" customFormat="1">
      <c r="A22" s="425" t="s">
        <v>563</v>
      </c>
      <c r="B22" s="527"/>
      <c r="C22" s="527"/>
      <c r="D22" s="528">
        <f t="shared" si="3"/>
        <v>0</v>
      </c>
      <c r="E22" s="527"/>
      <c r="F22" s="527"/>
      <c r="G22" s="528">
        <f t="shared" si="4"/>
        <v>0</v>
      </c>
    </row>
    <row r="23" spans="1:7" s="421" customFormat="1">
      <c r="A23" s="420" t="s">
        <v>564</v>
      </c>
      <c r="B23" s="526">
        <f t="shared" ref="B23:G23" si="5">SUM(B24:B26)</f>
        <v>0</v>
      </c>
      <c r="C23" s="526">
        <f t="shared" si="5"/>
        <v>0</v>
      </c>
      <c r="D23" s="526">
        <f t="shared" si="5"/>
        <v>0</v>
      </c>
      <c r="E23" s="526">
        <f t="shared" si="5"/>
        <v>0</v>
      </c>
      <c r="F23" s="526">
        <f t="shared" si="5"/>
        <v>0</v>
      </c>
      <c r="G23" s="526">
        <f t="shared" si="5"/>
        <v>0</v>
      </c>
    </row>
    <row r="24" spans="1:7" s="422" customFormat="1">
      <c r="A24" s="425" t="s">
        <v>565</v>
      </c>
      <c r="B24" s="527"/>
      <c r="C24" s="527"/>
      <c r="D24" s="528">
        <f t="shared" ref="D24:D26" si="6">B24+C24</f>
        <v>0</v>
      </c>
      <c r="E24" s="527"/>
      <c r="F24" s="527"/>
      <c r="G24" s="528">
        <f t="shared" si="4"/>
        <v>0</v>
      </c>
    </row>
    <row r="25" spans="1:7" s="422" customFormat="1">
      <c r="A25" s="425" t="s">
        <v>566</v>
      </c>
      <c r="B25" s="527"/>
      <c r="C25" s="527"/>
      <c r="D25" s="528">
        <f t="shared" si="6"/>
        <v>0</v>
      </c>
      <c r="E25" s="527"/>
      <c r="F25" s="527"/>
      <c r="G25" s="528">
        <f t="shared" si="4"/>
        <v>0</v>
      </c>
    </row>
    <row r="26" spans="1:7" s="422" customFormat="1">
      <c r="A26" s="425" t="s">
        <v>567</v>
      </c>
      <c r="B26" s="527"/>
      <c r="C26" s="527"/>
      <c r="D26" s="528">
        <f t="shared" si="6"/>
        <v>0</v>
      </c>
      <c r="E26" s="527"/>
      <c r="F26" s="527"/>
      <c r="G26" s="528">
        <f t="shared" si="4"/>
        <v>0</v>
      </c>
    </row>
    <row r="27" spans="1:7" s="421" customFormat="1">
      <c r="A27" s="420" t="s">
        <v>568</v>
      </c>
      <c r="B27" s="526">
        <f>B28+B29</f>
        <v>0</v>
      </c>
      <c r="C27" s="526">
        <f>C28+C29</f>
        <v>0</v>
      </c>
      <c r="D27" s="526">
        <f>SUM(D28:D29)</f>
        <v>0</v>
      </c>
      <c r="E27" s="526">
        <f>E28+E29</f>
        <v>0</v>
      </c>
      <c r="F27" s="526">
        <f>F28+F29</f>
        <v>0</v>
      </c>
      <c r="G27" s="526">
        <f>SUM(G28:G29)</f>
        <v>0</v>
      </c>
    </row>
    <row r="28" spans="1:7" s="422" customFormat="1">
      <c r="A28" s="425" t="s">
        <v>569</v>
      </c>
      <c r="B28" s="527"/>
      <c r="C28" s="527"/>
      <c r="D28" s="528">
        <f t="shared" ref="D28:D29" si="7">B28+C28</f>
        <v>0</v>
      </c>
      <c r="E28" s="527"/>
      <c r="F28" s="527"/>
      <c r="G28" s="528">
        <f t="shared" si="4"/>
        <v>0</v>
      </c>
    </row>
    <row r="29" spans="1:7" s="422" customFormat="1">
      <c r="A29" s="425" t="s">
        <v>570</v>
      </c>
      <c r="B29" s="527"/>
      <c r="C29" s="527"/>
      <c r="D29" s="528">
        <f t="shared" si="7"/>
        <v>0</v>
      </c>
      <c r="E29" s="527"/>
      <c r="F29" s="527"/>
      <c r="G29" s="528">
        <f t="shared" si="4"/>
        <v>0</v>
      </c>
    </row>
    <row r="30" spans="1:7" s="421" customFormat="1">
      <c r="A30" s="420" t="s">
        <v>571</v>
      </c>
      <c r="B30" s="526">
        <f>B31+B32+B33+B34</f>
        <v>0</v>
      </c>
      <c r="C30" s="526">
        <f>C31+C32+C33+C34</f>
        <v>0</v>
      </c>
      <c r="D30" s="526">
        <f>SUM(D31:D34)</f>
        <v>0</v>
      </c>
      <c r="E30" s="526">
        <f>E31+E32+E33+E34</f>
        <v>0</v>
      </c>
      <c r="F30" s="526">
        <f>F31+F32+F33+F34</f>
        <v>0</v>
      </c>
      <c r="G30" s="526">
        <f>SUM(G31:G34)</f>
        <v>0</v>
      </c>
    </row>
    <row r="31" spans="1:7" s="422" customFormat="1">
      <c r="A31" s="425" t="s">
        <v>170</v>
      </c>
      <c r="B31" s="527"/>
      <c r="C31" s="527"/>
      <c r="D31" s="528">
        <f t="shared" ref="D31:D33" si="8">B31+C31</f>
        <v>0</v>
      </c>
      <c r="E31" s="527"/>
      <c r="F31" s="527"/>
      <c r="G31" s="528">
        <f t="shared" si="4"/>
        <v>0</v>
      </c>
    </row>
    <row r="32" spans="1:7" s="422" customFormat="1">
      <c r="A32" s="425" t="s">
        <v>572</v>
      </c>
      <c r="B32" s="527"/>
      <c r="C32" s="527"/>
      <c r="D32" s="528">
        <f t="shared" si="8"/>
        <v>0</v>
      </c>
      <c r="E32" s="527"/>
      <c r="F32" s="527"/>
      <c r="G32" s="528">
        <f t="shared" si="4"/>
        <v>0</v>
      </c>
    </row>
    <row r="33" spans="1:8" s="422" customFormat="1">
      <c r="A33" s="425" t="s">
        <v>573</v>
      </c>
      <c r="B33" s="527"/>
      <c r="C33" s="527"/>
      <c r="D33" s="528">
        <f t="shared" si="8"/>
        <v>0</v>
      </c>
      <c r="E33" s="527"/>
      <c r="F33" s="527"/>
      <c r="G33" s="528">
        <f t="shared" si="4"/>
        <v>0</v>
      </c>
    </row>
    <row r="34" spans="1:8" s="422" customFormat="1">
      <c r="A34" s="425" t="s">
        <v>574</v>
      </c>
      <c r="B34" s="527"/>
      <c r="C34" s="527"/>
      <c r="D34" s="528">
        <f>B34+C34</f>
        <v>0</v>
      </c>
      <c r="E34" s="527"/>
      <c r="F34" s="527"/>
      <c r="G34" s="528">
        <f t="shared" si="4"/>
        <v>0</v>
      </c>
    </row>
    <row r="35" spans="1:8" s="421" customFormat="1">
      <c r="A35" s="420" t="s">
        <v>575</v>
      </c>
      <c r="B35" s="526">
        <f t="shared" ref="B35:G35" si="9">B36</f>
        <v>0</v>
      </c>
      <c r="C35" s="526">
        <f t="shared" si="9"/>
        <v>0</v>
      </c>
      <c r="D35" s="526">
        <f t="shared" si="9"/>
        <v>0</v>
      </c>
      <c r="E35" s="526">
        <f t="shared" si="9"/>
        <v>0</v>
      </c>
      <c r="F35" s="526">
        <f t="shared" si="9"/>
        <v>0</v>
      </c>
      <c r="G35" s="526">
        <f t="shared" si="9"/>
        <v>0</v>
      </c>
    </row>
    <row r="36" spans="1:8" s="422" customFormat="1">
      <c r="A36" s="425" t="s">
        <v>576</v>
      </c>
      <c r="B36" s="527"/>
      <c r="C36" s="527"/>
      <c r="D36" s="528">
        <f>B36+C36</f>
        <v>0</v>
      </c>
      <c r="E36" s="527"/>
      <c r="F36" s="527"/>
      <c r="G36" s="528">
        <f t="shared" si="4"/>
        <v>0</v>
      </c>
    </row>
    <row r="37" spans="1:8" s="421" customFormat="1">
      <c r="A37" s="420" t="s">
        <v>577</v>
      </c>
      <c r="B37" s="529"/>
      <c r="C37" s="529"/>
      <c r="D37" s="526">
        <f>B37+C37</f>
        <v>0</v>
      </c>
      <c r="E37" s="529"/>
      <c r="F37" s="529"/>
      <c r="G37" s="526">
        <f t="shared" si="4"/>
        <v>0</v>
      </c>
    </row>
    <row r="38" spans="1:8" s="421" customFormat="1">
      <c r="A38" s="420" t="s">
        <v>578</v>
      </c>
      <c r="B38" s="529"/>
      <c r="C38" s="529"/>
      <c r="D38" s="526">
        <f>B38+C38</f>
        <v>0</v>
      </c>
      <c r="E38" s="529"/>
      <c r="F38" s="529"/>
      <c r="G38" s="526">
        <f t="shared" si="4"/>
        <v>0</v>
      </c>
    </row>
    <row r="39" spans="1:8" s="421" customFormat="1" ht="15.75" thickBot="1">
      <c r="A39" s="420" t="s">
        <v>579</v>
      </c>
      <c r="B39" s="529"/>
      <c r="C39" s="529"/>
      <c r="D39" s="526">
        <f>B39+C39</f>
        <v>0</v>
      </c>
      <c r="E39" s="529"/>
      <c r="F39" s="529"/>
      <c r="G39" s="526">
        <f t="shared" si="4"/>
        <v>0</v>
      </c>
    </row>
    <row r="40" spans="1:8" ht="32.25" customHeight="1" thickBot="1">
      <c r="A40" s="426" t="s">
        <v>430</v>
      </c>
      <c r="B40" s="530">
        <f t="shared" ref="B40:G40" si="10">SUM(B$10,B$14,B$23,B$27,B$30,B$35,B$37,B$38,B$39)</f>
        <v>5752135.71</v>
      </c>
      <c r="C40" s="530">
        <f t="shared" si="10"/>
        <v>1020561.4800000001</v>
      </c>
      <c r="D40" s="530">
        <f t="shared" si="10"/>
        <v>6772697.1900000004</v>
      </c>
      <c r="E40" s="530">
        <f t="shared" si="10"/>
        <v>4527877.0010000002</v>
      </c>
      <c r="F40" s="530">
        <f t="shared" si="10"/>
        <v>4356813.42</v>
      </c>
      <c r="G40" s="530">
        <f t="shared" si="10"/>
        <v>2244820.1890000002</v>
      </c>
      <c r="H40" s="605" t="str">
        <f>IF(B40&lt;&gt;'ETCA-II-11 '!B81,"ERROR!!!!! EL MONTO NO COINCIDE CON LO REPORTADO EN EL FORMATO ETCA-II-11 EN EL TOTAL APROBADO ANUAL DEL ANALÍTICO DE EGRESOS","")</f>
        <v/>
      </c>
    </row>
    <row r="41" spans="1:8" ht="18" customHeight="1">
      <c r="A41" s="603"/>
      <c r="B41" s="606"/>
      <c r="C41" s="606"/>
      <c r="D41" s="606"/>
      <c r="E41" s="606"/>
      <c r="F41" s="606"/>
      <c r="G41" s="606"/>
      <c r="H41" s="605" t="str">
        <f>IF(C40&lt;&gt;'ETCA-II-11 '!C81,"ERROR!!!!! EL MONTO NO COINCIDE CON LO REPORTADO EN EL FORMATO ETCA-II-11 EN EL TOTAL DE AMPLIACIONES/REDUCCIONES PRESENTADO EN EL ANALÍTICO DE EGRESOS","")</f>
        <v/>
      </c>
    </row>
    <row r="42" spans="1:8" ht="18" customHeight="1">
      <c r="A42" s="603"/>
      <c r="B42" s="606"/>
      <c r="C42" s="606"/>
      <c r="D42" s="606"/>
      <c r="E42" s="606"/>
      <c r="F42" s="606"/>
      <c r="G42" s="606"/>
      <c r="H42" s="605" t="str">
        <f>IF(D40&lt;&gt;'ETCA-II-11 '!D81,"ERROR!!!!! EL MONTO NO COINCIDE CON LO REPORTADO EN EL FORMATO ETCA-II-11 EN EL TOTAL MODIFICADO ANUAL PRESENTADO EN EL ANALÍTICO DE EGRESOS","")</f>
        <v/>
      </c>
    </row>
    <row r="43" spans="1:8" ht="18" customHeight="1">
      <c r="A43" s="603"/>
      <c r="B43" s="606"/>
      <c r="C43" s="606"/>
      <c r="D43" s="606"/>
      <c r="E43" s="606"/>
      <c r="F43" s="606"/>
      <c r="G43" s="606"/>
      <c r="H43" s="605"/>
    </row>
    <row r="44" spans="1:8" ht="18" customHeight="1">
      <c r="A44" s="603"/>
      <c r="B44" s="606"/>
      <c r="C44" s="606"/>
      <c r="D44" s="606"/>
      <c r="E44" s="606"/>
      <c r="F44" s="606"/>
      <c r="G44" s="606"/>
      <c r="H44" s="605" t="str">
        <f>IF(F40&lt;&gt;'ETCA-II-11 '!F81,"ERROR!!!!! EL MONTO NO COINCIDE CON LO REPORTADO EN EL FORMATO ETCA-II-11 EN EL TOTAL PAGADO ANUAL PRESENTADO EN EL ANALÍTICO DE EGRESOS","")</f>
        <v/>
      </c>
    </row>
    <row r="45" spans="1:8" ht="18" customHeight="1">
      <c r="H45" s="605" t="str">
        <f>IF(G40&lt;&gt;'ETCA-II-11 '!G81,"ERROR!!!!! EL MONTO NO COINCIDE CON LO REPORTADO EN EL FORMATO ETCA-II-11 EN EL TOTAL SUBEJERCICIO PRESENTADO EN EL ANALÍTICO DE EGRESOS","")</f>
        <v/>
      </c>
    </row>
  </sheetData>
  <mergeCells count="6">
    <mergeCell ref="A1:G1"/>
    <mergeCell ref="A2:G2"/>
    <mergeCell ref="A4:G4"/>
    <mergeCell ref="A3:G3"/>
    <mergeCell ref="A6:A7"/>
    <mergeCell ref="B5:D5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"/>
  <sheetViews>
    <sheetView tabSelected="1" view="pageBreakPreview" zoomScale="60" workbookViewId="0">
      <selection activeCell="L30" sqref="L30:L36"/>
    </sheetView>
  </sheetViews>
  <sheetFormatPr baseColWidth="10" defaultColWidth="11.375" defaultRowHeight="15"/>
  <sheetData/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-0.499984740745262"/>
    <pageSetUpPr fitToPage="1"/>
  </sheetPr>
  <dimension ref="A1:Y41"/>
  <sheetViews>
    <sheetView showRuler="0" topLeftCell="A25" zoomScale="120" zoomScaleNormal="120" zoomScalePageLayoutView="120" workbookViewId="0">
      <selection activeCell="A39" sqref="A39"/>
    </sheetView>
  </sheetViews>
  <sheetFormatPr baseColWidth="10" defaultColWidth="11.375" defaultRowHeight="15"/>
  <cols>
    <col min="1" max="1" width="3.75" style="619" customWidth="1"/>
    <col min="2" max="7" width="2.875" style="619" customWidth="1"/>
    <col min="8" max="8" width="20.75" style="623" customWidth="1"/>
    <col min="9" max="9" width="7.375" customWidth="1"/>
    <col min="10" max="10" width="7.625" customWidth="1"/>
    <col min="11" max="11" width="6.375" customWidth="1"/>
    <col min="12" max="23" width="5.875" customWidth="1"/>
    <col min="24" max="24" width="6.75" customWidth="1"/>
    <col min="25" max="25" width="6.625" customWidth="1"/>
  </cols>
  <sheetData>
    <row r="1" spans="1:25" ht="24" customHeight="1" thickBot="1">
      <c r="A1" s="611" t="s">
        <v>580</v>
      </c>
      <c r="B1" s="612"/>
      <c r="C1" s="613"/>
      <c r="D1" s="614"/>
      <c r="E1" s="615"/>
      <c r="F1" s="615"/>
      <c r="G1" s="616"/>
      <c r="H1" s="924" t="s">
        <v>1234</v>
      </c>
      <c r="I1" s="925"/>
      <c r="J1" s="925"/>
      <c r="K1" s="925"/>
      <c r="L1" s="925"/>
      <c r="M1" s="925"/>
      <c r="N1" s="925"/>
      <c r="O1" s="925"/>
      <c r="P1" s="925"/>
      <c r="Q1" s="925"/>
      <c r="R1" s="925"/>
      <c r="S1" s="925"/>
      <c r="T1" s="925"/>
      <c r="U1" s="925"/>
      <c r="V1" s="925"/>
      <c r="W1" s="618" t="s">
        <v>581</v>
      </c>
      <c r="X1" s="618"/>
      <c r="Y1" s="617" t="s">
        <v>1235</v>
      </c>
    </row>
    <row r="2" spans="1:25">
      <c r="A2" s="619" t="s">
        <v>582</v>
      </c>
      <c r="B2" s="620"/>
      <c r="C2" s="620"/>
      <c r="D2" s="620"/>
      <c r="E2" s="620"/>
      <c r="F2" s="620"/>
      <c r="G2" s="620"/>
      <c r="H2" s="620"/>
      <c r="K2" s="621"/>
      <c r="L2" s="621"/>
      <c r="M2" s="621"/>
      <c r="N2" s="621"/>
      <c r="T2" s="621"/>
      <c r="U2" s="621"/>
      <c r="V2" s="621"/>
      <c r="W2" s="621"/>
      <c r="X2" s="622"/>
      <c r="Y2" s="622"/>
    </row>
    <row r="3" spans="1:25" ht="16.5" customHeight="1">
      <c r="A3" s="883" t="s">
        <v>583</v>
      </c>
      <c r="B3" s="883" t="s">
        <v>584</v>
      </c>
      <c r="C3" s="887" t="s">
        <v>585</v>
      </c>
      <c r="D3" s="887" t="s">
        <v>586</v>
      </c>
      <c r="E3" s="883" t="s">
        <v>587</v>
      </c>
      <c r="F3" s="887" t="s">
        <v>588</v>
      </c>
      <c r="G3" s="887" t="s">
        <v>589</v>
      </c>
      <c r="H3" s="888" t="s">
        <v>9</v>
      </c>
      <c r="I3" s="883" t="s">
        <v>590</v>
      </c>
      <c r="J3" s="883" t="s">
        <v>591</v>
      </c>
      <c r="K3" s="884" t="s">
        <v>592</v>
      </c>
      <c r="L3" s="884"/>
      <c r="M3" s="884"/>
      <c r="N3" s="884"/>
      <c r="O3" s="884"/>
      <c r="P3" s="885" t="s">
        <v>593</v>
      </c>
      <c r="Q3" s="926"/>
      <c r="R3" s="926"/>
      <c r="S3" s="927"/>
      <c r="T3" s="884" t="s">
        <v>594</v>
      </c>
      <c r="U3" s="884"/>
      <c r="V3" s="884"/>
      <c r="W3" s="884"/>
      <c r="X3" s="883" t="s">
        <v>1236</v>
      </c>
      <c r="Y3" s="883" t="s">
        <v>526</v>
      </c>
    </row>
    <row r="4" spans="1:25" s="621" customFormat="1" ht="36" customHeight="1">
      <c r="A4" s="883"/>
      <c r="B4" s="883"/>
      <c r="C4" s="887"/>
      <c r="D4" s="887"/>
      <c r="E4" s="883"/>
      <c r="F4" s="887"/>
      <c r="G4" s="887"/>
      <c r="H4" s="888"/>
      <c r="I4" s="883"/>
      <c r="J4" s="883"/>
      <c r="K4" s="772" t="s">
        <v>595</v>
      </c>
      <c r="L4" s="771" t="s">
        <v>596</v>
      </c>
      <c r="M4" s="771" t="s">
        <v>597</v>
      </c>
      <c r="N4" s="771" t="s">
        <v>598</v>
      </c>
      <c r="O4" s="771" t="s">
        <v>599</v>
      </c>
      <c r="P4" s="771" t="s">
        <v>596</v>
      </c>
      <c r="Q4" s="771" t="s">
        <v>597</v>
      </c>
      <c r="R4" s="771" t="s">
        <v>598</v>
      </c>
      <c r="S4" s="771" t="s">
        <v>599</v>
      </c>
      <c r="T4" s="771" t="s">
        <v>596</v>
      </c>
      <c r="U4" s="771" t="s">
        <v>597</v>
      </c>
      <c r="V4" s="771" t="s">
        <v>598</v>
      </c>
      <c r="W4" s="771" t="s">
        <v>599</v>
      </c>
      <c r="X4" s="886"/>
      <c r="Y4" s="886"/>
    </row>
    <row r="5" spans="1:25" s="619" customFormat="1">
      <c r="A5" s="928" t="s">
        <v>1237</v>
      </c>
      <c r="B5" s="928"/>
      <c r="C5" s="928"/>
      <c r="D5" s="928"/>
      <c r="E5" s="928"/>
      <c r="F5" s="928"/>
      <c r="G5" s="928"/>
      <c r="H5" s="929" t="s">
        <v>809</v>
      </c>
      <c r="I5" s="930"/>
      <c r="J5" s="930"/>
      <c r="K5" s="931"/>
      <c r="L5" s="931"/>
      <c r="M5" s="931"/>
      <c r="N5" s="931"/>
      <c r="O5" s="931"/>
      <c r="P5" s="931"/>
      <c r="Q5" s="931"/>
      <c r="R5" s="931"/>
      <c r="S5" s="931"/>
      <c r="T5" s="931"/>
      <c r="U5" s="931"/>
      <c r="V5" s="931"/>
      <c r="W5" s="932"/>
      <c r="X5" s="933" t="str">
        <f t="shared" ref="X5:X14" si="0">IF(L5=0,"",((T5+U5+V5+W5)/L5))</f>
        <v/>
      </c>
      <c r="Y5" s="933" t="str">
        <f t="shared" ref="Y5:Y14" si="1">IF(K5=0,"",(T5+U5+V5+W5)/K5)</f>
        <v/>
      </c>
    </row>
    <row r="6" spans="1:25" s="619" customFormat="1" ht="22.5">
      <c r="A6" s="934"/>
      <c r="B6" s="934">
        <v>2</v>
      </c>
      <c r="C6" s="934"/>
      <c r="D6" s="934"/>
      <c r="E6" s="934"/>
      <c r="F6" s="934"/>
      <c r="G6" s="934"/>
      <c r="H6" s="935" t="s">
        <v>1238</v>
      </c>
      <c r="I6" s="936"/>
      <c r="J6" s="936"/>
      <c r="K6" s="937"/>
      <c r="L6" s="937"/>
      <c r="M6" s="937"/>
      <c r="N6" s="937"/>
      <c r="O6" s="937"/>
      <c r="P6" s="937"/>
      <c r="Q6" s="937"/>
      <c r="R6" s="937"/>
      <c r="S6" s="937"/>
      <c r="T6" s="937"/>
      <c r="U6" s="937"/>
      <c r="V6" s="937"/>
      <c r="W6" s="938"/>
      <c r="X6" s="939" t="str">
        <f t="shared" si="0"/>
        <v/>
      </c>
      <c r="Y6" s="939" t="str">
        <f t="shared" si="1"/>
        <v/>
      </c>
    </row>
    <row r="7" spans="1:25" s="619" customFormat="1" ht="56.25">
      <c r="A7" s="934"/>
      <c r="B7" s="934"/>
      <c r="C7" s="934">
        <v>2</v>
      </c>
      <c r="D7" s="934"/>
      <c r="E7" s="934"/>
      <c r="F7" s="934"/>
      <c r="G7" s="934"/>
      <c r="H7" s="935" t="s">
        <v>1239</v>
      </c>
      <c r="I7" s="936"/>
      <c r="J7" s="936"/>
      <c r="K7" s="937"/>
      <c r="L7" s="937"/>
      <c r="M7" s="937"/>
      <c r="N7" s="937"/>
      <c r="O7" s="937"/>
      <c r="P7" s="937"/>
      <c r="Q7" s="937"/>
      <c r="R7" s="937"/>
      <c r="S7" s="937"/>
      <c r="T7" s="937"/>
      <c r="U7" s="937"/>
      <c r="V7" s="937"/>
      <c r="W7" s="938"/>
      <c r="X7" s="939" t="str">
        <f t="shared" si="0"/>
        <v/>
      </c>
      <c r="Y7" s="939" t="str">
        <f t="shared" si="1"/>
        <v/>
      </c>
    </row>
    <row r="8" spans="1:25" s="619" customFormat="1" ht="45">
      <c r="A8" s="934"/>
      <c r="B8" s="934"/>
      <c r="C8" s="934"/>
      <c r="D8" s="934" t="s">
        <v>1240</v>
      </c>
      <c r="E8" s="940"/>
      <c r="F8" s="934"/>
      <c r="G8" s="934"/>
      <c r="H8" s="935" t="s">
        <v>1241</v>
      </c>
      <c r="I8" s="941"/>
      <c r="J8" s="941"/>
      <c r="K8" s="937"/>
      <c r="L8" s="941"/>
      <c r="M8" s="941"/>
      <c r="N8" s="941"/>
      <c r="O8" s="941"/>
      <c r="P8" s="941"/>
      <c r="Q8" s="941"/>
      <c r="R8" s="941"/>
      <c r="S8" s="941"/>
      <c r="T8" s="941"/>
      <c r="U8" s="941"/>
      <c r="V8" s="941"/>
      <c r="W8" s="942"/>
      <c r="X8" s="939" t="str">
        <f t="shared" si="0"/>
        <v/>
      </c>
      <c r="Y8" s="939" t="str">
        <f t="shared" si="1"/>
        <v/>
      </c>
    </row>
    <row r="9" spans="1:25" s="619" customFormat="1" ht="22.5">
      <c r="A9" s="934"/>
      <c r="B9" s="934"/>
      <c r="C9" s="934"/>
      <c r="D9" s="934"/>
      <c r="E9" s="934">
        <v>30</v>
      </c>
      <c r="F9" s="934"/>
      <c r="G9" s="934"/>
      <c r="H9" s="935" t="s">
        <v>1242</v>
      </c>
      <c r="I9" s="941"/>
      <c r="J9" s="941"/>
      <c r="K9" s="937"/>
      <c r="L9" s="941"/>
      <c r="M9" s="941"/>
      <c r="N9" s="941"/>
      <c r="O9" s="941"/>
      <c r="P9" s="941"/>
      <c r="Q9" s="941"/>
      <c r="R9" s="941"/>
      <c r="S9" s="941"/>
      <c r="T9" s="941"/>
      <c r="U9" s="941"/>
      <c r="V9" s="941"/>
      <c r="W9" s="942"/>
      <c r="X9" s="939" t="str">
        <f t="shared" si="0"/>
        <v/>
      </c>
      <c r="Y9" s="939" t="str">
        <f t="shared" si="1"/>
        <v/>
      </c>
    </row>
    <row r="10" spans="1:25" s="619" customFormat="1" ht="22.5">
      <c r="A10" s="934"/>
      <c r="B10" s="934"/>
      <c r="C10" s="934"/>
      <c r="D10" s="934"/>
      <c r="E10" s="934"/>
      <c r="F10" s="934" t="s">
        <v>1243</v>
      </c>
      <c r="G10" s="934"/>
      <c r="H10" s="935" t="s">
        <v>1244</v>
      </c>
      <c r="I10" s="943"/>
      <c r="J10" s="943"/>
      <c r="K10" s="937"/>
      <c r="L10" s="943"/>
      <c r="M10" s="943"/>
      <c r="N10" s="943"/>
      <c r="O10" s="943"/>
      <c r="P10" s="943"/>
      <c r="Q10" s="943"/>
      <c r="R10" s="943"/>
      <c r="S10" s="943"/>
      <c r="T10" s="943"/>
      <c r="U10" s="943"/>
      <c r="V10" s="943"/>
      <c r="W10" s="944"/>
      <c r="X10" s="939" t="str">
        <f t="shared" si="0"/>
        <v/>
      </c>
      <c r="Y10" s="939" t="str">
        <f t="shared" si="1"/>
        <v/>
      </c>
    </row>
    <row r="11" spans="1:25" s="619" customFormat="1" ht="33.75">
      <c r="A11" s="934"/>
      <c r="B11" s="934"/>
      <c r="C11" s="934"/>
      <c r="D11" s="934"/>
      <c r="E11" s="934"/>
      <c r="F11" s="934"/>
      <c r="G11" s="934">
        <v>470</v>
      </c>
      <c r="H11" s="935" t="s">
        <v>1245</v>
      </c>
      <c r="I11" s="934" t="s">
        <v>1246</v>
      </c>
      <c r="J11" s="934" t="s">
        <v>1247</v>
      </c>
      <c r="K11" s="945">
        <v>59</v>
      </c>
      <c r="L11" s="945">
        <v>11</v>
      </c>
      <c r="M11" s="945">
        <v>10</v>
      </c>
      <c r="N11" s="945">
        <v>21</v>
      </c>
      <c r="O11" s="945">
        <v>17</v>
      </c>
      <c r="P11" s="945"/>
      <c r="Q11" s="945"/>
      <c r="R11" s="945"/>
      <c r="S11" s="945"/>
      <c r="T11" s="946">
        <v>16</v>
      </c>
      <c r="U11" s="945">
        <v>22</v>
      </c>
      <c r="V11" s="945">
        <v>22</v>
      </c>
      <c r="W11" s="947"/>
      <c r="X11" s="948">
        <v>1.8</v>
      </c>
      <c r="Y11" s="948">
        <f t="shared" si="1"/>
        <v>1.0169491525423728</v>
      </c>
    </row>
    <row r="12" spans="1:25" s="619" customFormat="1" ht="11.25">
      <c r="A12" s="934"/>
      <c r="B12" s="934"/>
      <c r="C12" s="934"/>
      <c r="D12" s="934"/>
      <c r="E12" s="934"/>
      <c r="F12" s="934"/>
      <c r="G12" s="934"/>
      <c r="H12" s="949"/>
      <c r="I12" s="934"/>
      <c r="J12" s="934"/>
      <c r="K12" s="934"/>
      <c r="L12" s="934"/>
      <c r="M12" s="934"/>
      <c r="N12" s="934"/>
      <c r="O12" s="934"/>
      <c r="P12" s="934"/>
      <c r="Q12" s="934"/>
      <c r="R12" s="934"/>
      <c r="S12" s="934"/>
      <c r="T12" s="934"/>
      <c r="U12" s="934"/>
      <c r="V12" s="934"/>
      <c r="W12" s="950"/>
      <c r="X12" s="951" t="str">
        <f t="shared" si="0"/>
        <v/>
      </c>
      <c r="Y12" s="951" t="str">
        <f t="shared" si="1"/>
        <v/>
      </c>
    </row>
    <row r="13" spans="1:25" s="619" customFormat="1" ht="33.75">
      <c r="A13" s="934"/>
      <c r="B13" s="952"/>
      <c r="C13" s="952"/>
      <c r="D13" s="952"/>
      <c r="E13" s="952"/>
      <c r="F13" s="952"/>
      <c r="G13" s="952">
        <v>474</v>
      </c>
      <c r="H13" s="953" t="s">
        <v>1248</v>
      </c>
      <c r="I13" s="934" t="s">
        <v>1249</v>
      </c>
      <c r="J13" s="934" t="s">
        <v>1247</v>
      </c>
      <c r="K13" s="945">
        <v>8</v>
      </c>
      <c r="L13" s="945">
        <v>2</v>
      </c>
      <c r="M13" s="945">
        <v>2</v>
      </c>
      <c r="N13" s="945">
        <v>2</v>
      </c>
      <c r="O13" s="945">
        <v>2</v>
      </c>
      <c r="P13" s="945"/>
      <c r="Q13" s="945"/>
      <c r="R13" s="945"/>
      <c r="S13" s="945"/>
      <c r="T13" s="945">
        <v>0</v>
      </c>
      <c r="U13" s="945">
        <v>1</v>
      </c>
      <c r="V13" s="945">
        <v>4</v>
      </c>
      <c r="W13" s="947"/>
      <c r="X13" s="948">
        <v>0.25</v>
      </c>
      <c r="Y13" s="948">
        <f t="shared" si="1"/>
        <v>0.625</v>
      </c>
    </row>
    <row r="14" spans="1:25" s="619" customFormat="1" ht="11.25">
      <c r="A14" s="934"/>
      <c r="B14" s="952"/>
      <c r="C14" s="952"/>
      <c r="D14" s="952"/>
      <c r="E14" s="952"/>
      <c r="F14" s="952"/>
      <c r="G14" s="952"/>
      <c r="H14" s="953"/>
      <c r="I14" s="934"/>
      <c r="J14" s="934"/>
      <c r="K14" s="934"/>
      <c r="L14" s="934"/>
      <c r="M14" s="934"/>
      <c r="N14" s="934"/>
      <c r="O14" s="934"/>
      <c r="P14" s="934"/>
      <c r="Q14" s="934"/>
      <c r="R14" s="934"/>
      <c r="S14" s="934"/>
      <c r="T14" s="934"/>
      <c r="U14" s="934"/>
      <c r="V14" s="934"/>
      <c r="W14" s="950"/>
      <c r="X14" s="951" t="str">
        <f t="shared" si="0"/>
        <v/>
      </c>
      <c r="Y14" s="951" t="str">
        <f t="shared" si="1"/>
        <v/>
      </c>
    </row>
    <row r="15" spans="1:25" s="619" customFormat="1" ht="11.25">
      <c r="A15" s="934"/>
      <c r="B15" s="952"/>
      <c r="C15" s="952"/>
      <c r="D15" s="952"/>
      <c r="E15" s="952"/>
      <c r="F15" s="952"/>
      <c r="G15" s="952"/>
      <c r="H15" s="953"/>
      <c r="I15" s="934"/>
      <c r="J15" s="934"/>
      <c r="K15" s="934"/>
      <c r="L15" s="934"/>
      <c r="M15" s="934"/>
      <c r="N15" s="934"/>
      <c r="O15" s="934"/>
      <c r="P15" s="934"/>
      <c r="Q15" s="934"/>
      <c r="R15" s="934"/>
      <c r="S15" s="934"/>
      <c r="T15" s="934"/>
      <c r="U15" s="934"/>
      <c r="V15" s="934"/>
      <c r="W15" s="950"/>
      <c r="X15" s="951"/>
      <c r="Y15" s="951"/>
    </row>
    <row r="16" spans="1:25" s="619" customFormat="1" ht="11.25">
      <c r="A16" s="934"/>
      <c r="B16" s="952"/>
      <c r="C16" s="952"/>
      <c r="D16" s="952"/>
      <c r="E16" s="952"/>
      <c r="F16" s="952"/>
      <c r="G16" s="952"/>
      <c r="H16" s="953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4"/>
      <c r="T16" s="934"/>
      <c r="U16" s="934"/>
      <c r="V16" s="934"/>
      <c r="W16" s="950"/>
      <c r="X16" s="951"/>
      <c r="Y16" s="951"/>
    </row>
    <row r="17" spans="1:25" s="619" customFormat="1" ht="11.25">
      <c r="A17" s="934"/>
      <c r="B17" s="952"/>
      <c r="C17" s="952"/>
      <c r="D17" s="952"/>
      <c r="E17" s="952"/>
      <c r="F17" s="952"/>
      <c r="G17" s="952"/>
      <c r="H17" s="953"/>
      <c r="I17" s="934"/>
      <c r="J17" s="934"/>
      <c r="K17" s="934"/>
      <c r="L17" s="934"/>
      <c r="M17" s="934"/>
      <c r="N17" s="934"/>
      <c r="O17" s="934"/>
      <c r="P17" s="934"/>
      <c r="Q17" s="934"/>
      <c r="R17" s="934"/>
      <c r="S17" s="934"/>
      <c r="T17" s="934"/>
      <c r="U17" s="934"/>
      <c r="V17" s="934"/>
      <c r="W17" s="950"/>
      <c r="X17" s="951"/>
      <c r="Y17" s="951"/>
    </row>
    <row r="18" spans="1:25" s="619" customFormat="1" ht="11.25">
      <c r="A18" s="934"/>
      <c r="B18" s="952"/>
      <c r="C18" s="952"/>
      <c r="D18" s="952"/>
      <c r="E18" s="952"/>
      <c r="F18" s="952"/>
      <c r="G18" s="952"/>
      <c r="H18" s="953"/>
      <c r="I18" s="934"/>
      <c r="J18" s="934"/>
      <c r="K18" s="934"/>
      <c r="L18" s="934"/>
      <c r="M18" s="934"/>
      <c r="N18" s="934"/>
      <c r="O18" s="934"/>
      <c r="P18" s="934"/>
      <c r="Q18" s="934"/>
      <c r="R18" s="934"/>
      <c r="S18" s="934"/>
      <c r="T18" s="934"/>
      <c r="U18" s="934"/>
      <c r="V18" s="934"/>
      <c r="W18" s="950"/>
      <c r="X18" s="951"/>
      <c r="Y18" s="951"/>
    </row>
    <row r="19" spans="1:25" s="619" customFormat="1" ht="11.25">
      <c r="A19" s="934"/>
      <c r="B19" s="952"/>
      <c r="C19" s="952"/>
      <c r="D19" s="952"/>
      <c r="E19" s="952"/>
      <c r="F19" s="952"/>
      <c r="G19" s="952"/>
      <c r="H19" s="953"/>
      <c r="I19" s="934"/>
      <c r="J19" s="934"/>
      <c r="K19" s="934"/>
      <c r="L19" s="934"/>
      <c r="M19" s="934"/>
      <c r="N19" s="934"/>
      <c r="O19" s="934"/>
      <c r="P19" s="934"/>
      <c r="Q19" s="934"/>
      <c r="R19" s="934"/>
      <c r="S19" s="934"/>
      <c r="T19" s="934"/>
      <c r="U19" s="934"/>
      <c r="V19" s="934"/>
      <c r="W19" s="950"/>
      <c r="X19" s="951"/>
      <c r="Y19" s="951"/>
    </row>
    <row r="20" spans="1:25" s="619" customFormat="1" ht="11.25">
      <c r="A20" s="934"/>
      <c r="B20" s="952"/>
      <c r="C20" s="952"/>
      <c r="D20" s="952"/>
      <c r="E20" s="952"/>
      <c r="F20" s="952"/>
      <c r="G20" s="952"/>
      <c r="H20" s="953"/>
      <c r="I20" s="934"/>
      <c r="J20" s="934"/>
      <c r="K20" s="934"/>
      <c r="L20" s="934"/>
      <c r="M20" s="934"/>
      <c r="N20" s="934"/>
      <c r="O20" s="934"/>
      <c r="P20" s="934"/>
      <c r="Q20" s="934"/>
      <c r="R20" s="934"/>
      <c r="S20" s="934"/>
      <c r="T20" s="934"/>
      <c r="U20" s="934"/>
      <c r="V20" s="934"/>
      <c r="W20" s="950"/>
      <c r="X20" s="951"/>
      <c r="Y20" s="951"/>
    </row>
    <row r="21" spans="1:25" s="619" customFormat="1" ht="11.25">
      <c r="A21" s="934"/>
      <c r="B21" s="952"/>
      <c r="C21" s="952"/>
      <c r="D21" s="952"/>
      <c r="E21" s="952"/>
      <c r="F21" s="952"/>
      <c r="G21" s="952"/>
      <c r="H21" s="953"/>
      <c r="I21" s="934"/>
      <c r="J21" s="934"/>
      <c r="K21" s="934"/>
      <c r="L21" s="934"/>
      <c r="M21" s="934"/>
      <c r="N21" s="934"/>
      <c r="O21" s="934"/>
      <c r="P21" s="934"/>
      <c r="Q21" s="934"/>
      <c r="R21" s="934"/>
      <c r="S21" s="934"/>
      <c r="T21" s="934"/>
      <c r="U21" s="934"/>
      <c r="V21" s="934"/>
      <c r="W21" s="950"/>
      <c r="X21" s="951"/>
      <c r="Y21" s="951"/>
    </row>
    <row r="22" spans="1:25" s="619" customFormat="1" ht="11.25">
      <c r="A22" s="934"/>
      <c r="B22" s="934"/>
      <c r="C22" s="934"/>
      <c r="D22" s="934"/>
      <c r="E22" s="934"/>
      <c r="F22" s="934"/>
      <c r="G22" s="934"/>
      <c r="H22" s="954"/>
      <c r="I22" s="941"/>
      <c r="J22" s="941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41"/>
      <c r="V22" s="941"/>
      <c r="W22" s="942"/>
      <c r="X22" s="939" t="str">
        <f t="shared" ref="X22:X30" si="2">IF(L22=0,"",((T22+U22+V22+W22)/L22))</f>
        <v/>
      </c>
      <c r="Y22" s="939" t="str">
        <f t="shared" ref="Y22:Y28" si="3">IF(K22=0,"",(T22+U22+V22+W22)/K22)</f>
        <v/>
      </c>
    </row>
    <row r="23" spans="1:25" s="619" customFormat="1">
      <c r="A23" s="934" t="s">
        <v>1237</v>
      </c>
      <c r="B23" s="934"/>
      <c r="C23" s="934"/>
      <c r="D23" s="934"/>
      <c r="E23" s="934"/>
      <c r="F23" s="934"/>
      <c r="G23" s="934"/>
      <c r="H23" s="929" t="s">
        <v>809</v>
      </c>
      <c r="I23" s="941"/>
      <c r="J23" s="941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41"/>
      <c r="V23" s="941"/>
      <c r="W23" s="942"/>
      <c r="X23" s="939" t="str">
        <f t="shared" si="2"/>
        <v/>
      </c>
      <c r="Y23" s="939" t="str">
        <f t="shared" si="3"/>
        <v/>
      </c>
    </row>
    <row r="24" spans="1:25" s="619" customFormat="1" ht="22.5">
      <c r="A24" s="934"/>
      <c r="B24" s="934">
        <v>2</v>
      </c>
      <c r="C24" s="934"/>
      <c r="D24" s="934"/>
      <c r="E24" s="934"/>
      <c r="F24" s="934"/>
      <c r="G24" s="934"/>
      <c r="H24" s="935" t="s">
        <v>1238</v>
      </c>
      <c r="I24" s="941"/>
      <c r="J24" s="941"/>
      <c r="K24" s="937"/>
      <c r="L24" s="937"/>
      <c r="M24" s="937"/>
      <c r="N24" s="937"/>
      <c r="O24" s="937"/>
      <c r="P24" s="937"/>
      <c r="Q24" s="937"/>
      <c r="R24" s="937"/>
      <c r="S24" s="937"/>
      <c r="T24" s="937"/>
      <c r="U24" s="941"/>
      <c r="V24" s="941"/>
      <c r="W24" s="942"/>
      <c r="X24" s="939" t="str">
        <f t="shared" si="2"/>
        <v/>
      </c>
      <c r="Y24" s="939" t="str">
        <f t="shared" si="3"/>
        <v/>
      </c>
    </row>
    <row r="25" spans="1:25" s="619" customFormat="1" ht="56.25">
      <c r="A25" s="934"/>
      <c r="B25" s="934"/>
      <c r="C25" s="934">
        <v>2</v>
      </c>
      <c r="D25" s="934"/>
      <c r="E25" s="934"/>
      <c r="F25" s="934"/>
      <c r="G25" s="934"/>
      <c r="H25" s="935" t="s">
        <v>1239</v>
      </c>
      <c r="I25" s="941"/>
      <c r="J25" s="941"/>
      <c r="K25" s="937"/>
      <c r="L25" s="937"/>
      <c r="M25" s="937"/>
      <c r="N25" s="937"/>
      <c r="O25" s="937"/>
      <c r="P25" s="937"/>
      <c r="Q25" s="937"/>
      <c r="R25" s="937"/>
      <c r="S25" s="937"/>
      <c r="T25" s="937"/>
      <c r="U25" s="941"/>
      <c r="V25" s="941"/>
      <c r="W25" s="942"/>
      <c r="X25" s="939" t="str">
        <f t="shared" si="2"/>
        <v/>
      </c>
      <c r="Y25" s="939" t="str">
        <f t="shared" si="3"/>
        <v/>
      </c>
    </row>
    <row r="26" spans="1:25" s="619" customFormat="1" ht="45">
      <c r="A26" s="934"/>
      <c r="B26" s="934"/>
      <c r="C26" s="934"/>
      <c r="D26" s="934" t="s">
        <v>1240</v>
      </c>
      <c r="E26" s="940"/>
      <c r="F26" s="934"/>
      <c r="G26" s="934"/>
      <c r="H26" s="935" t="s">
        <v>1241</v>
      </c>
      <c r="I26" s="941"/>
      <c r="J26" s="941"/>
      <c r="K26" s="937"/>
      <c r="L26" s="941"/>
      <c r="M26" s="941"/>
      <c r="N26" s="941"/>
      <c r="O26" s="941"/>
      <c r="P26" s="941"/>
      <c r="Q26" s="941"/>
      <c r="R26" s="941"/>
      <c r="S26" s="941"/>
      <c r="T26" s="941"/>
      <c r="U26" s="941"/>
      <c r="V26" s="941"/>
      <c r="W26" s="942"/>
      <c r="X26" s="939" t="str">
        <f t="shared" si="2"/>
        <v/>
      </c>
      <c r="Y26" s="939" t="str">
        <f t="shared" si="3"/>
        <v/>
      </c>
    </row>
    <row r="27" spans="1:25" s="619" customFormat="1" ht="22.5">
      <c r="A27" s="934"/>
      <c r="B27" s="934"/>
      <c r="C27" s="934"/>
      <c r="D27" s="934"/>
      <c r="E27" s="934">
        <v>62</v>
      </c>
      <c r="F27" s="934"/>
      <c r="G27" s="934"/>
      <c r="H27" s="935" t="s">
        <v>1250</v>
      </c>
      <c r="I27" s="941"/>
      <c r="J27" s="941"/>
      <c r="K27" s="937"/>
      <c r="L27" s="941"/>
      <c r="M27" s="941"/>
      <c r="N27" s="941"/>
      <c r="O27" s="941"/>
      <c r="P27" s="941"/>
      <c r="Q27" s="941"/>
      <c r="R27" s="941"/>
      <c r="S27" s="941"/>
      <c r="T27" s="941"/>
      <c r="U27" s="941"/>
      <c r="V27" s="941"/>
      <c r="W27" s="942"/>
      <c r="X27" s="939" t="str">
        <f t="shared" si="2"/>
        <v/>
      </c>
      <c r="Y27" s="939" t="str">
        <f t="shared" si="3"/>
        <v/>
      </c>
    </row>
    <row r="28" spans="1:25" s="619" customFormat="1" ht="45">
      <c r="A28" s="934"/>
      <c r="B28" s="934"/>
      <c r="C28" s="934"/>
      <c r="D28" s="934"/>
      <c r="E28" s="934"/>
      <c r="F28" s="934" t="s">
        <v>1251</v>
      </c>
      <c r="G28" s="934"/>
      <c r="H28" s="935" t="s">
        <v>1252</v>
      </c>
      <c r="I28" s="941"/>
      <c r="J28" s="941"/>
      <c r="K28" s="937"/>
      <c r="L28" s="941"/>
      <c r="M28" s="941"/>
      <c r="N28" s="941"/>
      <c r="O28" s="941"/>
      <c r="P28" s="941"/>
      <c r="Q28" s="941"/>
      <c r="R28" s="941"/>
      <c r="S28" s="941"/>
      <c r="T28" s="941"/>
      <c r="U28" s="941"/>
      <c r="V28" s="941"/>
      <c r="W28" s="942"/>
      <c r="X28" s="939" t="str">
        <f t="shared" si="2"/>
        <v/>
      </c>
      <c r="Y28" s="939" t="str">
        <f t="shared" si="3"/>
        <v/>
      </c>
    </row>
    <row r="29" spans="1:25" s="619" customFormat="1" ht="45">
      <c r="A29" s="934"/>
      <c r="B29" s="934"/>
      <c r="C29" s="934"/>
      <c r="D29" s="934"/>
      <c r="E29" s="934"/>
      <c r="F29" s="934"/>
      <c r="G29" s="934">
        <v>911</v>
      </c>
      <c r="H29" s="935" t="s">
        <v>1253</v>
      </c>
      <c r="I29" s="934" t="s">
        <v>1254</v>
      </c>
      <c r="J29" s="934" t="s">
        <v>1247</v>
      </c>
      <c r="K29" s="945">
        <v>16</v>
      </c>
      <c r="L29" s="945">
        <v>16</v>
      </c>
      <c r="M29" s="945">
        <v>16</v>
      </c>
      <c r="N29" s="945">
        <v>16</v>
      </c>
      <c r="O29" s="945">
        <v>16</v>
      </c>
      <c r="P29" s="945"/>
      <c r="Q29" s="945"/>
      <c r="R29" s="945"/>
      <c r="S29" s="945"/>
      <c r="T29" s="945">
        <v>16</v>
      </c>
      <c r="U29" s="945">
        <v>16</v>
      </c>
      <c r="V29" s="945">
        <v>16</v>
      </c>
      <c r="W29" s="947"/>
      <c r="X29" s="948">
        <v>1</v>
      </c>
      <c r="Y29" s="948">
        <v>0.75</v>
      </c>
    </row>
    <row r="30" spans="1:25" s="619" customFormat="1" ht="11.25">
      <c r="A30" s="934"/>
      <c r="B30" s="934"/>
      <c r="C30" s="934"/>
      <c r="D30" s="934"/>
      <c r="E30" s="934"/>
      <c r="F30" s="934"/>
      <c r="G30" s="934"/>
      <c r="H30" s="935"/>
      <c r="I30" s="934"/>
      <c r="J30" s="934"/>
      <c r="K30" s="945"/>
      <c r="L30" s="945"/>
      <c r="M30" s="945"/>
      <c r="N30" s="945"/>
      <c r="O30" s="945"/>
      <c r="P30" s="945"/>
      <c r="Q30" s="945"/>
      <c r="R30" s="945"/>
      <c r="S30" s="945"/>
      <c r="T30" s="945"/>
      <c r="U30" s="945"/>
      <c r="V30" s="945"/>
      <c r="W30" s="947"/>
      <c r="X30" s="948" t="str">
        <f t="shared" si="2"/>
        <v/>
      </c>
      <c r="Y30" s="948" t="str">
        <f>IF(K30=0,"",(T30+U30+V30+W30)/K30)</f>
        <v/>
      </c>
    </row>
    <row r="31" spans="1:25" s="619" customFormat="1" ht="45">
      <c r="A31" s="934"/>
      <c r="B31" s="934"/>
      <c r="C31" s="934"/>
      <c r="D31" s="934"/>
      <c r="E31" s="934"/>
      <c r="F31" s="934"/>
      <c r="G31" s="934">
        <v>912</v>
      </c>
      <c r="H31" s="935" t="s">
        <v>1255</v>
      </c>
      <c r="I31" s="934" t="s">
        <v>1254</v>
      </c>
      <c r="J31" s="934" t="s">
        <v>1247</v>
      </c>
      <c r="K31" s="945">
        <v>144</v>
      </c>
      <c r="L31" s="945">
        <v>116</v>
      </c>
      <c r="M31" s="945">
        <v>144</v>
      </c>
      <c r="N31" s="945">
        <v>144</v>
      </c>
      <c r="O31" s="945">
        <v>144</v>
      </c>
      <c r="P31" s="945"/>
      <c r="Q31" s="945"/>
      <c r="R31" s="945"/>
      <c r="S31" s="945"/>
      <c r="T31" s="946">
        <v>116</v>
      </c>
      <c r="U31" s="945">
        <v>116</v>
      </c>
      <c r="V31" s="945">
        <v>120</v>
      </c>
      <c r="W31" s="947"/>
      <c r="X31" s="948">
        <v>0.89</v>
      </c>
      <c r="Y31" s="948">
        <v>0.62</v>
      </c>
    </row>
    <row r="32" spans="1:25" s="619" customFormat="1" ht="11.25">
      <c r="A32" s="934"/>
      <c r="B32" s="934"/>
      <c r="C32" s="934"/>
      <c r="D32" s="934"/>
      <c r="E32" s="934"/>
      <c r="F32" s="934"/>
      <c r="G32" s="934"/>
      <c r="H32" s="935"/>
      <c r="I32" s="934"/>
      <c r="J32" s="934"/>
      <c r="K32" s="945"/>
      <c r="L32" s="945"/>
      <c r="M32" s="945"/>
      <c r="N32" s="945"/>
      <c r="O32" s="945"/>
      <c r="P32" s="945"/>
      <c r="Q32" s="945"/>
      <c r="R32" s="945"/>
      <c r="S32" s="945"/>
      <c r="T32" s="946"/>
      <c r="U32" s="945"/>
      <c r="V32" s="945"/>
      <c r="W32" s="947"/>
      <c r="X32" s="948"/>
      <c r="Y32" s="948"/>
    </row>
    <row r="33" spans="1:25" s="619" customFormat="1" ht="45">
      <c r="A33" s="934"/>
      <c r="B33" s="934"/>
      <c r="C33" s="934"/>
      <c r="D33" s="934"/>
      <c r="E33" s="934"/>
      <c r="F33" s="934"/>
      <c r="G33" s="934">
        <v>913</v>
      </c>
      <c r="H33" s="935" t="s">
        <v>1256</v>
      </c>
      <c r="I33" s="935" t="s">
        <v>1257</v>
      </c>
      <c r="J33" s="934" t="s">
        <v>1247</v>
      </c>
      <c r="K33" s="945">
        <v>234</v>
      </c>
      <c r="L33" s="945">
        <v>234</v>
      </c>
      <c r="M33" s="945">
        <v>234</v>
      </c>
      <c r="N33" s="945">
        <v>234</v>
      </c>
      <c r="O33" s="945">
        <v>234</v>
      </c>
      <c r="P33" s="945"/>
      <c r="Q33" s="945"/>
      <c r="R33" s="945"/>
      <c r="S33" s="945"/>
      <c r="T33" s="946">
        <v>234</v>
      </c>
      <c r="U33" s="945">
        <v>234</v>
      </c>
      <c r="V33" s="945">
        <v>234</v>
      </c>
      <c r="W33" s="947"/>
      <c r="X33" s="948">
        <v>1</v>
      </c>
      <c r="Y33" s="948">
        <v>0.75</v>
      </c>
    </row>
    <row r="34" spans="1:25" s="619" customFormat="1" ht="12" thickBot="1">
      <c r="A34" s="955"/>
      <c r="B34" s="955"/>
      <c r="C34" s="955"/>
      <c r="D34" s="955"/>
      <c r="E34" s="955"/>
      <c r="F34" s="955"/>
      <c r="G34" s="956"/>
      <c r="H34" s="957"/>
      <c r="I34" s="958"/>
      <c r="J34" s="958"/>
      <c r="K34" s="959"/>
      <c r="L34" s="959"/>
      <c r="M34" s="959"/>
      <c r="N34" s="959"/>
      <c r="O34" s="959"/>
      <c r="P34" s="959"/>
      <c r="Q34" s="959"/>
      <c r="R34" s="959"/>
      <c r="S34" s="959"/>
      <c r="T34" s="959"/>
      <c r="U34" s="959"/>
      <c r="V34" s="959"/>
      <c r="W34" s="960"/>
      <c r="X34" s="961" t="str">
        <f>IF(L34=0,"",((T34+U34+V34+W34)/L34))</f>
        <v/>
      </c>
      <c r="Y34" s="961" t="str">
        <f>IF(K34=0,"",(T34+U34+V34+W34)/K34)</f>
        <v/>
      </c>
    </row>
    <row r="35" spans="1:25" ht="15" customHeight="1">
      <c r="D35" s="882" t="s">
        <v>600</v>
      </c>
      <c r="E35" s="882"/>
      <c r="F35" s="962"/>
      <c r="G35" s="963">
        <v>5</v>
      </c>
      <c r="H35" s="964"/>
    </row>
    <row r="36" spans="1:25" ht="15.75" thickBot="1">
      <c r="D36" s="882"/>
      <c r="E36" s="882"/>
      <c r="F36" s="962"/>
      <c r="G36" s="965"/>
      <c r="H36" s="966"/>
    </row>
    <row r="37" spans="1:25">
      <c r="D37" s="967"/>
      <c r="E37" s="967"/>
      <c r="F37" s="967"/>
      <c r="G37" s="968"/>
      <c r="H37" s="966"/>
    </row>
    <row r="38" spans="1:25">
      <c r="D38" s="967"/>
      <c r="E38" s="967"/>
      <c r="F38" s="967"/>
      <c r="G38" s="968"/>
      <c r="H38" s="966"/>
    </row>
    <row r="40" spans="1:25">
      <c r="B40" s="969"/>
      <c r="C40" s="969"/>
      <c r="D40" s="969"/>
      <c r="E40" s="969"/>
      <c r="F40" s="969"/>
      <c r="G40" s="969"/>
      <c r="H40" s="970"/>
    </row>
    <row r="41" spans="1:25">
      <c r="D41" s="969"/>
      <c r="E41" s="969"/>
      <c r="F41" s="969"/>
      <c r="G41" s="969"/>
      <c r="H41" s="970"/>
    </row>
  </sheetData>
  <sheetProtection selectLockedCells="1"/>
  <mergeCells count="17">
    <mergeCell ref="T3:W3"/>
    <mergeCell ref="X3:X4"/>
    <mergeCell ref="Y3:Y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D35:F36"/>
    <mergeCell ref="G35:G36"/>
    <mergeCell ref="J3:J4"/>
    <mergeCell ref="K3:O3"/>
    <mergeCell ref="P3:S3"/>
  </mergeCells>
  <pageMargins left="3.937007874015748E-2" right="0.23622047244094491" top="0.74803149606299213" bottom="0.74803149606299213" header="0.31496062992125984" footer="0.31496062992125984"/>
  <pageSetup scale="91" fitToHeight="10" orientation="landscape" r:id="rId1"/>
  <headerFooter scaleWithDoc="0" alignWithMargins="0">
    <oddHeader>&amp;C&amp;"-,Negrita"&amp;13SISTEMA ESTATAL DE EVALUACIÓN&amp;12PROGRAMA OPERATIVO ANUAL 2016&amp;R&amp;"-,Negrita"ETCA III-15-APOA - 2016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G46"/>
  <sheetViews>
    <sheetView view="pageBreakPreview" zoomScale="90" zoomScaleSheetLayoutView="90" workbookViewId="0">
      <selection activeCell="C31" sqref="C31"/>
    </sheetView>
  </sheetViews>
  <sheetFormatPr baseColWidth="10" defaultColWidth="11.375" defaultRowHeight="16.5"/>
  <cols>
    <col min="1" max="1" width="1.875" style="429" customWidth="1"/>
    <col min="2" max="2" width="34.75" style="59" customWidth="1"/>
    <col min="3" max="3" width="20.875" style="59" customWidth="1"/>
    <col min="4" max="4" width="25.625" style="59" customWidth="1"/>
    <col min="5" max="5" width="19.875" style="59" customWidth="1"/>
    <col min="6" max="16384" width="11.375" style="59"/>
  </cols>
  <sheetData>
    <row r="1" spans="1:7" ht="16.5" customHeight="1">
      <c r="A1" s="889" t="s">
        <v>601</v>
      </c>
      <c r="B1" s="889"/>
      <c r="C1" s="889"/>
      <c r="D1" s="889"/>
      <c r="E1" s="889"/>
    </row>
    <row r="2" spans="1:7">
      <c r="A2" s="890" t="s">
        <v>602</v>
      </c>
      <c r="B2" s="890"/>
      <c r="C2" s="890"/>
      <c r="D2" s="890"/>
      <c r="E2" s="890"/>
    </row>
    <row r="3" spans="1:7">
      <c r="A3" s="813" t="str">
        <f>'ETCA-I-01'!A3:G3</f>
        <v>TELEFONIA RURAL DE SONORA</v>
      </c>
      <c r="B3" s="813"/>
      <c r="C3" s="813"/>
      <c r="D3" s="813"/>
      <c r="E3" s="813"/>
      <c r="G3" s="427"/>
    </row>
    <row r="4" spans="1:7">
      <c r="A4" s="890" t="str">
        <f>'ETCA-I-02'!A4:D4</f>
        <v>Del 01 de Enero al 30  de Septiembre  de 2016</v>
      </c>
      <c r="B4" s="890"/>
      <c r="C4" s="890"/>
      <c r="D4" s="890"/>
      <c r="E4" s="890"/>
    </row>
    <row r="5" spans="1:7">
      <c r="A5" s="652"/>
      <c r="B5" s="652"/>
      <c r="C5" s="652" t="s">
        <v>603</v>
      </c>
      <c r="D5" s="4" t="s">
        <v>79</v>
      </c>
      <c r="E5" s="428" t="s">
        <v>810</v>
      </c>
    </row>
    <row r="6" spans="1:7" ht="6.75" customHeight="1" thickBot="1"/>
    <row r="7" spans="1:7" s="430" customFormat="1" ht="17.25" customHeight="1">
      <c r="A7" s="891"/>
      <c r="B7" s="892"/>
      <c r="C7" s="653"/>
      <c r="D7" s="653"/>
      <c r="E7" s="444"/>
    </row>
    <row r="8" spans="1:7" s="430" customFormat="1" ht="20.25" customHeight="1">
      <c r="A8" s="432"/>
      <c r="B8" s="431"/>
      <c r="C8" s="431"/>
      <c r="D8" s="431"/>
      <c r="E8" s="433"/>
      <c r="F8" s="434"/>
    </row>
    <row r="9" spans="1:7" s="430" customFormat="1" ht="20.25" customHeight="1">
      <c r="A9" s="435"/>
      <c r="B9" s="443" t="s">
        <v>604</v>
      </c>
      <c r="C9" s="431"/>
      <c r="D9" s="431"/>
      <c r="E9" s="433"/>
      <c r="F9" s="434"/>
    </row>
    <row r="10" spans="1:7" s="430" customFormat="1" ht="20.25" customHeight="1">
      <c r="A10" s="435"/>
      <c r="B10" s="443" t="s">
        <v>605</v>
      </c>
      <c r="C10" s="431"/>
      <c r="D10" s="431" t="s">
        <v>606</v>
      </c>
      <c r="E10" s="433" t="s">
        <v>607</v>
      </c>
      <c r="F10" s="434"/>
    </row>
    <row r="11" spans="1:7" s="430" customFormat="1" ht="20.25" customHeight="1">
      <c r="A11" s="432"/>
      <c r="E11" s="433"/>
      <c r="F11" s="434"/>
    </row>
    <row r="12" spans="1:7" s="430" customFormat="1" ht="20.25" customHeight="1">
      <c r="A12" s="435"/>
      <c r="C12" s="770" t="s">
        <v>667</v>
      </c>
      <c r="E12" s="433"/>
      <c r="F12" s="434"/>
    </row>
    <row r="13" spans="1:7">
      <c r="A13" s="436"/>
      <c r="E13" s="437"/>
      <c r="F13" s="18"/>
    </row>
    <row r="14" spans="1:7">
      <c r="A14" s="436"/>
      <c r="B14" s="18"/>
      <c r="C14" s="18"/>
      <c r="D14" s="18"/>
      <c r="E14" s="437"/>
      <c r="F14" s="18"/>
    </row>
    <row r="15" spans="1:7">
      <c r="A15" s="436"/>
      <c r="B15" s="18"/>
      <c r="C15" s="18"/>
      <c r="D15" s="18"/>
      <c r="E15" s="437"/>
      <c r="F15" s="18"/>
    </row>
    <row r="16" spans="1:7">
      <c r="A16" s="436"/>
      <c r="B16" s="18"/>
      <c r="C16" s="18"/>
      <c r="D16" s="18"/>
      <c r="E16" s="437"/>
      <c r="F16" s="18"/>
    </row>
    <row r="17" spans="1:6">
      <c r="A17" s="436"/>
      <c r="B17" s="18"/>
      <c r="C17" s="18"/>
      <c r="D17" s="18"/>
      <c r="E17" s="437"/>
      <c r="F17" s="18"/>
    </row>
    <row r="18" spans="1:6">
      <c r="A18" s="436"/>
      <c r="B18" s="18"/>
      <c r="C18" s="18"/>
      <c r="D18" s="18"/>
      <c r="E18" s="437"/>
      <c r="F18" s="18"/>
    </row>
    <row r="19" spans="1:6">
      <c r="A19" s="436"/>
      <c r="B19" s="18"/>
      <c r="C19" s="18"/>
      <c r="D19" s="18"/>
      <c r="E19" s="437"/>
      <c r="F19" s="18"/>
    </row>
    <row r="20" spans="1:6">
      <c r="A20" s="436"/>
      <c r="B20" s="18"/>
      <c r="C20" s="18"/>
      <c r="D20" s="18"/>
      <c r="E20" s="437"/>
      <c r="F20" s="18"/>
    </row>
    <row r="21" spans="1:6">
      <c r="A21" s="436"/>
      <c r="B21" s="18"/>
      <c r="C21" s="18"/>
      <c r="D21" s="18"/>
      <c r="E21" s="437"/>
      <c r="F21" s="18"/>
    </row>
    <row r="22" spans="1:6">
      <c r="A22" s="436"/>
      <c r="B22" s="18"/>
      <c r="C22" s="18"/>
      <c r="D22" s="18"/>
      <c r="E22" s="437"/>
      <c r="F22" s="18"/>
    </row>
    <row r="23" spans="1:6">
      <c r="A23" s="436"/>
      <c r="B23" s="18"/>
      <c r="C23" s="18"/>
      <c r="D23" s="18"/>
      <c r="E23" s="437"/>
      <c r="F23" s="18"/>
    </row>
    <row r="24" spans="1:6">
      <c r="A24" s="436"/>
      <c r="B24" s="18"/>
      <c r="C24" s="18"/>
      <c r="D24" s="18"/>
      <c r="E24" s="437"/>
      <c r="F24" s="18"/>
    </row>
    <row r="25" spans="1:6">
      <c r="A25" s="436"/>
      <c r="B25" s="18"/>
      <c r="C25" s="18"/>
      <c r="D25" s="18"/>
      <c r="E25" s="437"/>
      <c r="F25" s="18"/>
    </row>
    <row r="26" spans="1:6">
      <c r="A26" s="436"/>
      <c r="B26" s="18"/>
      <c r="C26" s="18"/>
      <c r="D26" s="18"/>
      <c r="E26" s="437"/>
      <c r="F26" s="18"/>
    </row>
    <row r="27" spans="1:6">
      <c r="A27" s="436"/>
      <c r="B27" s="18"/>
      <c r="C27" s="18"/>
      <c r="D27" s="18"/>
      <c r="E27" s="437"/>
      <c r="F27" s="18"/>
    </row>
    <row r="28" spans="1:6">
      <c r="A28" s="436"/>
      <c r="B28" s="18"/>
      <c r="C28" s="18"/>
      <c r="D28" s="18"/>
      <c r="E28" s="437"/>
      <c r="F28" s="18"/>
    </row>
    <row r="29" spans="1:6">
      <c r="A29" s="436"/>
      <c r="B29" s="18"/>
      <c r="C29" s="18"/>
      <c r="D29" s="18"/>
      <c r="E29" s="437"/>
      <c r="F29" s="18"/>
    </row>
    <row r="30" spans="1:6">
      <c r="A30" s="436"/>
      <c r="B30" s="18"/>
      <c r="C30" s="18"/>
      <c r="D30" s="18"/>
      <c r="E30" s="437"/>
      <c r="F30" s="18"/>
    </row>
    <row r="31" spans="1:6">
      <c r="A31" s="436"/>
      <c r="B31" s="18"/>
      <c r="C31" s="18"/>
      <c r="D31" s="18"/>
      <c r="E31" s="437"/>
      <c r="F31" s="18"/>
    </row>
    <row r="32" spans="1:6">
      <c r="A32" s="436"/>
      <c r="B32" s="18"/>
      <c r="C32" s="18"/>
      <c r="D32" s="18"/>
      <c r="E32" s="437"/>
      <c r="F32" s="18"/>
    </row>
    <row r="33" spans="1:6">
      <c r="A33" s="436"/>
      <c r="B33" s="18"/>
      <c r="C33" s="18"/>
      <c r="D33" s="18"/>
      <c r="E33" s="437"/>
      <c r="F33" s="18"/>
    </row>
    <row r="34" spans="1:6">
      <c r="A34" s="436"/>
      <c r="B34" s="18"/>
      <c r="C34" s="18"/>
      <c r="D34" s="18"/>
      <c r="E34" s="437"/>
      <c r="F34" s="18"/>
    </row>
    <row r="35" spans="1:6">
      <c r="A35" s="436"/>
      <c r="B35" s="18"/>
      <c r="C35" s="18"/>
      <c r="D35" s="18"/>
      <c r="E35" s="437"/>
      <c r="F35" s="18"/>
    </row>
    <row r="36" spans="1:6">
      <c r="A36" s="436"/>
      <c r="B36" s="18"/>
      <c r="C36" s="18"/>
      <c r="D36" s="18"/>
      <c r="E36" s="437"/>
      <c r="F36" s="18"/>
    </row>
    <row r="37" spans="1:6">
      <c r="A37" s="436"/>
      <c r="B37" s="18"/>
      <c r="C37" s="18"/>
      <c r="D37" s="18"/>
      <c r="E37" s="437"/>
      <c r="F37" s="18"/>
    </row>
    <row r="38" spans="1:6">
      <c r="A38" s="436"/>
      <c r="B38" s="442"/>
      <c r="C38" s="442"/>
      <c r="D38" s="442"/>
      <c r="E38" s="437"/>
      <c r="F38" s="18"/>
    </row>
    <row r="39" spans="1:6">
      <c r="A39" s="436"/>
      <c r="B39" s="442"/>
      <c r="C39" s="442"/>
      <c r="D39" s="442"/>
      <c r="E39" s="437"/>
    </row>
    <row r="40" spans="1:6" ht="17.25" thickBot="1">
      <c r="A40" s="438"/>
      <c r="B40" s="439"/>
      <c r="C40" s="439"/>
      <c r="D40" s="439"/>
      <c r="E40" s="440"/>
    </row>
    <row r="41" spans="1:6">
      <c r="A41" s="525" t="s">
        <v>138</v>
      </c>
    </row>
    <row r="42" spans="1:6">
      <c r="A42" s="525"/>
    </row>
    <row r="43" spans="1:6">
      <c r="A43" s="525"/>
    </row>
    <row r="45" spans="1:6" ht="25.5">
      <c r="A45" s="441" t="s">
        <v>608</v>
      </c>
      <c r="B45" s="59" t="s">
        <v>609</v>
      </c>
    </row>
    <row r="46" spans="1:6">
      <c r="B46" s="59" t="s">
        <v>610</v>
      </c>
    </row>
  </sheetData>
  <mergeCells count="5">
    <mergeCell ref="A1:E1"/>
    <mergeCell ref="A2:E2"/>
    <mergeCell ref="A3:E3"/>
    <mergeCell ref="A4:E4"/>
    <mergeCell ref="A7:B7"/>
  </mergeCells>
  <printOptions horizontalCentered="1"/>
  <pageMargins left="0.39370078740157483" right="0.39370078740157483" top="0.74803149606299213" bottom="0.74803149606299213" header="0.31496062992125984" footer="0.31496062992125984"/>
  <pageSetup scale="95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9">
    <tabColor theme="7"/>
  </sheetPr>
  <dimension ref="A1:J38"/>
  <sheetViews>
    <sheetView view="pageBreakPreview" zoomScaleSheetLayoutView="100" workbookViewId="0">
      <selection activeCell="E6" sqref="E6"/>
    </sheetView>
  </sheetViews>
  <sheetFormatPr baseColWidth="10" defaultColWidth="11.375" defaultRowHeight="16.5"/>
  <cols>
    <col min="1" max="1" width="4.25" style="160" customWidth="1"/>
    <col min="2" max="2" width="41" style="139" customWidth="1"/>
    <col min="3" max="5" width="15.75" style="139" customWidth="1"/>
    <col min="6" max="16384" width="11.375" style="139"/>
  </cols>
  <sheetData>
    <row r="1" spans="1:7">
      <c r="B1" s="904" t="s">
        <v>76</v>
      </c>
      <c r="C1" s="904"/>
      <c r="D1" s="904"/>
      <c r="E1" s="904"/>
    </row>
    <row r="2" spans="1:7">
      <c r="A2" s="387"/>
      <c r="B2" s="865" t="s">
        <v>67</v>
      </c>
      <c r="C2" s="865"/>
      <c r="D2" s="865"/>
      <c r="E2" s="865"/>
    </row>
    <row r="3" spans="1:7">
      <c r="A3" s="409"/>
      <c r="B3" s="785" t="str">
        <f>'ETCA-I-01'!A3</f>
        <v>TELEFONIA RURAL DE SONORA</v>
      </c>
      <c r="C3" s="785"/>
      <c r="D3" s="785"/>
      <c r="E3" s="785"/>
      <c r="G3" s="445"/>
    </row>
    <row r="4" spans="1:7">
      <c r="B4" s="787" t="str">
        <f>'ETCA-I-02'!A4</f>
        <v>Del 01 de Enero al 30  de Septiembre  de 2016</v>
      </c>
      <c r="C4" s="787"/>
      <c r="D4" s="787"/>
      <c r="E4" s="787"/>
    </row>
    <row r="5" spans="1:7">
      <c r="A5" s="646"/>
      <c r="B5" s="865" t="s">
        <v>611</v>
      </c>
      <c r="C5" s="865"/>
      <c r="D5" s="84" t="s">
        <v>79</v>
      </c>
      <c r="E5" s="387" t="s">
        <v>810</v>
      </c>
    </row>
    <row r="6" spans="1:7" ht="6.75" customHeight="1" thickBot="1"/>
    <row r="7" spans="1:7" s="242" customFormat="1">
      <c r="A7" s="893" t="s">
        <v>199</v>
      </c>
      <c r="B7" s="894"/>
      <c r="C7" s="897" t="s">
        <v>612</v>
      </c>
      <c r="D7" s="897" t="s">
        <v>542</v>
      </c>
      <c r="E7" s="899" t="s">
        <v>613</v>
      </c>
    </row>
    <row r="8" spans="1:7" s="242" customFormat="1" ht="17.25" thickBot="1">
      <c r="A8" s="895"/>
      <c r="B8" s="896"/>
      <c r="C8" s="898"/>
      <c r="D8" s="898"/>
      <c r="E8" s="900"/>
    </row>
    <row r="9" spans="1:7" s="242" customFormat="1" ht="20.25" customHeight="1">
      <c r="A9" s="446" t="s">
        <v>614</v>
      </c>
      <c r="B9" s="394"/>
      <c r="C9" s="404">
        <f>C10+C11</f>
        <v>5752135.75</v>
      </c>
      <c r="D9" s="404">
        <f>D10+D11</f>
        <v>4079500.25</v>
      </c>
      <c r="E9" s="454">
        <f>E10+E11</f>
        <v>4066128.12</v>
      </c>
      <c r="F9" s="496" t="str">
        <f>IF(C9&lt;&gt;'ETCA-II-10 '!C51,"ERROR!!!!! EL MONTO NO COINCIDE CON LO REPORTADO EN EL FORMATO ETCA-II-10 EN EL TOTAL DEVENGADO DEL ANALÍTICO DE INGRESOS","")</f>
        <v/>
      </c>
    </row>
    <row r="10" spans="1:7" s="242" customFormat="1" ht="20.25" customHeight="1">
      <c r="A10" s="393"/>
      <c r="B10" s="448" t="s">
        <v>615</v>
      </c>
      <c r="C10" s="395"/>
      <c r="D10" s="395"/>
      <c r="E10" s="447"/>
    </row>
    <row r="11" spans="1:7" s="242" customFormat="1" ht="20.25" customHeight="1">
      <c r="A11" s="393"/>
      <c r="B11" s="448" t="s">
        <v>616</v>
      </c>
      <c r="C11" s="395">
        <f>+'ETCA-II-10 '!C51</f>
        <v>5752135.75</v>
      </c>
      <c r="D11" s="395">
        <f>+'ETCA-II-10 '!F51</f>
        <v>4079500.25</v>
      </c>
      <c r="E11" s="447">
        <f>+'ETCA-II-10 '!G51</f>
        <v>4066128.12</v>
      </c>
    </row>
    <row r="12" spans="1:7" s="242" customFormat="1" ht="20.25" customHeight="1">
      <c r="A12" s="446" t="s">
        <v>617</v>
      </c>
      <c r="B12" s="448"/>
      <c r="C12" s="404">
        <f>C13+C14</f>
        <v>5752135.71</v>
      </c>
      <c r="D12" s="404">
        <f>D13+D14</f>
        <v>4527877.0010000002</v>
      </c>
      <c r="E12" s="454">
        <f>E13+E14</f>
        <v>4356813.42</v>
      </c>
      <c r="F12" s="496" t="str">
        <f>IF(C12&lt;&gt;'ETCA-II-11 '!B81,"ERROR!!!!! EL MONTO NO COINCIDE CON LO REPORTADO EN EL FORMATO ETCA-II-10 EN EL TOTAL DEVENGADO DEL ANALÍTICO DE INGRESOS","")</f>
        <v/>
      </c>
    </row>
    <row r="13" spans="1:7" s="242" customFormat="1" ht="20.25" customHeight="1">
      <c r="A13" s="393"/>
      <c r="B13" s="448" t="s">
        <v>618</v>
      </c>
      <c r="C13" s="395"/>
      <c r="D13" s="395"/>
      <c r="E13" s="447"/>
    </row>
    <row r="14" spans="1:7" s="242" customFormat="1" ht="20.25" customHeight="1">
      <c r="A14" s="393"/>
      <c r="B14" s="448" t="s">
        <v>619</v>
      </c>
      <c r="C14" s="395">
        <f>+'ETCA-II-11-B2'!B10</f>
        <v>5752135.71</v>
      </c>
      <c r="D14" s="395">
        <f>+'ETCA-II-11-B2'!E10</f>
        <v>4527877.0010000002</v>
      </c>
      <c r="E14" s="447">
        <f>+'ETCA-II-11-B2'!F10</f>
        <v>4356813.42</v>
      </c>
    </row>
    <row r="15" spans="1:7" s="242" customFormat="1" ht="20.25" customHeight="1">
      <c r="A15" s="446" t="s">
        <v>620</v>
      </c>
      <c r="B15" s="448"/>
      <c r="C15" s="404">
        <f>C9-C12</f>
        <v>4.0000000037252903E-2</v>
      </c>
      <c r="D15" s="404">
        <f>D9-D12</f>
        <v>-448376.75100000016</v>
      </c>
      <c r="E15" s="454">
        <f>E9-E12</f>
        <v>-290685.29999999981</v>
      </c>
    </row>
    <row r="16" spans="1:7" s="242" customFormat="1" ht="20.25" customHeight="1" thickBot="1">
      <c r="A16" s="393"/>
      <c r="B16" s="394"/>
      <c r="C16" s="395"/>
      <c r="D16" s="395"/>
      <c r="E16" s="397"/>
    </row>
    <row r="17" spans="1:6" s="242" customFormat="1">
      <c r="A17" s="893" t="s">
        <v>199</v>
      </c>
      <c r="B17" s="894"/>
      <c r="C17" s="897" t="s">
        <v>612</v>
      </c>
      <c r="D17" s="897" t="s">
        <v>542</v>
      </c>
      <c r="E17" s="901" t="s">
        <v>613</v>
      </c>
    </row>
    <row r="18" spans="1:6" s="242" customFormat="1" ht="12" customHeight="1" thickBot="1">
      <c r="A18" s="895"/>
      <c r="B18" s="896"/>
      <c r="C18" s="898"/>
      <c r="D18" s="898"/>
      <c r="E18" s="902"/>
    </row>
    <row r="19" spans="1:6" s="242" customFormat="1" ht="20.25" customHeight="1">
      <c r="A19" s="446" t="s">
        <v>621</v>
      </c>
      <c r="B19" s="394"/>
      <c r="C19" s="404">
        <f>C15</f>
        <v>4.0000000037252903E-2</v>
      </c>
      <c r="D19" s="404">
        <f t="shared" ref="D19:E19" si="0">D15</f>
        <v>-448376.75100000016</v>
      </c>
      <c r="E19" s="404">
        <f t="shared" si="0"/>
        <v>-290685.29999999981</v>
      </c>
    </row>
    <row r="20" spans="1:6" s="242" customFormat="1" ht="20.25" customHeight="1">
      <c r="A20" s="446" t="s">
        <v>622</v>
      </c>
      <c r="B20" s="394"/>
      <c r="C20" s="395"/>
      <c r="D20" s="395"/>
      <c r="E20" s="397"/>
      <c r="F20" s="496" t="str">
        <f>IF(D20&lt;&gt;'ETCA-I-02'!C48,"ERROR!!!!! EL MONTO NO COINCIDE CON LO REPORTADO EN EL FORMATO ETCA-I-02 POR CONCEPTO DE INTERESES, COMISIONES Y GASTOS DE LA DEUDA","")</f>
        <v/>
      </c>
    </row>
    <row r="21" spans="1:6" s="242" customFormat="1" ht="20.25" customHeight="1">
      <c r="A21" s="446" t="s">
        <v>623</v>
      </c>
      <c r="B21" s="394"/>
      <c r="C21" s="404">
        <f>C19-C20</f>
        <v>4.0000000037252903E-2</v>
      </c>
      <c r="D21" s="404">
        <f>D19-D20</f>
        <v>-448376.75100000016</v>
      </c>
      <c r="E21" s="454">
        <f>E19-E20</f>
        <v>-290685.29999999981</v>
      </c>
    </row>
    <row r="22" spans="1:6" s="242" customFormat="1" ht="20.25" customHeight="1" thickBot="1">
      <c r="A22" s="393"/>
      <c r="B22" s="394"/>
      <c r="C22" s="410"/>
      <c r="D22" s="410"/>
      <c r="E22" s="411"/>
    </row>
    <row r="23" spans="1:6" s="242" customFormat="1" ht="28.5" customHeight="1">
      <c r="A23" s="893" t="s">
        <v>199</v>
      </c>
      <c r="B23" s="894"/>
      <c r="C23" s="897" t="s">
        <v>612</v>
      </c>
      <c r="D23" s="449" t="s">
        <v>542</v>
      </c>
      <c r="E23" s="901" t="s">
        <v>613</v>
      </c>
    </row>
    <row r="24" spans="1:6" s="242" customFormat="1" ht="0.75" customHeight="1" thickBot="1">
      <c r="A24" s="895"/>
      <c r="B24" s="896"/>
      <c r="C24" s="898"/>
      <c r="D24" s="450"/>
      <c r="E24" s="902"/>
    </row>
    <row r="25" spans="1:6" s="242" customFormat="1" ht="20.25" customHeight="1">
      <c r="A25" s="446" t="s">
        <v>624</v>
      </c>
      <c r="B25" s="394"/>
      <c r="C25" s="395"/>
      <c r="D25" s="395"/>
      <c r="E25" s="397"/>
    </row>
    <row r="26" spans="1:6" s="242" customFormat="1" ht="20.25" customHeight="1">
      <c r="A26" s="446" t="s">
        <v>625</v>
      </c>
      <c r="B26" s="394"/>
      <c r="C26" s="395"/>
      <c r="D26" s="395"/>
      <c r="E26" s="397"/>
    </row>
    <row r="27" spans="1:6" s="242" customFormat="1" ht="20.25" customHeight="1">
      <c r="A27" s="446" t="s">
        <v>626</v>
      </c>
      <c r="B27" s="394"/>
      <c r="C27" s="404">
        <f>C25-C26</f>
        <v>0</v>
      </c>
      <c r="D27" s="404">
        <f>D25-D26</f>
        <v>0</v>
      </c>
      <c r="E27" s="454">
        <f>E25-E26</f>
        <v>0</v>
      </c>
    </row>
    <row r="28" spans="1:6" s="242" customFormat="1" ht="20.25" customHeight="1" thickBot="1">
      <c r="A28" s="647"/>
      <c r="B28" s="648"/>
      <c r="C28" s="650"/>
      <c r="D28" s="650"/>
      <c r="E28" s="451"/>
    </row>
    <row r="29" spans="1:6" s="242" customFormat="1" ht="18" customHeight="1">
      <c r="A29" s="522" t="s">
        <v>138</v>
      </c>
      <c r="B29" s="453"/>
      <c r="C29" s="453"/>
      <c r="D29" s="453"/>
      <c r="E29" s="453"/>
    </row>
    <row r="30" spans="1:6" s="242" customFormat="1" ht="18" customHeight="1">
      <c r="A30" s="598"/>
      <c r="B30" s="598"/>
      <c r="C30" s="598"/>
      <c r="D30" s="598"/>
      <c r="E30" s="598"/>
    </row>
    <row r="31" spans="1:6" s="242" customFormat="1" ht="18" customHeight="1">
      <c r="A31" s="598"/>
      <c r="B31" s="598"/>
      <c r="C31" s="598"/>
      <c r="D31" s="598"/>
      <c r="E31" s="598"/>
    </row>
    <row r="32" spans="1:6" s="242" customFormat="1" ht="18" customHeight="1">
      <c r="A32" s="598"/>
      <c r="B32" s="598"/>
      <c r="C32" s="598"/>
      <c r="D32" s="598"/>
      <c r="E32" s="598"/>
    </row>
    <row r="33" spans="1:10" ht="18" customHeight="1">
      <c r="A33" s="522" t="s">
        <v>196</v>
      </c>
      <c r="B33" s="453"/>
      <c r="C33" s="453"/>
      <c r="D33" s="453"/>
      <c r="E33" s="453"/>
      <c r="J33" s="403"/>
    </row>
    <row r="34" spans="1:10" ht="49.5" customHeight="1">
      <c r="A34" s="903" t="s">
        <v>627</v>
      </c>
      <c r="B34" s="903"/>
      <c r="C34" s="903"/>
      <c r="D34" s="903"/>
      <c r="E34" s="903"/>
    </row>
    <row r="35" spans="1:10">
      <c r="A35" s="452"/>
      <c r="B35" s="453"/>
      <c r="C35" s="453"/>
      <c r="D35" s="453"/>
      <c r="E35" s="453"/>
    </row>
    <row r="36" spans="1:10" ht="75" customHeight="1">
      <c r="A36" s="903" t="s">
        <v>628</v>
      </c>
      <c r="B36" s="903"/>
      <c r="C36" s="903"/>
      <c r="D36" s="903"/>
      <c r="E36" s="903"/>
    </row>
    <row r="37" spans="1:10">
      <c r="A37" s="452"/>
      <c r="B37" s="453"/>
      <c r="C37" s="453"/>
      <c r="D37" s="453"/>
      <c r="E37" s="453"/>
    </row>
    <row r="38" spans="1:10" ht="44.25" customHeight="1">
      <c r="A38" s="903" t="s">
        <v>629</v>
      </c>
      <c r="B38" s="903"/>
      <c r="C38" s="903"/>
      <c r="D38" s="903"/>
      <c r="E38" s="903"/>
    </row>
  </sheetData>
  <mergeCells count="19">
    <mergeCell ref="B1:E1"/>
    <mergeCell ref="B2:E2"/>
    <mergeCell ref="B3:E3"/>
    <mergeCell ref="B4:E4"/>
    <mergeCell ref="B5:C5"/>
    <mergeCell ref="A34:E34"/>
    <mergeCell ref="A36:E36"/>
    <mergeCell ref="A38:E38"/>
    <mergeCell ref="A23:B24"/>
    <mergeCell ref="C23:C24"/>
    <mergeCell ref="E23:E24"/>
    <mergeCell ref="A7:B8"/>
    <mergeCell ref="C7:C8"/>
    <mergeCell ref="E7:E8"/>
    <mergeCell ref="C17:C18"/>
    <mergeCell ref="E17:E18"/>
    <mergeCell ref="A17:B18"/>
    <mergeCell ref="D7:D8"/>
    <mergeCell ref="D17:D18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2">
    <tabColor rgb="FF92D050"/>
  </sheetPr>
  <dimension ref="A1:D31"/>
  <sheetViews>
    <sheetView view="pageBreakPreview" zoomScale="90" zoomScaleSheetLayoutView="90" workbookViewId="0">
      <selection activeCell="B19" sqref="B19"/>
    </sheetView>
  </sheetViews>
  <sheetFormatPr baseColWidth="10" defaultColWidth="11.375" defaultRowHeight="16.5"/>
  <cols>
    <col min="1" max="1" width="2.875" style="7" customWidth="1"/>
    <col min="2" max="2" width="40.25" style="3" customWidth="1"/>
    <col min="3" max="3" width="31.625" style="3" customWidth="1"/>
    <col min="4" max="4" width="23" style="3" customWidth="1"/>
    <col min="5" max="16384" width="11.375" style="3"/>
  </cols>
  <sheetData>
    <row r="1" spans="1:4">
      <c r="A1" s="774" t="s">
        <v>76</v>
      </c>
      <c r="B1" s="774"/>
      <c r="C1" s="774"/>
      <c r="D1" s="774"/>
    </row>
    <row r="2" spans="1:4">
      <c r="A2" s="909" t="s">
        <v>69</v>
      </c>
      <c r="B2" s="909"/>
      <c r="C2" s="909"/>
      <c r="D2" s="909"/>
    </row>
    <row r="3" spans="1:4">
      <c r="A3" s="774" t="str">
        <f>'ETCA-I-01'!A3:G3</f>
        <v>TELEFONIA RURAL DE SONORA</v>
      </c>
      <c r="B3" s="774"/>
      <c r="C3" s="774"/>
      <c r="D3" s="774"/>
    </row>
    <row r="4" spans="1:4">
      <c r="A4" s="909" t="str">
        <f>'ETCA-I-02'!A4:D4</f>
        <v>Del 01 de Enero al 30  de Septiembre  de 2016</v>
      </c>
      <c r="B4" s="909"/>
      <c r="C4" s="909"/>
      <c r="D4" s="909"/>
    </row>
    <row r="5" spans="1:4">
      <c r="A5" s="42"/>
      <c r="B5" s="909" t="s">
        <v>630</v>
      </c>
      <c r="C5" s="909"/>
      <c r="D5" s="78" t="s">
        <v>686</v>
      </c>
    </row>
    <row r="6" spans="1:4" ht="6.75" customHeight="1" thickBot="1"/>
    <row r="7" spans="1:4" s="34" customFormat="1" ht="30" customHeight="1">
      <c r="A7" s="912" t="s">
        <v>631</v>
      </c>
      <c r="B7" s="913"/>
      <c r="C7" s="910" t="s">
        <v>632</v>
      </c>
      <c r="D7" s="911"/>
    </row>
    <row r="8" spans="1:4" s="34" customFormat="1" ht="32.25" customHeight="1" thickBot="1">
      <c r="A8" s="914"/>
      <c r="B8" s="915"/>
      <c r="C8" s="43" t="s">
        <v>633</v>
      </c>
      <c r="D8" s="44" t="s">
        <v>634</v>
      </c>
    </row>
    <row r="9" spans="1:4" s="34" customFormat="1" ht="31.5" customHeight="1">
      <c r="A9" s="38">
        <v>1</v>
      </c>
      <c r="B9" s="747" t="s">
        <v>675</v>
      </c>
      <c r="C9" s="746" t="s">
        <v>676</v>
      </c>
      <c r="D9" s="748">
        <v>4100205278</v>
      </c>
    </row>
    <row r="10" spans="1:4" s="34" customFormat="1" ht="37.5" customHeight="1">
      <c r="A10" s="38">
        <v>2</v>
      </c>
      <c r="B10" s="747" t="s">
        <v>677</v>
      </c>
      <c r="C10" s="746" t="s">
        <v>678</v>
      </c>
      <c r="D10" s="748" t="s">
        <v>679</v>
      </c>
    </row>
    <row r="11" spans="1:4" s="34" customFormat="1" ht="39.75" customHeight="1">
      <c r="A11" s="38">
        <v>3</v>
      </c>
      <c r="B11" s="747" t="s">
        <v>680</v>
      </c>
      <c r="C11" s="746" t="s">
        <v>678</v>
      </c>
      <c r="D11" s="748" t="s">
        <v>681</v>
      </c>
    </row>
    <row r="12" spans="1:4" s="34" customFormat="1" ht="31.5" customHeight="1">
      <c r="A12" s="38">
        <v>4</v>
      </c>
      <c r="B12" s="56"/>
      <c r="C12" s="39"/>
      <c r="D12" s="40"/>
    </row>
    <row r="13" spans="1:4" s="34" customFormat="1" ht="31.5" customHeight="1">
      <c r="A13" s="38">
        <v>5</v>
      </c>
      <c r="B13" s="56"/>
      <c r="C13" s="39"/>
      <c r="D13" s="40"/>
    </row>
    <row r="14" spans="1:4" s="34" customFormat="1" ht="31.5" customHeight="1">
      <c r="A14" s="38">
        <v>6</v>
      </c>
      <c r="B14" s="56"/>
      <c r="C14" s="39"/>
      <c r="D14" s="40"/>
    </row>
    <row r="15" spans="1:4" s="34" customFormat="1" ht="31.5" customHeight="1">
      <c r="A15" s="38">
        <v>7</v>
      </c>
      <c r="B15" s="56"/>
      <c r="C15" s="39"/>
      <c r="D15" s="40"/>
    </row>
    <row r="16" spans="1:4" s="34" customFormat="1" ht="31.5" customHeight="1">
      <c r="A16" s="38">
        <v>8</v>
      </c>
      <c r="B16" s="56"/>
      <c r="C16" s="39"/>
      <c r="D16" s="40"/>
    </row>
    <row r="17" spans="1:4" s="34" customFormat="1" ht="31.5" customHeight="1">
      <c r="A17" s="38">
        <v>9</v>
      </c>
      <c r="B17" s="56"/>
      <c r="C17" s="39"/>
      <c r="D17" s="40"/>
    </row>
    <row r="18" spans="1:4" s="34" customFormat="1" ht="31.5" customHeight="1">
      <c r="A18" s="38"/>
      <c r="B18" s="56"/>
      <c r="C18" s="39"/>
      <c r="D18" s="40"/>
    </row>
    <row r="19" spans="1:4" s="34" customFormat="1" ht="31.5" customHeight="1">
      <c r="A19" s="38"/>
      <c r="B19" s="56"/>
      <c r="C19" s="39"/>
      <c r="D19" s="40"/>
    </row>
    <row r="20" spans="1:4" s="34" customFormat="1" ht="31.5" customHeight="1">
      <c r="A20" s="38"/>
      <c r="B20" s="56"/>
      <c r="C20" s="39"/>
      <c r="D20" s="40"/>
    </row>
    <row r="21" spans="1:4" s="34" customFormat="1" ht="31.5" customHeight="1">
      <c r="A21" s="38"/>
      <c r="B21" s="56"/>
      <c r="C21" s="39"/>
      <c r="D21" s="40"/>
    </row>
    <row r="22" spans="1:4" s="34" customFormat="1" ht="31.5" customHeight="1">
      <c r="A22" s="38"/>
      <c r="B22" s="56"/>
      <c r="C22" s="39"/>
      <c r="D22" s="40"/>
    </row>
    <row r="23" spans="1:4" s="34" customFormat="1" ht="31.5" customHeight="1">
      <c r="A23" s="38"/>
      <c r="B23" s="56"/>
      <c r="C23" s="39"/>
      <c r="D23" s="40"/>
    </row>
    <row r="24" spans="1:4" s="34" customFormat="1" ht="31.5" customHeight="1">
      <c r="A24" s="38">
        <v>10</v>
      </c>
      <c r="B24" s="56"/>
      <c r="C24" s="39"/>
      <c r="D24" s="40"/>
    </row>
    <row r="25" spans="1:4" s="34" customFormat="1" ht="31.5" customHeight="1">
      <c r="A25" s="905"/>
      <c r="B25" s="906"/>
      <c r="C25" s="907"/>
      <c r="D25" s="908"/>
    </row>
    <row r="26" spans="1:4">
      <c r="A26" s="525" t="s">
        <v>138</v>
      </c>
      <c r="B26" s="59"/>
    </row>
    <row r="27" spans="1:4">
      <c r="A27" s="525"/>
      <c r="B27" s="59"/>
    </row>
    <row r="28" spans="1:4">
      <c r="A28" s="525"/>
      <c r="B28" s="59"/>
    </row>
    <row r="29" spans="1:4">
      <c r="A29" s="525"/>
      <c r="B29" s="59"/>
    </row>
    <row r="30" spans="1:4">
      <c r="A30" s="3"/>
    </row>
    <row r="31" spans="1:4" ht="18.75">
      <c r="B31" s="455" t="s">
        <v>635</v>
      </c>
    </row>
  </sheetData>
  <mergeCells count="8">
    <mergeCell ref="A25:D25"/>
    <mergeCell ref="A1:D1"/>
    <mergeCell ref="A3:D3"/>
    <mergeCell ref="A4:D4"/>
    <mergeCell ref="C7:D7"/>
    <mergeCell ref="A2:D2"/>
    <mergeCell ref="A7:B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3">
    <tabColor rgb="FF92D050"/>
  </sheetPr>
  <dimension ref="A1:XFD933"/>
  <sheetViews>
    <sheetView view="pageBreakPreview" topLeftCell="A918" zoomScaleSheetLayoutView="100" workbookViewId="0">
      <selection activeCell="A927" sqref="A927:XFD927"/>
    </sheetView>
  </sheetViews>
  <sheetFormatPr baseColWidth="10" defaultColWidth="11.375" defaultRowHeight="16.5"/>
  <cols>
    <col min="1" max="1" width="3.875" style="7" customWidth="1"/>
    <col min="2" max="2" width="30.625" style="3" customWidth="1"/>
    <col min="3" max="3" width="36.375" style="3" customWidth="1"/>
    <col min="4" max="4" width="21.375" style="3" customWidth="1"/>
    <col min="5" max="16384" width="11.375" style="3"/>
  </cols>
  <sheetData>
    <row r="1" spans="1:4">
      <c r="A1" s="774" t="s">
        <v>76</v>
      </c>
      <c r="B1" s="774"/>
      <c r="C1" s="774"/>
      <c r="D1" s="774"/>
    </row>
    <row r="2" spans="1:4">
      <c r="A2" s="909" t="s">
        <v>636</v>
      </c>
      <c r="B2" s="909"/>
      <c r="C2" s="909"/>
      <c r="D2" s="909"/>
    </row>
    <row r="3" spans="1:4">
      <c r="A3" s="775" t="str">
        <f>'ETCA-I-01'!A3:G3</f>
        <v>TELEFONIA RURAL DE SONORA</v>
      </c>
      <c r="B3" s="775"/>
      <c r="C3" s="775"/>
      <c r="D3" s="775"/>
    </row>
    <row r="4" spans="1:4">
      <c r="A4" s="909" t="str">
        <f>'ETCA-I-01'!A4:G4</f>
        <v>Al 30 de Septiembre de 2016</v>
      </c>
      <c r="B4" s="909"/>
      <c r="C4" s="909"/>
      <c r="D4" s="909"/>
    </row>
    <row r="5" spans="1:4">
      <c r="A5" s="42"/>
      <c r="B5" s="909" t="s">
        <v>637</v>
      </c>
      <c r="C5" s="909"/>
      <c r="D5" s="78" t="s">
        <v>682</v>
      </c>
    </row>
    <row r="6" spans="1:4" ht="6.75" customHeight="1"/>
    <row r="7" spans="1:4" s="34" customFormat="1" ht="30" customHeight="1">
      <c r="A7" s="916" t="s">
        <v>638</v>
      </c>
      <c r="B7" s="916"/>
      <c r="C7" s="916" t="s">
        <v>639</v>
      </c>
      <c r="D7" s="916" t="s">
        <v>640</v>
      </c>
    </row>
    <row r="8" spans="1:4" s="34" customFormat="1" ht="32.25" customHeight="1">
      <c r="A8" s="917"/>
      <c r="B8" s="917"/>
      <c r="C8" s="917"/>
      <c r="D8" s="917"/>
    </row>
    <row r="9" spans="1:4" s="34" customFormat="1" ht="24" customHeight="1">
      <c r="A9" s="46"/>
      <c r="B9" s="58" t="s">
        <v>641</v>
      </c>
      <c r="C9" s="47"/>
      <c r="D9" s="48"/>
    </row>
    <row r="10" spans="1:4" s="34" customFormat="1" ht="63.75">
      <c r="A10" s="45">
        <v>1</v>
      </c>
      <c r="B10" s="743" t="s">
        <v>813</v>
      </c>
      <c r="C10" s="744" t="s">
        <v>814</v>
      </c>
      <c r="D10" s="749">
        <v>350000</v>
      </c>
    </row>
    <row r="11" spans="1:4" s="34" customFormat="1" ht="76.5">
      <c r="A11" s="39">
        <v>2</v>
      </c>
      <c r="B11" s="745" t="s">
        <v>815</v>
      </c>
      <c r="C11" s="746" t="s">
        <v>816</v>
      </c>
      <c r="D11" s="750">
        <v>125000</v>
      </c>
    </row>
    <row r="12" spans="1:4" s="34" customFormat="1">
      <c r="A12" s="39">
        <v>3</v>
      </c>
      <c r="B12" s="745" t="s">
        <v>817</v>
      </c>
      <c r="C12" s="746" t="s">
        <v>818</v>
      </c>
      <c r="D12" s="750">
        <v>12540</v>
      </c>
    </row>
    <row r="13" spans="1:4" s="34" customFormat="1">
      <c r="A13" s="39">
        <v>4</v>
      </c>
      <c r="B13" s="57" t="s">
        <v>819</v>
      </c>
      <c r="C13" s="746" t="s">
        <v>818</v>
      </c>
      <c r="D13" s="751">
        <v>8650</v>
      </c>
    </row>
    <row r="14" spans="1:4" s="34" customFormat="1">
      <c r="A14" s="39">
        <v>5</v>
      </c>
      <c r="B14" s="57" t="s">
        <v>821</v>
      </c>
      <c r="C14" s="746" t="s">
        <v>818</v>
      </c>
      <c r="D14" s="751">
        <v>8650</v>
      </c>
    </row>
    <row r="15" spans="1:4" s="34" customFormat="1">
      <c r="A15" s="39">
        <v>6</v>
      </c>
      <c r="B15" s="57" t="s">
        <v>822</v>
      </c>
      <c r="C15" s="746" t="s">
        <v>823</v>
      </c>
      <c r="D15" s="751">
        <v>2873</v>
      </c>
    </row>
    <row r="16" spans="1:4" s="34" customFormat="1">
      <c r="A16" s="39">
        <v>7</v>
      </c>
      <c r="B16" s="57" t="s">
        <v>824</v>
      </c>
      <c r="C16" s="746" t="s">
        <v>825</v>
      </c>
      <c r="D16" s="751">
        <v>4000</v>
      </c>
    </row>
    <row r="17" spans="1:4" s="34" customFormat="1">
      <c r="A17" s="39">
        <v>8</v>
      </c>
      <c r="B17" s="57" t="s">
        <v>820</v>
      </c>
      <c r="C17" s="746" t="s">
        <v>826</v>
      </c>
      <c r="D17" s="751">
        <v>2491</v>
      </c>
    </row>
    <row r="18" spans="1:4" s="34" customFormat="1">
      <c r="A18" s="39">
        <v>9</v>
      </c>
      <c r="B18" s="57" t="s">
        <v>820</v>
      </c>
      <c r="C18" s="746" t="s">
        <v>827</v>
      </c>
      <c r="D18" s="751">
        <v>3420</v>
      </c>
    </row>
    <row r="19" spans="1:4" s="34" customFormat="1">
      <c r="A19" s="39">
        <v>10</v>
      </c>
      <c r="B19" s="57" t="s">
        <v>820</v>
      </c>
      <c r="C19" s="746" t="s">
        <v>828</v>
      </c>
      <c r="D19" s="751">
        <v>12090</v>
      </c>
    </row>
    <row r="20" spans="1:4" s="34" customFormat="1">
      <c r="A20" s="39">
        <v>11</v>
      </c>
      <c r="B20" s="57" t="s">
        <v>829</v>
      </c>
      <c r="C20" s="746" t="s">
        <v>830</v>
      </c>
      <c r="D20" s="751">
        <v>4850</v>
      </c>
    </row>
    <row r="21" spans="1:4" s="34" customFormat="1">
      <c r="A21" s="39">
        <v>12</v>
      </c>
      <c r="B21" s="57" t="s">
        <v>831</v>
      </c>
      <c r="C21" s="746" t="s">
        <v>832</v>
      </c>
      <c r="D21" s="751">
        <v>4850</v>
      </c>
    </row>
    <row r="22" spans="1:4" s="34" customFormat="1">
      <c r="A22" s="39">
        <v>13</v>
      </c>
      <c r="B22" s="57" t="s">
        <v>820</v>
      </c>
      <c r="C22" s="746" t="s">
        <v>833</v>
      </c>
      <c r="D22" s="751">
        <v>3260</v>
      </c>
    </row>
    <row r="23" spans="1:4" s="34" customFormat="1">
      <c r="A23" s="39">
        <v>14</v>
      </c>
      <c r="B23" s="57" t="s">
        <v>834</v>
      </c>
      <c r="C23" s="746" t="s">
        <v>823</v>
      </c>
      <c r="D23" s="751">
        <v>3160</v>
      </c>
    </row>
    <row r="24" spans="1:4" s="34" customFormat="1">
      <c r="A24" s="39">
        <v>15</v>
      </c>
      <c r="B24" s="57" t="s">
        <v>820</v>
      </c>
      <c r="C24" s="746" t="s">
        <v>835</v>
      </c>
      <c r="D24" s="751">
        <v>9030</v>
      </c>
    </row>
    <row r="25" spans="1:4" s="34" customFormat="1">
      <c r="A25" s="39">
        <v>16</v>
      </c>
      <c r="B25" s="57" t="s">
        <v>836</v>
      </c>
      <c r="C25" s="746" t="s">
        <v>837</v>
      </c>
      <c r="D25" s="751">
        <v>8650</v>
      </c>
    </row>
    <row r="26" spans="1:4" s="34" customFormat="1">
      <c r="A26" s="39">
        <v>17</v>
      </c>
      <c r="B26" s="57" t="s">
        <v>838</v>
      </c>
      <c r="C26" s="746" t="s">
        <v>839</v>
      </c>
      <c r="D26" s="751">
        <v>10690</v>
      </c>
    </row>
    <row r="27" spans="1:4" s="34" customFormat="1" ht="51">
      <c r="A27" s="39">
        <v>18</v>
      </c>
      <c r="B27" s="57" t="s">
        <v>840</v>
      </c>
      <c r="C27" s="746" t="s">
        <v>841</v>
      </c>
      <c r="D27" s="751">
        <v>5290</v>
      </c>
    </row>
    <row r="28" spans="1:4" s="34" customFormat="1" ht="63.75">
      <c r="A28" s="39">
        <v>19</v>
      </c>
      <c r="B28" s="57" t="s">
        <v>842</v>
      </c>
      <c r="C28" s="746" t="s">
        <v>843</v>
      </c>
      <c r="D28" s="751">
        <v>7475</v>
      </c>
    </row>
    <row r="29" spans="1:4" s="34" customFormat="1">
      <c r="A29" s="39">
        <v>20</v>
      </c>
      <c r="B29" s="57" t="s">
        <v>844</v>
      </c>
      <c r="C29" s="746" t="s">
        <v>845</v>
      </c>
      <c r="D29" s="751">
        <v>3849</v>
      </c>
    </row>
    <row r="30" spans="1:4" s="34" customFormat="1">
      <c r="A30" s="39">
        <v>21</v>
      </c>
      <c r="B30" s="57" t="s">
        <v>846</v>
      </c>
      <c r="C30" s="746" t="s">
        <v>847</v>
      </c>
      <c r="D30" s="751">
        <v>3849</v>
      </c>
    </row>
    <row r="31" spans="1:4" s="34" customFormat="1">
      <c r="A31" s="39">
        <v>22</v>
      </c>
      <c r="B31" s="57" t="s">
        <v>848</v>
      </c>
      <c r="C31" s="746" t="s">
        <v>849</v>
      </c>
      <c r="D31" s="751">
        <v>21100</v>
      </c>
    </row>
    <row r="32" spans="1:4" s="34" customFormat="1" ht="38.25">
      <c r="A32" s="39">
        <v>23</v>
      </c>
      <c r="B32" s="57" t="s">
        <v>850</v>
      </c>
      <c r="C32" s="746" t="s">
        <v>851</v>
      </c>
      <c r="D32" s="751">
        <v>7270</v>
      </c>
    </row>
    <row r="33" spans="1:4" s="34" customFormat="1">
      <c r="A33" s="39">
        <v>24</v>
      </c>
      <c r="B33" s="57" t="s">
        <v>852</v>
      </c>
      <c r="C33" s="746" t="s">
        <v>853</v>
      </c>
      <c r="D33" s="751">
        <v>5807.5</v>
      </c>
    </row>
    <row r="34" spans="1:4" s="34" customFormat="1" ht="51">
      <c r="A34" s="39">
        <v>25</v>
      </c>
      <c r="B34" s="57" t="s">
        <v>854</v>
      </c>
      <c r="C34" s="746" t="s">
        <v>855</v>
      </c>
      <c r="D34" s="751">
        <v>10114</v>
      </c>
    </row>
    <row r="35" spans="1:4" s="34" customFormat="1" ht="25.5">
      <c r="A35" s="39">
        <v>26</v>
      </c>
      <c r="B35" s="57" t="s">
        <v>856</v>
      </c>
      <c r="C35" s="746" t="s">
        <v>857</v>
      </c>
      <c r="D35" s="751">
        <v>5607.4</v>
      </c>
    </row>
    <row r="36" spans="1:4" s="34" customFormat="1" ht="63.75">
      <c r="A36" s="39">
        <v>27</v>
      </c>
      <c r="B36" s="57" t="s">
        <v>859</v>
      </c>
      <c r="C36" s="746" t="s">
        <v>860</v>
      </c>
      <c r="D36" s="751">
        <v>10235</v>
      </c>
    </row>
    <row r="37" spans="1:4" s="34" customFormat="1" ht="38.25">
      <c r="A37" s="39">
        <v>28</v>
      </c>
      <c r="B37" s="57" t="s">
        <v>861</v>
      </c>
      <c r="C37" s="746" t="s">
        <v>862</v>
      </c>
      <c r="D37" s="751">
        <v>5000</v>
      </c>
    </row>
    <row r="38" spans="1:4" s="34" customFormat="1" ht="63.75">
      <c r="A38" s="39">
        <v>29</v>
      </c>
      <c r="B38" s="57" t="s">
        <v>863</v>
      </c>
      <c r="C38" s="746" t="s">
        <v>864</v>
      </c>
      <c r="D38" s="751">
        <v>7935</v>
      </c>
    </row>
    <row r="39" spans="1:4" s="34" customFormat="1">
      <c r="A39" s="39">
        <v>30</v>
      </c>
      <c r="B39" s="57" t="s">
        <v>865</v>
      </c>
      <c r="C39" s="746" t="s">
        <v>866</v>
      </c>
      <c r="D39" s="751">
        <v>8428.31</v>
      </c>
    </row>
    <row r="40" spans="1:4" s="34" customFormat="1" ht="51">
      <c r="A40" s="39">
        <v>31</v>
      </c>
      <c r="B40" s="57" t="s">
        <v>867</v>
      </c>
      <c r="C40" s="746" t="s">
        <v>868</v>
      </c>
      <c r="D40" s="751">
        <v>21400</v>
      </c>
    </row>
    <row r="41" spans="1:4" s="34" customFormat="1" ht="76.5">
      <c r="A41" s="39">
        <v>32</v>
      </c>
      <c r="B41" s="57" t="s">
        <v>869</v>
      </c>
      <c r="C41" s="746" t="s">
        <v>870</v>
      </c>
      <c r="D41" s="751">
        <v>11950</v>
      </c>
    </row>
    <row r="42" spans="1:4" s="34" customFormat="1" ht="76.5">
      <c r="A42" s="39">
        <v>33</v>
      </c>
      <c r="B42" s="57" t="s">
        <v>871</v>
      </c>
      <c r="C42" s="746" t="s">
        <v>872</v>
      </c>
      <c r="D42" s="751">
        <v>21325</v>
      </c>
    </row>
    <row r="43" spans="1:4" s="34" customFormat="1">
      <c r="A43" s="39">
        <v>34</v>
      </c>
      <c r="B43" s="57" t="s">
        <v>873</v>
      </c>
      <c r="C43" s="746" t="s">
        <v>847</v>
      </c>
      <c r="D43" s="751">
        <v>3849</v>
      </c>
    </row>
    <row r="44" spans="1:4" s="34" customFormat="1">
      <c r="A44" s="39">
        <v>35</v>
      </c>
      <c r="B44" s="57" t="s">
        <v>874</v>
      </c>
      <c r="C44" s="746" t="s">
        <v>875</v>
      </c>
      <c r="D44" s="751">
        <v>2805</v>
      </c>
    </row>
    <row r="45" spans="1:4" s="34" customFormat="1">
      <c r="A45" s="39">
        <v>36</v>
      </c>
      <c r="B45" s="57" t="s">
        <v>876</v>
      </c>
      <c r="C45" s="746" t="s">
        <v>877</v>
      </c>
      <c r="D45" s="751">
        <v>4248.6899999999996</v>
      </c>
    </row>
    <row r="46" spans="1:4" s="34" customFormat="1">
      <c r="A46" s="39">
        <v>37</v>
      </c>
      <c r="B46" s="57" t="s">
        <v>878</v>
      </c>
      <c r="C46" s="746" t="s">
        <v>879</v>
      </c>
      <c r="D46" s="751">
        <v>11782.92</v>
      </c>
    </row>
    <row r="47" spans="1:4" s="34" customFormat="1">
      <c r="A47" s="39">
        <v>38</v>
      </c>
      <c r="B47" s="57" t="s">
        <v>880</v>
      </c>
      <c r="C47" s="746" t="s">
        <v>881</v>
      </c>
      <c r="D47" s="751">
        <v>11006.71</v>
      </c>
    </row>
    <row r="48" spans="1:4" s="34" customFormat="1" ht="63.75">
      <c r="A48" s="39">
        <v>39</v>
      </c>
      <c r="B48" s="57" t="s">
        <v>882</v>
      </c>
      <c r="C48" s="746" t="s">
        <v>883</v>
      </c>
      <c r="D48" s="751">
        <v>6670</v>
      </c>
    </row>
    <row r="49" spans="1:4" s="34" customFormat="1">
      <c r="A49" s="39">
        <v>40</v>
      </c>
      <c r="B49" s="57" t="s">
        <v>884</v>
      </c>
      <c r="C49" s="746" t="s">
        <v>885</v>
      </c>
      <c r="D49" s="751">
        <v>47730.673999999999</v>
      </c>
    </row>
    <row r="50" spans="1:4" s="34" customFormat="1">
      <c r="A50" s="39">
        <v>41</v>
      </c>
      <c r="B50" s="57" t="s">
        <v>886</v>
      </c>
      <c r="C50" s="746" t="s">
        <v>887</v>
      </c>
      <c r="D50" s="751">
        <v>9049.4940000000006</v>
      </c>
    </row>
    <row r="51" spans="1:4" s="34" customFormat="1">
      <c r="A51" s="39">
        <v>42</v>
      </c>
      <c r="B51" s="57" t="s">
        <v>888</v>
      </c>
      <c r="C51" s="746" t="s">
        <v>889</v>
      </c>
      <c r="D51" s="751">
        <v>4656.0739999999996</v>
      </c>
    </row>
    <row r="52" spans="1:4" s="34" customFormat="1">
      <c r="A52" s="39">
        <v>43</v>
      </c>
      <c r="B52" s="57" t="s">
        <v>890</v>
      </c>
      <c r="C52" s="746" t="s">
        <v>891</v>
      </c>
      <c r="D52" s="751">
        <v>7139.3</v>
      </c>
    </row>
    <row r="53" spans="1:4" s="34" customFormat="1" ht="25.5">
      <c r="A53" s="39">
        <v>44</v>
      </c>
      <c r="B53" s="57" t="s">
        <v>892</v>
      </c>
      <c r="C53" s="746" t="s">
        <v>893</v>
      </c>
      <c r="D53" s="751">
        <v>2793.64</v>
      </c>
    </row>
    <row r="54" spans="1:4" s="34" customFormat="1" ht="25.5">
      <c r="A54" s="39">
        <v>45</v>
      </c>
      <c r="B54" s="57" t="s">
        <v>894</v>
      </c>
      <c r="C54" s="746" t="s">
        <v>895</v>
      </c>
      <c r="D54" s="751">
        <v>2793.64</v>
      </c>
    </row>
    <row r="55" spans="1:4" s="34" customFormat="1">
      <c r="A55" s="39">
        <v>46</v>
      </c>
      <c r="B55" s="57" t="s">
        <v>820</v>
      </c>
      <c r="C55" s="746" t="s">
        <v>896</v>
      </c>
      <c r="D55" s="751">
        <v>4761.13</v>
      </c>
    </row>
    <row r="56" spans="1:4" s="34" customFormat="1">
      <c r="A56" s="39">
        <v>47</v>
      </c>
      <c r="B56" s="57" t="s">
        <v>820</v>
      </c>
      <c r="C56" s="746" t="s">
        <v>898</v>
      </c>
      <c r="D56" s="751">
        <v>5600</v>
      </c>
    </row>
    <row r="57" spans="1:4" s="34" customFormat="1" ht="51">
      <c r="A57" s="39">
        <v>48</v>
      </c>
      <c r="B57" s="57" t="s">
        <v>899</v>
      </c>
      <c r="C57" s="746" t="s">
        <v>900</v>
      </c>
      <c r="D57" s="751">
        <v>170811.27</v>
      </c>
    </row>
    <row r="58" spans="1:4" s="34" customFormat="1" ht="38.25">
      <c r="A58" s="39">
        <v>49</v>
      </c>
      <c r="B58" s="57" t="s">
        <v>901</v>
      </c>
      <c r="C58" s="746" t="s">
        <v>902</v>
      </c>
      <c r="D58" s="751">
        <v>39759.26</v>
      </c>
    </row>
    <row r="59" spans="1:4" s="34" customFormat="1" ht="38.25">
      <c r="A59" s="39">
        <v>50</v>
      </c>
      <c r="B59" s="57" t="s">
        <v>903</v>
      </c>
      <c r="C59" s="746" t="s">
        <v>902</v>
      </c>
      <c r="D59" s="751">
        <v>39759.26</v>
      </c>
    </row>
    <row r="60" spans="1:4" s="34" customFormat="1" ht="38.25">
      <c r="A60" s="39">
        <v>51</v>
      </c>
      <c r="B60" s="57" t="s">
        <v>904</v>
      </c>
      <c r="C60" s="746" t="s">
        <v>902</v>
      </c>
      <c r="D60" s="751">
        <v>39759.26</v>
      </c>
    </row>
    <row r="61" spans="1:4" s="34" customFormat="1" ht="25.5">
      <c r="A61" s="39">
        <v>52</v>
      </c>
      <c r="B61" s="57" t="s">
        <v>905</v>
      </c>
      <c r="C61" s="746" t="s">
        <v>906</v>
      </c>
      <c r="D61" s="751">
        <v>3000.89</v>
      </c>
    </row>
    <row r="62" spans="1:4" s="34" customFormat="1" ht="25.5">
      <c r="A62" s="39">
        <v>53</v>
      </c>
      <c r="B62" s="57" t="s">
        <v>907</v>
      </c>
      <c r="C62" s="746" t="s">
        <v>906</v>
      </c>
      <c r="D62" s="751">
        <v>3000.89</v>
      </c>
    </row>
    <row r="63" spans="1:4" s="34" customFormat="1" ht="25.5">
      <c r="A63" s="39">
        <v>54</v>
      </c>
      <c r="B63" s="57" t="s">
        <v>908</v>
      </c>
      <c r="C63" s="746" t="s">
        <v>906</v>
      </c>
      <c r="D63" s="751">
        <v>3000.89</v>
      </c>
    </row>
    <row r="64" spans="1:4" s="34" customFormat="1" ht="25.5">
      <c r="A64" s="39">
        <v>55</v>
      </c>
      <c r="B64" s="57" t="s">
        <v>909</v>
      </c>
      <c r="C64" s="746" t="s">
        <v>906</v>
      </c>
      <c r="D64" s="751">
        <v>3000.89</v>
      </c>
    </row>
    <row r="65" spans="1:4" s="34" customFormat="1" ht="25.5">
      <c r="A65" s="39">
        <v>56</v>
      </c>
      <c r="B65" s="57" t="s">
        <v>910</v>
      </c>
      <c r="C65" s="746" t="s">
        <v>906</v>
      </c>
      <c r="D65" s="751">
        <v>3000.89</v>
      </c>
    </row>
    <row r="66" spans="1:4" s="34" customFormat="1" ht="25.5">
      <c r="A66" s="39">
        <v>57</v>
      </c>
      <c r="B66" s="57" t="s">
        <v>911</v>
      </c>
      <c r="C66" s="746" t="s">
        <v>906</v>
      </c>
      <c r="D66" s="751">
        <v>3000.89</v>
      </c>
    </row>
    <row r="67" spans="1:4" s="34" customFormat="1" ht="25.5">
      <c r="A67" s="39">
        <v>58</v>
      </c>
      <c r="B67" s="57" t="s">
        <v>912</v>
      </c>
      <c r="C67" s="746" t="s">
        <v>906</v>
      </c>
      <c r="D67" s="751">
        <v>3000.89</v>
      </c>
    </row>
    <row r="68" spans="1:4" s="34" customFormat="1" ht="25.5">
      <c r="A68" s="39">
        <v>59</v>
      </c>
      <c r="B68" s="57" t="s">
        <v>913</v>
      </c>
      <c r="C68" s="746" t="s">
        <v>906</v>
      </c>
      <c r="D68" s="751">
        <v>3000.89</v>
      </c>
    </row>
    <row r="69" spans="1:4" s="34" customFormat="1" ht="25.5">
      <c r="A69" s="39">
        <v>60</v>
      </c>
      <c r="B69" s="57" t="s">
        <v>914</v>
      </c>
      <c r="C69" s="746" t="s">
        <v>906</v>
      </c>
      <c r="D69" s="751">
        <v>3000.89</v>
      </c>
    </row>
    <row r="70" spans="1:4" s="34" customFormat="1" ht="25.5">
      <c r="A70" s="39">
        <v>61</v>
      </c>
      <c r="B70" s="57" t="s">
        <v>915</v>
      </c>
      <c r="C70" s="746" t="s">
        <v>906</v>
      </c>
      <c r="D70" s="751">
        <v>3000.89</v>
      </c>
    </row>
    <row r="71" spans="1:4" s="34" customFormat="1" ht="25.5">
      <c r="A71" s="39">
        <v>62</v>
      </c>
      <c r="B71" s="57" t="s">
        <v>916</v>
      </c>
      <c r="C71" s="746" t="s">
        <v>906</v>
      </c>
      <c r="D71" s="751">
        <v>3000.89</v>
      </c>
    </row>
    <row r="72" spans="1:4" s="34" customFormat="1" ht="38.25">
      <c r="A72" s="39">
        <v>63</v>
      </c>
      <c r="B72" s="57" t="s">
        <v>917</v>
      </c>
      <c r="C72" s="746" t="s">
        <v>918</v>
      </c>
      <c r="D72" s="751">
        <v>17545.84</v>
      </c>
    </row>
    <row r="73" spans="1:4" s="34" customFormat="1" ht="38.25">
      <c r="A73" s="39">
        <v>64</v>
      </c>
      <c r="B73" s="57" t="s">
        <v>919</v>
      </c>
      <c r="C73" s="746" t="s">
        <v>920</v>
      </c>
      <c r="D73" s="751">
        <v>35091.68</v>
      </c>
    </row>
    <row r="74" spans="1:4" s="34" customFormat="1" ht="38.25">
      <c r="A74" s="39">
        <v>65</v>
      </c>
      <c r="B74" s="57" t="s">
        <v>921</v>
      </c>
      <c r="C74" s="746" t="s">
        <v>920</v>
      </c>
      <c r="D74" s="751">
        <v>35091.68</v>
      </c>
    </row>
    <row r="75" spans="1:4" s="34" customFormat="1" ht="38.25">
      <c r="A75" s="39">
        <v>66</v>
      </c>
      <c r="B75" s="57" t="s">
        <v>922</v>
      </c>
      <c r="C75" s="746" t="s">
        <v>920</v>
      </c>
      <c r="D75" s="751">
        <v>35091.68</v>
      </c>
    </row>
    <row r="76" spans="1:4" s="34" customFormat="1" ht="38.25">
      <c r="A76" s="39">
        <v>67</v>
      </c>
      <c r="B76" s="57" t="s">
        <v>923</v>
      </c>
      <c r="C76" s="746" t="s">
        <v>920</v>
      </c>
      <c r="D76" s="751">
        <v>35091.68</v>
      </c>
    </row>
    <row r="77" spans="1:4" s="34" customFormat="1" ht="38.25">
      <c r="A77" s="39">
        <v>68</v>
      </c>
      <c r="B77" s="57" t="s">
        <v>924</v>
      </c>
      <c r="C77" s="746" t="s">
        <v>920</v>
      </c>
      <c r="D77" s="751">
        <v>35091.68</v>
      </c>
    </row>
    <row r="78" spans="1:4" s="34" customFormat="1" ht="38.25">
      <c r="A78" s="39">
        <v>69</v>
      </c>
      <c r="B78" s="57" t="s">
        <v>925</v>
      </c>
      <c r="C78" s="746" t="s">
        <v>920</v>
      </c>
      <c r="D78" s="751">
        <v>35091.68</v>
      </c>
    </row>
    <row r="79" spans="1:4" s="34" customFormat="1" ht="38.25">
      <c r="A79" s="39">
        <v>70</v>
      </c>
      <c r="B79" s="57" t="s">
        <v>926</v>
      </c>
      <c r="C79" s="746" t="s">
        <v>920</v>
      </c>
      <c r="D79" s="751">
        <v>35091.68</v>
      </c>
    </row>
    <row r="80" spans="1:4" s="34" customFormat="1" ht="38.25">
      <c r="A80" s="39">
        <v>71</v>
      </c>
      <c r="B80" s="57" t="s">
        <v>927</v>
      </c>
      <c r="C80" s="746" t="s">
        <v>920</v>
      </c>
      <c r="D80" s="751">
        <v>35091.68</v>
      </c>
    </row>
    <row r="81" spans="1:4" s="34" customFormat="1" ht="38.25">
      <c r="A81" s="39">
        <v>72</v>
      </c>
      <c r="B81" s="57" t="s">
        <v>928</v>
      </c>
      <c r="C81" s="746" t="s">
        <v>920</v>
      </c>
      <c r="D81" s="751">
        <v>35091.68</v>
      </c>
    </row>
    <row r="82" spans="1:4" s="34" customFormat="1" ht="38.25">
      <c r="A82" s="39">
        <v>73</v>
      </c>
      <c r="B82" s="57" t="s">
        <v>929</v>
      </c>
      <c r="C82" s="746" t="s">
        <v>920</v>
      </c>
      <c r="D82" s="751">
        <v>35091.68</v>
      </c>
    </row>
    <row r="83" spans="1:4" s="34" customFormat="1" ht="38.25">
      <c r="A83" s="39">
        <v>74</v>
      </c>
      <c r="B83" s="57" t="s">
        <v>930</v>
      </c>
      <c r="C83" s="746" t="s">
        <v>931</v>
      </c>
      <c r="D83" s="751">
        <v>81561.81</v>
      </c>
    </row>
    <row r="84" spans="1:4" s="34" customFormat="1" ht="38.25">
      <c r="A84" s="39">
        <v>75</v>
      </c>
      <c r="B84" s="57" t="s">
        <v>932</v>
      </c>
      <c r="C84" s="746" t="s">
        <v>931</v>
      </c>
      <c r="D84" s="751">
        <v>81561.81</v>
      </c>
    </row>
    <row r="85" spans="1:4" s="34" customFormat="1" ht="38.25">
      <c r="A85" s="39">
        <v>76</v>
      </c>
      <c r="B85" s="57" t="s">
        <v>933</v>
      </c>
      <c r="C85" s="746" t="s">
        <v>931</v>
      </c>
      <c r="D85" s="751">
        <v>81561.81</v>
      </c>
    </row>
    <row r="86" spans="1:4" s="34" customFormat="1" ht="38.25">
      <c r="A86" s="39">
        <v>77</v>
      </c>
      <c r="B86" s="57" t="s">
        <v>934</v>
      </c>
      <c r="C86" s="746" t="s">
        <v>935</v>
      </c>
      <c r="D86" s="751">
        <v>11288.76</v>
      </c>
    </row>
    <row r="87" spans="1:4" s="34" customFormat="1" ht="38.25">
      <c r="A87" s="39">
        <v>78</v>
      </c>
      <c r="B87" s="57" t="s">
        <v>936</v>
      </c>
      <c r="C87" s="746" t="s">
        <v>935</v>
      </c>
      <c r="D87" s="751">
        <v>11288.76</v>
      </c>
    </row>
    <row r="88" spans="1:4" s="34" customFormat="1" ht="38.25">
      <c r="A88" s="39">
        <v>79</v>
      </c>
      <c r="B88" s="57" t="s">
        <v>937</v>
      </c>
      <c r="C88" s="746" t="s">
        <v>935</v>
      </c>
      <c r="D88" s="751">
        <v>11221.92</v>
      </c>
    </row>
    <row r="89" spans="1:4" s="34" customFormat="1" ht="38.25">
      <c r="A89" s="39">
        <v>80</v>
      </c>
      <c r="B89" s="57" t="s">
        <v>937</v>
      </c>
      <c r="C89" s="746" t="s">
        <v>935</v>
      </c>
      <c r="D89" s="751">
        <v>11221.92</v>
      </c>
    </row>
    <row r="90" spans="1:4" s="34" customFormat="1" ht="38.25">
      <c r="A90" s="39">
        <v>81</v>
      </c>
      <c r="B90" s="57" t="s">
        <v>937</v>
      </c>
      <c r="C90" s="746" t="s">
        <v>935</v>
      </c>
      <c r="D90" s="751">
        <v>11221.92</v>
      </c>
    </row>
    <row r="91" spans="1:4" s="34" customFormat="1" ht="38.25">
      <c r="A91" s="39">
        <v>82</v>
      </c>
      <c r="B91" s="57" t="s">
        <v>937</v>
      </c>
      <c r="C91" s="746" t="s">
        <v>935</v>
      </c>
      <c r="D91" s="751">
        <v>11221.92</v>
      </c>
    </row>
    <row r="92" spans="1:4" s="34" customFormat="1" ht="38.25">
      <c r="A92" s="39">
        <v>83</v>
      </c>
      <c r="B92" s="57" t="s">
        <v>937</v>
      </c>
      <c r="C92" s="746" t="s">
        <v>935</v>
      </c>
      <c r="D92" s="751">
        <v>11221.92</v>
      </c>
    </row>
    <row r="93" spans="1:4" s="34" customFormat="1" ht="38.25">
      <c r="A93" s="39">
        <v>84</v>
      </c>
      <c r="B93" s="57" t="s">
        <v>937</v>
      </c>
      <c r="C93" s="746" t="s">
        <v>935</v>
      </c>
      <c r="D93" s="751">
        <v>11221.92</v>
      </c>
    </row>
    <row r="94" spans="1:4" s="34" customFormat="1" ht="38.25">
      <c r="A94" s="39">
        <v>85</v>
      </c>
      <c r="B94" s="57" t="s">
        <v>937</v>
      </c>
      <c r="C94" s="746" t="s">
        <v>935</v>
      </c>
      <c r="D94" s="751">
        <v>11221.92</v>
      </c>
    </row>
    <row r="95" spans="1:4" s="34" customFormat="1" ht="38.25">
      <c r="A95" s="39">
        <v>86</v>
      </c>
      <c r="B95" s="57" t="s">
        <v>938</v>
      </c>
      <c r="C95" s="746" t="s">
        <v>935</v>
      </c>
      <c r="D95" s="751">
        <v>11221.92</v>
      </c>
    </row>
    <row r="96" spans="1:4" s="34" customFormat="1" ht="38.25">
      <c r="A96" s="39">
        <v>87</v>
      </c>
      <c r="B96" s="57" t="s">
        <v>939</v>
      </c>
      <c r="C96" s="746" t="s">
        <v>935</v>
      </c>
      <c r="D96" s="751">
        <v>11221.92</v>
      </c>
    </row>
    <row r="97" spans="1:4" s="34" customFormat="1" ht="38.25">
      <c r="A97" s="39">
        <v>88</v>
      </c>
      <c r="B97" s="57" t="s">
        <v>940</v>
      </c>
      <c r="C97" s="746" t="s">
        <v>935</v>
      </c>
      <c r="D97" s="751">
        <v>11221.92</v>
      </c>
    </row>
    <row r="98" spans="1:4" s="34" customFormat="1" ht="38.25">
      <c r="A98" s="39">
        <v>89</v>
      </c>
      <c r="B98" s="57" t="s">
        <v>941</v>
      </c>
      <c r="C98" s="746" t="s">
        <v>935</v>
      </c>
      <c r="D98" s="751">
        <v>11221.92</v>
      </c>
    </row>
    <row r="99" spans="1:4" s="34" customFormat="1" ht="38.25">
      <c r="A99" s="39">
        <v>90</v>
      </c>
      <c r="B99" s="57" t="s">
        <v>942</v>
      </c>
      <c r="C99" s="746" t="s">
        <v>935</v>
      </c>
      <c r="D99" s="751">
        <v>11221.92</v>
      </c>
    </row>
    <row r="100" spans="1:4" s="34" customFormat="1" ht="38.25">
      <c r="A100" s="39">
        <v>91</v>
      </c>
      <c r="B100" s="57" t="s">
        <v>943</v>
      </c>
      <c r="C100" s="746" t="s">
        <v>935</v>
      </c>
      <c r="D100" s="751">
        <v>11221.92</v>
      </c>
    </row>
    <row r="101" spans="1:4" s="34" customFormat="1" ht="38.25">
      <c r="A101" s="39">
        <v>92</v>
      </c>
      <c r="B101" s="57" t="s">
        <v>944</v>
      </c>
      <c r="C101" s="746" t="s">
        <v>935</v>
      </c>
      <c r="D101" s="751">
        <v>11221.92</v>
      </c>
    </row>
    <row r="102" spans="1:4" s="34" customFormat="1" ht="38.25">
      <c r="A102" s="39">
        <v>93</v>
      </c>
      <c r="B102" s="57" t="s">
        <v>945</v>
      </c>
      <c r="C102" s="746" t="s">
        <v>935</v>
      </c>
      <c r="D102" s="751">
        <v>11221.93</v>
      </c>
    </row>
    <row r="103" spans="1:4" s="34" customFormat="1" ht="38.25">
      <c r="A103" s="39">
        <v>94</v>
      </c>
      <c r="B103" s="57" t="s">
        <v>946</v>
      </c>
      <c r="C103" s="746" t="s">
        <v>935</v>
      </c>
      <c r="D103" s="751">
        <v>11796.1</v>
      </c>
    </row>
    <row r="104" spans="1:4" s="34" customFormat="1" ht="38.25">
      <c r="A104" s="39">
        <v>95</v>
      </c>
      <c r="B104" s="57" t="s">
        <v>947</v>
      </c>
      <c r="C104" s="746" t="s">
        <v>935</v>
      </c>
      <c r="D104" s="751">
        <v>11796.1</v>
      </c>
    </row>
    <row r="105" spans="1:4" s="34" customFormat="1" ht="38.25">
      <c r="A105" s="39">
        <v>96</v>
      </c>
      <c r="B105" s="57" t="s">
        <v>948</v>
      </c>
      <c r="C105" s="746" t="s">
        <v>935</v>
      </c>
      <c r="D105" s="751">
        <v>11796.1</v>
      </c>
    </row>
    <row r="106" spans="1:4" s="34" customFormat="1" ht="38.25">
      <c r="A106" s="39">
        <v>97</v>
      </c>
      <c r="B106" s="57" t="s">
        <v>949</v>
      </c>
      <c r="C106" s="746" t="s">
        <v>935</v>
      </c>
      <c r="D106" s="751">
        <v>11796.1</v>
      </c>
    </row>
    <row r="107" spans="1:4" s="34" customFormat="1" ht="38.25">
      <c r="A107" s="39">
        <v>98</v>
      </c>
      <c r="B107" s="57" t="s">
        <v>950</v>
      </c>
      <c r="C107" s="746" t="s">
        <v>935</v>
      </c>
      <c r="D107" s="751">
        <v>11796.1</v>
      </c>
    </row>
    <row r="108" spans="1:4" s="34" customFormat="1" ht="38.25">
      <c r="A108" s="39">
        <v>99</v>
      </c>
      <c r="B108" s="57" t="s">
        <v>951</v>
      </c>
      <c r="C108" s="746" t="s">
        <v>935</v>
      </c>
      <c r="D108" s="751">
        <v>11796.1</v>
      </c>
    </row>
    <row r="109" spans="1:4" s="34" customFormat="1" ht="38.25">
      <c r="A109" s="39">
        <v>100</v>
      </c>
      <c r="B109" s="57" t="s">
        <v>952</v>
      </c>
      <c r="C109" s="746" t="s">
        <v>935</v>
      </c>
      <c r="D109" s="751">
        <v>11796.1</v>
      </c>
    </row>
    <row r="110" spans="1:4" s="34" customFormat="1" ht="38.25">
      <c r="A110" s="39">
        <v>101</v>
      </c>
      <c r="B110" s="57" t="s">
        <v>953</v>
      </c>
      <c r="C110" s="746" t="s">
        <v>935</v>
      </c>
      <c r="D110" s="751">
        <v>11796.09</v>
      </c>
    </row>
    <row r="111" spans="1:4" s="34" customFormat="1" ht="38.25">
      <c r="A111" s="39">
        <v>102</v>
      </c>
      <c r="B111" s="57" t="s">
        <v>954</v>
      </c>
      <c r="C111" s="746" t="s">
        <v>935</v>
      </c>
      <c r="D111" s="751">
        <v>11796.09</v>
      </c>
    </row>
    <row r="112" spans="1:4" s="34" customFormat="1" ht="38.25">
      <c r="A112" s="39">
        <v>103</v>
      </c>
      <c r="B112" s="57" t="s">
        <v>955</v>
      </c>
      <c r="C112" s="746" t="s">
        <v>935</v>
      </c>
      <c r="D112" s="751">
        <v>11796.09</v>
      </c>
    </row>
    <row r="113" spans="1:4" s="34" customFormat="1" ht="38.25">
      <c r="A113" s="39">
        <v>104</v>
      </c>
      <c r="B113" s="57" t="s">
        <v>956</v>
      </c>
      <c r="C113" s="746" t="s">
        <v>935</v>
      </c>
      <c r="D113" s="751">
        <v>11796.09</v>
      </c>
    </row>
    <row r="114" spans="1:4" s="34" customFormat="1" ht="38.25">
      <c r="A114" s="39">
        <v>105</v>
      </c>
      <c r="B114" s="57" t="s">
        <v>957</v>
      </c>
      <c r="C114" s="746" t="s">
        <v>935</v>
      </c>
      <c r="D114" s="751">
        <v>11796.09</v>
      </c>
    </row>
    <row r="115" spans="1:4" s="34" customFormat="1" ht="38.25">
      <c r="A115" s="39">
        <v>106</v>
      </c>
      <c r="B115" s="57" t="s">
        <v>958</v>
      </c>
      <c r="C115" s="746" t="s">
        <v>935</v>
      </c>
      <c r="D115" s="751">
        <v>11796.09</v>
      </c>
    </row>
    <row r="116" spans="1:4" s="34" customFormat="1" ht="38.25">
      <c r="A116" s="39">
        <v>107</v>
      </c>
      <c r="B116" s="57" t="s">
        <v>959</v>
      </c>
      <c r="C116" s="746" t="s">
        <v>935</v>
      </c>
      <c r="D116" s="751">
        <v>11796.09</v>
      </c>
    </row>
    <row r="117" spans="1:4" s="34" customFormat="1" ht="38.25">
      <c r="A117" s="39">
        <v>108</v>
      </c>
      <c r="B117" s="57" t="s">
        <v>960</v>
      </c>
      <c r="C117" s="746" t="s">
        <v>935</v>
      </c>
      <c r="D117" s="751">
        <v>11796.09</v>
      </c>
    </row>
    <row r="118" spans="1:4" s="34" customFormat="1" ht="38.25">
      <c r="A118" s="39">
        <v>109</v>
      </c>
      <c r="B118" s="57" t="s">
        <v>961</v>
      </c>
      <c r="C118" s="746" t="s">
        <v>935</v>
      </c>
      <c r="D118" s="751">
        <v>11796.09</v>
      </c>
    </row>
    <row r="119" spans="1:4" s="34" customFormat="1" ht="38.25">
      <c r="A119" s="39">
        <v>110</v>
      </c>
      <c r="B119" s="57" t="s">
        <v>962</v>
      </c>
      <c r="C119" s="746" t="s">
        <v>935</v>
      </c>
      <c r="D119" s="751">
        <v>11796.09</v>
      </c>
    </row>
    <row r="120" spans="1:4" s="34" customFormat="1" ht="38.25">
      <c r="A120" s="39">
        <v>111</v>
      </c>
      <c r="B120" s="57" t="s">
        <v>963</v>
      </c>
      <c r="C120" s="746" t="s">
        <v>935</v>
      </c>
      <c r="D120" s="751">
        <v>11288.76</v>
      </c>
    </row>
    <row r="121" spans="1:4" s="34" customFormat="1" ht="38.25">
      <c r="A121" s="39">
        <v>112</v>
      </c>
      <c r="B121" s="57" t="s">
        <v>820</v>
      </c>
      <c r="C121" s="746" t="s">
        <v>935</v>
      </c>
      <c r="D121" s="751">
        <v>11288.77</v>
      </c>
    </row>
    <row r="122" spans="1:4" s="34" customFormat="1" ht="38.25">
      <c r="A122" s="39">
        <v>113</v>
      </c>
      <c r="B122" s="57" t="s">
        <v>964</v>
      </c>
      <c r="C122" s="746" t="s">
        <v>935</v>
      </c>
      <c r="D122" s="751">
        <v>11288.77</v>
      </c>
    </row>
    <row r="123" spans="1:4" s="34" customFormat="1" ht="38.25">
      <c r="A123" s="39">
        <v>114</v>
      </c>
      <c r="B123" s="57" t="s">
        <v>820</v>
      </c>
      <c r="C123" s="746" t="s">
        <v>965</v>
      </c>
      <c r="D123" s="751">
        <v>2525.7399999999998</v>
      </c>
    </row>
    <row r="124" spans="1:4" s="34" customFormat="1" ht="38.25">
      <c r="A124" s="39">
        <v>115</v>
      </c>
      <c r="B124" s="57" t="s">
        <v>820</v>
      </c>
      <c r="C124" s="746" t="s">
        <v>965</v>
      </c>
      <c r="D124" s="751">
        <v>2525.7399999999998</v>
      </c>
    </row>
    <row r="125" spans="1:4" s="34" customFormat="1" ht="38.25">
      <c r="A125" s="39">
        <v>116</v>
      </c>
      <c r="B125" s="57" t="s">
        <v>820</v>
      </c>
      <c r="C125" s="746" t="s">
        <v>965</v>
      </c>
      <c r="D125" s="751">
        <v>2525.75</v>
      </c>
    </row>
    <row r="126" spans="1:4" s="34" customFormat="1" ht="38.25">
      <c r="A126" s="39">
        <v>117</v>
      </c>
      <c r="B126" s="57" t="s">
        <v>820</v>
      </c>
      <c r="C126" s="746" t="s">
        <v>965</v>
      </c>
      <c r="D126" s="751">
        <v>2525.75</v>
      </c>
    </row>
    <row r="127" spans="1:4" s="34" customFormat="1" ht="38.25">
      <c r="A127" s="39">
        <v>118</v>
      </c>
      <c r="B127" s="57" t="s">
        <v>820</v>
      </c>
      <c r="C127" s="746" t="s">
        <v>965</v>
      </c>
      <c r="D127" s="751">
        <v>2525.75</v>
      </c>
    </row>
    <row r="128" spans="1:4" s="34" customFormat="1" ht="38.25">
      <c r="A128" s="39">
        <v>119</v>
      </c>
      <c r="B128" s="57" t="s">
        <v>820</v>
      </c>
      <c r="C128" s="746" t="s">
        <v>965</v>
      </c>
      <c r="D128" s="751">
        <v>2525.75</v>
      </c>
    </row>
    <row r="129" spans="1:4" s="34" customFormat="1" ht="38.25">
      <c r="A129" s="39">
        <v>120</v>
      </c>
      <c r="B129" s="57" t="s">
        <v>820</v>
      </c>
      <c r="C129" s="746" t="s">
        <v>965</v>
      </c>
      <c r="D129" s="751">
        <v>2525.75</v>
      </c>
    </row>
    <row r="130" spans="1:4" s="34" customFormat="1" ht="38.25">
      <c r="A130" s="39">
        <v>121</v>
      </c>
      <c r="B130" s="57" t="s">
        <v>820</v>
      </c>
      <c r="C130" s="746" t="s">
        <v>965</v>
      </c>
      <c r="D130" s="751">
        <v>2525.75</v>
      </c>
    </row>
    <row r="131" spans="1:4" s="34" customFormat="1" ht="38.25">
      <c r="A131" s="39">
        <v>122</v>
      </c>
      <c r="B131" s="57" t="s">
        <v>820</v>
      </c>
      <c r="C131" s="746" t="s">
        <v>965</v>
      </c>
      <c r="D131" s="751">
        <v>2525.75</v>
      </c>
    </row>
    <row r="132" spans="1:4" s="34" customFormat="1" ht="25.5">
      <c r="A132" s="39">
        <v>123</v>
      </c>
      <c r="B132" s="57" t="s">
        <v>820</v>
      </c>
      <c r="C132" s="746" t="s">
        <v>966</v>
      </c>
      <c r="D132" s="751">
        <v>4745.1000000000004</v>
      </c>
    </row>
    <row r="133" spans="1:4" s="34" customFormat="1" ht="25.5">
      <c r="A133" s="39">
        <v>124</v>
      </c>
      <c r="B133" s="57" t="s">
        <v>820</v>
      </c>
      <c r="C133" s="746" t="s">
        <v>967</v>
      </c>
      <c r="D133" s="751">
        <v>2987.66</v>
      </c>
    </row>
    <row r="134" spans="1:4" s="34" customFormat="1" ht="25.5">
      <c r="A134" s="39">
        <v>125</v>
      </c>
      <c r="B134" s="57" t="s">
        <v>820</v>
      </c>
      <c r="C134" s="746" t="s">
        <v>968</v>
      </c>
      <c r="D134" s="751">
        <v>3866.17</v>
      </c>
    </row>
    <row r="135" spans="1:4" s="34" customFormat="1" ht="25.5">
      <c r="A135" s="39">
        <v>126</v>
      </c>
      <c r="B135" s="57" t="s">
        <v>820</v>
      </c>
      <c r="C135" s="746" t="s">
        <v>969</v>
      </c>
      <c r="D135" s="751">
        <v>22988.22</v>
      </c>
    </row>
    <row r="136" spans="1:4" s="34" customFormat="1" ht="25.5">
      <c r="A136" s="39">
        <v>127</v>
      </c>
      <c r="B136" s="57" t="s">
        <v>820</v>
      </c>
      <c r="C136" s="746" t="s">
        <v>970</v>
      </c>
      <c r="D136" s="751">
        <v>27022.84</v>
      </c>
    </row>
    <row r="137" spans="1:4" s="34" customFormat="1" ht="25.5">
      <c r="A137" s="39">
        <v>128</v>
      </c>
      <c r="B137" s="57" t="s">
        <v>820</v>
      </c>
      <c r="C137" s="746" t="s">
        <v>971</v>
      </c>
      <c r="D137" s="751">
        <v>36691.9</v>
      </c>
    </row>
    <row r="138" spans="1:4" s="34" customFormat="1" ht="25.5">
      <c r="A138" s="39">
        <v>129</v>
      </c>
      <c r="B138" s="57" t="s">
        <v>820</v>
      </c>
      <c r="C138" s="746" t="s">
        <v>972</v>
      </c>
      <c r="D138" s="751">
        <v>9496.73</v>
      </c>
    </row>
    <row r="139" spans="1:4" s="34" customFormat="1" ht="25.5">
      <c r="A139" s="39">
        <v>130</v>
      </c>
      <c r="B139" s="57" t="s">
        <v>820</v>
      </c>
      <c r="C139" s="746" t="s">
        <v>973</v>
      </c>
      <c r="D139" s="751">
        <v>9651.02</v>
      </c>
    </row>
    <row r="140" spans="1:4" s="34" customFormat="1" ht="25.5">
      <c r="A140" s="39">
        <v>131</v>
      </c>
      <c r="B140" s="57" t="s">
        <v>820</v>
      </c>
      <c r="C140" s="746" t="s">
        <v>974</v>
      </c>
      <c r="D140" s="751">
        <v>28953.05</v>
      </c>
    </row>
    <row r="141" spans="1:4" s="34" customFormat="1" ht="25.5">
      <c r="A141" s="39">
        <v>132</v>
      </c>
      <c r="B141" s="57" t="s">
        <v>820</v>
      </c>
      <c r="C141" s="746" t="s">
        <v>975</v>
      </c>
      <c r="D141" s="751">
        <v>3018.14</v>
      </c>
    </row>
    <row r="142" spans="1:4" s="34" customFormat="1" ht="25.5">
      <c r="A142" s="39">
        <v>133</v>
      </c>
      <c r="B142" s="57" t="s">
        <v>820</v>
      </c>
      <c r="C142" s="746" t="s">
        <v>976</v>
      </c>
      <c r="D142" s="751">
        <v>99180.72</v>
      </c>
    </row>
    <row r="143" spans="1:4" s="34" customFormat="1">
      <c r="A143" s="39">
        <v>134</v>
      </c>
      <c r="B143" s="57" t="s">
        <v>977</v>
      </c>
      <c r="C143" s="746" t="s">
        <v>978</v>
      </c>
      <c r="D143" s="751">
        <v>23791.14</v>
      </c>
    </row>
    <row r="144" spans="1:4" s="34" customFormat="1" ht="25.5">
      <c r="A144" s="39">
        <v>135</v>
      </c>
      <c r="B144" s="57" t="s">
        <v>820</v>
      </c>
      <c r="C144" s="746" t="s">
        <v>979</v>
      </c>
      <c r="D144" s="751">
        <v>48232.43</v>
      </c>
    </row>
    <row r="145" spans="1:4" s="34" customFormat="1">
      <c r="A145" s="39">
        <v>136</v>
      </c>
      <c r="B145" s="57" t="s">
        <v>980</v>
      </c>
      <c r="C145" s="746" t="s">
        <v>981</v>
      </c>
      <c r="D145" s="751">
        <v>27287.360000000001</v>
      </c>
    </row>
    <row r="146" spans="1:4" s="34" customFormat="1" ht="25.5">
      <c r="A146" s="39">
        <v>137</v>
      </c>
      <c r="B146" s="57" t="s">
        <v>820</v>
      </c>
      <c r="C146" s="746" t="s">
        <v>982</v>
      </c>
      <c r="D146" s="751">
        <v>5371.16</v>
      </c>
    </row>
    <row r="147" spans="1:4" s="34" customFormat="1" ht="25.5">
      <c r="A147" s="39">
        <v>138</v>
      </c>
      <c r="B147" s="57" t="s">
        <v>820</v>
      </c>
      <c r="C147" s="746" t="s">
        <v>983</v>
      </c>
      <c r="D147" s="751">
        <v>30932.14</v>
      </c>
    </row>
    <row r="148" spans="1:4" s="34" customFormat="1" ht="25.5">
      <c r="A148" s="39">
        <v>139</v>
      </c>
      <c r="B148" s="57" t="s">
        <v>984</v>
      </c>
      <c r="C148" s="746" t="s">
        <v>985</v>
      </c>
      <c r="D148" s="751">
        <v>4313.59</v>
      </c>
    </row>
    <row r="149" spans="1:4" s="34" customFormat="1" ht="25.5">
      <c r="A149" s="39">
        <v>140</v>
      </c>
      <c r="B149" s="57" t="s">
        <v>820</v>
      </c>
      <c r="C149" s="746" t="s">
        <v>986</v>
      </c>
      <c r="D149" s="751">
        <v>36772.230000000003</v>
      </c>
    </row>
    <row r="150" spans="1:4" s="34" customFormat="1" ht="25.5">
      <c r="A150" s="39">
        <v>141</v>
      </c>
      <c r="B150" s="57" t="s">
        <v>820</v>
      </c>
      <c r="C150" s="746" t="s">
        <v>987</v>
      </c>
      <c r="D150" s="751">
        <v>28354.46</v>
      </c>
    </row>
    <row r="151" spans="1:4" s="34" customFormat="1" ht="25.5">
      <c r="A151" s="39">
        <v>142</v>
      </c>
      <c r="B151" s="57" t="s">
        <v>820</v>
      </c>
      <c r="C151" s="746" t="s">
        <v>988</v>
      </c>
      <c r="D151" s="751">
        <v>4498.82</v>
      </c>
    </row>
    <row r="152" spans="1:4" s="34" customFormat="1" ht="25.5">
      <c r="A152" s="39">
        <v>143</v>
      </c>
      <c r="B152" s="57" t="s">
        <v>820</v>
      </c>
      <c r="C152" s="746" t="s">
        <v>989</v>
      </c>
      <c r="D152" s="751">
        <v>5209.3100000000004</v>
      </c>
    </row>
    <row r="153" spans="1:4" s="34" customFormat="1" ht="25.5">
      <c r="A153" s="39">
        <v>144</v>
      </c>
      <c r="B153" s="57" t="s">
        <v>820</v>
      </c>
      <c r="C153" s="746" t="s">
        <v>990</v>
      </c>
      <c r="D153" s="751">
        <v>10027.92</v>
      </c>
    </row>
    <row r="154" spans="1:4" s="34" customFormat="1">
      <c r="A154" s="39">
        <v>145</v>
      </c>
      <c r="B154" s="57" t="s">
        <v>991</v>
      </c>
      <c r="C154" s="746" t="s">
        <v>992</v>
      </c>
      <c r="D154" s="751">
        <v>3368.64</v>
      </c>
    </row>
    <row r="155" spans="1:4" s="34" customFormat="1">
      <c r="A155" s="39">
        <v>146</v>
      </c>
      <c r="B155" s="57" t="s">
        <v>993</v>
      </c>
      <c r="C155" s="746" t="s">
        <v>994</v>
      </c>
      <c r="D155" s="751">
        <v>4082.91</v>
      </c>
    </row>
    <row r="156" spans="1:4" s="34" customFormat="1">
      <c r="A156" s="39">
        <v>147</v>
      </c>
      <c r="B156" s="57" t="s">
        <v>995</v>
      </c>
      <c r="C156" s="746" t="s">
        <v>994</v>
      </c>
      <c r="D156" s="751">
        <v>4082.91</v>
      </c>
    </row>
    <row r="157" spans="1:4" s="34" customFormat="1">
      <c r="A157" s="39">
        <v>148</v>
      </c>
      <c r="B157" s="57" t="s">
        <v>996</v>
      </c>
      <c r="C157" s="746" t="s">
        <v>994</v>
      </c>
      <c r="D157" s="751">
        <v>4082.91</v>
      </c>
    </row>
    <row r="158" spans="1:4" s="34" customFormat="1">
      <c r="A158" s="39">
        <v>149</v>
      </c>
      <c r="B158" s="57" t="s">
        <v>820</v>
      </c>
      <c r="C158" s="746" t="s">
        <v>994</v>
      </c>
      <c r="D158" s="751">
        <v>4082.91</v>
      </c>
    </row>
    <row r="159" spans="1:4" s="34" customFormat="1" ht="25.5">
      <c r="A159" s="39">
        <v>150</v>
      </c>
      <c r="B159" s="57" t="s">
        <v>997</v>
      </c>
      <c r="C159" s="746" t="s">
        <v>998</v>
      </c>
      <c r="D159" s="751">
        <v>14519.74</v>
      </c>
    </row>
    <row r="160" spans="1:4" s="34" customFormat="1" ht="25.5">
      <c r="A160" s="39">
        <v>151</v>
      </c>
      <c r="B160" s="57" t="s">
        <v>999</v>
      </c>
      <c r="C160" s="746" t="s">
        <v>998</v>
      </c>
      <c r="D160" s="751">
        <v>14519.74</v>
      </c>
    </row>
    <row r="161" spans="1:4" s="34" customFormat="1" ht="25.5">
      <c r="A161" s="39">
        <v>152</v>
      </c>
      <c r="B161" s="57" t="s">
        <v>1000</v>
      </c>
      <c r="C161" s="746" t="s">
        <v>998</v>
      </c>
      <c r="D161" s="751">
        <v>14519.74</v>
      </c>
    </row>
    <row r="162" spans="1:4" s="34" customFormat="1" ht="25.5">
      <c r="A162" s="39">
        <v>153</v>
      </c>
      <c r="B162" s="57" t="s">
        <v>820</v>
      </c>
      <c r="C162" s="746" t="s">
        <v>1001</v>
      </c>
      <c r="D162" s="751">
        <v>55242</v>
      </c>
    </row>
    <row r="163" spans="1:4" s="34" customFormat="1" ht="25.5">
      <c r="A163" s="39">
        <v>154</v>
      </c>
      <c r="B163" s="57" t="s">
        <v>820</v>
      </c>
      <c r="C163" s="746" t="s">
        <v>1002</v>
      </c>
      <c r="D163" s="751">
        <v>11957.9</v>
      </c>
    </row>
    <row r="164" spans="1:4" s="34" customFormat="1" ht="25.5">
      <c r="A164" s="39">
        <v>155</v>
      </c>
      <c r="B164" s="57" t="s">
        <v>820</v>
      </c>
      <c r="C164" s="746" t="s">
        <v>1002</v>
      </c>
      <c r="D164" s="751">
        <v>11957.9</v>
      </c>
    </row>
    <row r="165" spans="1:4" s="34" customFormat="1" ht="25.5">
      <c r="A165" s="39">
        <v>156</v>
      </c>
      <c r="B165" s="57" t="s">
        <v>820</v>
      </c>
      <c r="C165" s="746" t="s">
        <v>1002</v>
      </c>
      <c r="D165" s="751">
        <v>11957.9</v>
      </c>
    </row>
    <row r="166" spans="1:4" s="34" customFormat="1" ht="25.5">
      <c r="A166" s="39">
        <v>157</v>
      </c>
      <c r="B166" s="57" t="s">
        <v>820</v>
      </c>
      <c r="C166" s="746" t="s">
        <v>1002</v>
      </c>
      <c r="D166" s="751">
        <v>11957.9</v>
      </c>
    </row>
    <row r="167" spans="1:4" s="34" customFormat="1" ht="25.5">
      <c r="A167" s="39">
        <v>158</v>
      </c>
      <c r="B167" s="57" t="s">
        <v>820</v>
      </c>
      <c r="C167" s="746" t="s">
        <v>1002</v>
      </c>
      <c r="D167" s="751">
        <v>11957.9</v>
      </c>
    </row>
    <row r="168" spans="1:4" s="34" customFormat="1">
      <c r="A168" s="39">
        <v>159</v>
      </c>
      <c r="B168" s="57" t="s">
        <v>820</v>
      </c>
      <c r="C168" s="746" t="s">
        <v>1003</v>
      </c>
      <c r="D168" s="751">
        <v>6020</v>
      </c>
    </row>
    <row r="169" spans="1:4" s="34" customFormat="1" ht="25.5">
      <c r="A169" s="39">
        <v>160</v>
      </c>
      <c r="B169" s="57" t="s">
        <v>820</v>
      </c>
      <c r="C169" s="746" t="s">
        <v>1004</v>
      </c>
      <c r="D169" s="751">
        <v>18000</v>
      </c>
    </row>
    <row r="170" spans="1:4" s="34" customFormat="1">
      <c r="A170" s="39">
        <v>161</v>
      </c>
      <c r="B170" s="57" t="s">
        <v>820</v>
      </c>
      <c r="C170" s="746" t="s">
        <v>1005</v>
      </c>
      <c r="D170" s="751">
        <v>2924</v>
      </c>
    </row>
    <row r="171" spans="1:4" s="34" customFormat="1" ht="38.25">
      <c r="A171" s="39">
        <v>162</v>
      </c>
      <c r="B171" s="57" t="s">
        <v>1006</v>
      </c>
      <c r="C171" s="746" t="s">
        <v>1007</v>
      </c>
      <c r="D171" s="751">
        <v>172678</v>
      </c>
    </row>
    <row r="172" spans="1:4" s="34" customFormat="1" ht="38.25">
      <c r="A172" s="39">
        <v>163</v>
      </c>
      <c r="B172" s="57" t="s">
        <v>1008</v>
      </c>
      <c r="C172" s="746" t="s">
        <v>1009</v>
      </c>
      <c r="D172" s="751">
        <v>97938.5</v>
      </c>
    </row>
    <row r="173" spans="1:4" s="34" customFormat="1" ht="38.25">
      <c r="A173" s="39">
        <v>164</v>
      </c>
      <c r="B173" s="57" t="s">
        <v>1010</v>
      </c>
      <c r="C173" s="746" t="s">
        <v>1011</v>
      </c>
      <c r="D173" s="751">
        <v>50151.199999999997</v>
      </c>
    </row>
    <row r="174" spans="1:4" s="34" customFormat="1" ht="38.25">
      <c r="A174" s="39">
        <v>165</v>
      </c>
      <c r="B174" s="57" t="s">
        <v>1012</v>
      </c>
      <c r="C174" s="746" t="s">
        <v>1013</v>
      </c>
      <c r="D174" s="751">
        <v>50151.199999999997</v>
      </c>
    </row>
    <row r="175" spans="1:4" s="34" customFormat="1" ht="38.25">
      <c r="A175" s="39">
        <v>166</v>
      </c>
      <c r="B175" s="57" t="s">
        <v>1014</v>
      </c>
      <c r="C175" s="746" t="s">
        <v>1015</v>
      </c>
      <c r="D175" s="751">
        <v>50151.199999999997</v>
      </c>
    </row>
    <row r="176" spans="1:4" s="34" customFormat="1" ht="38.25">
      <c r="A176" s="39">
        <v>167</v>
      </c>
      <c r="B176" s="57" t="s">
        <v>1016</v>
      </c>
      <c r="C176" s="746" t="s">
        <v>1015</v>
      </c>
      <c r="D176" s="751">
        <v>50151.199999999997</v>
      </c>
    </row>
    <row r="177" spans="1:4" s="34" customFormat="1" ht="38.25">
      <c r="A177" s="39">
        <v>168</v>
      </c>
      <c r="B177" s="57" t="s">
        <v>1017</v>
      </c>
      <c r="C177" s="746" t="s">
        <v>1015</v>
      </c>
      <c r="D177" s="751">
        <v>50151.199999999997</v>
      </c>
    </row>
    <row r="178" spans="1:4" s="34" customFormat="1" ht="38.25">
      <c r="A178" s="39">
        <v>169</v>
      </c>
      <c r="B178" s="57" t="s">
        <v>1018</v>
      </c>
      <c r="C178" s="746" t="s">
        <v>1019</v>
      </c>
      <c r="D178" s="751">
        <v>50151.199999999997</v>
      </c>
    </row>
    <row r="179" spans="1:4" s="34" customFormat="1" ht="38.25">
      <c r="A179" s="39">
        <v>170</v>
      </c>
      <c r="B179" s="57" t="s">
        <v>1020</v>
      </c>
      <c r="C179" s="746" t="s">
        <v>1019</v>
      </c>
      <c r="D179" s="751">
        <v>50151.199999999997</v>
      </c>
    </row>
    <row r="180" spans="1:4" s="34" customFormat="1" ht="38.25">
      <c r="A180" s="39">
        <v>171</v>
      </c>
      <c r="B180" s="57" t="s">
        <v>1021</v>
      </c>
      <c r="C180" s="746" t="s">
        <v>1019</v>
      </c>
      <c r="D180" s="751">
        <v>50151.199999999997</v>
      </c>
    </row>
    <row r="181" spans="1:4" s="34" customFormat="1" ht="38.25">
      <c r="A181" s="39">
        <v>172</v>
      </c>
      <c r="B181" s="57" t="s">
        <v>1022</v>
      </c>
      <c r="C181" s="746" t="s">
        <v>1019</v>
      </c>
      <c r="D181" s="751">
        <v>50151.199999999997</v>
      </c>
    </row>
    <row r="182" spans="1:4" s="34" customFormat="1" ht="38.25">
      <c r="A182" s="39">
        <v>173</v>
      </c>
      <c r="B182" s="57" t="s">
        <v>1023</v>
      </c>
      <c r="C182" s="746" t="s">
        <v>1019</v>
      </c>
      <c r="D182" s="751">
        <v>50151.199999999997</v>
      </c>
    </row>
    <row r="183" spans="1:4" s="34" customFormat="1" ht="38.25">
      <c r="A183" s="39">
        <v>174</v>
      </c>
      <c r="B183" s="57" t="s">
        <v>1024</v>
      </c>
      <c r="C183" s="746" t="s">
        <v>1025</v>
      </c>
      <c r="D183" s="751">
        <v>50151.199999999997</v>
      </c>
    </row>
    <row r="184" spans="1:4" s="34" customFormat="1" ht="38.25">
      <c r="A184" s="39">
        <v>175</v>
      </c>
      <c r="B184" s="57" t="s">
        <v>1026</v>
      </c>
      <c r="C184" s="746" t="s">
        <v>1025</v>
      </c>
      <c r="D184" s="751">
        <v>50151.199999999997</v>
      </c>
    </row>
    <row r="185" spans="1:4" s="34" customFormat="1" ht="38.25">
      <c r="A185" s="39">
        <v>176</v>
      </c>
      <c r="B185" s="57" t="s">
        <v>1027</v>
      </c>
      <c r="C185" s="746" t="s">
        <v>1025</v>
      </c>
      <c r="D185" s="751">
        <v>50151.199999999997</v>
      </c>
    </row>
    <row r="186" spans="1:4" s="34" customFormat="1" ht="38.25">
      <c r="A186" s="39">
        <v>177</v>
      </c>
      <c r="B186" s="57" t="s">
        <v>1028</v>
      </c>
      <c r="C186" s="746" t="s">
        <v>1025</v>
      </c>
      <c r="D186" s="751">
        <v>50151.199999999997</v>
      </c>
    </row>
    <row r="187" spans="1:4" s="34" customFormat="1" ht="38.25">
      <c r="A187" s="39">
        <v>178</v>
      </c>
      <c r="B187" s="57" t="s">
        <v>1029</v>
      </c>
      <c r="C187" s="746" t="s">
        <v>1025</v>
      </c>
      <c r="D187" s="751">
        <v>50151.199999999997</v>
      </c>
    </row>
    <row r="188" spans="1:4" s="34" customFormat="1" ht="38.25">
      <c r="A188" s="39">
        <v>179</v>
      </c>
      <c r="B188" s="57" t="s">
        <v>1030</v>
      </c>
      <c r="C188" s="746" t="s">
        <v>1025</v>
      </c>
      <c r="D188" s="751">
        <v>50151.199999999997</v>
      </c>
    </row>
    <row r="189" spans="1:4" s="34" customFormat="1" ht="38.25">
      <c r="A189" s="39">
        <v>180</v>
      </c>
      <c r="B189" s="57" t="s">
        <v>1031</v>
      </c>
      <c r="C189" s="746" t="s">
        <v>1032</v>
      </c>
      <c r="D189" s="751">
        <v>50151.199999999997</v>
      </c>
    </row>
    <row r="190" spans="1:4" s="34" customFormat="1" ht="38.25">
      <c r="A190" s="39">
        <v>181</v>
      </c>
      <c r="B190" s="57" t="s">
        <v>1033</v>
      </c>
      <c r="C190" s="746" t="s">
        <v>1034</v>
      </c>
      <c r="D190" s="751">
        <v>10963.7</v>
      </c>
    </row>
    <row r="191" spans="1:4" s="34" customFormat="1" ht="38.25">
      <c r="A191" s="39">
        <v>182</v>
      </c>
      <c r="B191" s="57" t="s">
        <v>1035</v>
      </c>
      <c r="C191" s="746" t="s">
        <v>1034</v>
      </c>
      <c r="D191" s="751">
        <v>10963.7</v>
      </c>
    </row>
    <row r="192" spans="1:4" s="34" customFormat="1" ht="38.25">
      <c r="A192" s="39">
        <v>183</v>
      </c>
      <c r="B192" s="57" t="s">
        <v>1036</v>
      </c>
      <c r="C192" s="746" t="s">
        <v>1034</v>
      </c>
      <c r="D192" s="751">
        <v>10963.7</v>
      </c>
    </row>
    <row r="193" spans="1:4" s="34" customFormat="1" ht="38.25">
      <c r="A193" s="39">
        <v>184</v>
      </c>
      <c r="B193" s="57" t="s">
        <v>1037</v>
      </c>
      <c r="C193" s="746" t="s">
        <v>1034</v>
      </c>
      <c r="D193" s="751">
        <v>10963.7</v>
      </c>
    </row>
    <row r="194" spans="1:4" s="34" customFormat="1" ht="38.25">
      <c r="A194" s="39">
        <v>185</v>
      </c>
      <c r="B194" s="57" t="s">
        <v>1038</v>
      </c>
      <c r="C194" s="746" t="s">
        <v>1034</v>
      </c>
      <c r="D194" s="751">
        <v>10963.7</v>
      </c>
    </row>
    <row r="195" spans="1:4" s="34" customFormat="1" ht="38.25">
      <c r="A195" s="39">
        <v>186</v>
      </c>
      <c r="B195" s="57" t="s">
        <v>1039</v>
      </c>
      <c r="C195" s="746" t="s">
        <v>1034</v>
      </c>
      <c r="D195" s="751">
        <v>10963.7</v>
      </c>
    </row>
    <row r="196" spans="1:4" s="34" customFormat="1" ht="38.25">
      <c r="A196" s="39">
        <v>187</v>
      </c>
      <c r="B196" s="57" t="s">
        <v>1040</v>
      </c>
      <c r="C196" s="746" t="s">
        <v>1041</v>
      </c>
      <c r="D196" s="751">
        <v>4620</v>
      </c>
    </row>
    <row r="197" spans="1:4" s="34" customFormat="1" ht="38.25">
      <c r="A197" s="39">
        <v>188</v>
      </c>
      <c r="B197" s="57" t="s">
        <v>1042</v>
      </c>
      <c r="C197" s="746" t="s">
        <v>1041</v>
      </c>
      <c r="D197" s="751">
        <v>4620</v>
      </c>
    </row>
    <row r="198" spans="1:4" s="34" customFormat="1" ht="38.25">
      <c r="A198" s="39">
        <v>189</v>
      </c>
      <c r="B198" s="57" t="s">
        <v>1043</v>
      </c>
      <c r="C198" s="746" t="s">
        <v>1041</v>
      </c>
      <c r="D198" s="751">
        <v>4620</v>
      </c>
    </row>
    <row r="199" spans="1:4" s="34" customFormat="1">
      <c r="A199" s="39">
        <v>190</v>
      </c>
      <c r="B199" s="57" t="s">
        <v>820</v>
      </c>
      <c r="C199" s="746" t="s">
        <v>1044</v>
      </c>
      <c r="D199" s="751">
        <v>6270</v>
      </c>
    </row>
    <row r="200" spans="1:4" s="34" customFormat="1" ht="25.5">
      <c r="A200" s="39">
        <v>191</v>
      </c>
      <c r="B200" s="57" t="s">
        <v>858</v>
      </c>
      <c r="C200" s="746" t="s">
        <v>1045</v>
      </c>
      <c r="D200" s="751">
        <v>34310.641000000003</v>
      </c>
    </row>
    <row r="201" spans="1:4" s="34" customFormat="1" ht="25.5">
      <c r="A201" s="39">
        <v>192</v>
      </c>
      <c r="B201" s="57" t="s">
        <v>858</v>
      </c>
      <c r="C201" s="746" t="s">
        <v>1046</v>
      </c>
      <c r="D201" s="751">
        <v>17044.909</v>
      </c>
    </row>
    <row r="202" spans="1:4" s="34" customFormat="1">
      <c r="A202" s="39">
        <v>193</v>
      </c>
      <c r="B202" s="57" t="s">
        <v>858</v>
      </c>
      <c r="C202" s="746" t="s">
        <v>1047</v>
      </c>
      <c r="D202" s="751">
        <v>54317.95</v>
      </c>
    </row>
    <row r="203" spans="1:4" s="34" customFormat="1">
      <c r="A203" s="39">
        <v>194</v>
      </c>
      <c r="B203" s="57" t="s">
        <v>858</v>
      </c>
      <c r="C203" s="746" t="s">
        <v>1048</v>
      </c>
      <c r="D203" s="751">
        <v>9697.6050000000014</v>
      </c>
    </row>
    <row r="204" spans="1:4" s="34" customFormat="1" ht="25.5">
      <c r="A204" s="39">
        <v>195</v>
      </c>
      <c r="B204" s="57" t="s">
        <v>858</v>
      </c>
      <c r="C204" s="746" t="s">
        <v>1049</v>
      </c>
      <c r="D204" s="751">
        <v>16316.2</v>
      </c>
    </row>
    <row r="205" spans="1:4" s="34" customFormat="1" ht="38.25">
      <c r="A205" s="39">
        <v>196</v>
      </c>
      <c r="B205" s="57" t="s">
        <v>1050</v>
      </c>
      <c r="C205" s="746" t="s">
        <v>1051</v>
      </c>
      <c r="D205" s="751">
        <v>13618.396000000001</v>
      </c>
    </row>
    <row r="206" spans="1:4" s="34" customFormat="1" ht="38.25">
      <c r="A206" s="39">
        <v>197</v>
      </c>
      <c r="B206" s="57" t="s">
        <v>1052</v>
      </c>
      <c r="C206" s="746" t="s">
        <v>1053</v>
      </c>
      <c r="D206" s="751">
        <v>21833.9</v>
      </c>
    </row>
    <row r="207" spans="1:4" s="34" customFormat="1" ht="25.5">
      <c r="A207" s="39">
        <v>198</v>
      </c>
      <c r="B207" s="57" t="s">
        <v>1054</v>
      </c>
      <c r="C207" s="746" t="s">
        <v>1055</v>
      </c>
      <c r="D207" s="751">
        <v>14115.75</v>
      </c>
    </row>
    <row r="208" spans="1:4" s="34" customFormat="1">
      <c r="A208" s="39">
        <v>199</v>
      </c>
      <c r="B208" s="57" t="s">
        <v>820</v>
      </c>
      <c r="C208" s="746" t="s">
        <v>1056</v>
      </c>
      <c r="D208" s="751">
        <v>5097.6000000000004</v>
      </c>
    </row>
    <row r="209" spans="1:4" s="34" customFormat="1" ht="25.5">
      <c r="A209" s="39">
        <v>200</v>
      </c>
      <c r="B209" s="57" t="s">
        <v>820</v>
      </c>
      <c r="C209" s="746" t="s">
        <v>1057</v>
      </c>
      <c r="D209" s="751">
        <v>16091.1795</v>
      </c>
    </row>
    <row r="210" spans="1:4" s="34" customFormat="1" ht="38.25">
      <c r="A210" s="39">
        <v>201</v>
      </c>
      <c r="B210" s="57" t="s">
        <v>820</v>
      </c>
      <c r="C210" s="746" t="s">
        <v>1058</v>
      </c>
      <c r="D210" s="751">
        <v>13643.726500000001</v>
      </c>
    </row>
    <row r="211" spans="1:4" s="34" customFormat="1" ht="25.5">
      <c r="A211" s="39">
        <v>202</v>
      </c>
      <c r="B211" s="57" t="s">
        <v>820</v>
      </c>
      <c r="C211" s="746" t="s">
        <v>1059</v>
      </c>
      <c r="D211" s="751">
        <v>36461.830999999998</v>
      </c>
    </row>
    <row r="212" spans="1:4" s="34" customFormat="1">
      <c r="A212" s="39">
        <v>203</v>
      </c>
      <c r="B212" s="57" t="s">
        <v>820</v>
      </c>
      <c r="C212" s="746" t="s">
        <v>1060</v>
      </c>
      <c r="D212" s="751">
        <v>11210.050500000001</v>
      </c>
    </row>
    <row r="213" spans="1:4" s="34" customFormat="1">
      <c r="A213" s="39">
        <v>204</v>
      </c>
      <c r="B213" s="57" t="s">
        <v>820</v>
      </c>
      <c r="C213" s="746" t="s">
        <v>1061</v>
      </c>
      <c r="D213" s="751">
        <v>13933.273499999999</v>
      </c>
    </row>
    <row r="214" spans="1:4" s="34" customFormat="1" ht="25.5">
      <c r="A214" s="39">
        <v>205</v>
      </c>
      <c r="B214" s="57" t="s">
        <v>820</v>
      </c>
      <c r="C214" s="746" t="s">
        <v>1062</v>
      </c>
      <c r="D214" s="751">
        <v>3971.0879999999997</v>
      </c>
    </row>
    <row r="215" spans="1:4" s="34" customFormat="1" ht="25.5">
      <c r="A215" s="39">
        <v>206</v>
      </c>
      <c r="B215" s="57" t="s">
        <v>820</v>
      </c>
      <c r="C215" s="746" t="s">
        <v>1062</v>
      </c>
      <c r="D215" s="751">
        <v>3971.0879999999997</v>
      </c>
    </row>
    <row r="216" spans="1:4" s="34" customFormat="1" ht="25.5">
      <c r="A216" s="39">
        <v>207</v>
      </c>
      <c r="B216" s="57" t="s">
        <v>820</v>
      </c>
      <c r="C216" s="746" t="s">
        <v>1062</v>
      </c>
      <c r="D216" s="751">
        <v>3971.0879999999997</v>
      </c>
    </row>
    <row r="217" spans="1:4" s="34" customFormat="1" ht="25.5">
      <c r="A217" s="39">
        <v>208</v>
      </c>
      <c r="B217" s="57" t="s">
        <v>820</v>
      </c>
      <c r="C217" s="746" t="s">
        <v>1062</v>
      </c>
      <c r="D217" s="751">
        <v>3971.0879999999997</v>
      </c>
    </row>
    <row r="218" spans="1:4" s="34" customFormat="1" ht="25.5">
      <c r="A218" s="39">
        <v>209</v>
      </c>
      <c r="B218" s="57" t="s">
        <v>820</v>
      </c>
      <c r="C218" s="746" t="s">
        <v>1062</v>
      </c>
      <c r="D218" s="751">
        <v>3971.0879999999997</v>
      </c>
    </row>
    <row r="219" spans="1:4" s="34" customFormat="1" ht="25.5">
      <c r="A219" s="39">
        <v>210</v>
      </c>
      <c r="B219" s="57" t="s">
        <v>820</v>
      </c>
      <c r="C219" s="746" t="s">
        <v>1062</v>
      </c>
      <c r="D219" s="751">
        <v>3971.0879999999997</v>
      </c>
    </row>
    <row r="220" spans="1:4" s="34" customFormat="1" ht="25.5">
      <c r="A220" s="39">
        <v>211</v>
      </c>
      <c r="B220" s="57" t="s">
        <v>820</v>
      </c>
      <c r="C220" s="746" t="s">
        <v>1062</v>
      </c>
      <c r="D220" s="751">
        <v>3971.0879999999997</v>
      </c>
    </row>
    <row r="221" spans="1:4" s="34" customFormat="1" ht="25.5">
      <c r="A221" s="39">
        <v>212</v>
      </c>
      <c r="B221" s="57" t="s">
        <v>820</v>
      </c>
      <c r="C221" s="746" t="s">
        <v>1062</v>
      </c>
      <c r="D221" s="751">
        <v>3971.0879999999997</v>
      </c>
    </row>
    <row r="222" spans="1:4" s="34" customFormat="1" ht="25.5">
      <c r="A222" s="39">
        <v>213</v>
      </c>
      <c r="B222" s="57" t="s">
        <v>820</v>
      </c>
      <c r="C222" s="746" t="s">
        <v>1062</v>
      </c>
      <c r="D222" s="751">
        <v>3971.0879999999997</v>
      </c>
    </row>
    <row r="223" spans="1:4" s="34" customFormat="1" ht="25.5">
      <c r="A223" s="39">
        <v>214</v>
      </c>
      <c r="B223" s="57" t="s">
        <v>820</v>
      </c>
      <c r="C223" s="746" t="s">
        <v>1062</v>
      </c>
      <c r="D223" s="751">
        <v>3971.0879999999997</v>
      </c>
    </row>
    <row r="224" spans="1:4" s="34" customFormat="1" ht="25.5">
      <c r="A224" s="39">
        <v>215</v>
      </c>
      <c r="B224" s="57" t="s">
        <v>820</v>
      </c>
      <c r="C224" s="746" t="s">
        <v>1062</v>
      </c>
      <c r="D224" s="751">
        <v>3971.0879999999997</v>
      </c>
    </row>
    <row r="225" spans="1:4" s="34" customFormat="1" ht="25.5">
      <c r="A225" s="39">
        <v>216</v>
      </c>
      <c r="B225" s="57" t="s">
        <v>858</v>
      </c>
      <c r="C225" s="746" t="s">
        <v>1062</v>
      </c>
      <c r="D225" s="751">
        <v>3971.0879999999997</v>
      </c>
    </row>
    <row r="226" spans="1:4" s="34" customFormat="1" ht="25.5">
      <c r="A226" s="39">
        <v>217</v>
      </c>
      <c r="B226" s="57" t="s">
        <v>858</v>
      </c>
      <c r="C226" s="746" t="s">
        <v>1062</v>
      </c>
      <c r="D226" s="751">
        <v>3971.0879999999997</v>
      </c>
    </row>
    <row r="227" spans="1:4" s="34" customFormat="1" ht="25.5">
      <c r="A227" s="39">
        <v>218</v>
      </c>
      <c r="B227" s="57" t="s">
        <v>858</v>
      </c>
      <c r="C227" s="746" t="s">
        <v>1062</v>
      </c>
      <c r="D227" s="751">
        <v>3971.0879999999997</v>
      </c>
    </row>
    <row r="228" spans="1:4" s="34" customFormat="1" ht="25.5">
      <c r="A228" s="39">
        <v>219</v>
      </c>
      <c r="B228" s="57" t="s">
        <v>858</v>
      </c>
      <c r="C228" s="746" t="s">
        <v>1062</v>
      </c>
      <c r="D228" s="751">
        <v>3971.0879999999997</v>
      </c>
    </row>
    <row r="229" spans="1:4" s="34" customFormat="1" ht="25.5">
      <c r="A229" s="39">
        <v>220</v>
      </c>
      <c r="B229" s="57" t="s">
        <v>858</v>
      </c>
      <c r="C229" s="746" t="s">
        <v>1062</v>
      </c>
      <c r="D229" s="751">
        <v>3971.0879999999997</v>
      </c>
    </row>
    <row r="230" spans="1:4" s="34" customFormat="1" ht="25.5">
      <c r="A230" s="39">
        <v>221</v>
      </c>
      <c r="B230" s="57" t="s">
        <v>858</v>
      </c>
      <c r="C230" s="746" t="s">
        <v>1062</v>
      </c>
      <c r="D230" s="751">
        <v>3971.0879999999997</v>
      </c>
    </row>
    <row r="231" spans="1:4" s="34" customFormat="1" ht="25.5">
      <c r="A231" s="39">
        <v>222</v>
      </c>
      <c r="B231" s="57" t="s">
        <v>858</v>
      </c>
      <c r="C231" s="746" t="s">
        <v>1062</v>
      </c>
      <c r="D231" s="751">
        <v>3971.0879999999997</v>
      </c>
    </row>
    <row r="232" spans="1:4" s="34" customFormat="1" ht="25.5">
      <c r="A232" s="39">
        <v>223</v>
      </c>
      <c r="B232" s="57" t="s">
        <v>858</v>
      </c>
      <c r="C232" s="746" t="s">
        <v>1062</v>
      </c>
      <c r="D232" s="751">
        <v>3971.0879999999997</v>
      </c>
    </row>
    <row r="233" spans="1:4" s="34" customFormat="1" ht="25.5">
      <c r="A233" s="39">
        <v>224</v>
      </c>
      <c r="B233" s="57" t="s">
        <v>858</v>
      </c>
      <c r="C233" s="746" t="s">
        <v>1062</v>
      </c>
      <c r="D233" s="751">
        <v>3971.0879999999997</v>
      </c>
    </row>
    <row r="234" spans="1:4" s="34" customFormat="1" ht="25.5">
      <c r="A234" s="39">
        <v>225</v>
      </c>
      <c r="B234" s="57" t="s">
        <v>858</v>
      </c>
      <c r="C234" s="746" t="s">
        <v>1062</v>
      </c>
      <c r="D234" s="751">
        <v>3971.0879999999997</v>
      </c>
    </row>
    <row r="235" spans="1:4" s="34" customFormat="1" ht="25.5">
      <c r="A235" s="39">
        <v>226</v>
      </c>
      <c r="B235" s="57" t="s">
        <v>858</v>
      </c>
      <c r="C235" s="746" t="s">
        <v>1063</v>
      </c>
      <c r="D235" s="751">
        <v>3192.0435000000002</v>
      </c>
    </row>
    <row r="236" spans="1:4" s="34" customFormat="1" ht="25.5">
      <c r="A236" s="39">
        <v>227</v>
      </c>
      <c r="B236" s="57" t="s">
        <v>858</v>
      </c>
      <c r="C236" s="746" t="s">
        <v>1063</v>
      </c>
      <c r="D236" s="751">
        <v>3192.0435000000002</v>
      </c>
    </row>
    <row r="237" spans="1:4" s="34" customFormat="1" ht="25.5">
      <c r="A237" s="39">
        <v>228</v>
      </c>
      <c r="B237" s="57" t="s">
        <v>858</v>
      </c>
      <c r="C237" s="746" t="s">
        <v>1063</v>
      </c>
      <c r="D237" s="751">
        <v>3192.0435000000002</v>
      </c>
    </row>
    <row r="238" spans="1:4" s="34" customFormat="1" ht="25.5">
      <c r="A238" s="39">
        <v>229</v>
      </c>
      <c r="B238" s="57" t="s">
        <v>858</v>
      </c>
      <c r="C238" s="746" t="s">
        <v>1063</v>
      </c>
      <c r="D238" s="751">
        <v>3192.0435000000002</v>
      </c>
    </row>
    <row r="239" spans="1:4" s="34" customFormat="1" ht="25.5">
      <c r="A239" s="39">
        <v>230</v>
      </c>
      <c r="B239" s="57" t="s">
        <v>858</v>
      </c>
      <c r="C239" s="746" t="s">
        <v>1063</v>
      </c>
      <c r="D239" s="751">
        <v>3192.0435000000002</v>
      </c>
    </row>
    <row r="240" spans="1:4" s="34" customFormat="1" ht="25.5">
      <c r="A240" s="39">
        <v>231</v>
      </c>
      <c r="B240" s="57" t="s">
        <v>858</v>
      </c>
      <c r="C240" s="746" t="s">
        <v>1063</v>
      </c>
      <c r="D240" s="751">
        <v>3192.0435000000002</v>
      </c>
    </row>
    <row r="241" spans="1:4" s="34" customFormat="1" ht="25.5">
      <c r="A241" s="39">
        <v>232</v>
      </c>
      <c r="B241" s="57" t="s">
        <v>858</v>
      </c>
      <c r="C241" s="746" t="s">
        <v>1063</v>
      </c>
      <c r="D241" s="751">
        <v>3192.0435000000002</v>
      </c>
    </row>
    <row r="242" spans="1:4" s="34" customFormat="1" ht="25.5">
      <c r="A242" s="39">
        <v>233</v>
      </c>
      <c r="B242" s="57" t="s">
        <v>858</v>
      </c>
      <c r="C242" s="746" t="s">
        <v>1063</v>
      </c>
      <c r="D242" s="751">
        <v>3192.0435000000002</v>
      </c>
    </row>
    <row r="243" spans="1:4" s="34" customFormat="1" ht="25.5">
      <c r="A243" s="39">
        <v>234</v>
      </c>
      <c r="B243" s="57" t="s">
        <v>858</v>
      </c>
      <c r="C243" s="746" t="s">
        <v>1063</v>
      </c>
      <c r="D243" s="751">
        <v>3192.0435000000002</v>
      </c>
    </row>
    <row r="244" spans="1:4" s="34" customFormat="1" ht="25.5">
      <c r="A244" s="39">
        <v>235</v>
      </c>
      <c r="B244" s="57" t="s">
        <v>858</v>
      </c>
      <c r="C244" s="746" t="s">
        <v>1064</v>
      </c>
      <c r="D244" s="751">
        <v>6680.5224999999991</v>
      </c>
    </row>
    <row r="245" spans="1:4" s="34" customFormat="1" ht="25.5">
      <c r="A245" s="39">
        <v>236</v>
      </c>
      <c r="B245" s="57" t="s">
        <v>858</v>
      </c>
      <c r="C245" s="746" t="s">
        <v>1064</v>
      </c>
      <c r="D245" s="751">
        <v>6680.5224999999991</v>
      </c>
    </row>
    <row r="246" spans="1:4" s="34" customFormat="1" ht="25.5">
      <c r="A246" s="39">
        <v>237</v>
      </c>
      <c r="B246" s="57" t="s">
        <v>858</v>
      </c>
      <c r="C246" s="746" t="s">
        <v>1064</v>
      </c>
      <c r="D246" s="751">
        <v>6680.5224999999991</v>
      </c>
    </row>
    <row r="247" spans="1:4" s="34" customFormat="1" ht="25.5">
      <c r="A247" s="39">
        <v>238</v>
      </c>
      <c r="B247" s="57" t="s">
        <v>858</v>
      </c>
      <c r="C247" s="746" t="s">
        <v>1064</v>
      </c>
      <c r="D247" s="751">
        <v>6680.5224999999991</v>
      </c>
    </row>
    <row r="248" spans="1:4" s="34" customFormat="1" ht="25.5">
      <c r="A248" s="39">
        <v>239</v>
      </c>
      <c r="B248" s="57" t="s">
        <v>858</v>
      </c>
      <c r="C248" s="746" t="s">
        <v>1064</v>
      </c>
      <c r="D248" s="751">
        <v>6680.5224999999991</v>
      </c>
    </row>
    <row r="249" spans="1:4" s="34" customFormat="1" ht="25.5">
      <c r="A249" s="39">
        <v>240</v>
      </c>
      <c r="B249" s="57" t="s">
        <v>858</v>
      </c>
      <c r="C249" s="746" t="s">
        <v>1064</v>
      </c>
      <c r="D249" s="751">
        <v>6680.5224999999991</v>
      </c>
    </row>
    <row r="250" spans="1:4" s="34" customFormat="1" ht="25.5">
      <c r="A250" s="39">
        <v>241</v>
      </c>
      <c r="B250" s="57" t="s">
        <v>858</v>
      </c>
      <c r="C250" s="746" t="s">
        <v>1064</v>
      </c>
      <c r="D250" s="751">
        <v>6680.5224999999991</v>
      </c>
    </row>
    <row r="251" spans="1:4" s="34" customFormat="1" ht="25.5">
      <c r="A251" s="39">
        <v>242</v>
      </c>
      <c r="B251" s="57" t="s">
        <v>858</v>
      </c>
      <c r="C251" s="746" t="s">
        <v>1064</v>
      </c>
      <c r="D251" s="751">
        <v>6680.5224999999991</v>
      </c>
    </row>
    <row r="252" spans="1:4" s="34" customFormat="1" ht="25.5">
      <c r="A252" s="39">
        <v>243</v>
      </c>
      <c r="B252" s="57" t="s">
        <v>858</v>
      </c>
      <c r="C252" s="746" t="s">
        <v>1064</v>
      </c>
      <c r="D252" s="751">
        <v>6680.5224999999991</v>
      </c>
    </row>
    <row r="253" spans="1:4" s="34" customFormat="1" ht="25.5">
      <c r="A253" s="39">
        <v>244</v>
      </c>
      <c r="B253" s="57" t="s">
        <v>858</v>
      </c>
      <c r="C253" s="746" t="s">
        <v>1064</v>
      </c>
      <c r="D253" s="751">
        <v>6680.5224999999991</v>
      </c>
    </row>
    <row r="254" spans="1:4" s="34" customFormat="1" ht="25.5">
      <c r="A254" s="39">
        <v>245</v>
      </c>
      <c r="B254" s="57" t="s">
        <v>858</v>
      </c>
      <c r="C254" s="746" t="s">
        <v>1064</v>
      </c>
      <c r="D254" s="751">
        <v>6680.5224999999991</v>
      </c>
    </row>
    <row r="255" spans="1:4" s="34" customFormat="1" ht="25.5">
      <c r="A255" s="39">
        <v>246</v>
      </c>
      <c r="B255" s="57" t="s">
        <v>858</v>
      </c>
      <c r="C255" s="746" t="s">
        <v>1064</v>
      </c>
      <c r="D255" s="751">
        <v>6680.5224999999991</v>
      </c>
    </row>
    <row r="256" spans="1:4" s="34" customFormat="1" ht="25.5">
      <c r="A256" s="39">
        <v>247</v>
      </c>
      <c r="B256" s="57" t="s">
        <v>858</v>
      </c>
      <c r="C256" s="746" t="s">
        <v>1065</v>
      </c>
      <c r="D256" s="751">
        <v>8868.075499999999</v>
      </c>
    </row>
    <row r="257" spans="1:4" s="34" customFormat="1" ht="25.5">
      <c r="A257" s="39">
        <v>248</v>
      </c>
      <c r="B257" s="57" t="s">
        <v>858</v>
      </c>
      <c r="C257" s="746" t="s">
        <v>1065</v>
      </c>
      <c r="D257" s="751">
        <v>8868.075499999999</v>
      </c>
    </row>
    <row r="258" spans="1:4" s="34" customFormat="1" ht="25.5">
      <c r="A258" s="39">
        <v>249</v>
      </c>
      <c r="B258" s="57" t="s">
        <v>858</v>
      </c>
      <c r="C258" s="746" t="s">
        <v>1065</v>
      </c>
      <c r="D258" s="751">
        <v>8868.075499999999</v>
      </c>
    </row>
    <row r="259" spans="1:4" s="34" customFormat="1" ht="25.5">
      <c r="A259" s="39">
        <v>250</v>
      </c>
      <c r="B259" s="57" t="s">
        <v>858</v>
      </c>
      <c r="C259" s="746" t="s">
        <v>1065</v>
      </c>
      <c r="D259" s="751">
        <v>8868.075499999999</v>
      </c>
    </row>
    <row r="260" spans="1:4" s="34" customFormat="1" ht="25.5">
      <c r="A260" s="39">
        <v>251</v>
      </c>
      <c r="B260" s="57" t="s">
        <v>858</v>
      </c>
      <c r="C260" s="746" t="s">
        <v>1065</v>
      </c>
      <c r="D260" s="751">
        <v>8868.075499999999</v>
      </c>
    </row>
    <row r="261" spans="1:4" s="34" customFormat="1" ht="25.5">
      <c r="A261" s="39">
        <v>252</v>
      </c>
      <c r="B261" s="57" t="s">
        <v>858</v>
      </c>
      <c r="C261" s="746" t="s">
        <v>1065</v>
      </c>
      <c r="D261" s="751">
        <v>8868.075499999999</v>
      </c>
    </row>
    <row r="262" spans="1:4" s="34" customFormat="1" ht="25.5">
      <c r="A262" s="39">
        <v>253</v>
      </c>
      <c r="B262" s="57" t="s">
        <v>858</v>
      </c>
      <c r="C262" s="746" t="s">
        <v>1065</v>
      </c>
      <c r="D262" s="751">
        <v>8868.075499999999</v>
      </c>
    </row>
    <row r="263" spans="1:4" s="34" customFormat="1" ht="25.5">
      <c r="A263" s="39">
        <v>254</v>
      </c>
      <c r="B263" s="57" t="s">
        <v>858</v>
      </c>
      <c r="C263" s="746" t="s">
        <v>1065</v>
      </c>
      <c r="D263" s="751">
        <v>8868.075499999999</v>
      </c>
    </row>
    <row r="264" spans="1:4" s="34" customFormat="1" ht="25.5">
      <c r="A264" s="39">
        <v>255</v>
      </c>
      <c r="B264" s="57" t="s">
        <v>858</v>
      </c>
      <c r="C264" s="746" t="s">
        <v>1065</v>
      </c>
      <c r="D264" s="751">
        <v>8868.075499999999</v>
      </c>
    </row>
    <row r="265" spans="1:4" s="34" customFormat="1" ht="25.5">
      <c r="A265" s="39">
        <v>256</v>
      </c>
      <c r="B265" s="57" t="s">
        <v>858</v>
      </c>
      <c r="C265" s="746" t="s">
        <v>1065</v>
      </c>
      <c r="D265" s="751">
        <v>8868.075499999999</v>
      </c>
    </row>
    <row r="266" spans="1:4" s="34" customFormat="1" ht="25.5">
      <c r="A266" s="39">
        <v>257</v>
      </c>
      <c r="B266" s="57" t="s">
        <v>858</v>
      </c>
      <c r="C266" s="746" t="s">
        <v>1065</v>
      </c>
      <c r="D266" s="751">
        <v>8868.075499999999</v>
      </c>
    </row>
    <row r="267" spans="1:4" s="34" customFormat="1" ht="25.5">
      <c r="A267" s="39">
        <v>258</v>
      </c>
      <c r="B267" s="57" t="s">
        <v>858</v>
      </c>
      <c r="C267" s="746" t="s">
        <v>1065</v>
      </c>
      <c r="D267" s="751">
        <v>8868.075499999999</v>
      </c>
    </row>
    <row r="268" spans="1:4" s="34" customFormat="1" ht="25.5">
      <c r="A268" s="39">
        <v>259</v>
      </c>
      <c r="B268" s="57" t="s">
        <v>858</v>
      </c>
      <c r="C268" s="746" t="s">
        <v>1065</v>
      </c>
      <c r="D268" s="751">
        <v>8868.075499999999</v>
      </c>
    </row>
    <row r="269" spans="1:4" s="34" customFormat="1" ht="25.5">
      <c r="A269" s="39">
        <v>260</v>
      </c>
      <c r="B269" s="57" t="s">
        <v>858</v>
      </c>
      <c r="C269" s="746" t="s">
        <v>1065</v>
      </c>
      <c r="D269" s="751">
        <v>8868.075499999999</v>
      </c>
    </row>
    <row r="270" spans="1:4" s="34" customFormat="1" ht="25.5">
      <c r="A270" s="39">
        <v>261</v>
      </c>
      <c r="B270" s="57" t="s">
        <v>858</v>
      </c>
      <c r="C270" s="746" t="s">
        <v>1065</v>
      </c>
      <c r="D270" s="751">
        <v>8868.075499999999</v>
      </c>
    </row>
    <row r="271" spans="1:4" s="34" customFormat="1" ht="25.5">
      <c r="A271" s="39">
        <v>262</v>
      </c>
      <c r="B271" s="57" t="s">
        <v>858</v>
      </c>
      <c r="C271" s="746" t="s">
        <v>1065</v>
      </c>
      <c r="D271" s="751">
        <v>8868.075499999999</v>
      </c>
    </row>
    <row r="272" spans="1:4" s="34" customFormat="1" ht="25.5">
      <c r="A272" s="39">
        <v>263</v>
      </c>
      <c r="B272" s="57" t="s">
        <v>858</v>
      </c>
      <c r="C272" s="746" t="s">
        <v>1065</v>
      </c>
      <c r="D272" s="751">
        <v>8868.075499999999</v>
      </c>
    </row>
    <row r="273" spans="1:4" s="34" customFormat="1" ht="25.5">
      <c r="A273" s="39">
        <v>264</v>
      </c>
      <c r="B273" s="57" t="s">
        <v>858</v>
      </c>
      <c r="C273" s="746" t="s">
        <v>1065</v>
      </c>
      <c r="D273" s="751">
        <v>8868.075499999999</v>
      </c>
    </row>
    <row r="274" spans="1:4" s="34" customFormat="1" ht="25.5">
      <c r="A274" s="39">
        <v>265</v>
      </c>
      <c r="B274" s="57" t="s">
        <v>858</v>
      </c>
      <c r="C274" s="746" t="s">
        <v>1065</v>
      </c>
      <c r="D274" s="751">
        <v>8868.075499999999</v>
      </c>
    </row>
    <row r="275" spans="1:4" s="34" customFormat="1" ht="25.5">
      <c r="A275" s="39">
        <v>266</v>
      </c>
      <c r="B275" s="57" t="s">
        <v>858</v>
      </c>
      <c r="C275" s="746" t="s">
        <v>1065</v>
      </c>
      <c r="D275" s="751">
        <v>8868.075499999999</v>
      </c>
    </row>
    <row r="276" spans="1:4" s="34" customFormat="1" ht="25.5">
      <c r="A276" s="39">
        <v>267</v>
      </c>
      <c r="B276" s="57" t="s">
        <v>858</v>
      </c>
      <c r="C276" s="746" t="s">
        <v>1065</v>
      </c>
      <c r="D276" s="751">
        <v>8868.075499999999</v>
      </c>
    </row>
    <row r="277" spans="1:4" s="34" customFormat="1" ht="25.5">
      <c r="A277" s="39">
        <v>268</v>
      </c>
      <c r="B277" s="57" t="s">
        <v>858</v>
      </c>
      <c r="C277" s="746" t="s">
        <v>1066</v>
      </c>
      <c r="D277" s="751">
        <v>17278.704000000002</v>
      </c>
    </row>
    <row r="278" spans="1:4" s="34" customFormat="1" ht="25.5">
      <c r="A278" s="39">
        <v>269</v>
      </c>
      <c r="B278" s="57" t="s">
        <v>858</v>
      </c>
      <c r="C278" s="746" t="s">
        <v>1066</v>
      </c>
      <c r="D278" s="751">
        <v>17278.704000000002</v>
      </c>
    </row>
    <row r="279" spans="1:4" s="34" customFormat="1" ht="38.25">
      <c r="A279" s="39">
        <v>270</v>
      </c>
      <c r="B279" s="57" t="s">
        <v>858</v>
      </c>
      <c r="C279" s="746" t="s">
        <v>1067</v>
      </c>
      <c r="D279" s="751">
        <v>15672.245000000001</v>
      </c>
    </row>
    <row r="280" spans="1:4" s="34" customFormat="1" ht="25.5">
      <c r="A280" s="39">
        <v>271</v>
      </c>
      <c r="B280" s="57" t="s">
        <v>858</v>
      </c>
      <c r="C280" s="746" t="s">
        <v>1068</v>
      </c>
      <c r="D280" s="751">
        <v>50113.65</v>
      </c>
    </row>
    <row r="281" spans="1:4" s="34" customFormat="1" ht="25.5">
      <c r="A281" s="39">
        <v>272</v>
      </c>
      <c r="B281" s="57" t="s">
        <v>858</v>
      </c>
      <c r="C281" s="746" t="s">
        <v>1068</v>
      </c>
      <c r="D281" s="751">
        <v>50113.65</v>
      </c>
    </row>
    <row r="282" spans="1:4" s="34" customFormat="1" ht="38.25">
      <c r="A282" s="39">
        <v>273</v>
      </c>
      <c r="B282" s="57" t="s">
        <v>858</v>
      </c>
      <c r="C282" s="746" t="s">
        <v>1069</v>
      </c>
      <c r="D282" s="751">
        <v>12037.35</v>
      </c>
    </row>
    <row r="283" spans="1:4" s="34" customFormat="1" ht="38.25">
      <c r="A283" s="39">
        <v>274</v>
      </c>
      <c r="B283" s="57" t="s">
        <v>858</v>
      </c>
      <c r="C283" s="746" t="s">
        <v>1069</v>
      </c>
      <c r="D283" s="751">
        <v>12037.349</v>
      </c>
    </row>
    <row r="284" spans="1:4" s="34" customFormat="1">
      <c r="A284" s="39">
        <v>275</v>
      </c>
      <c r="B284" s="57" t="s">
        <v>858</v>
      </c>
      <c r="C284" s="746" t="s">
        <v>1070</v>
      </c>
      <c r="D284" s="751">
        <v>14961.55</v>
      </c>
    </row>
    <row r="285" spans="1:4" s="34" customFormat="1">
      <c r="A285" s="39">
        <v>276</v>
      </c>
      <c r="B285" s="57" t="s">
        <v>858</v>
      </c>
      <c r="C285" s="746" t="s">
        <v>1070</v>
      </c>
      <c r="D285" s="751">
        <v>14961.55</v>
      </c>
    </row>
    <row r="286" spans="1:4" s="34" customFormat="1">
      <c r="A286" s="39">
        <v>277</v>
      </c>
      <c r="B286" s="57" t="s">
        <v>858</v>
      </c>
      <c r="C286" s="746" t="s">
        <v>1071</v>
      </c>
      <c r="D286" s="751">
        <v>2502.23</v>
      </c>
    </row>
    <row r="287" spans="1:4" s="34" customFormat="1">
      <c r="A287" s="39">
        <v>278</v>
      </c>
      <c r="B287" s="57" t="s">
        <v>858</v>
      </c>
      <c r="C287" s="746" t="s">
        <v>1071</v>
      </c>
      <c r="D287" s="751">
        <v>2502.2249999999999</v>
      </c>
    </row>
    <row r="288" spans="1:4" s="34" customFormat="1" ht="25.5">
      <c r="A288" s="39">
        <v>279</v>
      </c>
      <c r="B288" s="57" t="s">
        <v>858</v>
      </c>
      <c r="C288" s="746" t="s">
        <v>1072</v>
      </c>
      <c r="D288" s="751">
        <v>4249.3535000000002</v>
      </c>
    </row>
    <row r="289" spans="1:4" s="34" customFormat="1" ht="25.5">
      <c r="A289" s="39">
        <v>280</v>
      </c>
      <c r="B289" s="57" t="s">
        <v>858</v>
      </c>
      <c r="C289" s="746" t="s">
        <v>1072</v>
      </c>
      <c r="D289" s="751">
        <v>4249.3535000000002</v>
      </c>
    </row>
    <row r="290" spans="1:4" s="34" customFormat="1" ht="25.5">
      <c r="A290" s="39">
        <v>281</v>
      </c>
      <c r="B290" s="57" t="s">
        <v>858</v>
      </c>
      <c r="C290" s="746" t="s">
        <v>1072</v>
      </c>
      <c r="D290" s="751">
        <v>4249.3535000000002</v>
      </c>
    </row>
    <row r="291" spans="1:4" s="34" customFormat="1" ht="25.5">
      <c r="A291" s="39">
        <v>282</v>
      </c>
      <c r="B291" s="57" t="s">
        <v>858</v>
      </c>
      <c r="C291" s="746" t="s">
        <v>1072</v>
      </c>
      <c r="D291" s="751">
        <v>4249.3535000000002</v>
      </c>
    </row>
    <row r="292" spans="1:4" s="34" customFormat="1" ht="25.5">
      <c r="A292" s="39">
        <v>283</v>
      </c>
      <c r="B292" s="57" t="s">
        <v>858</v>
      </c>
      <c r="C292" s="746" t="s">
        <v>1072</v>
      </c>
      <c r="D292" s="751">
        <v>4249.3535000000002</v>
      </c>
    </row>
    <row r="293" spans="1:4" s="34" customFormat="1" ht="25.5">
      <c r="A293" s="39">
        <v>284</v>
      </c>
      <c r="B293" s="57" t="s">
        <v>858</v>
      </c>
      <c r="C293" s="746" t="s">
        <v>1072</v>
      </c>
      <c r="D293" s="751">
        <v>4249.3535000000002</v>
      </c>
    </row>
    <row r="294" spans="1:4" s="34" customFormat="1" ht="25.5">
      <c r="A294" s="39">
        <v>285</v>
      </c>
      <c r="B294" s="57" t="s">
        <v>858</v>
      </c>
      <c r="C294" s="746" t="s">
        <v>1072</v>
      </c>
      <c r="D294" s="751">
        <v>4249.3535000000002</v>
      </c>
    </row>
    <row r="295" spans="1:4" s="34" customFormat="1" ht="25.5">
      <c r="A295" s="39">
        <v>286</v>
      </c>
      <c r="B295" s="57" t="s">
        <v>858</v>
      </c>
      <c r="C295" s="746" t="s">
        <v>1072</v>
      </c>
      <c r="D295" s="751">
        <v>4249.3535000000002</v>
      </c>
    </row>
    <row r="296" spans="1:4" s="34" customFormat="1" ht="25.5">
      <c r="A296" s="39">
        <v>287</v>
      </c>
      <c r="B296" s="57" t="s">
        <v>858</v>
      </c>
      <c r="C296" s="746" t="s">
        <v>1072</v>
      </c>
      <c r="D296" s="751">
        <v>4249.3535000000002</v>
      </c>
    </row>
    <row r="297" spans="1:4" s="34" customFormat="1" ht="25.5">
      <c r="A297" s="39">
        <v>288</v>
      </c>
      <c r="B297" s="57" t="s">
        <v>858</v>
      </c>
      <c r="C297" s="746" t="s">
        <v>1072</v>
      </c>
      <c r="D297" s="751">
        <v>4249.3535000000002</v>
      </c>
    </row>
    <row r="298" spans="1:4" s="34" customFormat="1" ht="25.5">
      <c r="A298" s="39">
        <v>289</v>
      </c>
      <c r="B298" s="57" t="s">
        <v>858</v>
      </c>
      <c r="C298" s="746" t="s">
        <v>1072</v>
      </c>
      <c r="D298" s="751">
        <v>4249.3535000000002</v>
      </c>
    </row>
    <row r="299" spans="1:4" s="34" customFormat="1" ht="25.5">
      <c r="A299" s="39">
        <v>290</v>
      </c>
      <c r="B299" s="57" t="s">
        <v>858</v>
      </c>
      <c r="C299" s="746" t="s">
        <v>1072</v>
      </c>
      <c r="D299" s="751">
        <v>4249.3535000000002</v>
      </c>
    </row>
    <row r="300" spans="1:4" s="34" customFormat="1" ht="25.5">
      <c r="A300" s="39">
        <v>291</v>
      </c>
      <c r="B300" s="57" t="s">
        <v>858</v>
      </c>
      <c r="C300" s="746" t="s">
        <v>1072</v>
      </c>
      <c r="D300" s="751">
        <v>4249.3535000000002</v>
      </c>
    </row>
    <row r="301" spans="1:4" s="34" customFormat="1" ht="25.5">
      <c r="A301" s="39">
        <v>292</v>
      </c>
      <c r="B301" s="57" t="s">
        <v>858</v>
      </c>
      <c r="C301" s="746" t="s">
        <v>1072</v>
      </c>
      <c r="D301" s="751">
        <v>4249.3535000000002</v>
      </c>
    </row>
    <row r="302" spans="1:4" s="34" customFormat="1" ht="25.5">
      <c r="A302" s="39">
        <v>293</v>
      </c>
      <c r="B302" s="57" t="s">
        <v>858</v>
      </c>
      <c r="C302" s="746" t="s">
        <v>1072</v>
      </c>
      <c r="D302" s="751">
        <v>4249.3535000000002</v>
      </c>
    </row>
    <row r="303" spans="1:4" s="34" customFormat="1" ht="25.5">
      <c r="A303" s="39">
        <v>294</v>
      </c>
      <c r="B303" s="57" t="s">
        <v>858</v>
      </c>
      <c r="C303" s="746" t="s">
        <v>1072</v>
      </c>
      <c r="D303" s="751">
        <v>4249.3535000000002</v>
      </c>
    </row>
    <row r="304" spans="1:4" s="34" customFormat="1" ht="25.5">
      <c r="A304" s="39">
        <v>295</v>
      </c>
      <c r="B304" s="57" t="s">
        <v>858</v>
      </c>
      <c r="C304" s="746" t="s">
        <v>1072</v>
      </c>
      <c r="D304" s="751">
        <v>4249.3535000000002</v>
      </c>
    </row>
    <row r="305" spans="1:4" s="34" customFormat="1" ht="25.5">
      <c r="A305" s="39">
        <v>296</v>
      </c>
      <c r="B305" s="57" t="s">
        <v>858</v>
      </c>
      <c r="C305" s="746" t="s">
        <v>1072</v>
      </c>
      <c r="D305" s="751">
        <v>4249.3535000000002</v>
      </c>
    </row>
    <row r="306" spans="1:4" s="34" customFormat="1" ht="25.5">
      <c r="A306" s="39">
        <v>297</v>
      </c>
      <c r="B306" s="57" t="s">
        <v>858</v>
      </c>
      <c r="C306" s="746" t="s">
        <v>1072</v>
      </c>
      <c r="D306" s="751">
        <v>4249.3535000000002</v>
      </c>
    </row>
    <row r="307" spans="1:4" s="34" customFormat="1" ht="25.5">
      <c r="A307" s="39">
        <v>298</v>
      </c>
      <c r="B307" s="57" t="s">
        <v>858</v>
      </c>
      <c r="C307" s="746" t="s">
        <v>1072</v>
      </c>
      <c r="D307" s="751">
        <v>4249.3535000000002</v>
      </c>
    </row>
    <row r="308" spans="1:4" s="34" customFormat="1" ht="25.5">
      <c r="A308" s="39">
        <v>299</v>
      </c>
      <c r="B308" s="57" t="s">
        <v>858</v>
      </c>
      <c r="C308" s="746" t="s">
        <v>1072</v>
      </c>
      <c r="D308" s="751">
        <v>4249.3535000000002</v>
      </c>
    </row>
    <row r="309" spans="1:4" s="34" customFormat="1" ht="25.5">
      <c r="A309" s="39">
        <v>300</v>
      </c>
      <c r="B309" s="57" t="s">
        <v>858</v>
      </c>
      <c r="C309" s="746" t="s">
        <v>1072</v>
      </c>
      <c r="D309" s="751">
        <v>4249.3535000000002</v>
      </c>
    </row>
    <row r="310" spans="1:4" s="34" customFormat="1" ht="25.5">
      <c r="A310" s="39">
        <v>301</v>
      </c>
      <c r="B310" s="57" t="s">
        <v>858</v>
      </c>
      <c r="C310" s="746" t="s">
        <v>1072</v>
      </c>
      <c r="D310" s="751">
        <v>4249.3535000000002</v>
      </c>
    </row>
    <row r="311" spans="1:4" s="34" customFormat="1" ht="25.5">
      <c r="A311" s="39">
        <v>302</v>
      </c>
      <c r="B311" s="57" t="s">
        <v>858</v>
      </c>
      <c r="C311" s="746" t="s">
        <v>1072</v>
      </c>
      <c r="D311" s="751">
        <v>4249.3535000000002</v>
      </c>
    </row>
    <row r="312" spans="1:4" s="34" customFormat="1" ht="25.5">
      <c r="A312" s="39">
        <v>303</v>
      </c>
      <c r="B312" s="57" t="s">
        <v>858</v>
      </c>
      <c r="C312" s="746" t="s">
        <v>1072</v>
      </c>
      <c r="D312" s="751">
        <v>4249.3535000000002</v>
      </c>
    </row>
    <row r="313" spans="1:4" s="34" customFormat="1" ht="25.5">
      <c r="A313" s="39">
        <v>304</v>
      </c>
      <c r="B313" s="57" t="s">
        <v>858</v>
      </c>
      <c r="C313" s="746" t="s">
        <v>1072</v>
      </c>
      <c r="D313" s="751">
        <v>4249.3535000000002</v>
      </c>
    </row>
    <row r="314" spans="1:4" s="34" customFormat="1" ht="25.5">
      <c r="A314" s="39">
        <v>305</v>
      </c>
      <c r="B314" s="57" t="s">
        <v>858</v>
      </c>
      <c r="C314" s="746" t="s">
        <v>1072</v>
      </c>
      <c r="D314" s="751">
        <v>4249.3535000000002</v>
      </c>
    </row>
    <row r="315" spans="1:4" s="34" customFormat="1" ht="25.5">
      <c r="A315" s="39">
        <v>306</v>
      </c>
      <c r="B315" s="57" t="s">
        <v>858</v>
      </c>
      <c r="C315" s="746" t="s">
        <v>1072</v>
      </c>
      <c r="D315" s="751">
        <v>4249.3535000000002</v>
      </c>
    </row>
    <row r="316" spans="1:4" s="34" customFormat="1" ht="25.5">
      <c r="A316" s="39">
        <v>307</v>
      </c>
      <c r="B316" s="57" t="s">
        <v>858</v>
      </c>
      <c r="C316" s="746" t="s">
        <v>1072</v>
      </c>
      <c r="D316" s="751">
        <v>4249.3535000000002</v>
      </c>
    </row>
    <row r="317" spans="1:4" s="34" customFormat="1" ht="25.5">
      <c r="A317" s="39">
        <v>308</v>
      </c>
      <c r="B317" s="57" t="s">
        <v>858</v>
      </c>
      <c r="C317" s="746" t="s">
        <v>1072</v>
      </c>
      <c r="D317" s="751">
        <v>4249.3535000000002</v>
      </c>
    </row>
    <row r="318" spans="1:4" s="34" customFormat="1" ht="25.5">
      <c r="A318" s="39">
        <v>309</v>
      </c>
      <c r="B318" s="57" t="s">
        <v>858</v>
      </c>
      <c r="C318" s="746" t="s">
        <v>1072</v>
      </c>
      <c r="D318" s="751">
        <v>4249.3535000000002</v>
      </c>
    </row>
    <row r="319" spans="1:4" s="34" customFormat="1" ht="25.5">
      <c r="A319" s="39">
        <v>310</v>
      </c>
      <c r="B319" s="57" t="s">
        <v>858</v>
      </c>
      <c r="C319" s="746" t="s">
        <v>1072</v>
      </c>
      <c r="D319" s="751">
        <v>4249.3535000000002</v>
      </c>
    </row>
    <row r="320" spans="1:4" s="34" customFormat="1" ht="25.5">
      <c r="A320" s="39">
        <v>311</v>
      </c>
      <c r="B320" s="57" t="s">
        <v>858</v>
      </c>
      <c r="C320" s="746" t="s">
        <v>1072</v>
      </c>
      <c r="D320" s="751">
        <v>4249.3535000000002</v>
      </c>
    </row>
    <row r="321" spans="1:4" s="34" customFormat="1" ht="25.5">
      <c r="A321" s="39">
        <v>312</v>
      </c>
      <c r="B321" s="57" t="s">
        <v>858</v>
      </c>
      <c r="C321" s="746" t="s">
        <v>1072</v>
      </c>
      <c r="D321" s="751">
        <v>4249.3535000000002</v>
      </c>
    </row>
    <row r="322" spans="1:4" s="34" customFormat="1" ht="25.5">
      <c r="A322" s="39">
        <v>313</v>
      </c>
      <c r="B322" s="57" t="s">
        <v>858</v>
      </c>
      <c r="C322" s="746" t="s">
        <v>1072</v>
      </c>
      <c r="D322" s="751">
        <v>4249.3535000000002</v>
      </c>
    </row>
    <row r="323" spans="1:4" s="34" customFormat="1" ht="25.5">
      <c r="A323" s="39">
        <v>314</v>
      </c>
      <c r="B323" s="57" t="s">
        <v>858</v>
      </c>
      <c r="C323" s="746" t="s">
        <v>1072</v>
      </c>
      <c r="D323" s="751">
        <v>4249.3535000000002</v>
      </c>
    </row>
    <row r="324" spans="1:4" s="34" customFormat="1" ht="25.5">
      <c r="A324" s="39">
        <v>315</v>
      </c>
      <c r="B324" s="57" t="s">
        <v>858</v>
      </c>
      <c r="C324" s="746" t="s">
        <v>1072</v>
      </c>
      <c r="D324" s="751">
        <v>4249.3535000000002</v>
      </c>
    </row>
    <row r="325" spans="1:4" s="34" customFormat="1" ht="25.5">
      <c r="A325" s="39">
        <v>316</v>
      </c>
      <c r="B325" s="57" t="s">
        <v>858</v>
      </c>
      <c r="C325" s="746" t="s">
        <v>1072</v>
      </c>
      <c r="D325" s="751">
        <v>4249.3535000000002</v>
      </c>
    </row>
    <row r="326" spans="1:4" s="34" customFormat="1" ht="25.5">
      <c r="A326" s="39">
        <v>317</v>
      </c>
      <c r="B326" s="57" t="s">
        <v>858</v>
      </c>
      <c r="C326" s="746" t="s">
        <v>1072</v>
      </c>
      <c r="D326" s="751">
        <v>4249.3535000000002</v>
      </c>
    </row>
    <row r="327" spans="1:4" s="34" customFormat="1" ht="25.5">
      <c r="A327" s="39">
        <v>318</v>
      </c>
      <c r="B327" s="57" t="s">
        <v>858</v>
      </c>
      <c r="C327" s="746" t="s">
        <v>1072</v>
      </c>
      <c r="D327" s="751">
        <v>4249.3535000000002</v>
      </c>
    </row>
    <row r="328" spans="1:4" s="34" customFormat="1" ht="25.5">
      <c r="A328" s="39">
        <v>319</v>
      </c>
      <c r="B328" s="57" t="s">
        <v>858</v>
      </c>
      <c r="C328" s="746" t="s">
        <v>1072</v>
      </c>
      <c r="D328" s="751">
        <v>4249.3535000000002</v>
      </c>
    </row>
    <row r="329" spans="1:4" s="34" customFormat="1" ht="25.5">
      <c r="A329" s="39">
        <v>320</v>
      </c>
      <c r="B329" s="57" t="s">
        <v>858</v>
      </c>
      <c r="C329" s="746" t="s">
        <v>1072</v>
      </c>
      <c r="D329" s="751">
        <v>4249.3535000000002</v>
      </c>
    </row>
    <row r="330" spans="1:4" s="34" customFormat="1" ht="25.5">
      <c r="A330" s="39">
        <v>321</v>
      </c>
      <c r="B330" s="57" t="s">
        <v>858</v>
      </c>
      <c r="C330" s="746" t="s">
        <v>1072</v>
      </c>
      <c r="D330" s="751">
        <v>4249.3535000000002</v>
      </c>
    </row>
    <row r="331" spans="1:4" s="34" customFormat="1" ht="25.5">
      <c r="A331" s="39">
        <v>322</v>
      </c>
      <c r="B331" s="57" t="s">
        <v>858</v>
      </c>
      <c r="C331" s="746" t="s">
        <v>1072</v>
      </c>
      <c r="D331" s="751">
        <v>4249.3535000000002</v>
      </c>
    </row>
    <row r="332" spans="1:4" s="34" customFormat="1" ht="25.5">
      <c r="A332" s="39">
        <v>323</v>
      </c>
      <c r="B332" s="57" t="s">
        <v>858</v>
      </c>
      <c r="C332" s="746" t="s">
        <v>1072</v>
      </c>
      <c r="D332" s="751">
        <v>4249.3535000000002</v>
      </c>
    </row>
    <row r="333" spans="1:4" s="34" customFormat="1" ht="25.5">
      <c r="A333" s="39">
        <v>324</v>
      </c>
      <c r="B333" s="57" t="s">
        <v>858</v>
      </c>
      <c r="C333" s="746" t="s">
        <v>1072</v>
      </c>
      <c r="D333" s="751">
        <v>4249.3535000000002</v>
      </c>
    </row>
    <row r="334" spans="1:4" s="34" customFormat="1" ht="25.5">
      <c r="A334" s="39">
        <v>325</v>
      </c>
      <c r="B334" s="57" t="s">
        <v>858</v>
      </c>
      <c r="C334" s="746" t="s">
        <v>1072</v>
      </c>
      <c r="D334" s="751">
        <v>4249.3535000000002</v>
      </c>
    </row>
    <row r="335" spans="1:4" s="34" customFormat="1" ht="25.5">
      <c r="A335" s="39">
        <v>326</v>
      </c>
      <c r="B335" s="57" t="s">
        <v>858</v>
      </c>
      <c r="C335" s="746" t="s">
        <v>1072</v>
      </c>
      <c r="D335" s="751">
        <v>4249.3535000000002</v>
      </c>
    </row>
    <row r="336" spans="1:4" s="34" customFormat="1" ht="25.5">
      <c r="A336" s="39">
        <v>327</v>
      </c>
      <c r="B336" s="57" t="s">
        <v>858</v>
      </c>
      <c r="C336" s="746" t="s">
        <v>1072</v>
      </c>
      <c r="D336" s="751">
        <v>4249.3535000000002</v>
      </c>
    </row>
    <row r="337" spans="1:4" s="34" customFormat="1" ht="25.5">
      <c r="A337" s="39">
        <v>328</v>
      </c>
      <c r="B337" s="57" t="s">
        <v>858</v>
      </c>
      <c r="C337" s="746" t="s">
        <v>1073</v>
      </c>
      <c r="D337" s="751">
        <v>10409.959999999999</v>
      </c>
    </row>
    <row r="338" spans="1:4" s="34" customFormat="1" ht="25.5">
      <c r="A338" s="39">
        <v>329</v>
      </c>
      <c r="B338" s="57" t="s">
        <v>858</v>
      </c>
      <c r="C338" s="746" t="s">
        <v>1073</v>
      </c>
      <c r="D338" s="751">
        <v>10409.959999999999</v>
      </c>
    </row>
    <row r="339" spans="1:4" s="34" customFormat="1" ht="25.5">
      <c r="A339" s="39">
        <v>330</v>
      </c>
      <c r="B339" s="57" t="s">
        <v>858</v>
      </c>
      <c r="C339" s="746" t="s">
        <v>1073</v>
      </c>
      <c r="D339" s="751">
        <v>10409.959999999999</v>
      </c>
    </row>
    <row r="340" spans="1:4" s="34" customFormat="1" ht="38.25">
      <c r="A340" s="39">
        <v>331</v>
      </c>
      <c r="B340" s="57" t="s">
        <v>858</v>
      </c>
      <c r="C340" s="746" t="s">
        <v>1074</v>
      </c>
      <c r="D340" s="751">
        <v>10319.84</v>
      </c>
    </row>
    <row r="341" spans="1:4" s="34" customFormat="1" ht="38.25">
      <c r="A341" s="39">
        <v>332</v>
      </c>
      <c r="B341" s="57" t="s">
        <v>858</v>
      </c>
      <c r="C341" s="746" t="s">
        <v>1075</v>
      </c>
      <c r="D341" s="751">
        <v>3427.6095</v>
      </c>
    </row>
    <row r="342" spans="1:4" s="34" customFormat="1" ht="38.25">
      <c r="A342" s="39">
        <v>333</v>
      </c>
      <c r="B342" s="57" t="s">
        <v>858</v>
      </c>
      <c r="C342" s="746" t="s">
        <v>1075</v>
      </c>
      <c r="D342" s="751">
        <v>3427.6095</v>
      </c>
    </row>
    <row r="343" spans="1:4" s="34" customFormat="1" ht="38.25">
      <c r="A343" s="39">
        <v>334</v>
      </c>
      <c r="B343" s="57" t="s">
        <v>858</v>
      </c>
      <c r="C343" s="746" t="s">
        <v>1075</v>
      </c>
      <c r="D343" s="751">
        <v>3427.6095</v>
      </c>
    </row>
    <row r="344" spans="1:4" s="34" customFormat="1" ht="38.25">
      <c r="A344" s="39">
        <v>335</v>
      </c>
      <c r="B344" s="57" t="s">
        <v>858</v>
      </c>
      <c r="C344" s="746" t="s">
        <v>1075</v>
      </c>
      <c r="D344" s="751">
        <v>3427.6095</v>
      </c>
    </row>
    <row r="345" spans="1:4" s="34" customFormat="1" ht="38.25">
      <c r="A345" s="39">
        <v>336</v>
      </c>
      <c r="B345" s="57" t="s">
        <v>858</v>
      </c>
      <c r="C345" s="746" t="s">
        <v>1075</v>
      </c>
      <c r="D345" s="751">
        <v>3427.6095</v>
      </c>
    </row>
    <row r="346" spans="1:4" s="34" customFormat="1" ht="38.25">
      <c r="A346" s="39">
        <v>337</v>
      </c>
      <c r="B346" s="57" t="s">
        <v>858</v>
      </c>
      <c r="C346" s="746" t="s">
        <v>1075</v>
      </c>
      <c r="D346" s="751">
        <v>3427.6095</v>
      </c>
    </row>
    <row r="347" spans="1:4" s="34" customFormat="1" ht="38.25">
      <c r="A347" s="39">
        <v>338</v>
      </c>
      <c r="B347" s="57" t="s">
        <v>858</v>
      </c>
      <c r="C347" s="746" t="s">
        <v>1075</v>
      </c>
      <c r="D347" s="751">
        <v>3427.6095</v>
      </c>
    </row>
    <row r="348" spans="1:4" s="34" customFormat="1" ht="38.25">
      <c r="A348" s="39">
        <v>339</v>
      </c>
      <c r="B348" s="57" t="s">
        <v>858</v>
      </c>
      <c r="C348" s="746" t="s">
        <v>1075</v>
      </c>
      <c r="D348" s="751">
        <v>3427.6095</v>
      </c>
    </row>
    <row r="349" spans="1:4" s="34" customFormat="1" ht="38.25">
      <c r="A349" s="39">
        <v>340</v>
      </c>
      <c r="B349" s="57" t="s">
        <v>858</v>
      </c>
      <c r="C349" s="746" t="s">
        <v>1075</v>
      </c>
      <c r="D349" s="751">
        <v>3427.6095</v>
      </c>
    </row>
    <row r="350" spans="1:4" s="34" customFormat="1" ht="38.25">
      <c r="A350" s="39">
        <v>341</v>
      </c>
      <c r="B350" s="57" t="s">
        <v>858</v>
      </c>
      <c r="C350" s="746" t="s">
        <v>1075</v>
      </c>
      <c r="D350" s="751">
        <v>3427.6095</v>
      </c>
    </row>
    <row r="351" spans="1:4" s="34" customFormat="1" ht="38.25">
      <c r="A351" s="39">
        <v>342</v>
      </c>
      <c r="B351" s="57" t="s">
        <v>858</v>
      </c>
      <c r="C351" s="746" t="s">
        <v>1075</v>
      </c>
      <c r="D351" s="751">
        <v>3427.6095</v>
      </c>
    </row>
    <row r="352" spans="1:4" s="34" customFormat="1" ht="38.25">
      <c r="A352" s="39">
        <v>343</v>
      </c>
      <c r="B352" s="57" t="s">
        <v>858</v>
      </c>
      <c r="C352" s="746" t="s">
        <v>1075</v>
      </c>
      <c r="D352" s="751">
        <v>3427.6095</v>
      </c>
    </row>
    <row r="353" spans="1:4" s="34" customFormat="1" ht="38.25">
      <c r="A353" s="39">
        <v>344</v>
      </c>
      <c r="B353" s="57" t="s">
        <v>858</v>
      </c>
      <c r="C353" s="746" t="s">
        <v>1075</v>
      </c>
      <c r="D353" s="751">
        <v>3427.6095</v>
      </c>
    </row>
    <row r="354" spans="1:4" s="34" customFormat="1" ht="38.25">
      <c r="A354" s="39">
        <v>345</v>
      </c>
      <c r="B354" s="57" t="s">
        <v>858</v>
      </c>
      <c r="C354" s="746" t="s">
        <v>1075</v>
      </c>
      <c r="D354" s="751">
        <v>3427.61</v>
      </c>
    </row>
    <row r="355" spans="1:4" s="34" customFormat="1" ht="38.25">
      <c r="A355" s="39">
        <v>346</v>
      </c>
      <c r="B355" s="57" t="s">
        <v>858</v>
      </c>
      <c r="C355" s="746" t="s">
        <v>1075</v>
      </c>
      <c r="D355" s="751">
        <v>3427.61</v>
      </c>
    </row>
    <row r="356" spans="1:4" s="34" customFormat="1" ht="38.25">
      <c r="A356" s="39">
        <v>347</v>
      </c>
      <c r="B356" s="57" t="s">
        <v>858</v>
      </c>
      <c r="C356" s="746" t="s">
        <v>1075</v>
      </c>
      <c r="D356" s="751">
        <v>7403.0445</v>
      </c>
    </row>
    <row r="357" spans="1:4" s="34" customFormat="1" ht="25.5">
      <c r="A357" s="39">
        <v>348</v>
      </c>
      <c r="B357" s="57" t="s">
        <v>858</v>
      </c>
      <c r="C357" s="746" t="s">
        <v>1076</v>
      </c>
      <c r="D357" s="751">
        <v>7403.0445</v>
      </c>
    </row>
    <row r="358" spans="1:4" s="34" customFormat="1" ht="25.5">
      <c r="A358" s="39">
        <v>349</v>
      </c>
      <c r="B358" s="57" t="s">
        <v>858</v>
      </c>
      <c r="C358" s="746" t="s">
        <v>1076</v>
      </c>
      <c r="D358" s="751">
        <v>7403.0445</v>
      </c>
    </row>
    <row r="359" spans="1:4" s="34" customFormat="1" ht="25.5">
      <c r="A359" s="39">
        <v>350</v>
      </c>
      <c r="B359" s="57" t="s">
        <v>858</v>
      </c>
      <c r="C359" s="746" t="s">
        <v>1076</v>
      </c>
      <c r="D359" s="751">
        <v>7403.0445</v>
      </c>
    </row>
    <row r="360" spans="1:4" s="34" customFormat="1" ht="25.5">
      <c r="A360" s="39">
        <v>351</v>
      </c>
      <c r="B360" s="57" t="s">
        <v>858</v>
      </c>
      <c r="C360" s="746" t="s">
        <v>1076</v>
      </c>
      <c r="D360" s="751">
        <v>7403.0445</v>
      </c>
    </row>
    <row r="361" spans="1:4" s="34" customFormat="1" ht="25.5">
      <c r="A361" s="39">
        <v>352</v>
      </c>
      <c r="B361" s="57" t="s">
        <v>858</v>
      </c>
      <c r="C361" s="746" t="s">
        <v>1076</v>
      </c>
      <c r="D361" s="751">
        <v>7403.0445</v>
      </c>
    </row>
    <row r="362" spans="1:4" s="34" customFormat="1" ht="25.5">
      <c r="A362" s="39">
        <v>353</v>
      </c>
      <c r="B362" s="57" t="s">
        <v>858</v>
      </c>
      <c r="C362" s="746" t="s">
        <v>1076</v>
      </c>
      <c r="D362" s="751">
        <v>7403.0445</v>
      </c>
    </row>
    <row r="363" spans="1:4" s="34" customFormat="1" ht="25.5">
      <c r="A363" s="39">
        <v>354</v>
      </c>
      <c r="B363" s="57" t="s">
        <v>858</v>
      </c>
      <c r="C363" s="746" t="s">
        <v>1076</v>
      </c>
      <c r="D363" s="751">
        <v>7403.0445</v>
      </c>
    </row>
    <row r="364" spans="1:4" s="34" customFormat="1" ht="25.5">
      <c r="A364" s="39">
        <v>355</v>
      </c>
      <c r="B364" s="57" t="s">
        <v>858</v>
      </c>
      <c r="C364" s="746" t="s">
        <v>1076</v>
      </c>
      <c r="D364" s="751">
        <v>7403.0445</v>
      </c>
    </row>
    <row r="365" spans="1:4" s="34" customFormat="1" ht="25.5">
      <c r="A365" s="39">
        <v>356</v>
      </c>
      <c r="B365" s="57" t="s">
        <v>858</v>
      </c>
      <c r="C365" s="746" t="s">
        <v>1076</v>
      </c>
      <c r="D365" s="751">
        <v>7403.0445</v>
      </c>
    </row>
    <row r="366" spans="1:4" s="34" customFormat="1" ht="25.5">
      <c r="A366" s="39">
        <v>357</v>
      </c>
      <c r="B366" s="57" t="s">
        <v>858</v>
      </c>
      <c r="C366" s="746" t="s">
        <v>1076</v>
      </c>
      <c r="D366" s="751">
        <v>7403.0445</v>
      </c>
    </row>
    <row r="367" spans="1:4" s="34" customFormat="1" ht="25.5">
      <c r="A367" s="39">
        <v>358</v>
      </c>
      <c r="B367" s="57" t="s">
        <v>858</v>
      </c>
      <c r="C367" s="746" t="s">
        <v>1076</v>
      </c>
      <c r="D367" s="751">
        <v>7403.0445</v>
      </c>
    </row>
    <row r="368" spans="1:4" s="34" customFormat="1" ht="25.5">
      <c r="A368" s="39">
        <v>359</v>
      </c>
      <c r="B368" s="57" t="s">
        <v>858</v>
      </c>
      <c r="C368" s="746" t="s">
        <v>1076</v>
      </c>
      <c r="D368" s="751">
        <v>7403.0445</v>
      </c>
    </row>
    <row r="369" spans="1:4" s="34" customFormat="1" ht="25.5">
      <c r="A369" s="39">
        <v>360</v>
      </c>
      <c r="B369" s="57" t="s">
        <v>858</v>
      </c>
      <c r="C369" s="746" t="s">
        <v>1076</v>
      </c>
      <c r="D369" s="751">
        <v>7403.0445</v>
      </c>
    </row>
    <row r="370" spans="1:4" s="34" customFormat="1" ht="25.5">
      <c r="A370" s="39">
        <v>361</v>
      </c>
      <c r="B370" s="57" t="s">
        <v>858</v>
      </c>
      <c r="C370" s="746" t="s">
        <v>1076</v>
      </c>
      <c r="D370" s="751">
        <v>7403.0445</v>
      </c>
    </row>
    <row r="371" spans="1:4" s="34" customFormat="1" ht="25.5">
      <c r="A371" s="39">
        <v>362</v>
      </c>
      <c r="B371" s="57" t="s">
        <v>858</v>
      </c>
      <c r="C371" s="746" t="s">
        <v>1076</v>
      </c>
      <c r="D371" s="751">
        <v>7403.0445</v>
      </c>
    </row>
    <row r="372" spans="1:4" s="34" customFormat="1" ht="25.5">
      <c r="A372" s="39">
        <v>363</v>
      </c>
      <c r="B372" s="57" t="s">
        <v>858</v>
      </c>
      <c r="C372" s="746" t="s">
        <v>1076</v>
      </c>
      <c r="D372" s="751">
        <v>7403.0445</v>
      </c>
    </row>
    <row r="373" spans="1:4" s="34" customFormat="1" ht="25.5">
      <c r="A373" s="39">
        <v>364</v>
      </c>
      <c r="B373" s="57" t="s">
        <v>858</v>
      </c>
      <c r="C373" s="746" t="s">
        <v>1076</v>
      </c>
      <c r="D373" s="751">
        <v>7403.0445</v>
      </c>
    </row>
    <row r="374" spans="1:4" s="34" customFormat="1" ht="25.5">
      <c r="A374" s="39">
        <v>365</v>
      </c>
      <c r="B374" s="57" t="s">
        <v>858</v>
      </c>
      <c r="C374" s="746" t="s">
        <v>1076</v>
      </c>
      <c r="D374" s="751">
        <v>7403.0445</v>
      </c>
    </row>
    <row r="375" spans="1:4" s="34" customFormat="1" ht="25.5">
      <c r="A375" s="39">
        <v>366</v>
      </c>
      <c r="B375" s="57" t="s">
        <v>858</v>
      </c>
      <c r="C375" s="746" t="s">
        <v>1076</v>
      </c>
      <c r="D375" s="751">
        <v>7403.0445</v>
      </c>
    </row>
    <row r="376" spans="1:4" s="34" customFormat="1" ht="25.5">
      <c r="A376" s="39">
        <v>367</v>
      </c>
      <c r="B376" s="57" t="s">
        <v>858</v>
      </c>
      <c r="C376" s="746" t="s">
        <v>1076</v>
      </c>
      <c r="D376" s="751">
        <v>7403.0445</v>
      </c>
    </row>
    <row r="377" spans="1:4" s="34" customFormat="1" ht="25.5">
      <c r="A377" s="39">
        <v>368</v>
      </c>
      <c r="B377" s="57" t="s">
        <v>858</v>
      </c>
      <c r="C377" s="746" t="s">
        <v>1076</v>
      </c>
      <c r="D377" s="751">
        <v>7403.0445</v>
      </c>
    </row>
    <row r="378" spans="1:4" s="34" customFormat="1" ht="25.5">
      <c r="A378" s="39">
        <v>369</v>
      </c>
      <c r="B378" s="57" t="s">
        <v>858</v>
      </c>
      <c r="C378" s="746" t="s">
        <v>1076</v>
      </c>
      <c r="D378" s="751">
        <v>7403.0445</v>
      </c>
    </row>
    <row r="379" spans="1:4" s="34" customFormat="1" ht="25.5">
      <c r="A379" s="39">
        <v>370</v>
      </c>
      <c r="B379" s="57" t="s">
        <v>858</v>
      </c>
      <c r="C379" s="746" t="s">
        <v>1076</v>
      </c>
      <c r="D379" s="751">
        <v>7403.0445</v>
      </c>
    </row>
    <row r="380" spans="1:4" s="34" customFormat="1" ht="25.5">
      <c r="A380" s="39">
        <v>371</v>
      </c>
      <c r="B380" s="57" t="s">
        <v>858</v>
      </c>
      <c r="C380" s="746" t="s">
        <v>1076</v>
      </c>
      <c r="D380" s="751">
        <v>7403.0445</v>
      </c>
    </row>
    <row r="381" spans="1:4" s="34" customFormat="1" ht="25.5">
      <c r="A381" s="39">
        <v>372</v>
      </c>
      <c r="B381" s="57" t="s">
        <v>858</v>
      </c>
      <c r="C381" s="746" t="s">
        <v>1076</v>
      </c>
      <c r="D381" s="751">
        <v>7403.0445</v>
      </c>
    </row>
    <row r="382" spans="1:4" s="34" customFormat="1" ht="25.5">
      <c r="A382" s="39">
        <v>373</v>
      </c>
      <c r="B382" s="57" t="s">
        <v>858</v>
      </c>
      <c r="C382" s="746" t="s">
        <v>1076</v>
      </c>
      <c r="D382" s="751">
        <v>7403.0445</v>
      </c>
    </row>
    <row r="383" spans="1:4" s="34" customFormat="1" ht="25.5">
      <c r="A383" s="39">
        <v>374</v>
      </c>
      <c r="B383" s="57" t="s">
        <v>858</v>
      </c>
      <c r="C383" s="746" t="s">
        <v>1076</v>
      </c>
      <c r="D383" s="751">
        <v>7403.0445</v>
      </c>
    </row>
    <row r="384" spans="1:4" s="34" customFormat="1" ht="25.5">
      <c r="A384" s="39">
        <v>375</v>
      </c>
      <c r="B384" s="57" t="s">
        <v>858</v>
      </c>
      <c r="C384" s="746" t="s">
        <v>1076</v>
      </c>
      <c r="D384" s="751">
        <v>7403.0445</v>
      </c>
    </row>
    <row r="385" spans="1:4" s="34" customFormat="1" ht="25.5">
      <c r="A385" s="39">
        <v>376</v>
      </c>
      <c r="B385" s="57" t="s">
        <v>858</v>
      </c>
      <c r="C385" s="746" t="s">
        <v>1076</v>
      </c>
      <c r="D385" s="751">
        <v>7403.0445</v>
      </c>
    </row>
    <row r="386" spans="1:4" s="34" customFormat="1" ht="25.5">
      <c r="A386" s="39">
        <v>377</v>
      </c>
      <c r="B386" s="57" t="s">
        <v>858</v>
      </c>
      <c r="C386" s="746" t="s">
        <v>1076</v>
      </c>
      <c r="D386" s="751">
        <v>7403.0445</v>
      </c>
    </row>
    <row r="387" spans="1:4" s="34" customFormat="1" ht="25.5">
      <c r="A387" s="39">
        <v>378</v>
      </c>
      <c r="B387" s="57" t="s">
        <v>858</v>
      </c>
      <c r="C387" s="746" t="s">
        <v>1076</v>
      </c>
      <c r="D387" s="751">
        <v>7403.0445</v>
      </c>
    </row>
    <row r="388" spans="1:4" s="34" customFormat="1" ht="25.5">
      <c r="A388" s="39">
        <v>379</v>
      </c>
      <c r="B388" s="57" t="s">
        <v>858</v>
      </c>
      <c r="C388" s="746" t="s">
        <v>1076</v>
      </c>
      <c r="D388" s="751">
        <v>7403.0445</v>
      </c>
    </row>
    <row r="389" spans="1:4" s="34" customFormat="1" ht="25.5">
      <c r="A389" s="39">
        <v>380</v>
      </c>
      <c r="B389" s="57" t="s">
        <v>858</v>
      </c>
      <c r="C389" s="746" t="s">
        <v>1076</v>
      </c>
      <c r="D389" s="751">
        <v>7403.0445</v>
      </c>
    </row>
    <row r="390" spans="1:4" s="34" customFormat="1" ht="25.5">
      <c r="A390" s="39">
        <v>381</v>
      </c>
      <c r="B390" s="57" t="s">
        <v>858</v>
      </c>
      <c r="C390" s="746" t="s">
        <v>1077</v>
      </c>
      <c r="D390" s="751">
        <v>8850.9290000000001</v>
      </c>
    </row>
    <row r="391" spans="1:4" s="34" customFormat="1" ht="25.5">
      <c r="A391" s="39">
        <v>382</v>
      </c>
      <c r="B391" s="57" t="s">
        <v>858</v>
      </c>
      <c r="C391" s="746" t="s">
        <v>1077</v>
      </c>
      <c r="D391" s="751">
        <v>8850.9290000000001</v>
      </c>
    </row>
    <row r="392" spans="1:4" s="34" customFormat="1" ht="25.5">
      <c r="A392" s="39">
        <v>383</v>
      </c>
      <c r="B392" s="57" t="s">
        <v>858</v>
      </c>
      <c r="C392" s="746" t="s">
        <v>1077</v>
      </c>
      <c r="D392" s="751">
        <v>8850.9290000000001</v>
      </c>
    </row>
    <row r="393" spans="1:4" s="34" customFormat="1" ht="25.5">
      <c r="A393" s="39">
        <v>384</v>
      </c>
      <c r="B393" s="57" t="s">
        <v>858</v>
      </c>
      <c r="C393" s="746" t="s">
        <v>1077</v>
      </c>
      <c r="D393" s="751">
        <v>8850.9290000000001</v>
      </c>
    </row>
    <row r="394" spans="1:4" s="34" customFormat="1" ht="25.5">
      <c r="A394" s="39">
        <v>385</v>
      </c>
      <c r="B394" s="57" t="s">
        <v>858</v>
      </c>
      <c r="C394" s="746" t="s">
        <v>1077</v>
      </c>
      <c r="D394" s="751">
        <v>8850.9290000000001</v>
      </c>
    </row>
    <row r="395" spans="1:4" s="34" customFormat="1" ht="25.5">
      <c r="A395" s="39">
        <v>386</v>
      </c>
      <c r="B395" s="57" t="s">
        <v>858</v>
      </c>
      <c r="C395" s="746" t="s">
        <v>1077</v>
      </c>
      <c r="D395" s="751">
        <v>8850.9290000000001</v>
      </c>
    </row>
    <row r="396" spans="1:4" s="34" customFormat="1">
      <c r="A396" s="39">
        <v>387</v>
      </c>
      <c r="B396" s="57" t="s">
        <v>858</v>
      </c>
      <c r="C396" s="746" t="s">
        <v>1078</v>
      </c>
      <c r="D396" s="751">
        <v>3672.03</v>
      </c>
    </row>
    <row r="397" spans="1:4" s="34" customFormat="1">
      <c r="A397" s="39">
        <v>388</v>
      </c>
      <c r="B397" s="57" t="s">
        <v>858</v>
      </c>
      <c r="C397" s="746" t="s">
        <v>1078</v>
      </c>
      <c r="D397" s="751">
        <v>3672.03</v>
      </c>
    </row>
    <row r="398" spans="1:4" s="34" customFormat="1">
      <c r="A398" s="39">
        <v>389</v>
      </c>
      <c r="B398" s="57" t="s">
        <v>858</v>
      </c>
      <c r="C398" s="746" t="s">
        <v>1078</v>
      </c>
      <c r="D398" s="751">
        <v>3672.03</v>
      </c>
    </row>
    <row r="399" spans="1:4" s="34" customFormat="1">
      <c r="A399" s="39">
        <v>390</v>
      </c>
      <c r="B399" s="57" t="s">
        <v>858</v>
      </c>
      <c r="C399" s="746" t="s">
        <v>1078</v>
      </c>
      <c r="D399" s="751">
        <v>3672.03</v>
      </c>
    </row>
    <row r="400" spans="1:4" s="34" customFormat="1">
      <c r="A400" s="39">
        <v>391</v>
      </c>
      <c r="B400" s="57" t="s">
        <v>858</v>
      </c>
      <c r="C400" s="746" t="s">
        <v>1078</v>
      </c>
      <c r="D400" s="751">
        <v>3672.03</v>
      </c>
    </row>
    <row r="401" spans="1:4" s="34" customFormat="1">
      <c r="A401" s="39">
        <v>392</v>
      </c>
      <c r="B401" s="57" t="s">
        <v>858</v>
      </c>
      <c r="C401" s="746" t="s">
        <v>1078</v>
      </c>
      <c r="D401" s="751">
        <v>3672.03</v>
      </c>
    </row>
    <row r="402" spans="1:4" s="34" customFormat="1">
      <c r="A402" s="39">
        <v>393</v>
      </c>
      <c r="B402" s="57" t="s">
        <v>858</v>
      </c>
      <c r="C402" s="746" t="s">
        <v>1078</v>
      </c>
      <c r="D402" s="751">
        <v>3672.03</v>
      </c>
    </row>
    <row r="403" spans="1:4" s="34" customFormat="1">
      <c r="A403" s="39">
        <v>394</v>
      </c>
      <c r="B403" s="57" t="s">
        <v>858</v>
      </c>
      <c r="C403" s="746" t="s">
        <v>1078</v>
      </c>
      <c r="D403" s="751">
        <v>3672.03</v>
      </c>
    </row>
    <row r="404" spans="1:4" s="34" customFormat="1">
      <c r="A404" s="39">
        <v>395</v>
      </c>
      <c r="B404" s="57" t="s">
        <v>858</v>
      </c>
      <c r="C404" s="746" t="s">
        <v>1078</v>
      </c>
      <c r="D404" s="751">
        <v>3672.03</v>
      </c>
    </row>
    <row r="405" spans="1:4" s="34" customFormat="1">
      <c r="A405" s="39">
        <v>396</v>
      </c>
      <c r="B405" s="57" t="s">
        <v>858</v>
      </c>
      <c r="C405" s="746" t="s">
        <v>1078</v>
      </c>
      <c r="D405" s="751">
        <v>3672.03</v>
      </c>
    </row>
    <row r="406" spans="1:4" s="34" customFormat="1">
      <c r="A406" s="39">
        <v>397</v>
      </c>
      <c r="B406" s="57" t="s">
        <v>858</v>
      </c>
      <c r="C406" s="746" t="s">
        <v>1078</v>
      </c>
      <c r="D406" s="751">
        <v>3672.03</v>
      </c>
    </row>
    <row r="407" spans="1:4" s="34" customFormat="1">
      <c r="A407" s="39">
        <v>398</v>
      </c>
      <c r="B407" s="57" t="s">
        <v>858</v>
      </c>
      <c r="C407" s="746" t="s">
        <v>1078</v>
      </c>
      <c r="D407" s="751">
        <v>3672.03</v>
      </c>
    </row>
    <row r="408" spans="1:4" s="34" customFormat="1">
      <c r="A408" s="39">
        <v>399</v>
      </c>
      <c r="B408" s="57" t="s">
        <v>858</v>
      </c>
      <c r="C408" s="746" t="s">
        <v>1078</v>
      </c>
      <c r="D408" s="751">
        <v>3672.03</v>
      </c>
    </row>
    <row r="409" spans="1:4" s="34" customFormat="1">
      <c r="A409" s="39">
        <v>400</v>
      </c>
      <c r="B409" s="57" t="s">
        <v>858</v>
      </c>
      <c r="C409" s="746" t="s">
        <v>1078</v>
      </c>
      <c r="D409" s="751">
        <v>3672.03</v>
      </c>
    </row>
    <row r="410" spans="1:4" s="34" customFormat="1">
      <c r="A410" s="39">
        <v>401</v>
      </c>
      <c r="B410" s="57" t="s">
        <v>858</v>
      </c>
      <c r="C410" s="746" t="s">
        <v>1078</v>
      </c>
      <c r="D410" s="751">
        <v>3672.03</v>
      </c>
    </row>
    <row r="411" spans="1:4" s="34" customFormat="1">
      <c r="A411" s="39">
        <v>402</v>
      </c>
      <c r="B411" s="57" t="s">
        <v>858</v>
      </c>
      <c r="C411" s="746" t="s">
        <v>1078</v>
      </c>
      <c r="D411" s="751">
        <v>3672.03</v>
      </c>
    </row>
    <row r="412" spans="1:4" s="34" customFormat="1">
      <c r="A412" s="39">
        <v>403</v>
      </c>
      <c r="B412" s="57" t="s">
        <v>858</v>
      </c>
      <c r="C412" s="746" t="s">
        <v>1078</v>
      </c>
      <c r="D412" s="751">
        <v>3672.03</v>
      </c>
    </row>
    <row r="413" spans="1:4" s="34" customFormat="1">
      <c r="A413" s="39">
        <v>404</v>
      </c>
      <c r="B413" s="57" t="s">
        <v>858</v>
      </c>
      <c r="C413" s="746" t="s">
        <v>1078</v>
      </c>
      <c r="D413" s="751">
        <v>3672.03</v>
      </c>
    </row>
    <row r="414" spans="1:4" s="34" customFormat="1">
      <c r="A414" s="39">
        <v>405</v>
      </c>
      <c r="B414" s="57" t="s">
        <v>858</v>
      </c>
      <c r="C414" s="746" t="s">
        <v>1078</v>
      </c>
      <c r="D414" s="751">
        <v>3672.03</v>
      </c>
    </row>
    <row r="415" spans="1:4" s="34" customFormat="1">
      <c r="A415" s="39">
        <v>406</v>
      </c>
      <c r="B415" s="57" t="s">
        <v>858</v>
      </c>
      <c r="C415" s="746" t="s">
        <v>1078</v>
      </c>
      <c r="D415" s="751">
        <v>3672.03</v>
      </c>
    </row>
    <row r="416" spans="1:4" s="34" customFormat="1">
      <c r="A416" s="39">
        <v>407</v>
      </c>
      <c r="B416" s="57" t="s">
        <v>858</v>
      </c>
      <c r="C416" s="746" t="s">
        <v>1078</v>
      </c>
      <c r="D416" s="751">
        <v>3672.03</v>
      </c>
    </row>
    <row r="417" spans="1:4" s="34" customFormat="1">
      <c r="A417" s="39">
        <v>408</v>
      </c>
      <c r="B417" s="57" t="s">
        <v>858</v>
      </c>
      <c r="C417" s="746" t="s">
        <v>1078</v>
      </c>
      <c r="D417" s="751">
        <v>3672.0340000000001</v>
      </c>
    </row>
    <row r="418" spans="1:4" s="34" customFormat="1">
      <c r="A418" s="39">
        <v>409</v>
      </c>
      <c r="B418" s="57" t="s">
        <v>858</v>
      </c>
      <c r="C418" s="746" t="s">
        <v>1078</v>
      </c>
      <c r="D418" s="751">
        <v>3672.03</v>
      </c>
    </row>
    <row r="419" spans="1:4" s="34" customFormat="1">
      <c r="A419" s="39">
        <v>410</v>
      </c>
      <c r="B419" s="57" t="s">
        <v>858</v>
      </c>
      <c r="C419" s="746" t="s">
        <v>1078</v>
      </c>
      <c r="D419" s="751">
        <v>3672.0340000000001</v>
      </c>
    </row>
    <row r="420" spans="1:4" s="34" customFormat="1">
      <c r="A420" s="39">
        <v>411</v>
      </c>
      <c r="B420" s="57" t="s">
        <v>858</v>
      </c>
      <c r="C420" s="746" t="s">
        <v>1078</v>
      </c>
      <c r="D420" s="751">
        <v>3672.0340000000001</v>
      </c>
    </row>
    <row r="421" spans="1:4" s="34" customFormat="1">
      <c r="A421" s="39">
        <v>412</v>
      </c>
      <c r="B421" s="57" t="s">
        <v>858</v>
      </c>
      <c r="C421" s="746" t="s">
        <v>1078</v>
      </c>
      <c r="D421" s="751">
        <v>3672.03</v>
      </c>
    </row>
    <row r="422" spans="1:4" s="34" customFormat="1">
      <c r="A422" s="39">
        <v>413</v>
      </c>
      <c r="B422" s="57" t="s">
        <v>858</v>
      </c>
      <c r="C422" s="746" t="s">
        <v>1078</v>
      </c>
      <c r="D422" s="751">
        <v>3672.03</v>
      </c>
    </row>
    <row r="423" spans="1:4" s="34" customFormat="1">
      <c r="A423" s="39">
        <v>414</v>
      </c>
      <c r="B423" s="57" t="s">
        <v>858</v>
      </c>
      <c r="C423" s="746" t="s">
        <v>1078</v>
      </c>
      <c r="D423" s="751">
        <v>3672.03</v>
      </c>
    </row>
    <row r="424" spans="1:4" s="34" customFormat="1">
      <c r="A424" s="39">
        <v>415</v>
      </c>
      <c r="B424" s="57" t="s">
        <v>858</v>
      </c>
      <c r="C424" s="746" t="s">
        <v>1078</v>
      </c>
      <c r="D424" s="751">
        <v>3672.03</v>
      </c>
    </row>
    <row r="425" spans="1:4" s="34" customFormat="1">
      <c r="A425" s="39">
        <v>416</v>
      </c>
      <c r="B425" s="57" t="s">
        <v>858</v>
      </c>
      <c r="C425" s="746" t="s">
        <v>1078</v>
      </c>
      <c r="D425" s="751">
        <v>3672.03</v>
      </c>
    </row>
    <row r="426" spans="1:4" s="34" customFormat="1">
      <c r="A426" s="39">
        <v>417</v>
      </c>
      <c r="B426" s="57" t="s">
        <v>858</v>
      </c>
      <c r="C426" s="746" t="s">
        <v>1078</v>
      </c>
      <c r="D426" s="751">
        <v>3672.03</v>
      </c>
    </row>
    <row r="427" spans="1:4" s="34" customFormat="1">
      <c r="A427" s="39">
        <v>418</v>
      </c>
      <c r="B427" s="57" t="s">
        <v>858</v>
      </c>
      <c r="C427" s="746" t="s">
        <v>1078</v>
      </c>
      <c r="D427" s="751">
        <v>3672.03</v>
      </c>
    </row>
    <row r="428" spans="1:4" s="34" customFormat="1">
      <c r="A428" s="39">
        <v>419</v>
      </c>
      <c r="B428" s="57" t="s">
        <v>858</v>
      </c>
      <c r="C428" s="746" t="s">
        <v>1078</v>
      </c>
      <c r="D428" s="751">
        <v>3672.03</v>
      </c>
    </row>
    <row r="429" spans="1:4" s="34" customFormat="1">
      <c r="A429" s="39">
        <v>420</v>
      </c>
      <c r="B429" s="57" t="s">
        <v>858</v>
      </c>
      <c r="C429" s="746" t="s">
        <v>1078</v>
      </c>
      <c r="D429" s="751">
        <v>3672.03</v>
      </c>
    </row>
    <row r="430" spans="1:4" s="34" customFormat="1">
      <c r="A430" s="39">
        <v>421</v>
      </c>
      <c r="B430" s="57" t="s">
        <v>858</v>
      </c>
      <c r="C430" s="746" t="s">
        <v>1078</v>
      </c>
      <c r="D430" s="751">
        <v>3672.03</v>
      </c>
    </row>
    <row r="431" spans="1:4" s="34" customFormat="1">
      <c r="A431" s="39">
        <v>422</v>
      </c>
      <c r="B431" s="57" t="s">
        <v>858</v>
      </c>
      <c r="C431" s="746" t="s">
        <v>1078</v>
      </c>
      <c r="D431" s="751">
        <v>3672.03</v>
      </c>
    </row>
    <row r="432" spans="1:4" s="34" customFormat="1">
      <c r="A432" s="39">
        <v>423</v>
      </c>
      <c r="B432" s="57" t="s">
        <v>858</v>
      </c>
      <c r="C432" s="746" t="s">
        <v>1078</v>
      </c>
      <c r="D432" s="751">
        <v>3672.03</v>
      </c>
    </row>
    <row r="433" spans="1:4" s="34" customFormat="1">
      <c r="A433" s="39">
        <v>424</v>
      </c>
      <c r="B433" s="57" t="s">
        <v>858</v>
      </c>
      <c r="C433" s="746" t="s">
        <v>1078</v>
      </c>
      <c r="D433" s="751">
        <v>3672.03</v>
      </c>
    </row>
    <row r="434" spans="1:4" s="34" customFormat="1">
      <c r="A434" s="39">
        <v>425</v>
      </c>
      <c r="B434" s="57" t="s">
        <v>858</v>
      </c>
      <c r="C434" s="746" t="s">
        <v>1078</v>
      </c>
      <c r="D434" s="751">
        <v>3672.03</v>
      </c>
    </row>
    <row r="435" spans="1:4" s="34" customFormat="1">
      <c r="A435" s="39">
        <v>426</v>
      </c>
      <c r="B435" s="57" t="s">
        <v>858</v>
      </c>
      <c r="C435" s="746" t="s">
        <v>1078</v>
      </c>
      <c r="D435" s="751">
        <v>3672.03</v>
      </c>
    </row>
    <row r="436" spans="1:4" s="34" customFormat="1">
      <c r="A436" s="39">
        <v>427</v>
      </c>
      <c r="B436" s="57" t="s">
        <v>858</v>
      </c>
      <c r="C436" s="746" t="s">
        <v>1078</v>
      </c>
      <c r="D436" s="751">
        <v>3672.03</v>
      </c>
    </row>
    <row r="437" spans="1:4" s="34" customFormat="1">
      <c r="A437" s="39">
        <v>428</v>
      </c>
      <c r="B437" s="57" t="s">
        <v>858</v>
      </c>
      <c r="C437" s="746" t="s">
        <v>1078</v>
      </c>
      <c r="D437" s="751">
        <v>3672.03</v>
      </c>
    </row>
    <row r="438" spans="1:4" s="34" customFormat="1" ht="25.5">
      <c r="A438" s="39">
        <v>429</v>
      </c>
      <c r="B438" s="57" t="s">
        <v>858</v>
      </c>
      <c r="C438" s="746" t="s">
        <v>1079</v>
      </c>
      <c r="D438" s="751">
        <v>2932.5</v>
      </c>
    </row>
    <row r="439" spans="1:4" s="34" customFormat="1">
      <c r="A439" s="39">
        <v>430</v>
      </c>
      <c r="B439" s="57" t="s">
        <v>858</v>
      </c>
      <c r="C439" s="746" t="s">
        <v>1080</v>
      </c>
      <c r="D439" s="751">
        <v>6693</v>
      </c>
    </row>
    <row r="440" spans="1:4" s="34" customFormat="1" ht="25.5">
      <c r="A440" s="39">
        <v>431</v>
      </c>
      <c r="B440" s="57" t="s">
        <v>858</v>
      </c>
      <c r="C440" s="746" t="s">
        <v>1079</v>
      </c>
      <c r="D440" s="751">
        <v>2932.5</v>
      </c>
    </row>
    <row r="441" spans="1:4" s="34" customFormat="1">
      <c r="A441" s="39">
        <v>432</v>
      </c>
      <c r="B441" s="57" t="s">
        <v>858</v>
      </c>
      <c r="C441" s="746" t="s">
        <v>1080</v>
      </c>
      <c r="D441" s="751">
        <v>6693</v>
      </c>
    </row>
    <row r="442" spans="1:4" s="34" customFormat="1" ht="25.5">
      <c r="A442" s="39">
        <v>433</v>
      </c>
      <c r="B442" s="57" t="s">
        <v>820</v>
      </c>
      <c r="C442" s="746" t="s">
        <v>1081</v>
      </c>
      <c r="D442" s="751">
        <v>5750</v>
      </c>
    </row>
    <row r="443" spans="1:4" s="34" customFormat="1" ht="25.5">
      <c r="A443" s="39">
        <v>434</v>
      </c>
      <c r="B443" s="57" t="s">
        <v>820</v>
      </c>
      <c r="C443" s="746" t="s">
        <v>1081</v>
      </c>
      <c r="D443" s="751">
        <v>5750</v>
      </c>
    </row>
    <row r="444" spans="1:4" s="34" customFormat="1" ht="25.5">
      <c r="A444" s="39">
        <v>435</v>
      </c>
      <c r="B444" s="57" t="s">
        <v>820</v>
      </c>
      <c r="C444" s="746" t="s">
        <v>1081</v>
      </c>
      <c r="D444" s="751">
        <v>5750</v>
      </c>
    </row>
    <row r="445" spans="1:4" s="34" customFormat="1" ht="25.5">
      <c r="A445" s="39">
        <v>436</v>
      </c>
      <c r="B445" s="57" t="s">
        <v>820</v>
      </c>
      <c r="C445" s="746" t="s">
        <v>1081</v>
      </c>
      <c r="D445" s="751">
        <v>5750</v>
      </c>
    </row>
    <row r="446" spans="1:4" s="34" customFormat="1" ht="25.5">
      <c r="A446" s="39">
        <v>437</v>
      </c>
      <c r="B446" s="57" t="s">
        <v>820</v>
      </c>
      <c r="C446" s="746" t="s">
        <v>1081</v>
      </c>
      <c r="D446" s="751">
        <v>5750</v>
      </c>
    </row>
    <row r="447" spans="1:4" s="34" customFormat="1" ht="25.5">
      <c r="A447" s="39">
        <v>438</v>
      </c>
      <c r="B447" s="57" t="s">
        <v>820</v>
      </c>
      <c r="C447" s="746" t="s">
        <v>1081</v>
      </c>
      <c r="D447" s="751">
        <v>5750</v>
      </c>
    </row>
    <row r="448" spans="1:4" s="34" customFormat="1" ht="25.5">
      <c r="A448" s="39">
        <v>439</v>
      </c>
      <c r="B448" s="57" t="s">
        <v>820</v>
      </c>
      <c r="C448" s="746" t="s">
        <v>1081</v>
      </c>
      <c r="D448" s="751">
        <v>5750</v>
      </c>
    </row>
    <row r="449" spans="1:4" s="34" customFormat="1" ht="25.5">
      <c r="A449" s="39">
        <v>440</v>
      </c>
      <c r="B449" s="57" t="s">
        <v>820</v>
      </c>
      <c r="C449" s="746" t="s">
        <v>1081</v>
      </c>
      <c r="D449" s="751">
        <v>5750</v>
      </c>
    </row>
    <row r="450" spans="1:4" s="34" customFormat="1" ht="25.5">
      <c r="A450" s="39">
        <v>441</v>
      </c>
      <c r="B450" s="57" t="s">
        <v>820</v>
      </c>
      <c r="C450" s="746" t="s">
        <v>1081</v>
      </c>
      <c r="D450" s="751">
        <v>5750</v>
      </c>
    </row>
    <row r="451" spans="1:4" s="34" customFormat="1" ht="25.5">
      <c r="A451" s="39">
        <v>442</v>
      </c>
      <c r="B451" s="57" t="s">
        <v>820</v>
      </c>
      <c r="C451" s="746" t="s">
        <v>1081</v>
      </c>
      <c r="D451" s="751">
        <v>5750</v>
      </c>
    </row>
    <row r="452" spans="1:4" s="34" customFormat="1" ht="25.5">
      <c r="A452" s="39">
        <v>443</v>
      </c>
      <c r="B452" s="57" t="s">
        <v>820</v>
      </c>
      <c r="C452" s="746" t="s">
        <v>1081</v>
      </c>
      <c r="D452" s="751">
        <v>5750</v>
      </c>
    </row>
    <row r="453" spans="1:4" s="34" customFormat="1" ht="25.5">
      <c r="A453" s="39">
        <v>444</v>
      </c>
      <c r="B453" s="57" t="s">
        <v>820</v>
      </c>
      <c r="C453" s="746" t="s">
        <v>1081</v>
      </c>
      <c r="D453" s="751">
        <v>5750</v>
      </c>
    </row>
    <row r="454" spans="1:4" s="34" customFormat="1" ht="25.5">
      <c r="A454" s="39">
        <v>445</v>
      </c>
      <c r="B454" s="57" t="s">
        <v>820</v>
      </c>
      <c r="C454" s="746" t="s">
        <v>1081</v>
      </c>
      <c r="D454" s="751">
        <v>5750</v>
      </c>
    </row>
    <row r="455" spans="1:4" s="34" customFormat="1" ht="25.5">
      <c r="A455" s="39">
        <v>446</v>
      </c>
      <c r="B455" s="57" t="s">
        <v>820</v>
      </c>
      <c r="C455" s="746" t="s">
        <v>1081</v>
      </c>
      <c r="D455" s="751">
        <v>5750</v>
      </c>
    </row>
    <row r="456" spans="1:4" s="34" customFormat="1" ht="25.5">
      <c r="A456" s="39">
        <v>447</v>
      </c>
      <c r="B456" s="57" t="s">
        <v>820</v>
      </c>
      <c r="C456" s="746" t="s">
        <v>1081</v>
      </c>
      <c r="D456" s="751">
        <v>5750</v>
      </c>
    </row>
    <row r="457" spans="1:4" s="34" customFormat="1" ht="25.5">
      <c r="A457" s="39">
        <v>448</v>
      </c>
      <c r="B457" s="57" t="s">
        <v>820</v>
      </c>
      <c r="C457" s="746" t="s">
        <v>1081</v>
      </c>
      <c r="D457" s="751">
        <v>5750</v>
      </c>
    </row>
    <row r="458" spans="1:4" s="34" customFormat="1" ht="25.5">
      <c r="A458" s="39">
        <v>449</v>
      </c>
      <c r="B458" s="57" t="s">
        <v>820</v>
      </c>
      <c r="C458" s="746" t="s">
        <v>1081</v>
      </c>
      <c r="D458" s="751">
        <v>5750</v>
      </c>
    </row>
    <row r="459" spans="1:4" s="34" customFormat="1" ht="25.5">
      <c r="A459" s="39">
        <v>450</v>
      </c>
      <c r="B459" s="57" t="s">
        <v>820</v>
      </c>
      <c r="C459" s="746" t="s">
        <v>1081</v>
      </c>
      <c r="D459" s="751">
        <v>5750</v>
      </c>
    </row>
    <row r="460" spans="1:4" s="34" customFormat="1" ht="25.5">
      <c r="A460" s="39">
        <v>451</v>
      </c>
      <c r="B460" s="57" t="s">
        <v>820</v>
      </c>
      <c r="C460" s="746" t="s">
        <v>1081</v>
      </c>
      <c r="D460" s="751">
        <v>5750</v>
      </c>
    </row>
    <row r="461" spans="1:4" s="34" customFormat="1" ht="25.5">
      <c r="A461" s="39">
        <v>452</v>
      </c>
      <c r="B461" s="57" t="s">
        <v>820</v>
      </c>
      <c r="C461" s="746" t="s">
        <v>1081</v>
      </c>
      <c r="D461" s="751">
        <v>5750</v>
      </c>
    </row>
    <row r="462" spans="1:4" s="34" customFormat="1" ht="25.5">
      <c r="A462" s="39">
        <v>453</v>
      </c>
      <c r="B462" s="57" t="s">
        <v>820</v>
      </c>
      <c r="C462" s="746" t="s">
        <v>1081</v>
      </c>
      <c r="D462" s="751">
        <v>5750</v>
      </c>
    </row>
    <row r="463" spans="1:4" s="34" customFormat="1" ht="25.5">
      <c r="A463" s="39">
        <v>454</v>
      </c>
      <c r="B463" s="57" t="s">
        <v>820</v>
      </c>
      <c r="C463" s="746" t="s">
        <v>1081</v>
      </c>
      <c r="D463" s="751">
        <v>5750</v>
      </c>
    </row>
    <row r="464" spans="1:4" s="34" customFormat="1" ht="25.5">
      <c r="A464" s="39">
        <v>455</v>
      </c>
      <c r="B464" s="57" t="s">
        <v>820</v>
      </c>
      <c r="C464" s="746" t="s">
        <v>1081</v>
      </c>
      <c r="D464" s="751">
        <v>5750</v>
      </c>
    </row>
    <row r="465" spans="1:4" s="34" customFormat="1" ht="25.5">
      <c r="A465" s="39">
        <v>456</v>
      </c>
      <c r="B465" s="57" t="s">
        <v>820</v>
      </c>
      <c r="C465" s="746" t="s">
        <v>1081</v>
      </c>
      <c r="D465" s="751">
        <v>5750</v>
      </c>
    </row>
    <row r="466" spans="1:4" s="34" customFormat="1" ht="25.5">
      <c r="A466" s="39">
        <v>457</v>
      </c>
      <c r="B466" s="57" t="s">
        <v>820</v>
      </c>
      <c r="C466" s="746" t="s">
        <v>1081</v>
      </c>
      <c r="D466" s="751">
        <v>5750</v>
      </c>
    </row>
    <row r="467" spans="1:4" s="34" customFormat="1" ht="25.5">
      <c r="A467" s="39">
        <v>458</v>
      </c>
      <c r="B467" s="57" t="s">
        <v>820</v>
      </c>
      <c r="C467" s="746" t="s">
        <v>1081</v>
      </c>
      <c r="D467" s="751">
        <v>5750</v>
      </c>
    </row>
    <row r="468" spans="1:4" s="34" customFormat="1">
      <c r="A468" s="39">
        <v>459</v>
      </c>
      <c r="B468" s="57" t="s">
        <v>820</v>
      </c>
      <c r="C468" s="746" t="s">
        <v>1082</v>
      </c>
      <c r="D468" s="751">
        <v>3787.0650000000001</v>
      </c>
    </row>
    <row r="469" spans="1:4" s="34" customFormat="1" ht="25.5">
      <c r="A469" s="39">
        <v>460</v>
      </c>
      <c r="B469" s="57" t="s">
        <v>858</v>
      </c>
      <c r="C469" s="746" t="s">
        <v>1083</v>
      </c>
      <c r="D469" s="751">
        <v>5675.25</v>
      </c>
    </row>
    <row r="470" spans="1:4" s="34" customFormat="1" ht="25.5">
      <c r="A470" s="39">
        <v>461</v>
      </c>
      <c r="B470" s="57" t="s">
        <v>858</v>
      </c>
      <c r="C470" s="746" t="s">
        <v>1083</v>
      </c>
      <c r="D470" s="751">
        <v>5675.25</v>
      </c>
    </row>
    <row r="471" spans="1:4" s="34" customFormat="1" ht="25.5">
      <c r="A471" s="39">
        <v>462</v>
      </c>
      <c r="B471" s="57" t="s">
        <v>858</v>
      </c>
      <c r="C471" s="746" t="s">
        <v>1083</v>
      </c>
      <c r="D471" s="751">
        <v>5675.25</v>
      </c>
    </row>
    <row r="472" spans="1:4" s="34" customFormat="1" ht="25.5">
      <c r="A472" s="39">
        <v>463</v>
      </c>
      <c r="B472" s="57" t="s">
        <v>858</v>
      </c>
      <c r="C472" s="746" t="s">
        <v>1083</v>
      </c>
      <c r="D472" s="751">
        <v>5675.25</v>
      </c>
    </row>
    <row r="473" spans="1:4" s="34" customFormat="1" ht="25.5">
      <c r="A473" s="39">
        <v>464</v>
      </c>
      <c r="B473" s="57" t="s">
        <v>858</v>
      </c>
      <c r="C473" s="746" t="s">
        <v>1083</v>
      </c>
      <c r="D473" s="751">
        <v>5675.25</v>
      </c>
    </row>
    <row r="474" spans="1:4" s="34" customFormat="1" ht="25.5">
      <c r="A474" s="39">
        <v>465</v>
      </c>
      <c r="B474" s="57" t="s">
        <v>858</v>
      </c>
      <c r="C474" s="746" t="s">
        <v>1083</v>
      </c>
      <c r="D474" s="751">
        <v>5675.25</v>
      </c>
    </row>
    <row r="475" spans="1:4" s="34" customFormat="1" ht="25.5">
      <c r="A475" s="39">
        <v>466</v>
      </c>
      <c r="B475" s="57" t="s">
        <v>858</v>
      </c>
      <c r="C475" s="746" t="s">
        <v>1083</v>
      </c>
      <c r="D475" s="751">
        <v>5675.25</v>
      </c>
    </row>
    <row r="476" spans="1:4" s="34" customFormat="1" ht="25.5">
      <c r="A476" s="39">
        <v>467</v>
      </c>
      <c r="B476" s="57" t="s">
        <v>858</v>
      </c>
      <c r="C476" s="746" t="s">
        <v>1083</v>
      </c>
      <c r="D476" s="751">
        <v>5675.25</v>
      </c>
    </row>
    <row r="477" spans="1:4" s="34" customFormat="1" ht="25.5">
      <c r="A477" s="39">
        <v>468</v>
      </c>
      <c r="B477" s="57" t="s">
        <v>858</v>
      </c>
      <c r="C477" s="746" t="s">
        <v>1083</v>
      </c>
      <c r="D477" s="751">
        <v>5675.25</v>
      </c>
    </row>
    <row r="478" spans="1:4" s="34" customFormat="1" ht="25.5">
      <c r="A478" s="39">
        <v>469</v>
      </c>
      <c r="B478" s="57" t="s">
        <v>858</v>
      </c>
      <c r="C478" s="746" t="s">
        <v>1083</v>
      </c>
      <c r="D478" s="751">
        <v>5675.25</v>
      </c>
    </row>
    <row r="479" spans="1:4" s="34" customFormat="1" ht="25.5">
      <c r="A479" s="39">
        <v>470</v>
      </c>
      <c r="B479" s="57" t="s">
        <v>858</v>
      </c>
      <c r="C479" s="746" t="s">
        <v>1083</v>
      </c>
      <c r="D479" s="751">
        <v>5675.25</v>
      </c>
    </row>
    <row r="480" spans="1:4" s="34" customFormat="1" ht="25.5">
      <c r="A480" s="39">
        <v>471</v>
      </c>
      <c r="B480" s="57" t="s">
        <v>858</v>
      </c>
      <c r="C480" s="746" t="s">
        <v>1083</v>
      </c>
      <c r="D480" s="751">
        <v>5675.25</v>
      </c>
    </row>
    <row r="481" spans="1:4" s="34" customFormat="1" ht="25.5">
      <c r="A481" s="39">
        <v>472</v>
      </c>
      <c r="B481" s="57" t="s">
        <v>858</v>
      </c>
      <c r="C481" s="746" t="s">
        <v>1083</v>
      </c>
      <c r="D481" s="751">
        <v>5675.25</v>
      </c>
    </row>
    <row r="482" spans="1:4" s="34" customFormat="1" ht="25.5">
      <c r="A482" s="39">
        <v>473</v>
      </c>
      <c r="B482" s="57" t="s">
        <v>858</v>
      </c>
      <c r="C482" s="746" t="s">
        <v>1083</v>
      </c>
      <c r="D482" s="751">
        <v>5675.25</v>
      </c>
    </row>
    <row r="483" spans="1:4" s="34" customFormat="1" ht="25.5">
      <c r="A483" s="39">
        <v>474</v>
      </c>
      <c r="B483" s="57" t="s">
        <v>858</v>
      </c>
      <c r="C483" s="746" t="s">
        <v>1083</v>
      </c>
      <c r="D483" s="751">
        <v>5675.25</v>
      </c>
    </row>
    <row r="484" spans="1:4" s="34" customFormat="1" ht="25.5">
      <c r="A484" s="39">
        <v>475</v>
      </c>
      <c r="B484" s="57" t="s">
        <v>858</v>
      </c>
      <c r="C484" s="746" t="s">
        <v>1083</v>
      </c>
      <c r="D484" s="751">
        <v>5675.25</v>
      </c>
    </row>
    <row r="485" spans="1:4" s="34" customFormat="1" ht="25.5">
      <c r="A485" s="39">
        <v>476</v>
      </c>
      <c r="B485" s="57" t="s">
        <v>858</v>
      </c>
      <c r="C485" s="746" t="s">
        <v>1083</v>
      </c>
      <c r="D485" s="751">
        <v>5675.25</v>
      </c>
    </row>
    <row r="486" spans="1:4" s="34" customFormat="1" ht="25.5">
      <c r="A486" s="39">
        <v>477</v>
      </c>
      <c r="B486" s="57" t="s">
        <v>858</v>
      </c>
      <c r="C486" s="746" t="s">
        <v>1083</v>
      </c>
      <c r="D486" s="751">
        <v>5675.25</v>
      </c>
    </row>
    <row r="487" spans="1:4" s="34" customFormat="1" ht="25.5">
      <c r="A487" s="39">
        <v>478</v>
      </c>
      <c r="B487" s="57" t="s">
        <v>858</v>
      </c>
      <c r="C487" s="746" t="s">
        <v>1083</v>
      </c>
      <c r="D487" s="751">
        <v>5675.25</v>
      </c>
    </row>
    <row r="488" spans="1:4" s="34" customFormat="1" ht="25.5">
      <c r="A488" s="39">
        <v>479</v>
      </c>
      <c r="B488" s="57" t="s">
        <v>858</v>
      </c>
      <c r="C488" s="746" t="s">
        <v>1083</v>
      </c>
      <c r="D488" s="751">
        <v>5675.25</v>
      </c>
    </row>
    <row r="489" spans="1:4" s="34" customFormat="1" ht="25.5">
      <c r="A489" s="39">
        <v>480</v>
      </c>
      <c r="B489" s="57" t="s">
        <v>858</v>
      </c>
      <c r="C489" s="746" t="s">
        <v>1084</v>
      </c>
      <c r="D489" s="751">
        <v>3030.8249999999998</v>
      </c>
    </row>
    <row r="490" spans="1:4" s="34" customFormat="1" ht="25.5">
      <c r="A490" s="39">
        <v>481</v>
      </c>
      <c r="B490" s="57" t="s">
        <v>858</v>
      </c>
      <c r="C490" s="746" t="s">
        <v>1084</v>
      </c>
      <c r="D490" s="751">
        <v>3030.8249999999998</v>
      </c>
    </row>
    <row r="491" spans="1:4" s="34" customFormat="1" ht="25.5">
      <c r="A491" s="39">
        <v>482</v>
      </c>
      <c r="B491" s="57" t="s">
        <v>858</v>
      </c>
      <c r="C491" s="746" t="s">
        <v>1084</v>
      </c>
      <c r="D491" s="751">
        <v>3030.8249999999998</v>
      </c>
    </row>
    <row r="492" spans="1:4" s="34" customFormat="1" ht="25.5">
      <c r="A492" s="39">
        <v>483</v>
      </c>
      <c r="B492" s="57" t="s">
        <v>858</v>
      </c>
      <c r="C492" s="746" t="s">
        <v>1084</v>
      </c>
      <c r="D492" s="751">
        <v>3030.8249999999998</v>
      </c>
    </row>
    <row r="493" spans="1:4" s="34" customFormat="1" ht="25.5">
      <c r="A493" s="39">
        <v>484</v>
      </c>
      <c r="B493" s="57" t="s">
        <v>858</v>
      </c>
      <c r="C493" s="746" t="s">
        <v>1084</v>
      </c>
      <c r="D493" s="751">
        <v>3030.8249999999998</v>
      </c>
    </row>
    <row r="494" spans="1:4" s="34" customFormat="1" ht="25.5">
      <c r="A494" s="39">
        <v>485</v>
      </c>
      <c r="B494" s="57" t="s">
        <v>858</v>
      </c>
      <c r="C494" s="746" t="s">
        <v>1084</v>
      </c>
      <c r="D494" s="751">
        <v>3030.8249999999998</v>
      </c>
    </row>
    <row r="495" spans="1:4" s="34" customFormat="1" ht="25.5">
      <c r="A495" s="39">
        <v>486</v>
      </c>
      <c r="B495" s="57" t="s">
        <v>858</v>
      </c>
      <c r="C495" s="746" t="s">
        <v>1084</v>
      </c>
      <c r="D495" s="751">
        <v>3030.8249999999998</v>
      </c>
    </row>
    <row r="496" spans="1:4" s="34" customFormat="1" ht="25.5">
      <c r="A496" s="39">
        <v>487</v>
      </c>
      <c r="B496" s="57" t="s">
        <v>858</v>
      </c>
      <c r="C496" s="746" t="s">
        <v>1084</v>
      </c>
      <c r="D496" s="751">
        <v>3030.8249999999998</v>
      </c>
    </row>
    <row r="497" spans="1:4" s="34" customFormat="1" ht="25.5">
      <c r="A497" s="39">
        <v>488</v>
      </c>
      <c r="B497" s="57" t="s">
        <v>858</v>
      </c>
      <c r="C497" s="746" t="s">
        <v>1084</v>
      </c>
      <c r="D497" s="751">
        <v>3030.8249999999998</v>
      </c>
    </row>
    <row r="498" spans="1:4" s="34" customFormat="1" ht="25.5">
      <c r="A498" s="39">
        <v>489</v>
      </c>
      <c r="B498" s="57" t="s">
        <v>858</v>
      </c>
      <c r="C498" s="746" t="s">
        <v>1084</v>
      </c>
      <c r="D498" s="751">
        <v>3030.8249999999998</v>
      </c>
    </row>
    <row r="499" spans="1:4" s="34" customFormat="1" ht="25.5">
      <c r="A499" s="39">
        <v>490</v>
      </c>
      <c r="B499" s="57" t="s">
        <v>858</v>
      </c>
      <c r="C499" s="746" t="s">
        <v>1084</v>
      </c>
      <c r="D499" s="751">
        <v>3030.8249999999998</v>
      </c>
    </row>
    <row r="500" spans="1:4" s="34" customFormat="1" ht="25.5">
      <c r="A500" s="39">
        <v>491</v>
      </c>
      <c r="B500" s="57" t="s">
        <v>858</v>
      </c>
      <c r="C500" s="746" t="s">
        <v>1085</v>
      </c>
      <c r="D500" s="751">
        <v>7571.0249999999996</v>
      </c>
    </row>
    <row r="501" spans="1:4" s="34" customFormat="1" ht="25.5">
      <c r="A501" s="39">
        <v>492</v>
      </c>
      <c r="B501" s="57" t="s">
        <v>858</v>
      </c>
      <c r="C501" s="746" t="s">
        <v>1085</v>
      </c>
      <c r="D501" s="751">
        <v>7571.0249999999996</v>
      </c>
    </row>
    <row r="502" spans="1:4" s="34" customFormat="1" ht="25.5">
      <c r="A502" s="39">
        <v>493</v>
      </c>
      <c r="B502" s="57" t="s">
        <v>858</v>
      </c>
      <c r="C502" s="746" t="s">
        <v>1085</v>
      </c>
      <c r="D502" s="751">
        <v>7571.0249999999996</v>
      </c>
    </row>
    <row r="503" spans="1:4" s="34" customFormat="1" ht="25.5">
      <c r="A503" s="39">
        <v>494</v>
      </c>
      <c r="B503" s="57" t="s">
        <v>858</v>
      </c>
      <c r="C503" s="746" t="s">
        <v>1085</v>
      </c>
      <c r="D503" s="751">
        <v>7571.0249999999996</v>
      </c>
    </row>
    <row r="504" spans="1:4" s="34" customFormat="1" ht="25.5">
      <c r="A504" s="39">
        <v>495</v>
      </c>
      <c r="B504" s="57" t="s">
        <v>858</v>
      </c>
      <c r="C504" s="746" t="s">
        <v>1085</v>
      </c>
      <c r="D504" s="751">
        <v>7571.0249999999996</v>
      </c>
    </row>
    <row r="505" spans="1:4" s="34" customFormat="1" ht="25.5">
      <c r="A505" s="39">
        <v>496</v>
      </c>
      <c r="B505" s="57" t="s">
        <v>858</v>
      </c>
      <c r="C505" s="746" t="s">
        <v>1085</v>
      </c>
      <c r="D505" s="751">
        <v>7571.03</v>
      </c>
    </row>
    <row r="506" spans="1:4" s="34" customFormat="1">
      <c r="A506" s="39">
        <v>497</v>
      </c>
      <c r="B506" s="57" t="s">
        <v>820</v>
      </c>
      <c r="C506" s="746" t="s">
        <v>1221</v>
      </c>
      <c r="D506" s="751">
        <v>7768.31</v>
      </c>
    </row>
    <row r="507" spans="1:4" s="34" customFormat="1">
      <c r="A507" s="39">
        <v>498</v>
      </c>
      <c r="B507" s="57" t="s">
        <v>820</v>
      </c>
      <c r="C507" s="746" t="s">
        <v>1221</v>
      </c>
      <c r="D507" s="751">
        <v>7768.31</v>
      </c>
    </row>
    <row r="508" spans="1:4" s="34" customFormat="1" ht="25.5">
      <c r="A508" s="39">
        <v>499</v>
      </c>
      <c r="B508" s="57" t="s">
        <v>858</v>
      </c>
      <c r="C508" s="746" t="s">
        <v>1085</v>
      </c>
      <c r="D508" s="751">
        <v>7571.0249999999996</v>
      </c>
    </row>
    <row r="509" spans="1:4" s="34" customFormat="1" ht="25.5">
      <c r="A509" s="39">
        <v>500</v>
      </c>
      <c r="B509" s="57" t="s">
        <v>858</v>
      </c>
      <c r="C509" s="746" t="s">
        <v>1085</v>
      </c>
      <c r="D509" s="751">
        <v>7571.0249999999996</v>
      </c>
    </row>
    <row r="510" spans="1:4" s="34" customFormat="1" ht="25.5">
      <c r="A510" s="39">
        <v>501</v>
      </c>
      <c r="B510" s="57" t="s">
        <v>858</v>
      </c>
      <c r="C510" s="746" t="s">
        <v>1085</v>
      </c>
      <c r="D510" s="751">
        <v>7571.0249999999996</v>
      </c>
    </row>
    <row r="511" spans="1:4" s="34" customFormat="1" ht="25.5">
      <c r="A511" s="39">
        <v>502</v>
      </c>
      <c r="B511" s="57" t="s">
        <v>858</v>
      </c>
      <c r="C511" s="746" t="s">
        <v>1086</v>
      </c>
      <c r="D511" s="751">
        <v>2656.5</v>
      </c>
    </row>
    <row r="512" spans="1:4" s="34" customFormat="1" ht="25.5">
      <c r="A512" s="39">
        <v>503</v>
      </c>
      <c r="B512" s="57" t="s">
        <v>858</v>
      </c>
      <c r="C512" s="746" t="s">
        <v>1086</v>
      </c>
      <c r="D512" s="751">
        <v>2656.5</v>
      </c>
    </row>
    <row r="513" spans="1:4" s="34" customFormat="1" ht="25.5">
      <c r="A513" s="39">
        <v>504</v>
      </c>
      <c r="B513" s="57" t="s">
        <v>858</v>
      </c>
      <c r="C513" s="746" t="s">
        <v>1086</v>
      </c>
      <c r="D513" s="751">
        <v>2656.5</v>
      </c>
    </row>
    <row r="514" spans="1:4" s="34" customFormat="1" ht="25.5">
      <c r="A514" s="39">
        <v>505</v>
      </c>
      <c r="B514" s="57" t="s">
        <v>858</v>
      </c>
      <c r="C514" s="746" t="s">
        <v>1086</v>
      </c>
      <c r="D514" s="751">
        <v>2656.5</v>
      </c>
    </row>
    <row r="515" spans="1:4" s="34" customFormat="1" ht="25.5">
      <c r="A515" s="39">
        <v>506</v>
      </c>
      <c r="B515" s="57" t="s">
        <v>858</v>
      </c>
      <c r="C515" s="746" t="s">
        <v>1086</v>
      </c>
      <c r="D515" s="751">
        <v>2656.5</v>
      </c>
    </row>
    <row r="516" spans="1:4" s="34" customFormat="1" ht="25.5">
      <c r="A516" s="39">
        <v>507</v>
      </c>
      <c r="B516" s="57" t="s">
        <v>858</v>
      </c>
      <c r="C516" s="746" t="s">
        <v>1086</v>
      </c>
      <c r="D516" s="751">
        <v>2656.5</v>
      </c>
    </row>
    <row r="517" spans="1:4" s="34" customFormat="1" ht="25.5">
      <c r="A517" s="39">
        <v>508</v>
      </c>
      <c r="B517" s="57" t="s">
        <v>858</v>
      </c>
      <c r="C517" s="746" t="s">
        <v>1086</v>
      </c>
      <c r="D517" s="751">
        <v>2656.5</v>
      </c>
    </row>
    <row r="518" spans="1:4" s="34" customFormat="1" ht="25.5">
      <c r="A518" s="39">
        <v>509</v>
      </c>
      <c r="B518" s="57" t="s">
        <v>858</v>
      </c>
      <c r="C518" s="746" t="s">
        <v>1086</v>
      </c>
      <c r="D518" s="751">
        <v>2656.5</v>
      </c>
    </row>
    <row r="519" spans="1:4" s="34" customFormat="1" ht="25.5">
      <c r="A519" s="39">
        <v>510</v>
      </c>
      <c r="B519" s="57" t="s">
        <v>858</v>
      </c>
      <c r="C519" s="746" t="s">
        <v>1086</v>
      </c>
      <c r="D519" s="751">
        <v>2656.5</v>
      </c>
    </row>
    <row r="520" spans="1:4" s="34" customFormat="1" ht="25.5">
      <c r="A520" s="39">
        <v>511</v>
      </c>
      <c r="B520" s="57" t="s">
        <v>858</v>
      </c>
      <c r="C520" s="746" t="s">
        <v>1086</v>
      </c>
      <c r="D520" s="751">
        <v>2656.5</v>
      </c>
    </row>
    <row r="521" spans="1:4" s="34" customFormat="1" ht="25.5">
      <c r="A521" s="39">
        <v>512</v>
      </c>
      <c r="B521" s="57" t="s">
        <v>858</v>
      </c>
      <c r="C521" s="746" t="s">
        <v>1086</v>
      </c>
      <c r="D521" s="751">
        <v>2656.5</v>
      </c>
    </row>
    <row r="522" spans="1:4" s="34" customFormat="1" ht="25.5">
      <c r="A522" s="39">
        <v>513</v>
      </c>
      <c r="B522" s="57" t="s">
        <v>858</v>
      </c>
      <c r="C522" s="746" t="s">
        <v>1086</v>
      </c>
      <c r="D522" s="751">
        <v>2656.5</v>
      </c>
    </row>
    <row r="523" spans="1:4" s="34" customFormat="1" ht="25.5">
      <c r="A523" s="39">
        <v>514</v>
      </c>
      <c r="B523" s="57" t="s">
        <v>858</v>
      </c>
      <c r="C523" s="746" t="s">
        <v>1086</v>
      </c>
      <c r="D523" s="751">
        <v>2656.5</v>
      </c>
    </row>
    <row r="524" spans="1:4" s="34" customFormat="1" ht="25.5">
      <c r="A524" s="39">
        <v>515</v>
      </c>
      <c r="B524" s="57" t="s">
        <v>858</v>
      </c>
      <c r="C524" s="746" t="s">
        <v>1086</v>
      </c>
      <c r="D524" s="751">
        <v>2656.5</v>
      </c>
    </row>
    <row r="525" spans="1:4" s="34" customFormat="1" ht="25.5">
      <c r="A525" s="39">
        <v>516</v>
      </c>
      <c r="B525" s="57" t="s">
        <v>858</v>
      </c>
      <c r="C525" s="746" t="s">
        <v>1086</v>
      </c>
      <c r="D525" s="751">
        <v>2656.5</v>
      </c>
    </row>
    <row r="526" spans="1:4" s="34" customFormat="1" ht="25.5">
      <c r="A526" s="39">
        <v>517</v>
      </c>
      <c r="B526" s="57" t="s">
        <v>858</v>
      </c>
      <c r="C526" s="746" t="s">
        <v>1086</v>
      </c>
      <c r="D526" s="751">
        <v>2656.5</v>
      </c>
    </row>
    <row r="527" spans="1:4" s="34" customFormat="1">
      <c r="A527" s="39">
        <v>518</v>
      </c>
      <c r="B527" s="57" t="s">
        <v>820</v>
      </c>
      <c r="C527" s="746" t="s">
        <v>1224</v>
      </c>
      <c r="D527" s="751">
        <v>2693.34</v>
      </c>
    </row>
    <row r="528" spans="1:4" s="34" customFormat="1" ht="25.5">
      <c r="A528" s="39">
        <v>519</v>
      </c>
      <c r="B528" s="57" t="s">
        <v>858</v>
      </c>
      <c r="C528" s="746" t="s">
        <v>1087</v>
      </c>
      <c r="D528" s="751">
        <v>9562.19</v>
      </c>
    </row>
    <row r="529" spans="1:4" s="34" customFormat="1">
      <c r="A529" s="39">
        <v>520</v>
      </c>
      <c r="B529" s="57" t="s">
        <v>820</v>
      </c>
      <c r="C529" s="746" t="s">
        <v>1224</v>
      </c>
      <c r="D529" s="751">
        <v>2693.34</v>
      </c>
    </row>
    <row r="530" spans="1:4" s="34" customFormat="1" ht="25.5">
      <c r="A530" s="39">
        <v>521</v>
      </c>
      <c r="B530" s="57" t="s">
        <v>858</v>
      </c>
      <c r="C530" s="746" t="s">
        <v>1087</v>
      </c>
      <c r="D530" s="751">
        <v>9562.19</v>
      </c>
    </row>
    <row r="531" spans="1:4" s="34" customFormat="1" ht="25.5">
      <c r="A531" s="39">
        <v>522</v>
      </c>
      <c r="B531" s="57" t="s">
        <v>858</v>
      </c>
      <c r="C531" s="746" t="s">
        <v>1087</v>
      </c>
      <c r="D531" s="751">
        <v>9562.19</v>
      </c>
    </row>
    <row r="532" spans="1:4" s="34" customFormat="1" ht="25.5">
      <c r="A532" s="39">
        <v>523</v>
      </c>
      <c r="B532" s="57" t="s">
        <v>858</v>
      </c>
      <c r="C532" s="746" t="s">
        <v>1087</v>
      </c>
      <c r="D532" s="751">
        <v>9562.19</v>
      </c>
    </row>
    <row r="533" spans="1:4" s="34" customFormat="1" ht="38.25">
      <c r="A533" s="39">
        <v>524</v>
      </c>
      <c r="B533" s="57" t="s">
        <v>858</v>
      </c>
      <c r="C533" s="746" t="s">
        <v>1088</v>
      </c>
      <c r="D533" s="751">
        <v>13041</v>
      </c>
    </row>
    <row r="534" spans="1:4" s="34" customFormat="1" ht="25.5">
      <c r="A534" s="39">
        <v>525</v>
      </c>
      <c r="B534" s="57" t="s">
        <v>858</v>
      </c>
      <c r="C534" s="746" t="s">
        <v>1089</v>
      </c>
      <c r="D534" s="751">
        <v>7414.05</v>
      </c>
    </row>
    <row r="535" spans="1:4" s="34" customFormat="1" ht="25.5">
      <c r="A535" s="39">
        <v>526</v>
      </c>
      <c r="B535" s="57" t="s">
        <v>858</v>
      </c>
      <c r="C535" s="746" t="s">
        <v>1090</v>
      </c>
      <c r="D535" s="751">
        <v>3824.15</v>
      </c>
    </row>
    <row r="536" spans="1:4" s="34" customFormat="1" ht="38.25">
      <c r="A536" s="39">
        <v>527</v>
      </c>
      <c r="B536" s="57" t="s">
        <v>858</v>
      </c>
      <c r="C536" s="746" t="s">
        <v>1088</v>
      </c>
      <c r="D536" s="751">
        <v>13041</v>
      </c>
    </row>
    <row r="537" spans="1:4" s="34" customFormat="1" ht="25.5">
      <c r="A537" s="39">
        <v>528</v>
      </c>
      <c r="B537" s="57" t="s">
        <v>858</v>
      </c>
      <c r="C537" s="746" t="s">
        <v>1089</v>
      </c>
      <c r="D537" s="751">
        <v>7414.05</v>
      </c>
    </row>
    <row r="538" spans="1:4" s="34" customFormat="1" ht="25.5">
      <c r="A538" s="39">
        <v>529</v>
      </c>
      <c r="B538" s="57" t="s">
        <v>858</v>
      </c>
      <c r="C538" s="746" t="s">
        <v>1090</v>
      </c>
      <c r="D538" s="751">
        <v>3824.15</v>
      </c>
    </row>
    <row r="539" spans="1:4" s="34" customFormat="1" ht="38.25">
      <c r="A539" s="39">
        <v>530</v>
      </c>
      <c r="B539" s="57" t="s">
        <v>858</v>
      </c>
      <c r="C539" s="746" t="s">
        <v>1088</v>
      </c>
      <c r="D539" s="751">
        <v>13041</v>
      </c>
    </row>
    <row r="540" spans="1:4" s="34" customFormat="1" ht="25.5">
      <c r="A540" s="39">
        <v>531</v>
      </c>
      <c r="B540" s="57" t="s">
        <v>858</v>
      </c>
      <c r="C540" s="746" t="s">
        <v>1089</v>
      </c>
      <c r="D540" s="751">
        <v>7414.05</v>
      </c>
    </row>
    <row r="541" spans="1:4" s="34" customFormat="1" ht="25.5">
      <c r="A541" s="39">
        <v>532</v>
      </c>
      <c r="B541" s="57" t="s">
        <v>858</v>
      </c>
      <c r="C541" s="746" t="s">
        <v>1090</v>
      </c>
      <c r="D541" s="751">
        <v>3824.15</v>
      </c>
    </row>
    <row r="542" spans="1:4" s="34" customFormat="1" ht="38.25">
      <c r="A542" s="39">
        <v>533</v>
      </c>
      <c r="B542" s="57" t="s">
        <v>858</v>
      </c>
      <c r="C542" s="746" t="s">
        <v>1088</v>
      </c>
      <c r="D542" s="751">
        <v>13041</v>
      </c>
    </row>
    <row r="543" spans="1:4" s="34" customFormat="1" ht="25.5">
      <c r="A543" s="39">
        <v>534</v>
      </c>
      <c r="B543" s="57" t="s">
        <v>858</v>
      </c>
      <c r="C543" s="746" t="s">
        <v>1089</v>
      </c>
      <c r="D543" s="751">
        <v>7414.05</v>
      </c>
    </row>
    <row r="544" spans="1:4" s="34" customFormat="1" ht="25.5">
      <c r="A544" s="39">
        <v>535</v>
      </c>
      <c r="B544" s="57" t="s">
        <v>858</v>
      </c>
      <c r="C544" s="746" t="s">
        <v>1090</v>
      </c>
      <c r="D544" s="751">
        <v>3824.15</v>
      </c>
    </row>
    <row r="545" spans="1:4" s="34" customFormat="1" ht="25.5">
      <c r="A545" s="39">
        <v>536</v>
      </c>
      <c r="B545" s="57" t="s">
        <v>858</v>
      </c>
      <c r="C545" s="746" t="s">
        <v>1091</v>
      </c>
      <c r="D545" s="751">
        <v>29088.68</v>
      </c>
    </row>
    <row r="546" spans="1:4" s="34" customFormat="1" ht="25.5">
      <c r="A546" s="39">
        <v>537</v>
      </c>
      <c r="B546" s="57" t="s">
        <v>858</v>
      </c>
      <c r="C546" s="746" t="s">
        <v>1092</v>
      </c>
      <c r="D546" s="751">
        <v>42315.63</v>
      </c>
    </row>
    <row r="547" spans="1:4" s="34" customFormat="1" ht="25.5">
      <c r="A547" s="39">
        <v>538</v>
      </c>
      <c r="B547" s="57" t="s">
        <v>858</v>
      </c>
      <c r="C547" s="746" t="s">
        <v>1093</v>
      </c>
      <c r="D547" s="751">
        <v>14695.28</v>
      </c>
    </row>
    <row r="548" spans="1:4" s="34" customFormat="1" ht="25.5">
      <c r="A548" s="39">
        <v>539</v>
      </c>
      <c r="B548" s="57" t="s">
        <v>858</v>
      </c>
      <c r="C548" s="746" t="s">
        <v>1094</v>
      </c>
      <c r="D548" s="751">
        <v>42557.13</v>
      </c>
    </row>
    <row r="549" spans="1:4" s="34" customFormat="1" ht="25.5">
      <c r="A549" s="39">
        <v>540</v>
      </c>
      <c r="B549" s="57" t="s">
        <v>858</v>
      </c>
      <c r="C549" s="746" t="s">
        <v>1095</v>
      </c>
      <c r="D549" s="751">
        <v>12859.87</v>
      </c>
    </row>
    <row r="550" spans="1:4" s="34" customFormat="1" ht="25.5">
      <c r="A550" s="39">
        <v>541</v>
      </c>
      <c r="B550" s="57" t="s">
        <v>858</v>
      </c>
      <c r="C550" s="746" t="s">
        <v>1096</v>
      </c>
      <c r="D550" s="751">
        <v>15987.3</v>
      </c>
    </row>
    <row r="551" spans="1:4" s="34" customFormat="1" ht="38.25">
      <c r="A551" s="39">
        <v>542</v>
      </c>
      <c r="B551" s="57" t="s">
        <v>858</v>
      </c>
      <c r="C551" s="746" t="s">
        <v>1097</v>
      </c>
      <c r="D551" s="751">
        <v>2523.6799999999998</v>
      </c>
    </row>
    <row r="552" spans="1:4" s="34" customFormat="1" ht="38.25">
      <c r="A552" s="39">
        <v>543</v>
      </c>
      <c r="B552" s="57" t="s">
        <v>858</v>
      </c>
      <c r="C552" s="746" t="s">
        <v>1098</v>
      </c>
      <c r="D552" s="751">
        <v>18716.25</v>
      </c>
    </row>
    <row r="553" spans="1:4" s="34" customFormat="1" ht="25.5">
      <c r="A553" s="39">
        <v>544</v>
      </c>
      <c r="B553" s="57" t="s">
        <v>858</v>
      </c>
      <c r="C553" s="746" t="s">
        <v>1093</v>
      </c>
      <c r="D553" s="751">
        <v>15178.28</v>
      </c>
    </row>
    <row r="554" spans="1:4" s="34" customFormat="1" ht="25.5">
      <c r="A554" s="39">
        <v>545</v>
      </c>
      <c r="B554" s="57" t="s">
        <v>858</v>
      </c>
      <c r="C554" s="746" t="s">
        <v>1094</v>
      </c>
      <c r="D554" s="751">
        <v>43040.13</v>
      </c>
    </row>
    <row r="555" spans="1:4" s="34" customFormat="1">
      <c r="A555" s="39">
        <v>546</v>
      </c>
      <c r="B555" s="57" t="s">
        <v>820</v>
      </c>
      <c r="C555" s="746" t="s">
        <v>1222</v>
      </c>
      <c r="D555" s="751">
        <v>44497.96</v>
      </c>
    </row>
    <row r="556" spans="1:4" s="34" customFormat="1" ht="25.5">
      <c r="A556" s="39">
        <v>547</v>
      </c>
      <c r="B556" s="57" t="s">
        <v>858</v>
      </c>
      <c r="C556" s="746" t="s">
        <v>1095</v>
      </c>
      <c r="D556" s="751">
        <v>12859.88</v>
      </c>
    </row>
    <row r="557" spans="1:4" s="34" customFormat="1">
      <c r="A557" s="39">
        <v>548</v>
      </c>
      <c r="B557" s="57" t="s">
        <v>820</v>
      </c>
      <c r="C557" s="746" t="s">
        <v>1222</v>
      </c>
      <c r="D557" s="751">
        <v>44497.96</v>
      </c>
    </row>
    <row r="558" spans="1:4" s="34" customFormat="1" ht="25.5">
      <c r="A558" s="39">
        <v>549</v>
      </c>
      <c r="B558" s="57" t="s">
        <v>858</v>
      </c>
      <c r="C558" s="746" t="s">
        <v>1096</v>
      </c>
      <c r="D558" s="751">
        <v>15987.3</v>
      </c>
    </row>
    <row r="559" spans="1:4" s="34" customFormat="1" ht="38.25">
      <c r="A559" s="39">
        <v>550</v>
      </c>
      <c r="B559" s="57" t="s">
        <v>858</v>
      </c>
      <c r="C559" s="746" t="s">
        <v>1099</v>
      </c>
      <c r="D559" s="751">
        <v>18716.25</v>
      </c>
    </row>
    <row r="560" spans="1:4" s="34" customFormat="1" ht="25.5">
      <c r="A560" s="39">
        <v>551</v>
      </c>
      <c r="B560" s="57" t="s">
        <v>858</v>
      </c>
      <c r="C560" s="746" t="s">
        <v>1100</v>
      </c>
      <c r="D560" s="751">
        <v>5675.25</v>
      </c>
    </row>
    <row r="561" spans="1:4" s="34" customFormat="1" ht="25.5">
      <c r="A561" s="39">
        <v>552</v>
      </c>
      <c r="B561" s="57" t="s">
        <v>858</v>
      </c>
      <c r="C561" s="746" t="s">
        <v>1100</v>
      </c>
      <c r="D561" s="751">
        <v>5675.25</v>
      </c>
    </row>
    <row r="562" spans="1:4" s="34" customFormat="1" ht="25.5">
      <c r="A562" s="39">
        <v>553</v>
      </c>
      <c r="B562" s="57" t="s">
        <v>858</v>
      </c>
      <c r="C562" s="746" t="s">
        <v>1101</v>
      </c>
      <c r="D562" s="751">
        <v>5240.55</v>
      </c>
    </row>
    <row r="563" spans="1:4" s="34" customFormat="1">
      <c r="A563" s="39">
        <v>554</v>
      </c>
      <c r="B563" s="57" t="s">
        <v>820</v>
      </c>
      <c r="C563" s="746" t="s">
        <v>1209</v>
      </c>
      <c r="D563" s="751">
        <v>5712.44</v>
      </c>
    </row>
    <row r="564" spans="1:4" s="34" customFormat="1" ht="25.5">
      <c r="A564" s="39">
        <v>555</v>
      </c>
      <c r="B564" s="57" t="s">
        <v>858</v>
      </c>
      <c r="C564" s="746" t="s">
        <v>1101</v>
      </c>
      <c r="D564" s="751">
        <v>5240.55</v>
      </c>
    </row>
    <row r="565" spans="1:4" s="34" customFormat="1">
      <c r="A565" s="39">
        <v>556</v>
      </c>
      <c r="B565" s="57" t="s">
        <v>820</v>
      </c>
      <c r="C565" s="746" t="s">
        <v>1209</v>
      </c>
      <c r="D565" s="751">
        <v>5712.44</v>
      </c>
    </row>
    <row r="566" spans="1:4" s="34" customFormat="1" ht="25.5">
      <c r="A566" s="39">
        <v>557</v>
      </c>
      <c r="B566" s="57" t="s">
        <v>858</v>
      </c>
      <c r="C566" s="746" t="s">
        <v>1101</v>
      </c>
      <c r="D566" s="751">
        <v>5240.55</v>
      </c>
    </row>
    <row r="567" spans="1:4" s="34" customFormat="1">
      <c r="A567" s="39">
        <v>558</v>
      </c>
      <c r="B567" s="57" t="s">
        <v>858</v>
      </c>
      <c r="C567" s="746" t="s">
        <v>1102</v>
      </c>
      <c r="D567" s="751">
        <v>9660</v>
      </c>
    </row>
    <row r="568" spans="1:4" s="34" customFormat="1">
      <c r="A568" s="39">
        <v>559</v>
      </c>
      <c r="B568" s="57" t="s">
        <v>858</v>
      </c>
      <c r="C568" s="746" t="s">
        <v>1102</v>
      </c>
      <c r="D568" s="751">
        <v>9660</v>
      </c>
    </row>
    <row r="569" spans="1:4" s="34" customFormat="1" ht="25.5">
      <c r="A569" s="39">
        <v>560</v>
      </c>
      <c r="B569" s="57" t="s">
        <v>858</v>
      </c>
      <c r="C569" s="746" t="s">
        <v>1103</v>
      </c>
      <c r="D569" s="751">
        <v>3381</v>
      </c>
    </row>
    <row r="570" spans="1:4" s="34" customFormat="1" ht="25.5">
      <c r="A570" s="39">
        <v>561</v>
      </c>
      <c r="B570" s="57" t="s">
        <v>858</v>
      </c>
      <c r="C570" s="746" t="s">
        <v>1104</v>
      </c>
      <c r="D570" s="751">
        <v>7969.5</v>
      </c>
    </row>
    <row r="571" spans="1:4" s="34" customFormat="1">
      <c r="A571" s="39">
        <v>562</v>
      </c>
      <c r="B571" s="57" t="s">
        <v>858</v>
      </c>
      <c r="C571" s="746" t="s">
        <v>1105</v>
      </c>
      <c r="D571" s="751">
        <v>3381</v>
      </c>
    </row>
    <row r="572" spans="1:4" s="34" customFormat="1" ht="38.25">
      <c r="A572" s="39">
        <v>563</v>
      </c>
      <c r="B572" s="57" t="s">
        <v>858</v>
      </c>
      <c r="C572" s="746" t="s">
        <v>1106</v>
      </c>
      <c r="D572" s="751">
        <v>9620.16</v>
      </c>
    </row>
    <row r="573" spans="1:4" s="34" customFormat="1" ht="38.25">
      <c r="A573" s="39">
        <v>564</v>
      </c>
      <c r="B573" s="57" t="s">
        <v>858</v>
      </c>
      <c r="C573" s="746" t="s">
        <v>1106</v>
      </c>
      <c r="D573" s="751">
        <v>9076.77</v>
      </c>
    </row>
    <row r="574" spans="1:4" s="34" customFormat="1" ht="38.25">
      <c r="A574" s="39">
        <v>565</v>
      </c>
      <c r="B574" s="57" t="s">
        <v>858</v>
      </c>
      <c r="C574" s="746" t="s">
        <v>1107</v>
      </c>
      <c r="D574" s="751">
        <v>7969.5</v>
      </c>
    </row>
    <row r="575" spans="1:4" s="34" customFormat="1" ht="38.25">
      <c r="A575" s="39">
        <v>566</v>
      </c>
      <c r="B575" s="57" t="s">
        <v>858</v>
      </c>
      <c r="C575" s="746" t="s">
        <v>1107</v>
      </c>
      <c r="D575" s="751">
        <v>8090.25</v>
      </c>
    </row>
    <row r="576" spans="1:4" s="34" customFormat="1" ht="38.25">
      <c r="A576" s="39">
        <v>567</v>
      </c>
      <c r="B576" s="57" t="s">
        <v>858</v>
      </c>
      <c r="C576" s="746" t="s">
        <v>1107</v>
      </c>
      <c r="D576" s="751">
        <v>7172.55</v>
      </c>
    </row>
    <row r="577" spans="1:4" s="34" customFormat="1" ht="38.25">
      <c r="A577" s="39">
        <v>568</v>
      </c>
      <c r="B577" s="57" t="s">
        <v>858</v>
      </c>
      <c r="C577" s="746" t="s">
        <v>1108</v>
      </c>
      <c r="D577" s="751">
        <v>3646.65</v>
      </c>
    </row>
    <row r="578" spans="1:4" s="34" customFormat="1" ht="38.25">
      <c r="A578" s="39">
        <v>569</v>
      </c>
      <c r="B578" s="57" t="s">
        <v>858</v>
      </c>
      <c r="C578" s="746" t="s">
        <v>1109</v>
      </c>
      <c r="D578" s="751">
        <v>9551.33</v>
      </c>
    </row>
    <row r="579" spans="1:4" s="34" customFormat="1" ht="25.5">
      <c r="A579" s="39">
        <v>570</v>
      </c>
      <c r="B579" s="57" t="s">
        <v>858</v>
      </c>
      <c r="C579" s="746" t="s">
        <v>1110</v>
      </c>
      <c r="D579" s="751">
        <v>4830</v>
      </c>
    </row>
    <row r="580" spans="1:4" s="34" customFormat="1" ht="25.5">
      <c r="A580" s="39">
        <v>571</v>
      </c>
      <c r="B580" s="57" t="s">
        <v>858</v>
      </c>
      <c r="C580" s="746" t="s">
        <v>1110</v>
      </c>
      <c r="D580" s="751">
        <v>4830</v>
      </c>
    </row>
    <row r="581" spans="1:4" s="34" customFormat="1" ht="25.5">
      <c r="A581" s="39">
        <v>572</v>
      </c>
      <c r="B581" s="57" t="s">
        <v>858</v>
      </c>
      <c r="C581" s="746" t="s">
        <v>1110</v>
      </c>
      <c r="D581" s="751">
        <v>4830</v>
      </c>
    </row>
    <row r="582" spans="1:4" s="34" customFormat="1" ht="25.5">
      <c r="A582" s="39">
        <v>573</v>
      </c>
      <c r="B582" s="57" t="s">
        <v>858</v>
      </c>
      <c r="C582" s="746" t="s">
        <v>1110</v>
      </c>
      <c r="D582" s="751">
        <v>4830</v>
      </c>
    </row>
    <row r="583" spans="1:4" s="34" customFormat="1" ht="25.5">
      <c r="A583" s="39">
        <v>574</v>
      </c>
      <c r="B583" s="57" t="s">
        <v>858</v>
      </c>
      <c r="C583" s="746" t="s">
        <v>1110</v>
      </c>
      <c r="D583" s="751">
        <v>4830</v>
      </c>
    </row>
    <row r="584" spans="1:4" s="34" customFormat="1" ht="25.5">
      <c r="A584" s="39">
        <v>575</v>
      </c>
      <c r="B584" s="57" t="s">
        <v>858</v>
      </c>
      <c r="C584" s="746" t="s">
        <v>1110</v>
      </c>
      <c r="D584" s="751">
        <v>4830</v>
      </c>
    </row>
    <row r="585" spans="1:4" s="34" customFormat="1" ht="25.5">
      <c r="A585" s="39">
        <v>576</v>
      </c>
      <c r="B585" s="57" t="s">
        <v>858</v>
      </c>
      <c r="C585" s="746" t="s">
        <v>1110</v>
      </c>
      <c r="D585" s="751">
        <v>4830</v>
      </c>
    </row>
    <row r="586" spans="1:4" s="34" customFormat="1" ht="25.5">
      <c r="A586" s="39">
        <v>577</v>
      </c>
      <c r="B586" s="57" t="s">
        <v>858</v>
      </c>
      <c r="C586" s="746" t="s">
        <v>1110</v>
      </c>
      <c r="D586" s="751">
        <v>4830</v>
      </c>
    </row>
    <row r="587" spans="1:4" s="34" customFormat="1" ht="25.5">
      <c r="A587" s="39">
        <v>578</v>
      </c>
      <c r="B587" s="57" t="s">
        <v>858</v>
      </c>
      <c r="C587" s="746" t="s">
        <v>1110</v>
      </c>
      <c r="D587" s="751">
        <v>4830</v>
      </c>
    </row>
    <row r="588" spans="1:4" s="34" customFormat="1" ht="25.5">
      <c r="A588" s="39">
        <v>579</v>
      </c>
      <c r="B588" s="57" t="s">
        <v>858</v>
      </c>
      <c r="C588" s="746" t="s">
        <v>1110</v>
      </c>
      <c r="D588" s="751">
        <v>4830</v>
      </c>
    </row>
    <row r="589" spans="1:4" s="34" customFormat="1" ht="25.5">
      <c r="A589" s="39">
        <v>580</v>
      </c>
      <c r="B589" s="57" t="s">
        <v>858</v>
      </c>
      <c r="C589" s="746" t="s">
        <v>1110</v>
      </c>
      <c r="D589" s="751">
        <v>4830</v>
      </c>
    </row>
    <row r="590" spans="1:4" s="34" customFormat="1" ht="25.5">
      <c r="A590" s="39">
        <v>581</v>
      </c>
      <c r="B590" s="57" t="s">
        <v>858</v>
      </c>
      <c r="C590" s="746" t="s">
        <v>1110</v>
      </c>
      <c r="D590" s="751">
        <v>4830</v>
      </c>
    </row>
    <row r="591" spans="1:4" s="34" customFormat="1" ht="25.5">
      <c r="A591" s="39">
        <v>582</v>
      </c>
      <c r="B591" s="57" t="s">
        <v>858</v>
      </c>
      <c r="C591" s="746" t="s">
        <v>1110</v>
      </c>
      <c r="D591" s="751">
        <v>4830</v>
      </c>
    </row>
    <row r="592" spans="1:4" s="34" customFormat="1" ht="25.5">
      <c r="A592" s="39">
        <v>583</v>
      </c>
      <c r="B592" s="57" t="s">
        <v>858</v>
      </c>
      <c r="C592" s="746" t="s">
        <v>1110</v>
      </c>
      <c r="D592" s="751">
        <v>4830</v>
      </c>
    </row>
    <row r="593" spans="1:4" s="34" customFormat="1" ht="25.5">
      <c r="A593" s="39">
        <v>584</v>
      </c>
      <c r="B593" s="57" t="s">
        <v>858</v>
      </c>
      <c r="C593" s="746" t="s">
        <v>1110</v>
      </c>
      <c r="D593" s="751">
        <v>4830</v>
      </c>
    </row>
    <row r="594" spans="1:4" s="34" customFormat="1" ht="25.5">
      <c r="A594" s="39">
        <v>585</v>
      </c>
      <c r="B594" s="57" t="s">
        <v>858</v>
      </c>
      <c r="C594" s="746" t="s">
        <v>1110</v>
      </c>
      <c r="D594" s="751">
        <v>4830</v>
      </c>
    </row>
    <row r="595" spans="1:4" s="34" customFormat="1" ht="25.5">
      <c r="A595" s="39">
        <v>586</v>
      </c>
      <c r="B595" s="57" t="s">
        <v>858</v>
      </c>
      <c r="C595" s="746" t="s">
        <v>1110</v>
      </c>
      <c r="D595" s="751">
        <v>4830</v>
      </c>
    </row>
    <row r="596" spans="1:4" s="34" customFormat="1" ht="25.5">
      <c r="A596" s="39">
        <v>587</v>
      </c>
      <c r="B596" s="57" t="s">
        <v>858</v>
      </c>
      <c r="C596" s="746" t="s">
        <v>1110</v>
      </c>
      <c r="D596" s="751">
        <v>4830</v>
      </c>
    </row>
    <row r="597" spans="1:4" s="34" customFormat="1" ht="25.5">
      <c r="A597" s="39">
        <v>588</v>
      </c>
      <c r="B597" s="57" t="s">
        <v>858</v>
      </c>
      <c r="C597" s="746" t="s">
        <v>1110</v>
      </c>
      <c r="D597" s="751">
        <v>4830</v>
      </c>
    </row>
    <row r="598" spans="1:4" s="34" customFormat="1" ht="38.25">
      <c r="A598" s="39">
        <v>589</v>
      </c>
      <c r="B598" s="57" t="s">
        <v>858</v>
      </c>
      <c r="C598" s="746" t="s">
        <v>1111</v>
      </c>
      <c r="D598" s="751">
        <v>6882.75</v>
      </c>
    </row>
    <row r="599" spans="1:4" s="34" customFormat="1" ht="38.25">
      <c r="A599" s="39">
        <v>590</v>
      </c>
      <c r="B599" s="57" t="s">
        <v>858</v>
      </c>
      <c r="C599" s="746" t="s">
        <v>1112</v>
      </c>
      <c r="D599" s="751">
        <v>3781.89</v>
      </c>
    </row>
    <row r="600" spans="1:4" s="34" customFormat="1" ht="38.25">
      <c r="A600" s="39">
        <v>591</v>
      </c>
      <c r="B600" s="57" t="s">
        <v>858</v>
      </c>
      <c r="C600" s="746" t="s">
        <v>1111</v>
      </c>
      <c r="D600" s="751">
        <v>6882.75</v>
      </c>
    </row>
    <row r="601" spans="1:4" s="34" customFormat="1" ht="38.25">
      <c r="A601" s="39">
        <v>592</v>
      </c>
      <c r="B601" s="57" t="s">
        <v>858</v>
      </c>
      <c r="C601" s="746" t="s">
        <v>1112</v>
      </c>
      <c r="D601" s="751">
        <v>3781.89</v>
      </c>
    </row>
    <row r="602" spans="1:4" s="34" customFormat="1" ht="38.25">
      <c r="A602" s="39">
        <v>593</v>
      </c>
      <c r="B602" s="57" t="s">
        <v>858</v>
      </c>
      <c r="C602" s="746" t="s">
        <v>1111</v>
      </c>
      <c r="D602" s="751">
        <v>6882.75</v>
      </c>
    </row>
    <row r="603" spans="1:4" s="34" customFormat="1" ht="38.25">
      <c r="A603" s="39">
        <v>594</v>
      </c>
      <c r="B603" s="57" t="s">
        <v>858</v>
      </c>
      <c r="C603" s="746" t="s">
        <v>1112</v>
      </c>
      <c r="D603" s="751">
        <v>3781.89</v>
      </c>
    </row>
    <row r="604" spans="1:4" s="34" customFormat="1" ht="38.25">
      <c r="A604" s="39">
        <v>595</v>
      </c>
      <c r="B604" s="57" t="s">
        <v>858</v>
      </c>
      <c r="C604" s="746" t="s">
        <v>1111</v>
      </c>
      <c r="D604" s="751">
        <v>6882.75</v>
      </c>
    </row>
    <row r="605" spans="1:4" s="34" customFormat="1" ht="38.25">
      <c r="A605" s="39">
        <v>596</v>
      </c>
      <c r="B605" s="57" t="s">
        <v>858</v>
      </c>
      <c r="C605" s="746" t="s">
        <v>1113</v>
      </c>
      <c r="D605" s="751">
        <v>3781.89</v>
      </c>
    </row>
    <row r="606" spans="1:4" s="34" customFormat="1" ht="38.25">
      <c r="A606" s="39">
        <v>597</v>
      </c>
      <c r="B606" s="57" t="s">
        <v>858</v>
      </c>
      <c r="C606" s="746" t="s">
        <v>1111</v>
      </c>
      <c r="D606" s="751">
        <v>6882.75</v>
      </c>
    </row>
    <row r="607" spans="1:4" s="34" customFormat="1" ht="38.25">
      <c r="A607" s="39">
        <v>598</v>
      </c>
      <c r="B607" s="57" t="s">
        <v>858</v>
      </c>
      <c r="C607" s="746" t="s">
        <v>1113</v>
      </c>
      <c r="D607" s="751">
        <v>3781.89</v>
      </c>
    </row>
    <row r="608" spans="1:4" s="34" customFormat="1">
      <c r="A608" s="39">
        <v>599</v>
      </c>
      <c r="B608" s="57" t="s">
        <v>858</v>
      </c>
      <c r="C608" s="746" t="s">
        <v>1114</v>
      </c>
      <c r="D608" s="751">
        <v>2873.85</v>
      </c>
    </row>
    <row r="609" spans="1:4" s="34" customFormat="1" ht="25.5">
      <c r="A609" s="39">
        <v>600</v>
      </c>
      <c r="B609" s="57" t="s">
        <v>820</v>
      </c>
      <c r="C609" s="746" t="s">
        <v>1115</v>
      </c>
      <c r="D609" s="751">
        <v>4995</v>
      </c>
    </row>
    <row r="610" spans="1:4" s="34" customFormat="1" ht="25.5">
      <c r="A610" s="39">
        <v>601</v>
      </c>
      <c r="B610" s="57" t="s">
        <v>820</v>
      </c>
      <c r="C610" s="746" t="s">
        <v>1116</v>
      </c>
      <c r="D610" s="751">
        <v>17050</v>
      </c>
    </row>
    <row r="611" spans="1:4" s="34" customFormat="1" ht="25.5">
      <c r="A611" s="39">
        <v>602</v>
      </c>
      <c r="B611" s="57" t="s">
        <v>820</v>
      </c>
      <c r="C611" s="746" t="s">
        <v>1117</v>
      </c>
      <c r="D611" s="751">
        <v>5214</v>
      </c>
    </row>
    <row r="612" spans="1:4" s="34" customFormat="1" ht="25.5">
      <c r="A612" s="39">
        <v>603</v>
      </c>
      <c r="B612" s="57" t="s">
        <v>820</v>
      </c>
      <c r="C612" s="746" t="s">
        <v>1118</v>
      </c>
      <c r="D612" s="751">
        <v>55170</v>
      </c>
    </row>
    <row r="613" spans="1:4" s="34" customFormat="1" ht="25.5">
      <c r="A613" s="39">
        <v>604</v>
      </c>
      <c r="B613" s="57" t="s">
        <v>820</v>
      </c>
      <c r="C613" s="746" t="s">
        <v>1119</v>
      </c>
      <c r="D613" s="751">
        <v>21500</v>
      </c>
    </row>
    <row r="614" spans="1:4" s="34" customFormat="1" ht="25.5">
      <c r="A614" s="39">
        <v>605</v>
      </c>
      <c r="B614" s="57" t="s">
        <v>820</v>
      </c>
      <c r="C614" s="746" t="s">
        <v>1120</v>
      </c>
      <c r="D614" s="751">
        <v>25000</v>
      </c>
    </row>
    <row r="615" spans="1:4" s="34" customFormat="1" ht="25.5">
      <c r="A615" s="39">
        <v>606</v>
      </c>
      <c r="B615" s="57" t="s">
        <v>820</v>
      </c>
      <c r="C615" s="746" t="s">
        <v>1121</v>
      </c>
      <c r="D615" s="751">
        <v>4650</v>
      </c>
    </row>
    <row r="616" spans="1:4" s="34" customFormat="1" ht="25.5">
      <c r="A616" s="39">
        <v>607</v>
      </c>
      <c r="B616" s="57" t="s">
        <v>820</v>
      </c>
      <c r="C616" s="746" t="s">
        <v>1122</v>
      </c>
      <c r="D616" s="751">
        <v>16629</v>
      </c>
    </row>
    <row r="617" spans="1:4" s="34" customFormat="1">
      <c r="A617" s="39">
        <v>608</v>
      </c>
      <c r="B617" s="57" t="s">
        <v>820</v>
      </c>
      <c r="C617" s="746" t="s">
        <v>1123</v>
      </c>
      <c r="D617" s="751">
        <v>6440</v>
      </c>
    </row>
    <row r="618" spans="1:4" s="34" customFormat="1">
      <c r="A618" s="39">
        <v>609</v>
      </c>
      <c r="B618" s="57" t="s">
        <v>820</v>
      </c>
      <c r="C618" s="746" t="s">
        <v>1123</v>
      </c>
      <c r="D618" s="751">
        <v>6440</v>
      </c>
    </row>
    <row r="619" spans="1:4" s="34" customFormat="1">
      <c r="A619" s="39">
        <v>610</v>
      </c>
      <c r="B619" s="57" t="s">
        <v>820</v>
      </c>
      <c r="C619" s="746" t="s">
        <v>1124</v>
      </c>
      <c r="D619" s="751">
        <v>8562</v>
      </c>
    </row>
    <row r="620" spans="1:4" s="34" customFormat="1">
      <c r="A620" s="39">
        <v>611</v>
      </c>
      <c r="B620" s="57" t="s">
        <v>820</v>
      </c>
      <c r="C620" s="746" t="s">
        <v>1125</v>
      </c>
      <c r="D620" s="751">
        <v>4485</v>
      </c>
    </row>
    <row r="621" spans="1:4" s="34" customFormat="1">
      <c r="A621" s="39">
        <v>612</v>
      </c>
      <c r="B621" s="57" t="s">
        <v>820</v>
      </c>
      <c r="C621" s="746" t="s">
        <v>1126</v>
      </c>
      <c r="D621" s="751">
        <v>21275</v>
      </c>
    </row>
    <row r="622" spans="1:4" s="34" customFormat="1">
      <c r="A622" s="39">
        <v>613</v>
      </c>
      <c r="B622" s="57" t="s">
        <v>820</v>
      </c>
      <c r="C622" s="746" t="s">
        <v>1127</v>
      </c>
      <c r="D622" s="751">
        <v>5984.1</v>
      </c>
    </row>
    <row r="623" spans="1:4" s="34" customFormat="1">
      <c r="A623" s="39">
        <v>614</v>
      </c>
      <c r="B623" s="57" t="s">
        <v>820</v>
      </c>
      <c r="C623" s="746" t="s">
        <v>1128</v>
      </c>
      <c r="D623" s="751">
        <v>2550</v>
      </c>
    </row>
    <row r="624" spans="1:4" s="34" customFormat="1">
      <c r="A624" s="39">
        <v>615</v>
      </c>
      <c r="B624" s="57" t="s">
        <v>820</v>
      </c>
      <c r="C624" s="746" t="s">
        <v>1222</v>
      </c>
      <c r="D624" s="751">
        <v>2635.32</v>
      </c>
    </row>
    <row r="625" spans="1:4" s="34" customFormat="1">
      <c r="A625" s="39">
        <v>616</v>
      </c>
      <c r="B625" s="57" t="s">
        <v>820</v>
      </c>
      <c r="C625" s="746" t="s">
        <v>1222</v>
      </c>
      <c r="D625" s="751">
        <v>2635.32</v>
      </c>
    </row>
    <row r="626" spans="1:4" s="34" customFormat="1">
      <c r="A626" s="39">
        <v>617</v>
      </c>
      <c r="B626" s="57" t="s">
        <v>820</v>
      </c>
      <c r="C626" s="746" t="s">
        <v>1222</v>
      </c>
      <c r="D626" s="751">
        <v>2635.32</v>
      </c>
    </row>
    <row r="627" spans="1:4" s="34" customFormat="1">
      <c r="A627" s="39">
        <v>618</v>
      </c>
      <c r="B627" s="57" t="s">
        <v>820</v>
      </c>
      <c r="C627" s="746" t="s">
        <v>1129</v>
      </c>
      <c r="D627" s="751">
        <v>4690</v>
      </c>
    </row>
    <row r="628" spans="1:4" s="34" customFormat="1" ht="25.5">
      <c r="A628" s="39">
        <v>619</v>
      </c>
      <c r="B628" s="57" t="s">
        <v>820</v>
      </c>
      <c r="C628" s="746" t="s">
        <v>1130</v>
      </c>
      <c r="D628" s="751">
        <v>3150</v>
      </c>
    </row>
    <row r="629" spans="1:4" s="34" customFormat="1" ht="25.5">
      <c r="A629" s="39">
        <v>620</v>
      </c>
      <c r="B629" s="57" t="s">
        <v>820</v>
      </c>
      <c r="C629" s="746" t="s">
        <v>1131</v>
      </c>
      <c r="D629" s="751">
        <v>6670</v>
      </c>
    </row>
    <row r="630" spans="1:4" s="34" customFormat="1" ht="25.5">
      <c r="A630" s="39">
        <v>621</v>
      </c>
      <c r="B630" s="57" t="s">
        <v>820</v>
      </c>
      <c r="C630" s="746" t="s">
        <v>1132</v>
      </c>
      <c r="D630" s="751">
        <v>3335</v>
      </c>
    </row>
    <row r="631" spans="1:4" s="34" customFormat="1">
      <c r="A631" s="39">
        <v>622</v>
      </c>
      <c r="B631" s="57" t="s">
        <v>820</v>
      </c>
      <c r="C631" s="746" t="s">
        <v>1133</v>
      </c>
      <c r="D631" s="751">
        <v>6727.5</v>
      </c>
    </row>
    <row r="632" spans="1:4" s="34" customFormat="1">
      <c r="A632" s="39">
        <v>623</v>
      </c>
      <c r="B632" s="57" t="s">
        <v>820</v>
      </c>
      <c r="C632" s="746" t="s">
        <v>1134</v>
      </c>
      <c r="D632" s="751">
        <v>9085</v>
      </c>
    </row>
    <row r="633" spans="1:4" s="34" customFormat="1">
      <c r="A633" s="39">
        <v>624</v>
      </c>
      <c r="B633" s="57" t="s">
        <v>820</v>
      </c>
      <c r="C633" s="746" t="s">
        <v>1135</v>
      </c>
      <c r="D633" s="751">
        <v>2990</v>
      </c>
    </row>
    <row r="634" spans="1:4" s="34" customFormat="1" ht="25.5">
      <c r="A634" s="39">
        <v>625</v>
      </c>
      <c r="B634" s="57" t="s">
        <v>820</v>
      </c>
      <c r="C634" s="746" t="s">
        <v>1131</v>
      </c>
      <c r="D634" s="751">
        <v>6670</v>
      </c>
    </row>
    <row r="635" spans="1:4" s="34" customFormat="1" ht="25.5">
      <c r="A635" s="39">
        <v>626</v>
      </c>
      <c r="B635" s="57" t="s">
        <v>820</v>
      </c>
      <c r="C635" s="746" t="s">
        <v>1136</v>
      </c>
      <c r="D635" s="751">
        <v>3335</v>
      </c>
    </row>
    <row r="636" spans="1:4" s="34" customFormat="1">
      <c r="A636" s="39">
        <v>627</v>
      </c>
      <c r="B636" s="57" t="s">
        <v>820</v>
      </c>
      <c r="C636" s="746" t="s">
        <v>1137</v>
      </c>
      <c r="D636" s="751">
        <v>6727.5</v>
      </c>
    </row>
    <row r="637" spans="1:4" s="34" customFormat="1">
      <c r="A637" s="39">
        <v>628</v>
      </c>
      <c r="B637" s="57" t="s">
        <v>820</v>
      </c>
      <c r="C637" s="746" t="s">
        <v>1138</v>
      </c>
      <c r="D637" s="751">
        <v>9085</v>
      </c>
    </row>
    <row r="638" spans="1:4" s="34" customFormat="1">
      <c r="A638" s="39">
        <v>629</v>
      </c>
      <c r="B638" s="57" t="s">
        <v>820</v>
      </c>
      <c r="C638" s="746" t="s">
        <v>1207</v>
      </c>
      <c r="D638" s="751">
        <v>9375</v>
      </c>
    </row>
    <row r="639" spans="1:4" s="34" customFormat="1">
      <c r="A639" s="39">
        <v>630</v>
      </c>
      <c r="B639" s="57" t="s">
        <v>820</v>
      </c>
      <c r="C639" s="746" t="s">
        <v>1207</v>
      </c>
      <c r="D639" s="751">
        <v>9375</v>
      </c>
    </row>
    <row r="640" spans="1:4" s="34" customFormat="1">
      <c r="A640" s="39">
        <v>631</v>
      </c>
      <c r="B640" s="57" t="s">
        <v>820</v>
      </c>
      <c r="C640" s="746" t="s">
        <v>1207</v>
      </c>
      <c r="D640" s="751">
        <v>9375</v>
      </c>
    </row>
    <row r="641" spans="1:4" s="34" customFormat="1">
      <c r="A641" s="39">
        <v>632</v>
      </c>
      <c r="B641" s="57" t="s">
        <v>820</v>
      </c>
      <c r="C641" s="746" t="s">
        <v>1135</v>
      </c>
      <c r="D641" s="751">
        <v>2990</v>
      </c>
    </row>
    <row r="642" spans="1:4" s="34" customFormat="1">
      <c r="A642" s="39">
        <v>633</v>
      </c>
      <c r="B642" s="57" t="s">
        <v>820</v>
      </c>
      <c r="C642" s="746" t="s">
        <v>1139</v>
      </c>
      <c r="D642" s="751">
        <v>2932.5</v>
      </c>
    </row>
    <row r="643" spans="1:4" s="34" customFormat="1" ht="25.5">
      <c r="A643" s="39">
        <v>634</v>
      </c>
      <c r="B643" s="57" t="s">
        <v>820</v>
      </c>
      <c r="C643" s="746" t="s">
        <v>1140</v>
      </c>
      <c r="D643" s="751">
        <v>10235</v>
      </c>
    </row>
    <row r="644" spans="1:4" s="34" customFormat="1">
      <c r="A644" s="39">
        <v>635</v>
      </c>
      <c r="B644" s="57" t="s">
        <v>820</v>
      </c>
      <c r="C644" s="746" t="s">
        <v>1141</v>
      </c>
      <c r="D644" s="751">
        <v>4708.1000000000004</v>
      </c>
    </row>
    <row r="645" spans="1:4" s="34" customFormat="1" ht="25.5">
      <c r="A645" s="39">
        <v>636</v>
      </c>
      <c r="B645" s="57" t="s">
        <v>820</v>
      </c>
      <c r="C645" s="746" t="s">
        <v>1142</v>
      </c>
      <c r="D645" s="751">
        <v>12650</v>
      </c>
    </row>
    <row r="646" spans="1:4" s="34" customFormat="1">
      <c r="A646" s="39">
        <v>637</v>
      </c>
      <c r="B646" s="57" t="s">
        <v>820</v>
      </c>
      <c r="C646" s="746" t="s">
        <v>1143</v>
      </c>
      <c r="D646" s="751">
        <v>6641.25</v>
      </c>
    </row>
    <row r="647" spans="1:4" s="34" customFormat="1" ht="25.5">
      <c r="A647" s="39">
        <v>638</v>
      </c>
      <c r="B647" s="57" t="s">
        <v>820</v>
      </c>
      <c r="C647" s="746" t="s">
        <v>1144</v>
      </c>
      <c r="D647" s="751">
        <v>16000</v>
      </c>
    </row>
    <row r="648" spans="1:4" s="34" customFormat="1">
      <c r="A648" s="39">
        <v>639</v>
      </c>
      <c r="B648" s="57" t="s">
        <v>820</v>
      </c>
      <c r="C648" s="746" t="s">
        <v>1145</v>
      </c>
      <c r="D648" s="751">
        <v>7450</v>
      </c>
    </row>
    <row r="649" spans="1:4" s="34" customFormat="1">
      <c r="A649" s="39">
        <v>640</v>
      </c>
      <c r="B649" s="57" t="s">
        <v>820</v>
      </c>
      <c r="C649" s="746" t="s">
        <v>1146</v>
      </c>
      <c r="D649" s="751">
        <v>2700</v>
      </c>
    </row>
    <row r="650" spans="1:4" s="34" customFormat="1">
      <c r="A650" s="39">
        <v>641</v>
      </c>
      <c r="B650" s="57" t="s">
        <v>820</v>
      </c>
      <c r="C650" s="746" t="s">
        <v>1147</v>
      </c>
      <c r="D650" s="751">
        <v>3000</v>
      </c>
    </row>
    <row r="651" spans="1:4" s="34" customFormat="1" ht="25.5">
      <c r="A651" s="39">
        <v>642</v>
      </c>
      <c r="B651" s="57" t="s">
        <v>820</v>
      </c>
      <c r="C651" s="746" t="s">
        <v>1148</v>
      </c>
      <c r="D651" s="751">
        <v>4200</v>
      </c>
    </row>
    <row r="652" spans="1:4" s="34" customFormat="1" ht="25.5">
      <c r="A652" s="39">
        <v>643</v>
      </c>
      <c r="B652" s="57" t="s">
        <v>820</v>
      </c>
      <c r="C652" s="746" t="s">
        <v>1149</v>
      </c>
      <c r="D652" s="751">
        <v>10700</v>
      </c>
    </row>
    <row r="653" spans="1:4" s="34" customFormat="1" ht="25.5">
      <c r="A653" s="39">
        <v>644</v>
      </c>
      <c r="B653" s="57" t="s">
        <v>820</v>
      </c>
      <c r="C653" s="746" t="s">
        <v>1150</v>
      </c>
      <c r="D653" s="751">
        <v>21381.64</v>
      </c>
    </row>
    <row r="654" spans="1:4" s="34" customFormat="1">
      <c r="A654" s="39">
        <v>645</v>
      </c>
      <c r="B654" s="57" t="s">
        <v>820</v>
      </c>
      <c r="C654" s="746" t="s">
        <v>1151</v>
      </c>
      <c r="D654" s="751">
        <v>9873.1200000000008</v>
      </c>
    </row>
    <row r="655" spans="1:4" s="34" customFormat="1">
      <c r="A655" s="39">
        <v>646</v>
      </c>
      <c r="B655" s="57" t="s">
        <v>820</v>
      </c>
      <c r="C655" s="746" t="s">
        <v>1152</v>
      </c>
      <c r="D655" s="751">
        <v>3803.56</v>
      </c>
    </row>
    <row r="656" spans="1:4" s="34" customFormat="1">
      <c r="A656" s="39">
        <v>647</v>
      </c>
      <c r="B656" s="57" t="s">
        <v>820</v>
      </c>
      <c r="C656" s="746" t="s">
        <v>1153</v>
      </c>
      <c r="D656" s="751">
        <v>9855.26</v>
      </c>
    </row>
    <row r="657" spans="1:4" s="34" customFormat="1">
      <c r="A657" s="39">
        <v>648</v>
      </c>
      <c r="B657" s="57" t="s">
        <v>820</v>
      </c>
      <c r="C657" s="746" t="s">
        <v>1154</v>
      </c>
      <c r="D657" s="751">
        <v>6129.4</v>
      </c>
    </row>
    <row r="658" spans="1:4" s="34" customFormat="1">
      <c r="A658" s="39">
        <v>649</v>
      </c>
      <c r="B658" s="57" t="s">
        <v>820</v>
      </c>
      <c r="C658" s="746" t="s">
        <v>1155</v>
      </c>
      <c r="D658" s="751">
        <v>3157.67</v>
      </c>
    </row>
    <row r="659" spans="1:4" s="34" customFormat="1">
      <c r="A659" s="39">
        <v>650</v>
      </c>
      <c r="B659" s="57" t="s">
        <v>820</v>
      </c>
      <c r="C659" s="746" t="s">
        <v>1156</v>
      </c>
      <c r="D659" s="751">
        <v>4600</v>
      </c>
    </row>
    <row r="660" spans="1:4" s="34" customFormat="1">
      <c r="A660" s="39">
        <v>651</v>
      </c>
      <c r="B660" s="57" t="s">
        <v>820</v>
      </c>
      <c r="C660" s="746" t="s">
        <v>1157</v>
      </c>
      <c r="D660" s="751">
        <v>3500</v>
      </c>
    </row>
    <row r="661" spans="1:4" s="34" customFormat="1" ht="25.5">
      <c r="A661" s="39">
        <v>652</v>
      </c>
      <c r="B661" s="57" t="s">
        <v>820</v>
      </c>
      <c r="C661" s="746" t="s">
        <v>1158</v>
      </c>
      <c r="D661" s="751">
        <v>5428.75</v>
      </c>
    </row>
    <row r="662" spans="1:4" s="34" customFormat="1" ht="25.5">
      <c r="A662" s="39">
        <v>653</v>
      </c>
      <c r="B662" s="57" t="s">
        <v>820</v>
      </c>
      <c r="C662" s="746" t="s">
        <v>1159</v>
      </c>
      <c r="D662" s="751">
        <v>4300</v>
      </c>
    </row>
    <row r="663" spans="1:4" s="34" customFormat="1">
      <c r="A663" s="39">
        <v>654</v>
      </c>
      <c r="B663" s="57" t="s">
        <v>820</v>
      </c>
      <c r="C663" s="746" t="s">
        <v>1160</v>
      </c>
      <c r="D663" s="751">
        <v>2800</v>
      </c>
    </row>
    <row r="664" spans="1:4" s="34" customFormat="1" ht="25.5">
      <c r="A664" s="39">
        <v>655</v>
      </c>
      <c r="B664" s="57" t="s">
        <v>820</v>
      </c>
      <c r="C664" s="746" t="s">
        <v>1158</v>
      </c>
      <c r="D664" s="751">
        <v>5428.75</v>
      </c>
    </row>
    <row r="665" spans="1:4" s="34" customFormat="1" ht="25.5">
      <c r="A665" s="39">
        <v>656</v>
      </c>
      <c r="B665" s="57" t="s">
        <v>820</v>
      </c>
      <c r="C665" s="746" t="s">
        <v>1161</v>
      </c>
      <c r="D665" s="751">
        <v>7986.75</v>
      </c>
    </row>
    <row r="666" spans="1:4" s="34" customFormat="1">
      <c r="A666" s="39">
        <v>657</v>
      </c>
      <c r="B666" s="57" t="s">
        <v>820</v>
      </c>
      <c r="C666" s="746" t="s">
        <v>1162</v>
      </c>
      <c r="D666" s="751">
        <v>4255</v>
      </c>
    </row>
    <row r="667" spans="1:4" s="34" customFormat="1">
      <c r="A667" s="39">
        <v>658</v>
      </c>
      <c r="B667" s="57" t="s">
        <v>820</v>
      </c>
      <c r="C667" s="746" t="s">
        <v>1163</v>
      </c>
      <c r="D667" s="751">
        <v>3105</v>
      </c>
    </row>
    <row r="668" spans="1:4" s="34" customFormat="1" ht="25.5">
      <c r="A668" s="39">
        <v>659</v>
      </c>
      <c r="B668" s="57" t="s">
        <v>820</v>
      </c>
      <c r="C668" s="746" t="s">
        <v>1164</v>
      </c>
      <c r="D668" s="751">
        <v>9860</v>
      </c>
    </row>
    <row r="669" spans="1:4" s="34" customFormat="1" ht="25.5">
      <c r="A669" s="39">
        <v>660</v>
      </c>
      <c r="B669" s="57" t="s">
        <v>1165</v>
      </c>
      <c r="C669" s="746" t="s">
        <v>1164</v>
      </c>
      <c r="D669" s="751">
        <v>9860</v>
      </c>
    </row>
    <row r="670" spans="1:4" s="34" customFormat="1" ht="25.5">
      <c r="A670" s="39">
        <v>661</v>
      </c>
      <c r="B670" s="57" t="s">
        <v>820</v>
      </c>
      <c r="C670" s="746" t="s">
        <v>1164</v>
      </c>
      <c r="D670" s="751">
        <v>9860</v>
      </c>
    </row>
    <row r="671" spans="1:4" s="34" customFormat="1" ht="25.5">
      <c r="A671" s="39">
        <v>662</v>
      </c>
      <c r="B671" s="57" t="s">
        <v>820</v>
      </c>
      <c r="C671" s="746" t="s">
        <v>1164</v>
      </c>
      <c r="D671" s="751">
        <v>9860</v>
      </c>
    </row>
    <row r="672" spans="1:4" s="34" customFormat="1" ht="25.5">
      <c r="A672" s="39">
        <v>663</v>
      </c>
      <c r="B672" s="57" t="s">
        <v>820</v>
      </c>
      <c r="C672" s="746" t="s">
        <v>1164</v>
      </c>
      <c r="D672" s="751">
        <v>9860</v>
      </c>
    </row>
    <row r="673" spans="1:4" s="34" customFormat="1" ht="25.5">
      <c r="A673" s="39">
        <v>664</v>
      </c>
      <c r="B673" s="57" t="s">
        <v>820</v>
      </c>
      <c r="C673" s="746" t="s">
        <v>1164</v>
      </c>
      <c r="D673" s="751">
        <v>9860</v>
      </c>
    </row>
    <row r="674" spans="1:4" s="34" customFormat="1" ht="25.5">
      <c r="A674" s="39">
        <v>665</v>
      </c>
      <c r="B674" s="57" t="s">
        <v>820</v>
      </c>
      <c r="C674" s="746" t="s">
        <v>1164</v>
      </c>
      <c r="D674" s="751">
        <v>9860</v>
      </c>
    </row>
    <row r="675" spans="1:4" s="34" customFormat="1" ht="25.5">
      <c r="A675" s="39">
        <v>666</v>
      </c>
      <c r="B675" s="57" t="s">
        <v>820</v>
      </c>
      <c r="C675" s="746" t="s">
        <v>1164</v>
      </c>
      <c r="D675" s="751">
        <v>9860</v>
      </c>
    </row>
    <row r="676" spans="1:4" s="34" customFormat="1" ht="25.5">
      <c r="A676" s="39">
        <v>667</v>
      </c>
      <c r="B676" s="57" t="s">
        <v>820</v>
      </c>
      <c r="C676" s="746" t="s">
        <v>1164</v>
      </c>
      <c r="D676" s="751">
        <v>9860</v>
      </c>
    </row>
    <row r="677" spans="1:4" s="34" customFormat="1" ht="25.5">
      <c r="A677" s="39">
        <v>668</v>
      </c>
      <c r="B677" s="57" t="s">
        <v>820</v>
      </c>
      <c r="C677" s="746" t="s">
        <v>1164</v>
      </c>
      <c r="D677" s="751">
        <v>9860</v>
      </c>
    </row>
    <row r="678" spans="1:4" s="34" customFormat="1" ht="25.5">
      <c r="A678" s="39">
        <v>669</v>
      </c>
      <c r="B678" s="57" t="s">
        <v>820</v>
      </c>
      <c r="C678" s="746" t="s">
        <v>1164</v>
      </c>
      <c r="D678" s="751">
        <v>9860</v>
      </c>
    </row>
    <row r="679" spans="1:4" s="34" customFormat="1" ht="25.5">
      <c r="A679" s="39">
        <v>670</v>
      </c>
      <c r="B679" s="57" t="s">
        <v>820</v>
      </c>
      <c r="C679" s="746" t="s">
        <v>1164</v>
      </c>
      <c r="D679" s="751">
        <v>9860</v>
      </c>
    </row>
    <row r="680" spans="1:4" s="34" customFormat="1" ht="25.5">
      <c r="A680" s="39">
        <v>671</v>
      </c>
      <c r="B680" s="57" t="s">
        <v>820</v>
      </c>
      <c r="C680" s="746" t="s">
        <v>1164</v>
      </c>
      <c r="D680" s="751">
        <v>9860</v>
      </c>
    </row>
    <row r="681" spans="1:4" s="34" customFormat="1" ht="25.5">
      <c r="A681" s="39">
        <v>672</v>
      </c>
      <c r="B681" s="57" t="s">
        <v>820</v>
      </c>
      <c r="C681" s="746" t="s">
        <v>1164</v>
      </c>
      <c r="D681" s="751">
        <v>9860</v>
      </c>
    </row>
    <row r="682" spans="1:4" s="34" customFormat="1" ht="25.5">
      <c r="A682" s="39">
        <v>673</v>
      </c>
      <c r="B682" s="57" t="s">
        <v>1166</v>
      </c>
      <c r="C682" s="746" t="s">
        <v>1164</v>
      </c>
      <c r="D682" s="751">
        <v>9860</v>
      </c>
    </row>
    <row r="683" spans="1:4" s="34" customFormat="1" ht="25.5">
      <c r="A683" s="39">
        <v>674</v>
      </c>
      <c r="B683" s="57" t="s">
        <v>820</v>
      </c>
      <c r="C683" s="746" t="s">
        <v>1164</v>
      </c>
      <c r="D683" s="751">
        <v>9860</v>
      </c>
    </row>
    <row r="684" spans="1:4" s="34" customFormat="1" ht="25.5">
      <c r="A684" s="39">
        <v>675</v>
      </c>
      <c r="B684" s="57" t="s">
        <v>820</v>
      </c>
      <c r="C684" s="746" t="s">
        <v>1164</v>
      </c>
      <c r="D684" s="751">
        <v>9860</v>
      </c>
    </row>
    <row r="685" spans="1:4" s="34" customFormat="1" ht="25.5">
      <c r="A685" s="39">
        <v>676</v>
      </c>
      <c r="B685" s="57" t="s">
        <v>820</v>
      </c>
      <c r="C685" s="746" t="s">
        <v>1164</v>
      </c>
      <c r="D685" s="751">
        <v>9860</v>
      </c>
    </row>
    <row r="686" spans="1:4" s="34" customFormat="1" ht="25.5">
      <c r="A686" s="39">
        <v>677</v>
      </c>
      <c r="B686" s="57" t="s">
        <v>820</v>
      </c>
      <c r="C686" s="746" t="s">
        <v>1164</v>
      </c>
      <c r="D686" s="751">
        <v>9860</v>
      </c>
    </row>
    <row r="687" spans="1:4" s="34" customFormat="1" ht="25.5">
      <c r="A687" s="39">
        <v>678</v>
      </c>
      <c r="B687" s="57" t="s">
        <v>820</v>
      </c>
      <c r="C687" s="746" t="s">
        <v>1164</v>
      </c>
      <c r="D687" s="751">
        <v>9860</v>
      </c>
    </row>
    <row r="688" spans="1:4" s="34" customFormat="1" ht="25.5">
      <c r="A688" s="39">
        <v>679</v>
      </c>
      <c r="B688" s="57" t="s">
        <v>820</v>
      </c>
      <c r="C688" s="746" t="s">
        <v>1164</v>
      </c>
      <c r="D688" s="751">
        <v>9860</v>
      </c>
    </row>
    <row r="689" spans="1:4" s="34" customFormat="1" ht="25.5">
      <c r="A689" s="39">
        <v>680</v>
      </c>
      <c r="B689" s="57" t="s">
        <v>820</v>
      </c>
      <c r="C689" s="746" t="s">
        <v>1164</v>
      </c>
      <c r="D689" s="751">
        <v>9860</v>
      </c>
    </row>
    <row r="690" spans="1:4" s="34" customFormat="1" ht="25.5">
      <c r="A690" s="39">
        <v>681</v>
      </c>
      <c r="B690" s="57" t="s">
        <v>820</v>
      </c>
      <c r="C690" s="746" t="s">
        <v>1164</v>
      </c>
      <c r="D690" s="751">
        <v>9860</v>
      </c>
    </row>
    <row r="691" spans="1:4" s="34" customFormat="1" ht="25.5">
      <c r="A691" s="39">
        <v>682</v>
      </c>
      <c r="B691" s="57" t="s">
        <v>820</v>
      </c>
      <c r="C691" s="746" t="s">
        <v>1164</v>
      </c>
      <c r="D691" s="751">
        <v>9860</v>
      </c>
    </row>
    <row r="692" spans="1:4" s="34" customFormat="1" ht="25.5">
      <c r="A692" s="39">
        <v>683</v>
      </c>
      <c r="B692" s="57" t="s">
        <v>820</v>
      </c>
      <c r="C692" s="746" t="s">
        <v>1164</v>
      </c>
      <c r="D692" s="751">
        <v>9860</v>
      </c>
    </row>
    <row r="693" spans="1:4" s="34" customFormat="1" ht="25.5">
      <c r="A693" s="39">
        <v>684</v>
      </c>
      <c r="B693" s="57" t="s">
        <v>820</v>
      </c>
      <c r="C693" s="746" t="s">
        <v>1164</v>
      </c>
      <c r="D693" s="751">
        <v>9860</v>
      </c>
    </row>
    <row r="694" spans="1:4" s="34" customFormat="1" ht="25.5">
      <c r="A694" s="39">
        <v>685</v>
      </c>
      <c r="B694" s="57" t="s">
        <v>820</v>
      </c>
      <c r="C694" s="746" t="s">
        <v>1167</v>
      </c>
      <c r="D694" s="751">
        <v>3764.2</v>
      </c>
    </row>
    <row r="695" spans="1:4" s="34" customFormat="1" ht="25.5">
      <c r="A695" s="39">
        <v>686</v>
      </c>
      <c r="B695" s="57" t="s">
        <v>820</v>
      </c>
      <c r="C695" s="746" t="s">
        <v>1167</v>
      </c>
      <c r="D695" s="751">
        <v>3764.2</v>
      </c>
    </row>
    <row r="696" spans="1:4" s="34" customFormat="1" ht="25.5">
      <c r="A696" s="39">
        <v>687</v>
      </c>
      <c r="B696" s="57" t="s">
        <v>820</v>
      </c>
      <c r="C696" s="746" t="s">
        <v>1167</v>
      </c>
      <c r="D696" s="751">
        <v>3764.2</v>
      </c>
    </row>
    <row r="697" spans="1:4" s="34" customFormat="1" ht="25.5">
      <c r="A697" s="39">
        <v>688</v>
      </c>
      <c r="B697" s="57" t="s">
        <v>820</v>
      </c>
      <c r="C697" s="746" t="s">
        <v>1167</v>
      </c>
      <c r="D697" s="751">
        <v>3764.2</v>
      </c>
    </row>
    <row r="698" spans="1:4" s="34" customFormat="1" ht="25.5">
      <c r="A698" s="39">
        <v>689</v>
      </c>
      <c r="B698" s="57" t="s">
        <v>820</v>
      </c>
      <c r="C698" s="746" t="s">
        <v>1167</v>
      </c>
      <c r="D698" s="751">
        <v>3764.2</v>
      </c>
    </row>
    <row r="699" spans="1:4" s="34" customFormat="1" ht="25.5">
      <c r="A699" s="39">
        <v>690</v>
      </c>
      <c r="B699" s="57" t="s">
        <v>820</v>
      </c>
      <c r="C699" s="746" t="s">
        <v>1167</v>
      </c>
      <c r="D699" s="751">
        <v>3764.2</v>
      </c>
    </row>
    <row r="700" spans="1:4" s="34" customFormat="1" ht="25.5">
      <c r="A700" s="39">
        <v>691</v>
      </c>
      <c r="B700" s="57" t="s">
        <v>820</v>
      </c>
      <c r="C700" s="746" t="s">
        <v>1167</v>
      </c>
      <c r="D700" s="751">
        <v>3764.2</v>
      </c>
    </row>
    <row r="701" spans="1:4" s="34" customFormat="1" ht="25.5">
      <c r="A701" s="39">
        <v>692</v>
      </c>
      <c r="B701" s="57" t="s">
        <v>820</v>
      </c>
      <c r="C701" s="746" t="s">
        <v>1167</v>
      </c>
      <c r="D701" s="751">
        <v>3764.2</v>
      </c>
    </row>
    <row r="702" spans="1:4" s="34" customFormat="1" ht="25.5">
      <c r="A702" s="39">
        <v>693</v>
      </c>
      <c r="B702" s="57" t="s">
        <v>820</v>
      </c>
      <c r="C702" s="746" t="s">
        <v>1167</v>
      </c>
      <c r="D702" s="751">
        <v>3764.2</v>
      </c>
    </row>
    <row r="703" spans="1:4" s="34" customFormat="1" ht="25.5">
      <c r="A703" s="39">
        <v>694</v>
      </c>
      <c r="B703" s="57" t="s">
        <v>820</v>
      </c>
      <c r="C703" s="746" t="s">
        <v>1167</v>
      </c>
      <c r="D703" s="751">
        <v>3764.2</v>
      </c>
    </row>
    <row r="704" spans="1:4" s="34" customFormat="1" ht="25.5">
      <c r="A704" s="39">
        <v>695</v>
      </c>
      <c r="B704" s="57" t="s">
        <v>820</v>
      </c>
      <c r="C704" s="746" t="s">
        <v>1167</v>
      </c>
      <c r="D704" s="751">
        <v>3764.2</v>
      </c>
    </row>
    <row r="705" spans="1:4" s="34" customFormat="1" ht="25.5">
      <c r="A705" s="39">
        <v>696</v>
      </c>
      <c r="B705" s="57" t="s">
        <v>820</v>
      </c>
      <c r="C705" s="746" t="s">
        <v>1167</v>
      </c>
      <c r="D705" s="751">
        <v>3764.2</v>
      </c>
    </row>
    <row r="706" spans="1:4" s="34" customFormat="1" ht="25.5">
      <c r="A706" s="39">
        <v>697</v>
      </c>
      <c r="B706" s="57" t="s">
        <v>820</v>
      </c>
      <c r="C706" s="746" t="s">
        <v>1167</v>
      </c>
      <c r="D706" s="751">
        <v>3764.2</v>
      </c>
    </row>
    <row r="707" spans="1:4" s="34" customFormat="1" ht="25.5">
      <c r="A707" s="39">
        <v>698</v>
      </c>
      <c r="B707" s="57" t="s">
        <v>820</v>
      </c>
      <c r="C707" s="746" t="s">
        <v>1167</v>
      </c>
      <c r="D707" s="751">
        <v>3764.2</v>
      </c>
    </row>
    <row r="708" spans="1:4" s="34" customFormat="1" ht="25.5">
      <c r="A708" s="39">
        <v>699</v>
      </c>
      <c r="B708" s="57" t="s">
        <v>820</v>
      </c>
      <c r="C708" s="746" t="s">
        <v>1167</v>
      </c>
      <c r="D708" s="751">
        <v>3764.2</v>
      </c>
    </row>
    <row r="709" spans="1:4" s="34" customFormat="1" ht="25.5">
      <c r="A709" s="39">
        <v>700</v>
      </c>
      <c r="B709" s="57" t="s">
        <v>820</v>
      </c>
      <c r="C709" s="746" t="s">
        <v>1167</v>
      </c>
      <c r="D709" s="751">
        <v>3764.2</v>
      </c>
    </row>
    <row r="710" spans="1:4" s="34" customFormat="1" ht="25.5">
      <c r="A710" s="39">
        <v>701</v>
      </c>
      <c r="B710" s="57" t="s">
        <v>820</v>
      </c>
      <c r="C710" s="746" t="s">
        <v>1167</v>
      </c>
      <c r="D710" s="751">
        <v>3764.2</v>
      </c>
    </row>
    <row r="711" spans="1:4" s="34" customFormat="1" ht="25.5">
      <c r="A711" s="39">
        <v>702</v>
      </c>
      <c r="B711" s="57" t="s">
        <v>820</v>
      </c>
      <c r="C711" s="746" t="s">
        <v>1167</v>
      </c>
      <c r="D711" s="751">
        <v>3764.2</v>
      </c>
    </row>
    <row r="712" spans="1:4" s="34" customFormat="1" ht="25.5">
      <c r="A712" s="39">
        <v>703</v>
      </c>
      <c r="B712" s="57" t="s">
        <v>820</v>
      </c>
      <c r="C712" s="746" t="s">
        <v>1167</v>
      </c>
      <c r="D712" s="751">
        <v>3764.2</v>
      </c>
    </row>
    <row r="713" spans="1:4" s="34" customFormat="1" ht="25.5">
      <c r="A713" s="39">
        <v>704</v>
      </c>
      <c r="B713" s="57" t="s">
        <v>820</v>
      </c>
      <c r="C713" s="746" t="s">
        <v>1167</v>
      </c>
      <c r="D713" s="751">
        <v>3764.2</v>
      </c>
    </row>
    <row r="714" spans="1:4" s="34" customFormat="1" ht="25.5">
      <c r="A714" s="39">
        <v>705</v>
      </c>
      <c r="B714" s="57" t="s">
        <v>820</v>
      </c>
      <c r="C714" s="746" t="s">
        <v>1167</v>
      </c>
      <c r="D714" s="751">
        <v>3764.2</v>
      </c>
    </row>
    <row r="715" spans="1:4" s="34" customFormat="1" ht="25.5">
      <c r="A715" s="39">
        <v>706</v>
      </c>
      <c r="B715" s="57" t="s">
        <v>820</v>
      </c>
      <c r="C715" s="746" t="s">
        <v>1167</v>
      </c>
      <c r="D715" s="751">
        <v>3764.2</v>
      </c>
    </row>
    <row r="716" spans="1:4" s="34" customFormat="1" ht="25.5">
      <c r="A716" s="39">
        <v>707</v>
      </c>
      <c r="B716" s="57" t="s">
        <v>820</v>
      </c>
      <c r="C716" s="746" t="s">
        <v>1167</v>
      </c>
      <c r="D716" s="751">
        <v>3764.2</v>
      </c>
    </row>
    <row r="717" spans="1:4" s="34" customFormat="1" ht="25.5">
      <c r="A717" s="39">
        <v>708</v>
      </c>
      <c r="B717" s="57" t="s">
        <v>820</v>
      </c>
      <c r="C717" s="746" t="s">
        <v>1167</v>
      </c>
      <c r="D717" s="751">
        <v>3764.2</v>
      </c>
    </row>
    <row r="718" spans="1:4" s="34" customFormat="1" ht="25.5">
      <c r="A718" s="39">
        <v>709</v>
      </c>
      <c r="B718" s="57" t="s">
        <v>820</v>
      </c>
      <c r="C718" s="746" t="s">
        <v>1167</v>
      </c>
      <c r="D718" s="751">
        <v>3764.2</v>
      </c>
    </row>
    <row r="719" spans="1:4" s="34" customFormat="1" ht="25.5">
      <c r="A719" s="39">
        <v>710</v>
      </c>
      <c r="B719" s="57" t="s">
        <v>820</v>
      </c>
      <c r="C719" s="746" t="s">
        <v>1167</v>
      </c>
      <c r="D719" s="751">
        <v>3764.2</v>
      </c>
    </row>
    <row r="720" spans="1:4" s="34" customFormat="1">
      <c r="A720" s="39">
        <v>711</v>
      </c>
      <c r="B720" s="57" t="s">
        <v>820</v>
      </c>
      <c r="C720" s="746" t="s">
        <v>1168</v>
      </c>
      <c r="D720" s="751">
        <v>5614.4</v>
      </c>
    </row>
    <row r="721" spans="1:4" s="34" customFormat="1">
      <c r="A721" s="39">
        <v>712</v>
      </c>
      <c r="B721" s="57" t="s">
        <v>820</v>
      </c>
      <c r="C721" s="746" t="s">
        <v>1168</v>
      </c>
      <c r="D721" s="751">
        <v>5614.4</v>
      </c>
    </row>
    <row r="722" spans="1:4" s="34" customFormat="1">
      <c r="A722" s="39">
        <v>713</v>
      </c>
      <c r="B722" s="57" t="s">
        <v>820</v>
      </c>
      <c r="C722" s="746" t="s">
        <v>1168</v>
      </c>
      <c r="D722" s="751">
        <v>5614.4</v>
      </c>
    </row>
    <row r="723" spans="1:4" s="34" customFormat="1">
      <c r="A723" s="39">
        <v>714</v>
      </c>
      <c r="B723" s="57" t="s">
        <v>820</v>
      </c>
      <c r="C723" s="746" t="s">
        <v>1168</v>
      </c>
      <c r="D723" s="751">
        <v>5614.4</v>
      </c>
    </row>
    <row r="724" spans="1:4" s="34" customFormat="1">
      <c r="A724" s="39">
        <v>715</v>
      </c>
      <c r="B724" s="57" t="s">
        <v>820</v>
      </c>
      <c r="C724" s="746" t="s">
        <v>1168</v>
      </c>
      <c r="D724" s="751">
        <v>5614.4</v>
      </c>
    </row>
    <row r="725" spans="1:4" s="34" customFormat="1">
      <c r="A725" s="39">
        <v>716</v>
      </c>
      <c r="B725" s="57" t="s">
        <v>820</v>
      </c>
      <c r="C725" s="746" t="s">
        <v>1168</v>
      </c>
      <c r="D725" s="751">
        <v>5614.4</v>
      </c>
    </row>
    <row r="726" spans="1:4" s="34" customFormat="1">
      <c r="A726" s="39">
        <v>717</v>
      </c>
      <c r="B726" s="57" t="s">
        <v>820</v>
      </c>
      <c r="C726" s="746" t="s">
        <v>1168</v>
      </c>
      <c r="D726" s="751">
        <v>5614.4</v>
      </c>
    </row>
    <row r="727" spans="1:4" s="34" customFormat="1">
      <c r="A727" s="39">
        <v>718</v>
      </c>
      <c r="B727" s="57" t="s">
        <v>820</v>
      </c>
      <c r="C727" s="746" t="s">
        <v>1168</v>
      </c>
      <c r="D727" s="751">
        <v>5614.4</v>
      </c>
    </row>
    <row r="728" spans="1:4" s="34" customFormat="1">
      <c r="A728" s="39">
        <v>719</v>
      </c>
      <c r="B728" s="57" t="s">
        <v>820</v>
      </c>
      <c r="C728" s="746" t="s">
        <v>1168</v>
      </c>
      <c r="D728" s="751">
        <v>5614.4</v>
      </c>
    </row>
    <row r="729" spans="1:4" s="34" customFormat="1">
      <c r="A729" s="39">
        <v>720</v>
      </c>
      <c r="B729" s="57" t="s">
        <v>820</v>
      </c>
      <c r="C729" s="746" t="s">
        <v>1168</v>
      </c>
      <c r="D729" s="751">
        <v>5614.4</v>
      </c>
    </row>
    <row r="730" spans="1:4" s="34" customFormat="1">
      <c r="A730" s="39">
        <v>721</v>
      </c>
      <c r="B730" s="57" t="s">
        <v>820</v>
      </c>
      <c r="C730" s="746" t="s">
        <v>1168</v>
      </c>
      <c r="D730" s="751">
        <v>5614.4</v>
      </c>
    </row>
    <row r="731" spans="1:4" s="34" customFormat="1">
      <c r="A731" s="39">
        <v>722</v>
      </c>
      <c r="B731" s="57" t="s">
        <v>820</v>
      </c>
      <c r="C731" s="746" t="s">
        <v>1168</v>
      </c>
      <c r="D731" s="751">
        <v>5614.4</v>
      </c>
    </row>
    <row r="732" spans="1:4" s="34" customFormat="1">
      <c r="A732" s="39">
        <v>723</v>
      </c>
      <c r="B732" s="57" t="s">
        <v>820</v>
      </c>
      <c r="C732" s="746" t="s">
        <v>1168</v>
      </c>
      <c r="D732" s="751">
        <v>5614.4</v>
      </c>
    </row>
    <row r="733" spans="1:4" s="34" customFormat="1">
      <c r="A733" s="39">
        <v>724</v>
      </c>
      <c r="B733" s="57" t="s">
        <v>820</v>
      </c>
      <c r="C733" s="746" t="s">
        <v>1168</v>
      </c>
      <c r="D733" s="751">
        <v>5614.4</v>
      </c>
    </row>
    <row r="734" spans="1:4" s="34" customFormat="1">
      <c r="A734" s="39">
        <v>725</v>
      </c>
      <c r="B734" s="57" t="s">
        <v>820</v>
      </c>
      <c r="C734" s="746" t="s">
        <v>1168</v>
      </c>
      <c r="D734" s="751">
        <v>5614.4</v>
      </c>
    </row>
    <row r="735" spans="1:4" s="34" customFormat="1">
      <c r="A735" s="39">
        <v>726</v>
      </c>
      <c r="B735" s="57" t="s">
        <v>820</v>
      </c>
      <c r="C735" s="746" t="s">
        <v>1168</v>
      </c>
      <c r="D735" s="751">
        <v>5614.4</v>
      </c>
    </row>
    <row r="736" spans="1:4" s="34" customFormat="1">
      <c r="A736" s="39">
        <v>727</v>
      </c>
      <c r="B736" s="57" t="s">
        <v>820</v>
      </c>
      <c r="C736" s="746" t="s">
        <v>1168</v>
      </c>
      <c r="D736" s="751">
        <v>5614.4</v>
      </c>
    </row>
    <row r="737" spans="1:4" s="34" customFormat="1">
      <c r="A737" s="39">
        <v>728</v>
      </c>
      <c r="B737" s="57" t="s">
        <v>820</v>
      </c>
      <c r="C737" s="746" t="s">
        <v>1168</v>
      </c>
      <c r="D737" s="751">
        <v>5614.4</v>
      </c>
    </row>
    <row r="738" spans="1:4" s="34" customFormat="1">
      <c r="A738" s="39">
        <v>729</v>
      </c>
      <c r="B738" s="57" t="s">
        <v>820</v>
      </c>
      <c r="C738" s="746" t="s">
        <v>1168</v>
      </c>
      <c r="D738" s="751">
        <v>5614.4</v>
      </c>
    </row>
    <row r="739" spans="1:4" s="34" customFormat="1">
      <c r="A739" s="39">
        <v>730</v>
      </c>
      <c r="B739" s="57" t="s">
        <v>820</v>
      </c>
      <c r="C739" s="746" t="s">
        <v>1168</v>
      </c>
      <c r="D739" s="751">
        <v>5614.4</v>
      </c>
    </row>
    <row r="740" spans="1:4" s="34" customFormat="1">
      <c r="A740" s="39">
        <v>731</v>
      </c>
      <c r="B740" s="57" t="s">
        <v>820</v>
      </c>
      <c r="C740" s="746" t="s">
        <v>1168</v>
      </c>
      <c r="D740" s="751">
        <v>5614.4</v>
      </c>
    </row>
    <row r="741" spans="1:4" s="34" customFormat="1">
      <c r="A741" s="39">
        <v>732</v>
      </c>
      <c r="B741" s="57" t="s">
        <v>820</v>
      </c>
      <c r="C741" s="746" t="s">
        <v>1168</v>
      </c>
      <c r="D741" s="751">
        <v>5614.4</v>
      </c>
    </row>
    <row r="742" spans="1:4" s="34" customFormat="1">
      <c r="A742" s="39">
        <v>733</v>
      </c>
      <c r="B742" s="57" t="s">
        <v>820</v>
      </c>
      <c r="C742" s="746" t="s">
        <v>1168</v>
      </c>
      <c r="D742" s="751">
        <v>5614.4</v>
      </c>
    </row>
    <row r="743" spans="1:4" s="34" customFormat="1">
      <c r="A743" s="39">
        <v>734</v>
      </c>
      <c r="B743" s="57" t="s">
        <v>820</v>
      </c>
      <c r="C743" s="746" t="s">
        <v>1168</v>
      </c>
      <c r="D743" s="751">
        <v>5614.4</v>
      </c>
    </row>
    <row r="744" spans="1:4" s="34" customFormat="1">
      <c r="A744" s="39">
        <v>735</v>
      </c>
      <c r="B744" s="57" t="s">
        <v>820</v>
      </c>
      <c r="C744" s="746" t="s">
        <v>1168</v>
      </c>
      <c r="D744" s="751">
        <v>5614.4</v>
      </c>
    </row>
    <row r="745" spans="1:4" s="34" customFormat="1">
      <c r="A745" s="39">
        <v>736</v>
      </c>
      <c r="B745" s="57" t="s">
        <v>820</v>
      </c>
      <c r="C745" s="746" t="s">
        <v>1168</v>
      </c>
      <c r="D745" s="751">
        <v>5614.4</v>
      </c>
    </row>
    <row r="746" spans="1:4" s="34" customFormat="1">
      <c r="A746" s="39">
        <v>737</v>
      </c>
      <c r="B746" s="57" t="s">
        <v>820</v>
      </c>
      <c r="C746" s="746" t="s">
        <v>1169</v>
      </c>
      <c r="D746" s="751">
        <v>174928</v>
      </c>
    </row>
    <row r="747" spans="1:4" s="34" customFormat="1" ht="25.5">
      <c r="A747" s="39">
        <v>738</v>
      </c>
      <c r="B747" s="57" t="s">
        <v>820</v>
      </c>
      <c r="C747" s="746" t="s">
        <v>1170</v>
      </c>
      <c r="D747" s="751">
        <v>3758.4</v>
      </c>
    </row>
    <row r="748" spans="1:4" s="34" customFormat="1" ht="25.5">
      <c r="A748" s="39">
        <v>739</v>
      </c>
      <c r="B748" s="57" t="s">
        <v>820</v>
      </c>
      <c r="C748" s="746" t="s">
        <v>1170</v>
      </c>
      <c r="D748" s="751">
        <v>3758.4</v>
      </c>
    </row>
    <row r="749" spans="1:4" s="34" customFormat="1" ht="25.5">
      <c r="A749" s="39">
        <v>740</v>
      </c>
      <c r="B749" s="57" t="s">
        <v>820</v>
      </c>
      <c r="C749" s="746" t="s">
        <v>1170</v>
      </c>
      <c r="D749" s="751">
        <v>3758.4</v>
      </c>
    </row>
    <row r="750" spans="1:4" s="34" customFormat="1" ht="25.5">
      <c r="A750" s="39">
        <v>741</v>
      </c>
      <c r="B750" s="57" t="s">
        <v>820</v>
      </c>
      <c r="C750" s="746" t="s">
        <v>1170</v>
      </c>
      <c r="D750" s="751">
        <v>3758.4</v>
      </c>
    </row>
    <row r="751" spans="1:4" s="34" customFormat="1" ht="25.5">
      <c r="A751" s="39">
        <v>742</v>
      </c>
      <c r="B751" s="57" t="s">
        <v>820</v>
      </c>
      <c r="C751" s="746" t="s">
        <v>1170</v>
      </c>
      <c r="D751" s="751">
        <v>3758.4</v>
      </c>
    </row>
    <row r="752" spans="1:4" s="34" customFormat="1" ht="25.5">
      <c r="A752" s="39">
        <v>743</v>
      </c>
      <c r="B752" s="57" t="s">
        <v>820</v>
      </c>
      <c r="C752" s="746" t="s">
        <v>1170</v>
      </c>
      <c r="D752" s="751">
        <v>3758.4</v>
      </c>
    </row>
    <row r="753" spans="1:4" s="34" customFormat="1" ht="25.5">
      <c r="A753" s="39">
        <v>744</v>
      </c>
      <c r="B753" s="57" t="s">
        <v>820</v>
      </c>
      <c r="C753" s="746" t="s">
        <v>1170</v>
      </c>
      <c r="D753" s="751">
        <v>3758.4</v>
      </c>
    </row>
    <row r="754" spans="1:4" s="34" customFormat="1" ht="25.5">
      <c r="A754" s="39">
        <v>745</v>
      </c>
      <c r="B754" s="57" t="s">
        <v>820</v>
      </c>
      <c r="C754" s="746" t="s">
        <v>1170</v>
      </c>
      <c r="D754" s="751">
        <v>3758.4</v>
      </c>
    </row>
    <row r="755" spans="1:4" s="34" customFormat="1" ht="25.5">
      <c r="A755" s="39">
        <v>746</v>
      </c>
      <c r="B755" s="57" t="s">
        <v>820</v>
      </c>
      <c r="C755" s="746" t="s">
        <v>1170</v>
      </c>
      <c r="D755" s="751">
        <v>3758.4</v>
      </c>
    </row>
    <row r="756" spans="1:4" s="34" customFormat="1" ht="25.5">
      <c r="A756" s="39">
        <v>747</v>
      </c>
      <c r="B756" s="57" t="s">
        <v>820</v>
      </c>
      <c r="C756" s="746" t="s">
        <v>1170</v>
      </c>
      <c r="D756" s="751">
        <v>3758.4</v>
      </c>
    </row>
    <row r="757" spans="1:4" s="34" customFormat="1" ht="25.5">
      <c r="A757" s="39">
        <v>748</v>
      </c>
      <c r="B757" s="57" t="s">
        <v>820</v>
      </c>
      <c r="C757" s="746" t="s">
        <v>1170</v>
      </c>
      <c r="D757" s="751">
        <v>3758.4</v>
      </c>
    </row>
    <row r="758" spans="1:4" s="34" customFormat="1" ht="25.5">
      <c r="A758" s="39">
        <v>749</v>
      </c>
      <c r="B758" s="57" t="s">
        <v>820</v>
      </c>
      <c r="C758" s="746" t="s">
        <v>1170</v>
      </c>
      <c r="D758" s="751">
        <v>3758.4</v>
      </c>
    </row>
    <row r="759" spans="1:4" s="34" customFormat="1" ht="25.5">
      <c r="A759" s="39">
        <v>750</v>
      </c>
      <c r="B759" s="57" t="s">
        <v>820</v>
      </c>
      <c r="C759" s="746" t="s">
        <v>1170</v>
      </c>
      <c r="D759" s="751">
        <v>3758.4</v>
      </c>
    </row>
    <row r="760" spans="1:4" s="34" customFormat="1" ht="25.5">
      <c r="A760" s="39">
        <v>751</v>
      </c>
      <c r="B760" s="57" t="s">
        <v>820</v>
      </c>
      <c r="C760" s="746" t="s">
        <v>1170</v>
      </c>
      <c r="D760" s="751">
        <v>3758.4</v>
      </c>
    </row>
    <row r="761" spans="1:4" s="34" customFormat="1">
      <c r="A761" s="39">
        <v>752</v>
      </c>
      <c r="B761" s="57" t="s">
        <v>820</v>
      </c>
      <c r="C761" s="746" t="s">
        <v>1171</v>
      </c>
      <c r="D761" s="751">
        <v>3758.4</v>
      </c>
    </row>
    <row r="762" spans="1:4" s="34" customFormat="1">
      <c r="A762" s="39">
        <v>753</v>
      </c>
      <c r="B762" s="57" t="s">
        <v>820</v>
      </c>
      <c r="C762" s="746" t="s">
        <v>1171</v>
      </c>
      <c r="D762" s="751">
        <v>3758.4</v>
      </c>
    </row>
    <row r="763" spans="1:4" s="34" customFormat="1">
      <c r="A763" s="39">
        <v>754</v>
      </c>
      <c r="B763" s="57" t="s">
        <v>820</v>
      </c>
      <c r="C763" s="746" t="s">
        <v>1171</v>
      </c>
      <c r="D763" s="751">
        <v>3758.4</v>
      </c>
    </row>
    <row r="764" spans="1:4" s="34" customFormat="1">
      <c r="A764" s="39">
        <v>755</v>
      </c>
      <c r="B764" s="57" t="s">
        <v>820</v>
      </c>
      <c r="C764" s="746" t="s">
        <v>1171</v>
      </c>
      <c r="D764" s="751">
        <v>3758.4</v>
      </c>
    </row>
    <row r="765" spans="1:4" s="34" customFormat="1">
      <c r="A765" s="39">
        <v>756</v>
      </c>
      <c r="B765" s="57" t="s">
        <v>820</v>
      </c>
      <c r="C765" s="746" t="s">
        <v>1171</v>
      </c>
      <c r="D765" s="751">
        <v>3758.4</v>
      </c>
    </row>
    <row r="766" spans="1:4" s="34" customFormat="1">
      <c r="A766" s="39">
        <v>757</v>
      </c>
      <c r="B766" s="57" t="s">
        <v>820</v>
      </c>
      <c r="C766" s="746" t="s">
        <v>1171</v>
      </c>
      <c r="D766" s="751">
        <v>3758.4</v>
      </c>
    </row>
    <row r="767" spans="1:4" s="34" customFormat="1">
      <c r="A767" s="39">
        <v>758</v>
      </c>
      <c r="B767" s="57" t="s">
        <v>820</v>
      </c>
      <c r="C767" s="746" t="s">
        <v>1171</v>
      </c>
      <c r="D767" s="751">
        <v>3758.4</v>
      </c>
    </row>
    <row r="768" spans="1:4" s="34" customFormat="1">
      <c r="A768" s="39">
        <v>759</v>
      </c>
      <c r="B768" s="57" t="s">
        <v>820</v>
      </c>
      <c r="C768" s="746" t="s">
        <v>1171</v>
      </c>
      <c r="D768" s="751">
        <v>3758.4</v>
      </c>
    </row>
    <row r="769" spans="1:4" s="34" customFormat="1">
      <c r="A769" s="39">
        <v>760</v>
      </c>
      <c r="B769" s="57" t="s">
        <v>820</v>
      </c>
      <c r="C769" s="746" t="s">
        <v>1171</v>
      </c>
      <c r="D769" s="751">
        <v>3758.4</v>
      </c>
    </row>
    <row r="770" spans="1:4" s="34" customFormat="1">
      <c r="A770" s="39">
        <v>761</v>
      </c>
      <c r="B770" s="57" t="s">
        <v>820</v>
      </c>
      <c r="C770" s="746" t="s">
        <v>1171</v>
      </c>
      <c r="D770" s="751">
        <v>3758.4</v>
      </c>
    </row>
    <row r="771" spans="1:4" s="34" customFormat="1">
      <c r="A771" s="39">
        <v>762</v>
      </c>
      <c r="B771" s="57" t="s">
        <v>820</v>
      </c>
      <c r="C771" s="746" t="s">
        <v>1171</v>
      </c>
      <c r="D771" s="751">
        <v>3758.4</v>
      </c>
    </row>
    <row r="772" spans="1:4" s="34" customFormat="1">
      <c r="A772" s="39">
        <v>763</v>
      </c>
      <c r="B772" s="57" t="s">
        <v>820</v>
      </c>
      <c r="C772" s="746" t="s">
        <v>1171</v>
      </c>
      <c r="D772" s="751">
        <v>3758.4</v>
      </c>
    </row>
    <row r="773" spans="1:4" s="34" customFormat="1" ht="25.5">
      <c r="A773" s="39">
        <v>764</v>
      </c>
      <c r="B773" s="57" t="s">
        <v>820</v>
      </c>
      <c r="C773" s="746" t="s">
        <v>1172</v>
      </c>
      <c r="D773" s="751">
        <v>2763.12</v>
      </c>
    </row>
    <row r="774" spans="1:4" s="34" customFormat="1" ht="25.5">
      <c r="A774" s="39">
        <v>765</v>
      </c>
      <c r="B774" s="57" t="s">
        <v>820</v>
      </c>
      <c r="C774" s="746" t="s">
        <v>1172</v>
      </c>
      <c r="D774" s="751">
        <v>2763.12</v>
      </c>
    </row>
    <row r="775" spans="1:4" s="34" customFormat="1" ht="25.5">
      <c r="A775" s="39">
        <v>766</v>
      </c>
      <c r="B775" s="57" t="s">
        <v>820</v>
      </c>
      <c r="C775" s="746" t="s">
        <v>1172</v>
      </c>
      <c r="D775" s="751">
        <v>2763.12</v>
      </c>
    </row>
    <row r="776" spans="1:4" s="34" customFormat="1" ht="25.5">
      <c r="A776" s="39">
        <v>767</v>
      </c>
      <c r="B776" s="57" t="s">
        <v>820</v>
      </c>
      <c r="C776" s="746" t="s">
        <v>1172</v>
      </c>
      <c r="D776" s="751">
        <v>2763.12</v>
      </c>
    </row>
    <row r="777" spans="1:4" s="34" customFormat="1" ht="25.5">
      <c r="A777" s="39">
        <v>768</v>
      </c>
      <c r="B777" s="57" t="s">
        <v>820</v>
      </c>
      <c r="C777" s="746" t="s">
        <v>1172</v>
      </c>
      <c r="D777" s="751">
        <v>2763.12</v>
      </c>
    </row>
    <row r="778" spans="1:4" s="34" customFormat="1" ht="25.5">
      <c r="A778" s="39">
        <v>769</v>
      </c>
      <c r="B778" s="57" t="s">
        <v>820</v>
      </c>
      <c r="C778" s="746" t="s">
        <v>1172</v>
      </c>
      <c r="D778" s="751">
        <v>2763.12</v>
      </c>
    </row>
    <row r="779" spans="1:4" s="34" customFormat="1" ht="25.5">
      <c r="A779" s="39">
        <v>770</v>
      </c>
      <c r="B779" s="57" t="s">
        <v>820</v>
      </c>
      <c r="C779" s="746" t="s">
        <v>1172</v>
      </c>
      <c r="D779" s="751">
        <v>2763.12</v>
      </c>
    </row>
    <row r="780" spans="1:4" s="34" customFormat="1" ht="25.5">
      <c r="A780" s="39">
        <v>771</v>
      </c>
      <c r="B780" s="57" t="s">
        <v>820</v>
      </c>
      <c r="C780" s="746" t="s">
        <v>1172</v>
      </c>
      <c r="D780" s="751">
        <v>2763.12</v>
      </c>
    </row>
    <row r="781" spans="1:4" s="34" customFormat="1" ht="25.5">
      <c r="A781" s="39">
        <v>772</v>
      </c>
      <c r="B781" s="57" t="s">
        <v>820</v>
      </c>
      <c r="C781" s="746" t="s">
        <v>1172</v>
      </c>
      <c r="D781" s="751">
        <v>2763.12</v>
      </c>
    </row>
    <row r="782" spans="1:4" s="34" customFormat="1" ht="25.5">
      <c r="A782" s="39">
        <v>773</v>
      </c>
      <c r="B782" s="57" t="s">
        <v>820</v>
      </c>
      <c r="C782" s="746" t="s">
        <v>1172</v>
      </c>
      <c r="D782" s="751">
        <v>2763.12</v>
      </c>
    </row>
    <row r="783" spans="1:4" s="34" customFormat="1" ht="25.5">
      <c r="A783" s="39">
        <v>774</v>
      </c>
      <c r="B783" s="57" t="s">
        <v>820</v>
      </c>
      <c r="C783" s="746" t="s">
        <v>1172</v>
      </c>
      <c r="D783" s="751">
        <v>2763.12</v>
      </c>
    </row>
    <row r="784" spans="1:4" s="34" customFormat="1" ht="25.5">
      <c r="A784" s="39">
        <v>775</v>
      </c>
      <c r="B784" s="57" t="s">
        <v>820</v>
      </c>
      <c r="C784" s="746" t="s">
        <v>1173</v>
      </c>
      <c r="D784" s="751">
        <v>13630</v>
      </c>
    </row>
    <row r="785" spans="1:4" s="34" customFormat="1" ht="25.5">
      <c r="A785" s="39">
        <v>776</v>
      </c>
      <c r="B785" s="57" t="s">
        <v>820</v>
      </c>
      <c r="C785" s="746" t="s">
        <v>1173</v>
      </c>
      <c r="D785" s="751">
        <v>13630</v>
      </c>
    </row>
    <row r="786" spans="1:4" s="34" customFormat="1" ht="25.5">
      <c r="A786" s="39">
        <v>777</v>
      </c>
      <c r="B786" s="57" t="s">
        <v>820</v>
      </c>
      <c r="C786" s="746" t="s">
        <v>1174</v>
      </c>
      <c r="D786" s="751">
        <v>21808</v>
      </c>
    </row>
    <row r="787" spans="1:4" s="34" customFormat="1" ht="25.5">
      <c r="A787" s="39">
        <v>778</v>
      </c>
      <c r="B787" s="57" t="s">
        <v>820</v>
      </c>
      <c r="C787" s="746" t="s">
        <v>1175</v>
      </c>
      <c r="D787" s="751">
        <v>5452</v>
      </c>
    </row>
    <row r="788" spans="1:4" s="34" customFormat="1" ht="25.5">
      <c r="A788" s="39">
        <v>779</v>
      </c>
      <c r="B788" s="57" t="s">
        <v>820</v>
      </c>
      <c r="C788" s="746" t="s">
        <v>1176</v>
      </c>
      <c r="D788" s="751">
        <v>19082</v>
      </c>
    </row>
    <row r="789" spans="1:4" s="34" customFormat="1" ht="25.5">
      <c r="A789" s="39">
        <v>780</v>
      </c>
      <c r="B789" s="57" t="s">
        <v>820</v>
      </c>
      <c r="C789" s="746" t="s">
        <v>1177</v>
      </c>
      <c r="D789" s="751">
        <v>8178</v>
      </c>
    </row>
    <row r="790" spans="1:4" s="34" customFormat="1">
      <c r="A790" s="39">
        <v>781</v>
      </c>
      <c r="B790" s="57" t="s">
        <v>820</v>
      </c>
      <c r="C790" s="746" t="s">
        <v>1223</v>
      </c>
      <c r="D790" s="751">
        <v>8223.0300000000007</v>
      </c>
    </row>
    <row r="791" spans="1:4" s="34" customFormat="1" ht="25.5">
      <c r="A791" s="39">
        <v>782</v>
      </c>
      <c r="B791" s="57" t="s">
        <v>820</v>
      </c>
      <c r="C791" s="746" t="s">
        <v>1178</v>
      </c>
      <c r="D791" s="751">
        <v>27260</v>
      </c>
    </row>
    <row r="792" spans="1:4" s="34" customFormat="1" ht="25.5">
      <c r="A792" s="39">
        <v>783</v>
      </c>
      <c r="B792" s="57" t="s">
        <v>820</v>
      </c>
      <c r="C792" s="746" t="s">
        <v>1178</v>
      </c>
      <c r="D792" s="751">
        <v>27260</v>
      </c>
    </row>
    <row r="793" spans="1:4" s="34" customFormat="1" ht="25.5">
      <c r="A793" s="39">
        <v>784</v>
      </c>
      <c r="B793" s="57" t="s">
        <v>820</v>
      </c>
      <c r="C793" s="746" t="s">
        <v>1179</v>
      </c>
      <c r="D793" s="751">
        <v>27260</v>
      </c>
    </row>
    <row r="794" spans="1:4" s="34" customFormat="1" ht="25.5">
      <c r="A794" s="39">
        <v>785</v>
      </c>
      <c r="B794" s="57" t="s">
        <v>820</v>
      </c>
      <c r="C794" s="746" t="s">
        <v>1179</v>
      </c>
      <c r="D794" s="751">
        <v>27260</v>
      </c>
    </row>
    <row r="795" spans="1:4" s="34" customFormat="1">
      <c r="A795" s="39">
        <v>786</v>
      </c>
      <c r="B795" s="57" t="s">
        <v>820</v>
      </c>
      <c r="C795" s="746" t="s">
        <v>1180</v>
      </c>
      <c r="D795" s="751">
        <v>19140</v>
      </c>
    </row>
    <row r="796" spans="1:4" s="34" customFormat="1">
      <c r="A796" s="39">
        <v>787</v>
      </c>
      <c r="B796" s="57" t="s">
        <v>820</v>
      </c>
      <c r="C796" s="746" t="s">
        <v>1181</v>
      </c>
      <c r="D796" s="751">
        <v>7540</v>
      </c>
    </row>
    <row r="797" spans="1:4" s="34" customFormat="1">
      <c r="A797" s="39">
        <v>788</v>
      </c>
      <c r="B797" s="57" t="s">
        <v>820</v>
      </c>
      <c r="C797" s="746" t="s">
        <v>1181</v>
      </c>
      <c r="D797" s="751">
        <v>7540</v>
      </c>
    </row>
    <row r="798" spans="1:4" s="34" customFormat="1">
      <c r="A798" s="39">
        <v>789</v>
      </c>
      <c r="B798" s="57" t="s">
        <v>820</v>
      </c>
      <c r="C798" s="746" t="s">
        <v>1181</v>
      </c>
      <c r="D798" s="751">
        <v>7540</v>
      </c>
    </row>
    <row r="799" spans="1:4" s="34" customFormat="1">
      <c r="A799" s="39">
        <v>790</v>
      </c>
      <c r="B799" s="57" t="s">
        <v>820</v>
      </c>
      <c r="C799" s="746" t="s">
        <v>1181</v>
      </c>
      <c r="D799" s="751">
        <v>7540</v>
      </c>
    </row>
    <row r="800" spans="1:4" s="34" customFormat="1">
      <c r="A800" s="39">
        <v>791</v>
      </c>
      <c r="B800" s="57" t="s">
        <v>820</v>
      </c>
      <c r="C800" s="746" t="s">
        <v>1181</v>
      </c>
      <c r="D800" s="751">
        <v>7540</v>
      </c>
    </row>
    <row r="801" spans="1:4" s="34" customFormat="1">
      <c r="A801" s="39">
        <v>792</v>
      </c>
      <c r="B801" s="57" t="s">
        <v>820</v>
      </c>
      <c r="C801" s="746" t="s">
        <v>1181</v>
      </c>
      <c r="D801" s="751">
        <v>7540</v>
      </c>
    </row>
    <row r="802" spans="1:4" s="34" customFormat="1">
      <c r="A802" s="39">
        <v>793</v>
      </c>
      <c r="B802" s="57" t="s">
        <v>820</v>
      </c>
      <c r="C802" s="746" t="s">
        <v>1181</v>
      </c>
      <c r="D802" s="751">
        <v>7540</v>
      </c>
    </row>
    <row r="803" spans="1:4" s="34" customFormat="1">
      <c r="A803" s="39">
        <v>794</v>
      </c>
      <c r="B803" s="57" t="s">
        <v>820</v>
      </c>
      <c r="C803" s="746" t="s">
        <v>1181</v>
      </c>
      <c r="D803" s="751">
        <v>7540</v>
      </c>
    </row>
    <row r="804" spans="1:4" s="34" customFormat="1">
      <c r="A804" s="39">
        <v>795</v>
      </c>
      <c r="B804" s="57" t="s">
        <v>820</v>
      </c>
      <c r="C804" s="746" t="s">
        <v>1181</v>
      </c>
      <c r="D804" s="751">
        <v>7540</v>
      </c>
    </row>
    <row r="805" spans="1:4" s="34" customFormat="1">
      <c r="A805" s="39">
        <v>796</v>
      </c>
      <c r="B805" s="57" t="s">
        <v>820</v>
      </c>
      <c r="C805" s="746" t="s">
        <v>1181</v>
      </c>
      <c r="D805" s="751">
        <v>7540</v>
      </c>
    </row>
    <row r="806" spans="1:4" s="34" customFormat="1">
      <c r="A806" s="39">
        <v>797</v>
      </c>
      <c r="B806" s="57" t="s">
        <v>820</v>
      </c>
      <c r="C806" s="746" t="s">
        <v>1181</v>
      </c>
      <c r="D806" s="751">
        <v>7540</v>
      </c>
    </row>
    <row r="807" spans="1:4" s="34" customFormat="1" ht="25.5">
      <c r="A807" s="39">
        <v>798</v>
      </c>
      <c r="B807" s="57" t="s">
        <v>820</v>
      </c>
      <c r="C807" s="746" t="s">
        <v>1182</v>
      </c>
      <c r="D807" s="751">
        <v>14386.32</v>
      </c>
    </row>
    <row r="808" spans="1:4" s="34" customFormat="1" ht="25.5">
      <c r="A808" s="39">
        <v>799</v>
      </c>
      <c r="B808" s="57" t="s">
        <v>820</v>
      </c>
      <c r="C808" s="746" t="s">
        <v>1182</v>
      </c>
      <c r="D808" s="751">
        <v>14386.32</v>
      </c>
    </row>
    <row r="809" spans="1:4" s="34" customFormat="1" ht="25.5">
      <c r="A809" s="39">
        <v>800</v>
      </c>
      <c r="B809" s="57" t="s">
        <v>820</v>
      </c>
      <c r="C809" s="746" t="s">
        <v>1182</v>
      </c>
      <c r="D809" s="751">
        <v>14386.32</v>
      </c>
    </row>
    <row r="810" spans="1:4" s="34" customFormat="1" ht="25.5">
      <c r="A810" s="39">
        <v>801</v>
      </c>
      <c r="B810" s="57" t="s">
        <v>820</v>
      </c>
      <c r="C810" s="746" t="s">
        <v>1182</v>
      </c>
      <c r="D810" s="751">
        <v>19528.599999999999</v>
      </c>
    </row>
    <row r="811" spans="1:4" s="34" customFormat="1">
      <c r="A811" s="39">
        <v>802</v>
      </c>
      <c r="B811" s="57" t="s">
        <v>820</v>
      </c>
      <c r="C811" s="746" t="s">
        <v>1183</v>
      </c>
      <c r="D811" s="751">
        <v>284200</v>
      </c>
    </row>
    <row r="812" spans="1:4" s="34" customFormat="1">
      <c r="A812" s="39">
        <v>803</v>
      </c>
      <c r="B812" s="57" t="s">
        <v>820</v>
      </c>
      <c r="C812" s="746" t="s">
        <v>1184</v>
      </c>
      <c r="D812" s="751">
        <v>22585.200000000001</v>
      </c>
    </row>
    <row r="813" spans="1:4" s="34" customFormat="1">
      <c r="A813" s="39">
        <v>804</v>
      </c>
      <c r="B813" s="57" t="s">
        <v>820</v>
      </c>
      <c r="C813" s="746" t="s">
        <v>1184</v>
      </c>
      <c r="D813" s="751">
        <v>22585.200000000001</v>
      </c>
    </row>
    <row r="814" spans="1:4" s="34" customFormat="1">
      <c r="A814" s="39">
        <v>805</v>
      </c>
      <c r="B814" s="57" t="s">
        <v>820</v>
      </c>
      <c r="C814" s="746" t="s">
        <v>1184</v>
      </c>
      <c r="D814" s="751">
        <v>22585.200000000001</v>
      </c>
    </row>
    <row r="815" spans="1:4" s="34" customFormat="1">
      <c r="A815" s="39">
        <v>806</v>
      </c>
      <c r="B815" s="57" t="s">
        <v>820</v>
      </c>
      <c r="C815" s="746" t="s">
        <v>1184</v>
      </c>
      <c r="D815" s="751">
        <v>22585.200000000001</v>
      </c>
    </row>
    <row r="816" spans="1:4" s="34" customFormat="1">
      <c r="A816" s="39">
        <v>807</v>
      </c>
      <c r="B816" s="57" t="s">
        <v>820</v>
      </c>
      <c r="C816" s="746" t="s">
        <v>1184</v>
      </c>
      <c r="D816" s="751">
        <v>22585.200000000001</v>
      </c>
    </row>
    <row r="817" spans="1:4" s="34" customFormat="1">
      <c r="A817" s="39">
        <v>808</v>
      </c>
      <c r="B817" s="57" t="s">
        <v>820</v>
      </c>
      <c r="C817" s="746" t="s">
        <v>1184</v>
      </c>
      <c r="D817" s="751">
        <v>22585.200000000001</v>
      </c>
    </row>
    <row r="818" spans="1:4" s="34" customFormat="1">
      <c r="A818" s="39">
        <v>809</v>
      </c>
      <c r="B818" s="57" t="s">
        <v>820</v>
      </c>
      <c r="C818" s="746" t="s">
        <v>1184</v>
      </c>
      <c r="D818" s="751">
        <v>22585.200000000001</v>
      </c>
    </row>
    <row r="819" spans="1:4" s="34" customFormat="1">
      <c r="A819" s="39">
        <v>810</v>
      </c>
      <c r="B819" s="57" t="s">
        <v>820</v>
      </c>
      <c r="C819" s="746" t="s">
        <v>1184</v>
      </c>
      <c r="D819" s="751">
        <v>22585.200000000001</v>
      </c>
    </row>
    <row r="820" spans="1:4" s="34" customFormat="1">
      <c r="A820" s="39">
        <v>811</v>
      </c>
      <c r="B820" s="57" t="s">
        <v>820</v>
      </c>
      <c r="C820" s="746" t="s">
        <v>1184</v>
      </c>
      <c r="D820" s="751">
        <v>22585.200000000001</v>
      </c>
    </row>
    <row r="821" spans="1:4" s="34" customFormat="1">
      <c r="A821" s="39">
        <v>812</v>
      </c>
      <c r="B821" s="57" t="s">
        <v>820</v>
      </c>
      <c r="C821" s="746" t="s">
        <v>1184</v>
      </c>
      <c r="D821" s="751">
        <v>22585.200000000001</v>
      </c>
    </row>
    <row r="822" spans="1:4" s="34" customFormat="1">
      <c r="A822" s="39">
        <v>813</v>
      </c>
      <c r="B822" s="57" t="s">
        <v>820</v>
      </c>
      <c r="C822" s="746" t="s">
        <v>1184</v>
      </c>
      <c r="D822" s="751">
        <v>22585.200000000001</v>
      </c>
    </row>
    <row r="823" spans="1:4" s="34" customFormat="1">
      <c r="A823" s="39">
        <v>814</v>
      </c>
      <c r="B823" s="57" t="s">
        <v>820</v>
      </c>
      <c r="C823" s="746" t="s">
        <v>1184</v>
      </c>
      <c r="D823" s="751">
        <v>22585.200000000001</v>
      </c>
    </row>
    <row r="824" spans="1:4" s="34" customFormat="1">
      <c r="A824" s="39">
        <v>815</v>
      </c>
      <c r="B824" s="57" t="s">
        <v>820</v>
      </c>
      <c r="C824" s="746" t="s">
        <v>1184</v>
      </c>
      <c r="D824" s="751">
        <v>22585.200000000001</v>
      </c>
    </row>
    <row r="825" spans="1:4" s="34" customFormat="1">
      <c r="A825" s="39">
        <v>816</v>
      </c>
      <c r="B825" s="57" t="s">
        <v>820</v>
      </c>
      <c r="C825" s="746" t="s">
        <v>1184</v>
      </c>
      <c r="D825" s="751">
        <v>22585.200000000001</v>
      </c>
    </row>
    <row r="826" spans="1:4" s="34" customFormat="1">
      <c r="A826" s="39">
        <v>817</v>
      </c>
      <c r="B826" s="57" t="s">
        <v>820</v>
      </c>
      <c r="C826" s="746" t="s">
        <v>1184</v>
      </c>
      <c r="D826" s="751">
        <v>22585.200000000001</v>
      </c>
    </row>
    <row r="827" spans="1:4" s="34" customFormat="1">
      <c r="A827" s="39">
        <v>818</v>
      </c>
      <c r="B827" s="57" t="s">
        <v>820</v>
      </c>
      <c r="C827" s="746" t="s">
        <v>1184</v>
      </c>
      <c r="D827" s="751">
        <v>22585.200000000001</v>
      </c>
    </row>
    <row r="828" spans="1:4" s="34" customFormat="1">
      <c r="A828" s="39">
        <v>819</v>
      </c>
      <c r="B828" s="57" t="s">
        <v>820</v>
      </c>
      <c r="C828" s="746" t="s">
        <v>1184</v>
      </c>
      <c r="D828" s="751">
        <v>22585.200000000001</v>
      </c>
    </row>
    <row r="829" spans="1:4" s="34" customFormat="1">
      <c r="A829" s="39">
        <v>820</v>
      </c>
      <c r="B829" s="57" t="s">
        <v>820</v>
      </c>
      <c r="C829" s="746" t="s">
        <v>1184</v>
      </c>
      <c r="D829" s="751">
        <v>22585.200000000001</v>
      </c>
    </row>
    <row r="830" spans="1:4" s="34" customFormat="1">
      <c r="A830" s="39">
        <v>821</v>
      </c>
      <c r="B830" s="57" t="s">
        <v>820</v>
      </c>
      <c r="C830" s="746" t="s">
        <v>1184</v>
      </c>
      <c r="D830" s="751">
        <v>22585.200000000001</v>
      </c>
    </row>
    <row r="831" spans="1:4" s="34" customFormat="1">
      <c r="A831" s="39">
        <v>822</v>
      </c>
      <c r="B831" s="57" t="s">
        <v>820</v>
      </c>
      <c r="C831" s="746" t="s">
        <v>1184</v>
      </c>
      <c r="D831" s="751">
        <v>22585.200000000001</v>
      </c>
    </row>
    <row r="832" spans="1:4" s="34" customFormat="1">
      <c r="A832" s="39">
        <v>823</v>
      </c>
      <c r="B832" s="57" t="s">
        <v>820</v>
      </c>
      <c r="C832" s="746" t="s">
        <v>1184</v>
      </c>
      <c r="D832" s="751">
        <v>22585.200000000001</v>
      </c>
    </row>
    <row r="833" spans="1:4" s="34" customFormat="1">
      <c r="A833" s="39">
        <v>824</v>
      </c>
      <c r="B833" s="57" t="s">
        <v>820</v>
      </c>
      <c r="C833" s="746" t="s">
        <v>1184</v>
      </c>
      <c r="D833" s="751">
        <v>22585.200000000001</v>
      </c>
    </row>
    <row r="834" spans="1:4" s="34" customFormat="1">
      <c r="A834" s="39">
        <v>825</v>
      </c>
      <c r="B834" s="57" t="s">
        <v>820</v>
      </c>
      <c r="C834" s="746" t="s">
        <v>1184</v>
      </c>
      <c r="D834" s="751">
        <v>22585.200000000001</v>
      </c>
    </row>
    <row r="835" spans="1:4" s="34" customFormat="1">
      <c r="A835" s="39">
        <v>826</v>
      </c>
      <c r="B835" s="57" t="s">
        <v>820</v>
      </c>
      <c r="C835" s="746" t="s">
        <v>1184</v>
      </c>
      <c r="D835" s="751">
        <v>22585.200000000001</v>
      </c>
    </row>
    <row r="836" spans="1:4" s="34" customFormat="1">
      <c r="A836" s="39">
        <v>827</v>
      </c>
      <c r="B836" s="57" t="s">
        <v>820</v>
      </c>
      <c r="C836" s="746" t="s">
        <v>1184</v>
      </c>
      <c r="D836" s="751">
        <v>22585.200000000001</v>
      </c>
    </row>
    <row r="837" spans="1:4" s="34" customFormat="1">
      <c r="A837" s="39">
        <v>828</v>
      </c>
      <c r="B837" s="57" t="s">
        <v>897</v>
      </c>
      <c r="C837" s="746" t="s">
        <v>1185</v>
      </c>
      <c r="D837" s="751">
        <v>3017.24</v>
      </c>
    </row>
    <row r="838" spans="1:4" s="34" customFormat="1">
      <c r="A838" s="39">
        <v>829</v>
      </c>
      <c r="B838" s="57" t="s">
        <v>820</v>
      </c>
      <c r="C838" s="746" t="s">
        <v>1186</v>
      </c>
      <c r="D838" s="751">
        <v>13674.66</v>
      </c>
    </row>
    <row r="839" spans="1:4" s="34" customFormat="1" ht="25.5">
      <c r="A839" s="39">
        <v>830</v>
      </c>
      <c r="B839" s="57" t="s">
        <v>820</v>
      </c>
      <c r="C839" s="746" t="s">
        <v>1187</v>
      </c>
      <c r="D839" s="751">
        <v>14644.51</v>
      </c>
    </row>
    <row r="840" spans="1:4" s="34" customFormat="1" ht="25.5">
      <c r="A840" s="39">
        <v>831</v>
      </c>
      <c r="B840" s="57" t="s">
        <v>820</v>
      </c>
      <c r="C840" s="746" t="s">
        <v>1187</v>
      </c>
      <c r="D840" s="751">
        <v>6164.28</v>
      </c>
    </row>
    <row r="841" spans="1:4" s="34" customFormat="1">
      <c r="A841" s="39">
        <v>832</v>
      </c>
      <c r="B841" s="57" t="s">
        <v>820</v>
      </c>
      <c r="C841" s="746" t="s">
        <v>1224</v>
      </c>
      <c r="D841" s="751">
        <v>6185.54</v>
      </c>
    </row>
    <row r="842" spans="1:4" s="34" customFormat="1">
      <c r="A842" s="39">
        <v>833</v>
      </c>
      <c r="B842" s="57" t="s">
        <v>820</v>
      </c>
      <c r="C842" s="746" t="s">
        <v>1224</v>
      </c>
      <c r="D842" s="751">
        <v>6185.54</v>
      </c>
    </row>
    <row r="843" spans="1:4" s="34" customFormat="1">
      <c r="A843" s="39">
        <v>834</v>
      </c>
      <c r="B843" s="57" t="s">
        <v>820</v>
      </c>
      <c r="C843" s="746" t="s">
        <v>1188</v>
      </c>
      <c r="D843" s="751">
        <v>2900</v>
      </c>
    </row>
    <row r="844" spans="1:4" s="34" customFormat="1">
      <c r="A844" s="39">
        <v>835</v>
      </c>
      <c r="B844" s="57" t="s">
        <v>820</v>
      </c>
      <c r="C844" s="746" t="s">
        <v>1188</v>
      </c>
      <c r="D844" s="751">
        <v>2900</v>
      </c>
    </row>
    <row r="845" spans="1:4" s="34" customFormat="1">
      <c r="A845" s="39">
        <v>836</v>
      </c>
      <c r="B845" s="57" t="s">
        <v>820</v>
      </c>
      <c r="C845" s="746" t="s">
        <v>1188</v>
      </c>
      <c r="D845" s="751">
        <v>2900</v>
      </c>
    </row>
    <row r="846" spans="1:4" s="34" customFormat="1" ht="25.5">
      <c r="A846" s="39">
        <v>837</v>
      </c>
      <c r="B846" s="57" t="s">
        <v>820</v>
      </c>
      <c r="C846" s="746" t="s">
        <v>1189</v>
      </c>
      <c r="D846" s="751">
        <v>2882.11</v>
      </c>
    </row>
    <row r="847" spans="1:4" s="34" customFormat="1" ht="25.5">
      <c r="A847" s="39">
        <v>838</v>
      </c>
      <c r="B847" s="57" t="s">
        <v>820</v>
      </c>
      <c r="C847" s="746" t="s">
        <v>1189</v>
      </c>
      <c r="D847" s="751">
        <v>2882.11</v>
      </c>
    </row>
    <row r="848" spans="1:4" s="34" customFormat="1">
      <c r="A848" s="39">
        <v>839</v>
      </c>
      <c r="B848" s="57" t="s">
        <v>820</v>
      </c>
      <c r="C848" s="746" t="s">
        <v>1190</v>
      </c>
      <c r="D848" s="751">
        <v>3000</v>
      </c>
    </row>
    <row r="849" spans="1:4" s="34" customFormat="1" ht="25.5">
      <c r="A849" s="39">
        <v>840</v>
      </c>
      <c r="B849" s="57" t="s">
        <v>820</v>
      </c>
      <c r="C849" s="746" t="s">
        <v>1191</v>
      </c>
      <c r="D849" s="751">
        <v>4500</v>
      </c>
    </row>
    <row r="850" spans="1:4" s="34" customFormat="1" ht="25.5">
      <c r="A850" s="39">
        <v>841</v>
      </c>
      <c r="B850" s="57" t="s">
        <v>820</v>
      </c>
      <c r="C850" s="746" t="s">
        <v>1191</v>
      </c>
      <c r="D850" s="751">
        <v>4500</v>
      </c>
    </row>
    <row r="851" spans="1:4" s="34" customFormat="1" ht="25.5">
      <c r="A851" s="39">
        <v>842</v>
      </c>
      <c r="B851" s="57" t="s">
        <v>820</v>
      </c>
      <c r="C851" s="746" t="s">
        <v>1191</v>
      </c>
      <c r="D851" s="751">
        <v>4500</v>
      </c>
    </row>
    <row r="852" spans="1:4" s="34" customFormat="1" ht="25.5">
      <c r="A852" s="39">
        <v>843</v>
      </c>
      <c r="B852" s="57" t="s">
        <v>820</v>
      </c>
      <c r="C852" s="746" t="s">
        <v>1192</v>
      </c>
      <c r="D852" s="751">
        <v>239464.27029900003</v>
      </c>
    </row>
    <row r="853" spans="1:4" s="34" customFormat="1" ht="25.5">
      <c r="A853" s="39">
        <v>844</v>
      </c>
      <c r="B853" s="57" t="s">
        <v>820</v>
      </c>
      <c r="C853" s="746" t="s">
        <v>1193</v>
      </c>
      <c r="D853" s="751">
        <v>109161.4170318</v>
      </c>
    </row>
    <row r="854" spans="1:4" s="34" customFormat="1" ht="25.5">
      <c r="A854" s="39">
        <v>845</v>
      </c>
      <c r="B854" s="57" t="s">
        <v>820</v>
      </c>
      <c r="C854" s="746" t="s">
        <v>1193</v>
      </c>
      <c r="D854" s="751">
        <v>109161.42703179999</v>
      </c>
    </row>
    <row r="855" spans="1:4" s="34" customFormat="1">
      <c r="A855" s="39">
        <v>846</v>
      </c>
      <c r="B855" s="57" t="s">
        <v>820</v>
      </c>
      <c r="C855" s="746" t="s">
        <v>1194</v>
      </c>
      <c r="D855" s="751">
        <v>3080</v>
      </c>
    </row>
    <row r="856" spans="1:4" s="34" customFormat="1">
      <c r="A856" s="39">
        <v>847</v>
      </c>
      <c r="B856" s="57" t="s">
        <v>820</v>
      </c>
      <c r="C856" s="746" t="s">
        <v>1194</v>
      </c>
      <c r="D856" s="751">
        <v>3080</v>
      </c>
    </row>
    <row r="857" spans="1:4" s="34" customFormat="1">
      <c r="A857" s="39">
        <v>848</v>
      </c>
      <c r="B857" s="57" t="s">
        <v>820</v>
      </c>
      <c r="C857" s="746" t="s">
        <v>1195</v>
      </c>
      <c r="D857" s="751">
        <v>3735.63</v>
      </c>
    </row>
    <row r="858" spans="1:4" s="34" customFormat="1">
      <c r="A858" s="39">
        <v>849</v>
      </c>
      <c r="B858" s="57" t="s">
        <v>820</v>
      </c>
      <c r="C858" s="746" t="s">
        <v>1195</v>
      </c>
      <c r="D858" s="751">
        <v>3735.63</v>
      </c>
    </row>
    <row r="859" spans="1:4" s="34" customFormat="1">
      <c r="A859" s="39">
        <v>850</v>
      </c>
      <c r="B859" s="57" t="s">
        <v>820</v>
      </c>
      <c r="C859" s="746" t="s">
        <v>1195</v>
      </c>
      <c r="D859" s="751">
        <v>3735.63</v>
      </c>
    </row>
    <row r="860" spans="1:4" s="34" customFormat="1">
      <c r="A860" s="39">
        <v>851</v>
      </c>
      <c r="B860" s="57" t="s">
        <v>820</v>
      </c>
      <c r="C860" s="746" t="s">
        <v>1196</v>
      </c>
      <c r="D860" s="751">
        <v>2483</v>
      </c>
    </row>
    <row r="861" spans="1:4" s="34" customFormat="1">
      <c r="A861" s="39">
        <v>852</v>
      </c>
      <c r="B861" s="57" t="s">
        <v>820</v>
      </c>
      <c r="C861" s="746" t="s">
        <v>1196</v>
      </c>
      <c r="D861" s="751">
        <v>2483</v>
      </c>
    </row>
    <row r="862" spans="1:4" s="34" customFormat="1">
      <c r="A862" s="39">
        <v>853</v>
      </c>
      <c r="B862" s="57" t="s">
        <v>1197</v>
      </c>
      <c r="C862" s="746" t="s">
        <v>1198</v>
      </c>
      <c r="D862" s="751">
        <v>5430.17</v>
      </c>
    </row>
    <row r="863" spans="1:4" s="34" customFormat="1">
      <c r="A863" s="39">
        <v>854</v>
      </c>
      <c r="B863" s="57" t="s">
        <v>820</v>
      </c>
      <c r="C863" s="746" t="s">
        <v>1199</v>
      </c>
      <c r="D863" s="751">
        <v>2500</v>
      </c>
    </row>
    <row r="864" spans="1:4" s="34" customFormat="1">
      <c r="A864" s="39">
        <v>855</v>
      </c>
      <c r="B864" s="57" t="s">
        <v>820</v>
      </c>
      <c r="C864" s="746" t="s">
        <v>1200</v>
      </c>
      <c r="D864" s="751">
        <v>3080</v>
      </c>
    </row>
    <row r="865" spans="1:4" s="34" customFormat="1">
      <c r="A865" s="39">
        <v>856</v>
      </c>
      <c r="B865" s="57" t="s">
        <v>820</v>
      </c>
      <c r="C865" s="746" t="s">
        <v>1200</v>
      </c>
      <c r="D865" s="751">
        <v>3080</v>
      </c>
    </row>
    <row r="866" spans="1:4" s="34" customFormat="1">
      <c r="A866" s="39">
        <v>857</v>
      </c>
      <c r="B866" s="57" t="s">
        <v>820</v>
      </c>
      <c r="C866" s="746" t="s">
        <v>1200</v>
      </c>
      <c r="D866" s="751">
        <v>3080</v>
      </c>
    </row>
    <row r="867" spans="1:4" s="34" customFormat="1">
      <c r="A867" s="39">
        <v>858</v>
      </c>
      <c r="B867" s="57" t="s">
        <v>820</v>
      </c>
      <c r="C867" s="746" t="s">
        <v>1201</v>
      </c>
      <c r="D867" s="751">
        <v>6310.58</v>
      </c>
    </row>
    <row r="868" spans="1:4" s="34" customFormat="1">
      <c r="A868" s="39">
        <v>859</v>
      </c>
      <c r="B868" s="57" t="s">
        <v>820</v>
      </c>
      <c r="C868" s="746" t="s">
        <v>1201</v>
      </c>
      <c r="D868" s="751">
        <v>6310.58</v>
      </c>
    </row>
    <row r="869" spans="1:4" s="34" customFormat="1">
      <c r="A869" s="39">
        <v>860</v>
      </c>
      <c r="B869" s="57" t="s">
        <v>820</v>
      </c>
      <c r="C869" s="746" t="s">
        <v>1201</v>
      </c>
      <c r="D869" s="751">
        <v>6310.58</v>
      </c>
    </row>
    <row r="870" spans="1:4" s="34" customFormat="1">
      <c r="A870" s="39">
        <v>861</v>
      </c>
      <c r="B870" s="57" t="s">
        <v>820</v>
      </c>
      <c r="C870" s="746" t="s">
        <v>1201</v>
      </c>
      <c r="D870" s="751">
        <v>6310.58</v>
      </c>
    </row>
    <row r="871" spans="1:4" s="34" customFormat="1">
      <c r="A871" s="39">
        <v>862</v>
      </c>
      <c r="B871" s="57" t="s">
        <v>820</v>
      </c>
      <c r="C871" s="746" t="s">
        <v>1195</v>
      </c>
      <c r="D871" s="751">
        <v>2700</v>
      </c>
    </row>
    <row r="872" spans="1:4" s="34" customFormat="1">
      <c r="A872" s="39">
        <v>863</v>
      </c>
      <c r="B872" s="57" t="s">
        <v>820</v>
      </c>
      <c r="C872" s="746" t="s">
        <v>1202</v>
      </c>
      <c r="D872" s="751">
        <v>2912</v>
      </c>
    </row>
    <row r="873" spans="1:4" s="34" customFormat="1">
      <c r="A873" s="39">
        <v>864</v>
      </c>
      <c r="B873" s="57" t="s">
        <v>820</v>
      </c>
      <c r="C873" s="746" t="s">
        <v>1194</v>
      </c>
      <c r="D873" s="751">
        <v>4537.2700000000004</v>
      </c>
    </row>
    <row r="874" spans="1:4" s="34" customFormat="1">
      <c r="A874" s="39">
        <v>865</v>
      </c>
      <c r="B874" s="57" t="s">
        <v>820</v>
      </c>
      <c r="C874" s="746" t="s">
        <v>1194</v>
      </c>
      <c r="D874" s="751">
        <v>4537.2700000000004</v>
      </c>
    </row>
    <row r="875" spans="1:4" s="34" customFormat="1">
      <c r="A875" s="39">
        <v>866</v>
      </c>
      <c r="B875" s="57" t="s">
        <v>820</v>
      </c>
      <c r="C875" s="746" t="s">
        <v>1194</v>
      </c>
      <c r="D875" s="751">
        <v>4537.2700000000004</v>
      </c>
    </row>
    <row r="876" spans="1:4" s="34" customFormat="1">
      <c r="A876" s="39">
        <v>867</v>
      </c>
      <c r="B876" s="57" t="s">
        <v>820</v>
      </c>
      <c r="C876" s="746" t="s">
        <v>1194</v>
      </c>
      <c r="D876" s="751">
        <v>4537.2700000000004</v>
      </c>
    </row>
    <row r="877" spans="1:4" s="34" customFormat="1">
      <c r="A877" s="39">
        <v>868</v>
      </c>
      <c r="B877" s="57" t="s">
        <v>820</v>
      </c>
      <c r="C877" s="746" t="s">
        <v>1203</v>
      </c>
      <c r="D877" s="751">
        <v>4500</v>
      </c>
    </row>
    <row r="878" spans="1:4" s="34" customFormat="1">
      <c r="A878" s="39">
        <v>869</v>
      </c>
      <c r="B878" s="57" t="s">
        <v>820</v>
      </c>
      <c r="C878" s="746" t="s">
        <v>1204</v>
      </c>
      <c r="D878" s="751">
        <v>6310.58</v>
      </c>
    </row>
    <row r="879" spans="1:4" s="34" customFormat="1">
      <c r="A879" s="39">
        <v>870</v>
      </c>
      <c r="B879" s="57" t="s">
        <v>820</v>
      </c>
      <c r="C879" s="746" t="s">
        <v>1205</v>
      </c>
      <c r="D879" s="751">
        <v>5232.55</v>
      </c>
    </row>
    <row r="880" spans="1:4" s="34" customFormat="1">
      <c r="A880" s="39">
        <v>871</v>
      </c>
      <c r="B880" s="57" t="s">
        <v>820</v>
      </c>
      <c r="C880" s="746" t="s">
        <v>1206</v>
      </c>
      <c r="D880" s="751">
        <v>3780</v>
      </c>
    </row>
    <row r="881" spans="1:4" s="34" customFormat="1">
      <c r="A881" s="39">
        <v>872</v>
      </c>
      <c r="B881" s="57" t="s">
        <v>820</v>
      </c>
      <c r="C881" s="746" t="s">
        <v>1207</v>
      </c>
      <c r="D881" s="751">
        <v>6310.58</v>
      </c>
    </row>
    <row r="882" spans="1:4" s="34" customFormat="1">
      <c r="A882" s="39">
        <v>873</v>
      </c>
      <c r="B882" s="57" t="s">
        <v>820</v>
      </c>
      <c r="C882" s="746" t="s">
        <v>1207</v>
      </c>
      <c r="D882" s="751">
        <v>6310.58</v>
      </c>
    </row>
    <row r="883" spans="1:4" s="34" customFormat="1">
      <c r="A883" s="39">
        <v>874</v>
      </c>
      <c r="B883" s="57" t="s">
        <v>820</v>
      </c>
      <c r="C883" s="746" t="s">
        <v>1208</v>
      </c>
      <c r="D883" s="751">
        <v>3500</v>
      </c>
    </row>
    <row r="884" spans="1:4" s="34" customFormat="1">
      <c r="A884" s="39">
        <v>875</v>
      </c>
      <c r="B884" s="57" t="s">
        <v>820</v>
      </c>
      <c r="C884" s="746" t="s">
        <v>1210</v>
      </c>
      <c r="D884" s="751">
        <v>4287</v>
      </c>
    </row>
    <row r="885" spans="1:4" s="34" customFormat="1">
      <c r="A885" s="39">
        <v>876</v>
      </c>
      <c r="B885" s="57" t="s">
        <v>820</v>
      </c>
      <c r="C885" s="746" t="s">
        <v>1211</v>
      </c>
      <c r="D885" s="751">
        <v>6310.58</v>
      </c>
    </row>
    <row r="886" spans="1:4" s="34" customFormat="1">
      <c r="A886" s="39">
        <v>877</v>
      </c>
      <c r="B886" s="57" t="s">
        <v>820</v>
      </c>
      <c r="C886" s="746" t="s">
        <v>1211</v>
      </c>
      <c r="D886" s="751">
        <v>6310.58</v>
      </c>
    </row>
    <row r="887" spans="1:4" s="34" customFormat="1">
      <c r="A887" s="39">
        <v>878</v>
      </c>
      <c r="B887" s="57" t="s">
        <v>820</v>
      </c>
      <c r="C887" s="746" t="s">
        <v>1212</v>
      </c>
      <c r="D887" s="751">
        <v>8696.52</v>
      </c>
    </row>
    <row r="888" spans="1:4" s="34" customFormat="1">
      <c r="A888" s="39">
        <v>879</v>
      </c>
      <c r="B888" s="57" t="s">
        <v>820</v>
      </c>
      <c r="C888" s="746" t="s">
        <v>1213</v>
      </c>
      <c r="D888" s="751">
        <v>4255</v>
      </c>
    </row>
    <row r="889" spans="1:4" s="34" customFormat="1">
      <c r="A889" s="39">
        <v>880</v>
      </c>
      <c r="B889" s="57" t="s">
        <v>820</v>
      </c>
      <c r="C889" s="746" t="s">
        <v>1213</v>
      </c>
      <c r="D889" s="751">
        <v>4255</v>
      </c>
    </row>
    <row r="890" spans="1:4" s="34" customFormat="1">
      <c r="A890" s="39">
        <v>881</v>
      </c>
      <c r="B890" s="57" t="s">
        <v>820</v>
      </c>
      <c r="C890" s="746" t="s">
        <v>1214</v>
      </c>
      <c r="D890" s="751">
        <v>3763</v>
      </c>
    </row>
    <row r="891" spans="1:4" s="34" customFormat="1">
      <c r="A891" s="39">
        <v>882</v>
      </c>
      <c r="B891" s="57" t="s">
        <v>820</v>
      </c>
      <c r="C891" s="746" t="s">
        <v>1207</v>
      </c>
      <c r="D891" s="751">
        <v>12024</v>
      </c>
    </row>
    <row r="892" spans="1:4" s="34" customFormat="1">
      <c r="A892" s="39">
        <v>883</v>
      </c>
      <c r="B892" s="57" t="s">
        <v>820</v>
      </c>
      <c r="C892" s="746" t="s">
        <v>1215</v>
      </c>
      <c r="D892" s="751">
        <v>2851.75</v>
      </c>
    </row>
    <row r="893" spans="1:4" s="34" customFormat="1">
      <c r="A893" s="39">
        <v>884</v>
      </c>
      <c r="B893" s="57" t="s">
        <v>820</v>
      </c>
      <c r="C893" s="746" t="s">
        <v>1216</v>
      </c>
      <c r="D893" s="751">
        <v>13954.15</v>
      </c>
    </row>
    <row r="894" spans="1:4" s="34" customFormat="1">
      <c r="A894" s="39">
        <v>885</v>
      </c>
      <c r="B894" s="57" t="s">
        <v>820</v>
      </c>
      <c r="C894" s="746" t="s">
        <v>1217</v>
      </c>
      <c r="D894" s="751">
        <v>8745</v>
      </c>
    </row>
    <row r="895" spans="1:4" s="34" customFormat="1">
      <c r="A895" s="39">
        <v>886</v>
      </c>
      <c r="B895" s="57" t="s">
        <v>820</v>
      </c>
      <c r="C895" s="746" t="s">
        <v>1217</v>
      </c>
      <c r="D895" s="751">
        <v>8745</v>
      </c>
    </row>
    <row r="896" spans="1:4" s="34" customFormat="1">
      <c r="A896" s="39">
        <v>887</v>
      </c>
      <c r="B896" s="57" t="s">
        <v>820</v>
      </c>
      <c r="C896" s="746" t="s">
        <v>1217</v>
      </c>
      <c r="D896" s="751">
        <v>8745</v>
      </c>
    </row>
    <row r="897" spans="1:4" s="34" customFormat="1">
      <c r="A897" s="39">
        <v>888</v>
      </c>
      <c r="B897" s="57" t="s">
        <v>820</v>
      </c>
      <c r="C897" s="746" t="s">
        <v>1218</v>
      </c>
      <c r="D897" s="751">
        <v>9042.5</v>
      </c>
    </row>
    <row r="898" spans="1:4" s="34" customFormat="1">
      <c r="A898" s="39">
        <v>889</v>
      </c>
      <c r="B898" s="57" t="s">
        <v>820</v>
      </c>
      <c r="C898" s="746" t="s">
        <v>1219</v>
      </c>
      <c r="D898" s="751">
        <v>8001.05</v>
      </c>
    </row>
    <row r="899" spans="1:4" s="34" customFormat="1">
      <c r="A899" s="39">
        <v>890</v>
      </c>
      <c r="B899" s="57" t="s">
        <v>820</v>
      </c>
      <c r="C899" s="746" t="s">
        <v>1219</v>
      </c>
      <c r="D899" s="751">
        <v>8001.05</v>
      </c>
    </row>
    <row r="900" spans="1:4" s="34" customFormat="1">
      <c r="A900" s="39">
        <v>891</v>
      </c>
      <c r="B900" s="57" t="s">
        <v>820</v>
      </c>
      <c r="C900" s="746" t="s">
        <v>1220</v>
      </c>
      <c r="D900" s="751">
        <v>5671.73</v>
      </c>
    </row>
    <row r="901" spans="1:4" s="34" customFormat="1">
      <c r="A901" s="39">
        <v>892</v>
      </c>
      <c r="B901" s="57" t="s">
        <v>820</v>
      </c>
      <c r="C901" s="746" t="s">
        <v>1220</v>
      </c>
      <c r="D901" s="751">
        <v>5671.73</v>
      </c>
    </row>
    <row r="902" spans="1:4" s="34" customFormat="1" ht="30" customHeight="1">
      <c r="A902" s="39">
        <v>893</v>
      </c>
      <c r="B902" s="57" t="s">
        <v>820</v>
      </c>
      <c r="C902" s="746" t="s">
        <v>1225</v>
      </c>
      <c r="D902" s="751">
        <v>9415</v>
      </c>
    </row>
    <row r="903" spans="1:4" s="34" customFormat="1" ht="30" customHeight="1">
      <c r="A903" s="39">
        <v>894</v>
      </c>
      <c r="B903" s="57" t="s">
        <v>820</v>
      </c>
      <c r="C903" s="746" t="s">
        <v>1225</v>
      </c>
      <c r="D903" s="751">
        <v>9415</v>
      </c>
    </row>
    <row r="904" spans="1:4" s="34" customFormat="1" ht="30" customHeight="1">
      <c r="A904" s="39">
        <v>895</v>
      </c>
      <c r="B904" s="57" t="s">
        <v>820</v>
      </c>
      <c r="C904" s="746" t="s">
        <v>1226</v>
      </c>
      <c r="D904" s="751">
        <v>8290.8799999999992</v>
      </c>
    </row>
    <row r="905" spans="1:4" s="34" customFormat="1" ht="30" customHeight="1">
      <c r="A905" s="39">
        <v>896</v>
      </c>
      <c r="B905" s="57" t="s">
        <v>820</v>
      </c>
      <c r="C905" s="746" t="s">
        <v>1227</v>
      </c>
      <c r="D905" s="751">
        <v>9525</v>
      </c>
    </row>
    <row r="906" spans="1:4" s="34" customFormat="1" ht="30" customHeight="1">
      <c r="A906" s="39">
        <v>897</v>
      </c>
      <c r="B906" s="57" t="s">
        <v>820</v>
      </c>
      <c r="C906" s="746" t="s">
        <v>1227</v>
      </c>
      <c r="D906" s="751">
        <v>9525</v>
      </c>
    </row>
    <row r="907" spans="1:4" s="34" customFormat="1" ht="30" customHeight="1">
      <c r="A907" s="39">
        <v>898</v>
      </c>
      <c r="B907" s="57" t="s">
        <v>820</v>
      </c>
      <c r="C907" s="746" t="s">
        <v>1206</v>
      </c>
      <c r="D907" s="751">
        <v>2700</v>
      </c>
    </row>
    <row r="908" spans="1:4" s="34" customFormat="1" ht="30" customHeight="1">
      <c r="A908" s="39">
        <v>899</v>
      </c>
      <c r="B908" s="57" t="s">
        <v>820</v>
      </c>
      <c r="C908" s="746" t="s">
        <v>1228</v>
      </c>
      <c r="D908" s="751">
        <v>3500</v>
      </c>
    </row>
    <row r="909" spans="1:4" s="34" customFormat="1" ht="30" customHeight="1">
      <c r="A909" s="39">
        <v>900</v>
      </c>
      <c r="B909" s="57" t="s">
        <v>820</v>
      </c>
      <c r="C909" s="746" t="s">
        <v>1228</v>
      </c>
      <c r="D909" s="751">
        <v>3500</v>
      </c>
    </row>
    <row r="910" spans="1:4" s="34" customFormat="1" ht="30" customHeight="1">
      <c r="A910" s="39">
        <v>901</v>
      </c>
      <c r="B910" s="57" t="s">
        <v>820</v>
      </c>
      <c r="C910" s="746" t="s">
        <v>1229</v>
      </c>
      <c r="D910" s="751">
        <v>2875</v>
      </c>
    </row>
    <row r="911" spans="1:4" s="34" customFormat="1" ht="30" customHeight="1">
      <c r="A911" s="39">
        <v>902</v>
      </c>
      <c r="B911" s="57" t="s">
        <v>820</v>
      </c>
      <c r="C911" s="746" t="s">
        <v>1230</v>
      </c>
      <c r="D911" s="751">
        <v>2700</v>
      </c>
    </row>
    <row r="912" spans="1:4" s="34" customFormat="1" ht="30" customHeight="1">
      <c r="A912" s="39">
        <v>903</v>
      </c>
      <c r="B912" s="57" t="s">
        <v>820</v>
      </c>
      <c r="C912" s="746" t="s">
        <v>1230</v>
      </c>
      <c r="D912" s="751">
        <v>2700</v>
      </c>
    </row>
    <row r="913" spans="1:16384" s="34" customFormat="1" ht="30" customHeight="1">
      <c r="A913" s="39">
        <v>904</v>
      </c>
      <c r="B913" s="57" t="s">
        <v>820</v>
      </c>
      <c r="C913" s="746" t="s">
        <v>1231</v>
      </c>
      <c r="D913" s="751">
        <v>9000</v>
      </c>
    </row>
    <row r="914" spans="1:16384" s="34" customFormat="1" ht="30" customHeight="1">
      <c r="A914" s="39">
        <v>905</v>
      </c>
      <c r="B914" s="57" t="s">
        <v>820</v>
      </c>
      <c r="C914" s="746" t="s">
        <v>1232</v>
      </c>
      <c r="D914" s="751">
        <v>10098</v>
      </c>
    </row>
    <row r="915" spans="1:16384" s="34" customFormat="1" ht="30" customHeight="1">
      <c r="A915" s="39">
        <v>906</v>
      </c>
      <c r="B915" s="57" t="s">
        <v>820</v>
      </c>
      <c r="C915" s="746" t="s">
        <v>1233</v>
      </c>
      <c r="D915" s="751">
        <v>3267</v>
      </c>
    </row>
    <row r="916" spans="1:16384" s="34" customFormat="1" ht="30" customHeight="1">
      <c r="A916" s="39"/>
      <c r="B916" s="57"/>
      <c r="C916" s="39"/>
      <c r="D916" s="41"/>
    </row>
    <row r="917" spans="1:16384" s="34" customFormat="1" ht="22.5" customHeight="1">
      <c r="A917" s="46"/>
      <c r="B917" s="58" t="s">
        <v>642</v>
      </c>
      <c r="C917" s="47"/>
      <c r="D917" s="49"/>
    </row>
    <row r="918" spans="1:16384" s="34" customFormat="1" ht="30" customHeight="1">
      <c r="A918" s="39"/>
      <c r="B918" s="57" t="s">
        <v>643</v>
      </c>
      <c r="C918" s="39"/>
      <c r="D918" s="41"/>
    </row>
    <row r="919" spans="1:16384" s="34" customFormat="1" ht="30" customHeight="1">
      <c r="A919" s="39">
        <v>907</v>
      </c>
      <c r="B919" s="57"/>
      <c r="C919" s="39"/>
      <c r="D919" s="41">
        <v>0</v>
      </c>
    </row>
    <row r="920" spans="1:16384" s="34" customFormat="1" ht="30" customHeight="1">
      <c r="A920" s="39"/>
      <c r="B920" s="57" t="s">
        <v>644</v>
      </c>
      <c r="C920" s="39"/>
      <c r="D920" s="41"/>
    </row>
    <row r="921" spans="1:16384" s="34" customFormat="1" ht="30" customHeight="1">
      <c r="A921" s="39">
        <v>908</v>
      </c>
      <c r="B921" s="57" t="s">
        <v>685</v>
      </c>
      <c r="C921" s="39" t="s">
        <v>684</v>
      </c>
      <c r="D921" s="751">
        <v>86000</v>
      </c>
    </row>
    <row r="922" spans="1:16384" s="34" customFormat="1" ht="23.25" customHeight="1">
      <c r="A922" s="39"/>
      <c r="B922" s="57"/>
      <c r="C922" s="39"/>
      <c r="D922" s="751"/>
    </row>
    <row r="923" spans="1:16384" s="34" customFormat="1" ht="30" customHeight="1">
      <c r="A923" s="39">
        <v>909</v>
      </c>
      <c r="B923" s="57" t="s">
        <v>645</v>
      </c>
      <c r="C923" s="39" t="s">
        <v>683</v>
      </c>
      <c r="D923" s="751">
        <v>1790</v>
      </c>
    </row>
    <row r="924" spans="1:16384" s="34" customFormat="1">
      <c r="A924" s="922"/>
      <c r="B924" s="907"/>
      <c r="C924" s="907"/>
      <c r="D924" s="923"/>
    </row>
    <row r="925" spans="1:16384" s="34" customFormat="1">
      <c r="A925" s="525" t="s">
        <v>195</v>
      </c>
      <c r="B925" s="3"/>
      <c r="C925" s="3"/>
      <c r="D925" s="3"/>
      <c r="E925" s="525"/>
      <c r="F925" s="3"/>
      <c r="G925" s="721"/>
      <c r="H925" s="3"/>
      <c r="I925" s="525"/>
      <c r="J925" s="3"/>
      <c r="K925" s="721"/>
      <c r="L925" s="3"/>
      <c r="M925" s="525"/>
      <c r="N925" s="3"/>
      <c r="O925" s="721"/>
      <c r="P925" s="3"/>
      <c r="Q925" s="525"/>
      <c r="R925" s="3"/>
      <c r="S925" s="721"/>
      <c r="T925" s="3"/>
      <c r="U925" s="525"/>
      <c r="V925" s="3"/>
      <c r="W925" s="721"/>
      <c r="X925" s="3"/>
      <c r="Y925" s="525"/>
      <c r="Z925" s="3"/>
      <c r="AA925" s="721"/>
      <c r="AB925" s="3"/>
      <c r="AC925" s="525"/>
      <c r="AD925" s="3"/>
      <c r="AE925" s="721"/>
      <c r="AF925" s="3"/>
      <c r="AG925" s="525"/>
      <c r="AH925" s="3"/>
      <c r="AI925" s="721"/>
      <c r="AJ925" s="3"/>
      <c r="AK925" s="525"/>
      <c r="AL925" s="3"/>
      <c r="AM925" s="721"/>
      <c r="AN925" s="3"/>
      <c r="AO925" s="525"/>
      <c r="AP925" s="3"/>
      <c r="AQ925" s="721"/>
      <c r="AR925" s="3"/>
      <c r="AS925" s="525"/>
      <c r="AT925" s="3"/>
      <c r="AU925" s="721"/>
      <c r="AV925" s="3"/>
      <c r="AW925" s="525"/>
      <c r="AX925" s="3"/>
      <c r="AY925" s="721"/>
      <c r="AZ925" s="3"/>
      <c r="BA925" s="525"/>
      <c r="BB925" s="3"/>
      <c r="BC925" s="721"/>
      <c r="BD925" s="3"/>
      <c r="BE925" s="525"/>
      <c r="BF925" s="3"/>
      <c r="BG925" s="721"/>
      <c r="BH925" s="3"/>
      <c r="BI925" s="525"/>
      <c r="BJ925" s="3"/>
      <c r="BK925" s="721"/>
      <c r="BL925" s="3"/>
      <c r="BM925" s="525"/>
      <c r="BN925" s="3"/>
      <c r="BO925" s="721"/>
      <c r="BP925" s="3"/>
      <c r="BQ925" s="525"/>
      <c r="BR925" s="3"/>
      <c r="BS925" s="721"/>
      <c r="BT925" s="3"/>
      <c r="BU925" s="525"/>
      <c r="BV925" s="3"/>
      <c r="BW925" s="721"/>
      <c r="BX925" s="3"/>
      <c r="BY925" s="525"/>
      <c r="BZ925" s="3"/>
      <c r="CA925" s="721"/>
      <c r="CB925" s="3"/>
      <c r="CC925" s="525"/>
      <c r="CD925" s="3"/>
      <c r="CE925" s="721"/>
      <c r="CF925" s="3"/>
      <c r="CG925" s="525"/>
      <c r="CH925" s="3"/>
      <c r="CI925" s="721"/>
      <c r="CJ925" s="3"/>
      <c r="CK925" s="525"/>
      <c r="CL925" s="3"/>
      <c r="CM925" s="721"/>
      <c r="CN925" s="3"/>
      <c r="CO925" s="525"/>
      <c r="CP925" s="3"/>
      <c r="CQ925" s="721"/>
      <c r="CR925" s="3"/>
      <c r="CS925" s="525"/>
      <c r="CT925" s="3"/>
      <c r="CU925" s="721"/>
      <c r="CV925" s="3"/>
      <c r="CW925" s="525"/>
      <c r="CX925" s="3"/>
      <c r="CY925" s="721"/>
      <c r="CZ925" s="3"/>
      <c r="DA925" s="525"/>
      <c r="DB925" s="3"/>
      <c r="DC925" s="721"/>
      <c r="DD925" s="3"/>
      <c r="DE925" s="525"/>
      <c r="DF925" s="3"/>
      <c r="DG925" s="721"/>
      <c r="DH925" s="3"/>
      <c r="DI925" s="525"/>
      <c r="DJ925" s="3"/>
      <c r="DK925" s="721"/>
      <c r="DL925" s="3"/>
      <c r="DM925" s="525"/>
      <c r="DN925" s="3"/>
      <c r="DO925" s="721"/>
      <c r="DP925" s="3"/>
      <c r="DQ925" s="525"/>
      <c r="DR925" s="3"/>
      <c r="DS925" s="721"/>
      <c r="DT925" s="3"/>
      <c r="DU925" s="525"/>
      <c r="DV925" s="3"/>
      <c r="DW925" s="721"/>
      <c r="DX925" s="3"/>
      <c r="DY925" s="525"/>
      <c r="DZ925" s="3"/>
      <c r="EA925" s="721"/>
      <c r="EB925" s="3"/>
      <c r="EC925" s="525"/>
      <c r="ED925" s="3"/>
      <c r="EE925" s="721"/>
      <c r="EF925" s="3"/>
      <c r="EG925" s="525"/>
      <c r="EH925" s="3"/>
      <c r="EI925" s="721"/>
      <c r="EJ925" s="3"/>
      <c r="EK925" s="525"/>
      <c r="EL925" s="3"/>
      <c r="EM925" s="721"/>
      <c r="EN925" s="3"/>
      <c r="EO925" s="525"/>
      <c r="EP925" s="3"/>
      <c r="EQ925" s="721"/>
      <c r="ER925" s="3"/>
      <c r="ES925" s="525"/>
      <c r="ET925" s="3"/>
      <c r="EU925" s="721"/>
      <c r="EV925" s="3"/>
      <c r="EW925" s="525"/>
      <c r="EX925" s="3"/>
      <c r="EY925" s="721"/>
      <c r="EZ925" s="3"/>
      <c r="FA925" s="525"/>
      <c r="FB925" s="3"/>
      <c r="FC925" s="721"/>
      <c r="FD925" s="3"/>
      <c r="FE925" s="525"/>
      <c r="FF925" s="3"/>
      <c r="FG925" s="721"/>
      <c r="FH925" s="3"/>
      <c r="FI925" s="525"/>
      <c r="FJ925" s="3"/>
      <c r="FK925" s="721"/>
      <c r="FL925" s="3"/>
      <c r="FM925" s="525"/>
      <c r="FN925" s="3"/>
      <c r="FO925" s="721"/>
      <c r="FP925" s="3"/>
      <c r="FQ925" s="525"/>
      <c r="FR925" s="3"/>
      <c r="FS925" s="721"/>
      <c r="FT925" s="3"/>
      <c r="FU925" s="525"/>
      <c r="FV925" s="3"/>
      <c r="FW925" s="721"/>
      <c r="FX925" s="3"/>
      <c r="FY925" s="525"/>
      <c r="FZ925" s="3"/>
      <c r="GA925" s="721"/>
      <c r="GB925" s="3"/>
      <c r="GC925" s="525"/>
      <c r="GD925" s="3"/>
      <c r="GE925" s="721"/>
      <c r="GF925" s="3"/>
      <c r="GG925" s="525"/>
      <c r="GH925" s="3"/>
      <c r="GI925" s="721"/>
      <c r="GJ925" s="3"/>
      <c r="GK925" s="525"/>
      <c r="GL925" s="3"/>
      <c r="GM925" s="721"/>
      <c r="GN925" s="3"/>
      <c r="GO925" s="525"/>
      <c r="GP925" s="3"/>
      <c r="GQ925" s="721"/>
      <c r="GR925" s="3"/>
      <c r="GS925" s="525"/>
      <c r="GT925" s="3"/>
      <c r="GU925" s="721"/>
      <c r="GV925" s="3"/>
      <c r="GW925" s="525"/>
      <c r="GX925" s="3"/>
      <c r="GY925" s="721"/>
      <c r="GZ925" s="3"/>
      <c r="HA925" s="525"/>
      <c r="HB925" s="3"/>
      <c r="HC925" s="721"/>
      <c r="HD925" s="3"/>
      <c r="HE925" s="525"/>
      <c r="HF925" s="3"/>
      <c r="HG925" s="721"/>
      <c r="HH925" s="3"/>
      <c r="HI925" s="525"/>
      <c r="HJ925" s="3"/>
      <c r="HK925" s="721"/>
      <c r="HL925" s="3"/>
      <c r="HM925" s="525"/>
      <c r="HN925" s="3"/>
      <c r="HO925" s="721"/>
      <c r="HP925" s="3"/>
      <c r="HQ925" s="525"/>
      <c r="HR925" s="3"/>
      <c r="HS925" s="721"/>
      <c r="HT925" s="3"/>
      <c r="HU925" s="525"/>
      <c r="HV925" s="3"/>
      <c r="HW925" s="721"/>
      <c r="HX925" s="3"/>
      <c r="HY925" s="525"/>
      <c r="HZ925" s="3"/>
      <c r="IA925" s="721"/>
      <c r="IB925" s="3"/>
      <c r="IC925" s="525"/>
      <c r="ID925" s="3"/>
      <c r="IE925" s="721"/>
      <c r="IF925" s="3"/>
      <c r="IG925" s="525"/>
      <c r="IH925" s="3"/>
      <c r="II925" s="721"/>
      <c r="IJ925" s="3"/>
      <c r="IK925" s="525"/>
      <c r="IL925" s="3"/>
      <c r="IM925" s="721"/>
      <c r="IN925" s="3"/>
      <c r="IO925" s="525"/>
      <c r="IP925" s="3"/>
      <c r="IQ925" s="721"/>
      <c r="IR925" s="3"/>
      <c r="IS925" s="525"/>
      <c r="IT925" s="3"/>
      <c r="IU925" s="721"/>
      <c r="IV925" s="3"/>
      <c r="IW925" s="525"/>
      <c r="IX925" s="3"/>
      <c r="IY925" s="721"/>
      <c r="IZ925" s="3"/>
      <c r="JA925" s="525"/>
      <c r="JB925" s="3"/>
      <c r="JC925" s="721"/>
      <c r="JD925" s="3"/>
      <c r="JE925" s="525"/>
      <c r="JF925" s="3"/>
      <c r="JG925" s="721"/>
      <c r="JH925" s="3"/>
      <c r="JI925" s="525"/>
      <c r="JJ925" s="3"/>
      <c r="JK925" s="721"/>
      <c r="JL925" s="3"/>
      <c r="JM925" s="525"/>
      <c r="JN925" s="3"/>
      <c r="JO925" s="721"/>
      <c r="JP925" s="3"/>
      <c r="JQ925" s="525"/>
      <c r="JR925" s="3"/>
      <c r="JS925" s="721"/>
      <c r="JT925" s="3"/>
      <c r="JU925" s="525"/>
      <c r="JV925" s="3"/>
      <c r="JW925" s="721"/>
      <c r="JX925" s="3"/>
      <c r="JY925" s="525"/>
      <c r="JZ925" s="3"/>
      <c r="KA925" s="721"/>
      <c r="KB925" s="3"/>
      <c r="KC925" s="525"/>
      <c r="KD925" s="3"/>
      <c r="KE925" s="721"/>
      <c r="KF925" s="3"/>
      <c r="KG925" s="525"/>
      <c r="KH925" s="3"/>
      <c r="KI925" s="721"/>
      <c r="KJ925" s="3"/>
      <c r="KK925" s="525"/>
      <c r="KL925" s="3"/>
      <c r="KM925" s="721"/>
      <c r="KN925" s="3"/>
      <c r="KO925" s="525"/>
      <c r="KP925" s="3"/>
      <c r="KQ925" s="721"/>
      <c r="KR925" s="3"/>
      <c r="KS925" s="525"/>
      <c r="KT925" s="3"/>
      <c r="KU925" s="721"/>
      <c r="KV925" s="3"/>
      <c r="KW925" s="525"/>
      <c r="KX925" s="3"/>
      <c r="KY925" s="721"/>
      <c r="KZ925" s="3"/>
      <c r="LA925" s="525"/>
      <c r="LB925" s="3"/>
      <c r="LC925" s="721"/>
      <c r="LD925" s="3"/>
      <c r="LE925" s="525"/>
      <c r="LF925" s="3"/>
      <c r="LG925" s="721"/>
      <c r="LH925" s="3"/>
      <c r="LI925" s="525"/>
      <c r="LJ925" s="3"/>
      <c r="LK925" s="721"/>
      <c r="LL925" s="3"/>
      <c r="LM925" s="525"/>
      <c r="LN925" s="3"/>
      <c r="LO925" s="721"/>
      <c r="LP925" s="3"/>
      <c r="LQ925" s="525"/>
      <c r="LR925" s="3"/>
      <c r="LS925" s="721"/>
      <c r="LT925" s="3"/>
      <c r="LU925" s="525"/>
      <c r="LV925" s="3"/>
      <c r="LW925" s="721"/>
      <c r="LX925" s="3"/>
      <c r="LY925" s="525"/>
      <c r="LZ925" s="3"/>
      <c r="MA925" s="721"/>
      <c r="MB925" s="3"/>
      <c r="MC925" s="525"/>
      <c r="MD925" s="3"/>
      <c r="ME925" s="721"/>
      <c r="MF925" s="3"/>
      <c r="MG925" s="525"/>
      <c r="MH925" s="3"/>
      <c r="MI925" s="721"/>
      <c r="MJ925" s="3"/>
      <c r="MK925" s="525"/>
      <c r="ML925" s="3"/>
      <c r="MM925" s="721"/>
      <c r="MN925" s="3"/>
      <c r="MO925" s="525"/>
      <c r="MP925" s="3"/>
      <c r="MQ925" s="721"/>
      <c r="MR925" s="3"/>
      <c r="MS925" s="525"/>
      <c r="MT925" s="3"/>
      <c r="MU925" s="721"/>
      <c r="MV925" s="3"/>
      <c r="MW925" s="525"/>
      <c r="MX925" s="3"/>
      <c r="MY925" s="721"/>
      <c r="MZ925" s="3"/>
      <c r="NA925" s="525"/>
      <c r="NB925" s="3"/>
      <c r="NC925" s="721"/>
      <c r="ND925" s="3"/>
      <c r="NE925" s="525"/>
      <c r="NF925" s="3"/>
      <c r="NG925" s="721"/>
      <c r="NH925" s="3"/>
      <c r="NI925" s="525"/>
      <c r="NJ925" s="3"/>
      <c r="NK925" s="721"/>
      <c r="NL925" s="3"/>
      <c r="NM925" s="525"/>
      <c r="NN925" s="3"/>
      <c r="NO925" s="721"/>
      <c r="NP925" s="3"/>
      <c r="NQ925" s="525"/>
      <c r="NR925" s="3"/>
      <c r="NS925" s="721"/>
      <c r="NT925" s="3"/>
      <c r="NU925" s="525"/>
      <c r="NV925" s="3"/>
      <c r="NW925" s="721"/>
      <c r="NX925" s="3"/>
      <c r="NY925" s="525"/>
      <c r="NZ925" s="3"/>
      <c r="OA925" s="721"/>
      <c r="OB925" s="3"/>
      <c r="OC925" s="525"/>
      <c r="OD925" s="3"/>
      <c r="OE925" s="721"/>
      <c r="OF925" s="3"/>
      <c r="OG925" s="525"/>
      <c r="OH925" s="3"/>
      <c r="OI925" s="721"/>
      <c r="OJ925" s="3"/>
      <c r="OK925" s="525"/>
      <c r="OL925" s="3"/>
      <c r="OM925" s="721"/>
      <c r="ON925" s="3"/>
      <c r="OO925" s="525"/>
      <c r="OP925" s="3"/>
      <c r="OQ925" s="721"/>
      <c r="OR925" s="3"/>
      <c r="OS925" s="525"/>
      <c r="OT925" s="3"/>
      <c r="OU925" s="721"/>
      <c r="OV925" s="3"/>
      <c r="OW925" s="525"/>
      <c r="OX925" s="3"/>
      <c r="OY925" s="721"/>
      <c r="OZ925" s="3"/>
      <c r="PA925" s="525"/>
      <c r="PB925" s="3"/>
      <c r="PC925" s="721"/>
      <c r="PD925" s="3"/>
      <c r="PE925" s="525"/>
      <c r="PF925" s="3"/>
      <c r="PG925" s="721"/>
      <c r="PH925" s="3"/>
      <c r="PI925" s="525"/>
      <c r="PJ925" s="3"/>
      <c r="PK925" s="721"/>
      <c r="PL925" s="3"/>
      <c r="PM925" s="525"/>
      <c r="PN925" s="3"/>
      <c r="PO925" s="721"/>
      <c r="PP925" s="3"/>
      <c r="PQ925" s="525"/>
      <c r="PR925" s="3"/>
      <c r="PS925" s="721"/>
      <c r="PT925" s="3"/>
      <c r="PU925" s="525"/>
      <c r="PV925" s="3"/>
      <c r="PW925" s="721"/>
      <c r="PX925" s="3"/>
      <c r="PY925" s="525"/>
      <c r="PZ925" s="3"/>
      <c r="QA925" s="721"/>
      <c r="QB925" s="3"/>
      <c r="QC925" s="525"/>
      <c r="QD925" s="3"/>
      <c r="QE925" s="721"/>
      <c r="QF925" s="3"/>
      <c r="QG925" s="525"/>
      <c r="QH925" s="3"/>
      <c r="QI925" s="721"/>
      <c r="QJ925" s="3"/>
      <c r="QK925" s="525"/>
      <c r="QL925" s="3"/>
      <c r="QM925" s="721"/>
      <c r="QN925" s="3"/>
      <c r="QO925" s="525"/>
      <c r="QP925" s="3"/>
      <c r="QQ925" s="721"/>
      <c r="QR925" s="3"/>
      <c r="QS925" s="525"/>
      <c r="QT925" s="3"/>
      <c r="QU925" s="721"/>
      <c r="QV925" s="3"/>
      <c r="QW925" s="525"/>
      <c r="QX925" s="3"/>
      <c r="QY925" s="721"/>
      <c r="QZ925" s="3"/>
      <c r="RA925" s="525"/>
      <c r="RB925" s="3"/>
      <c r="RC925" s="721"/>
      <c r="RD925" s="3"/>
      <c r="RE925" s="525"/>
      <c r="RF925" s="3"/>
      <c r="RG925" s="721"/>
      <c r="RH925" s="3"/>
      <c r="RI925" s="525"/>
      <c r="RJ925" s="3"/>
      <c r="RK925" s="721"/>
      <c r="RL925" s="3"/>
      <c r="RM925" s="525"/>
      <c r="RN925" s="3"/>
      <c r="RO925" s="721"/>
      <c r="RP925" s="3"/>
      <c r="RQ925" s="525"/>
      <c r="RR925" s="3"/>
      <c r="RS925" s="721"/>
      <c r="RT925" s="3"/>
      <c r="RU925" s="525"/>
      <c r="RV925" s="3"/>
      <c r="RW925" s="721"/>
      <c r="RX925" s="3"/>
      <c r="RY925" s="525"/>
      <c r="RZ925" s="3"/>
      <c r="SA925" s="721"/>
      <c r="SB925" s="3"/>
      <c r="SC925" s="525"/>
      <c r="SD925" s="3"/>
      <c r="SE925" s="721"/>
      <c r="SF925" s="3"/>
      <c r="SG925" s="525"/>
      <c r="SH925" s="3"/>
      <c r="SI925" s="721"/>
      <c r="SJ925" s="3"/>
      <c r="SK925" s="525"/>
      <c r="SL925" s="3"/>
      <c r="SM925" s="721"/>
      <c r="SN925" s="3"/>
      <c r="SO925" s="525"/>
      <c r="SP925" s="3"/>
      <c r="SQ925" s="721"/>
      <c r="SR925" s="3"/>
      <c r="SS925" s="525"/>
      <c r="ST925" s="3"/>
      <c r="SU925" s="721"/>
      <c r="SV925" s="3"/>
      <c r="SW925" s="525"/>
      <c r="SX925" s="3"/>
      <c r="SY925" s="721"/>
      <c r="SZ925" s="3"/>
      <c r="TA925" s="525"/>
      <c r="TB925" s="3"/>
      <c r="TC925" s="721"/>
      <c r="TD925" s="3"/>
      <c r="TE925" s="525"/>
      <c r="TF925" s="3"/>
      <c r="TG925" s="721"/>
      <c r="TH925" s="3"/>
      <c r="TI925" s="525"/>
      <c r="TJ925" s="3"/>
      <c r="TK925" s="721"/>
      <c r="TL925" s="3"/>
      <c r="TM925" s="525"/>
      <c r="TN925" s="3"/>
      <c r="TO925" s="721"/>
      <c r="TP925" s="3"/>
      <c r="TQ925" s="525"/>
      <c r="TR925" s="3"/>
      <c r="TS925" s="721"/>
      <c r="TT925" s="3"/>
      <c r="TU925" s="525"/>
      <c r="TV925" s="3"/>
      <c r="TW925" s="721"/>
      <c r="TX925" s="3"/>
      <c r="TY925" s="525"/>
      <c r="TZ925" s="3"/>
      <c r="UA925" s="721"/>
      <c r="UB925" s="3"/>
      <c r="UC925" s="525"/>
      <c r="UD925" s="3"/>
      <c r="UE925" s="721"/>
      <c r="UF925" s="3"/>
      <c r="UG925" s="525"/>
      <c r="UH925" s="3"/>
      <c r="UI925" s="721"/>
      <c r="UJ925" s="3"/>
      <c r="UK925" s="525"/>
      <c r="UL925" s="3"/>
      <c r="UM925" s="721"/>
      <c r="UN925" s="3"/>
      <c r="UO925" s="525"/>
      <c r="UP925" s="3"/>
      <c r="UQ925" s="721"/>
      <c r="UR925" s="3"/>
      <c r="US925" s="525"/>
      <c r="UT925" s="3"/>
      <c r="UU925" s="721"/>
      <c r="UV925" s="3"/>
      <c r="UW925" s="525"/>
      <c r="UX925" s="3"/>
      <c r="UY925" s="721"/>
      <c r="UZ925" s="3"/>
      <c r="VA925" s="525"/>
      <c r="VB925" s="3"/>
      <c r="VC925" s="721"/>
      <c r="VD925" s="3"/>
      <c r="VE925" s="525"/>
      <c r="VF925" s="3"/>
      <c r="VG925" s="721"/>
      <c r="VH925" s="3"/>
      <c r="VI925" s="525"/>
      <c r="VJ925" s="3"/>
      <c r="VK925" s="721"/>
      <c r="VL925" s="3"/>
      <c r="VM925" s="525"/>
      <c r="VN925" s="3"/>
      <c r="VO925" s="721"/>
      <c r="VP925" s="3"/>
      <c r="VQ925" s="525"/>
      <c r="VR925" s="3"/>
      <c r="VS925" s="721"/>
      <c r="VT925" s="3"/>
      <c r="VU925" s="525"/>
      <c r="VV925" s="3"/>
      <c r="VW925" s="721"/>
      <c r="VX925" s="3"/>
      <c r="VY925" s="525"/>
      <c r="VZ925" s="3"/>
      <c r="WA925" s="721"/>
      <c r="WB925" s="3"/>
      <c r="WC925" s="525"/>
      <c r="WD925" s="3"/>
      <c r="WE925" s="721"/>
      <c r="WF925" s="3"/>
      <c r="WG925" s="525"/>
      <c r="WH925" s="3"/>
      <c r="WI925" s="721"/>
      <c r="WJ925" s="3"/>
      <c r="WK925" s="525"/>
      <c r="WL925" s="3"/>
      <c r="WM925" s="721"/>
      <c r="WN925" s="3"/>
      <c r="WO925" s="525"/>
      <c r="WP925" s="3"/>
      <c r="WQ925" s="721"/>
      <c r="WR925" s="3"/>
      <c r="WS925" s="525"/>
      <c r="WT925" s="3"/>
      <c r="WU925" s="721"/>
      <c r="WV925" s="3"/>
      <c r="WW925" s="525"/>
      <c r="WX925" s="3"/>
      <c r="WY925" s="721"/>
      <c r="WZ925" s="3"/>
      <c r="XA925" s="525"/>
      <c r="XB925" s="3"/>
      <c r="XC925" s="721"/>
      <c r="XD925" s="3"/>
      <c r="XE925" s="525"/>
      <c r="XF925" s="3"/>
      <c r="XG925" s="721"/>
      <c r="XH925" s="3"/>
      <c r="XI925" s="525"/>
      <c r="XJ925" s="3"/>
      <c r="XK925" s="721"/>
      <c r="XL925" s="3"/>
      <c r="XM925" s="525"/>
      <c r="XN925" s="3"/>
      <c r="XO925" s="721"/>
      <c r="XP925" s="3"/>
      <c r="XQ925" s="525"/>
      <c r="XR925" s="3"/>
      <c r="XS925" s="721"/>
      <c r="XT925" s="3"/>
      <c r="XU925" s="525"/>
      <c r="XV925" s="3"/>
      <c r="XW925" s="721"/>
      <c r="XX925" s="3"/>
      <c r="XY925" s="525"/>
      <c r="XZ925" s="3"/>
      <c r="YA925" s="721"/>
      <c r="YB925" s="3"/>
      <c r="YC925" s="525"/>
      <c r="YD925" s="3"/>
      <c r="YE925" s="721"/>
      <c r="YF925" s="3"/>
      <c r="YG925" s="525"/>
      <c r="YH925" s="3"/>
      <c r="YI925" s="721"/>
      <c r="YJ925" s="3"/>
      <c r="YK925" s="525"/>
      <c r="YL925" s="3"/>
      <c r="YM925" s="721"/>
      <c r="YN925" s="3"/>
      <c r="YO925" s="525"/>
      <c r="YP925" s="3"/>
      <c r="YQ925" s="721"/>
      <c r="YR925" s="3"/>
      <c r="YS925" s="525"/>
      <c r="YT925" s="3"/>
      <c r="YU925" s="721"/>
      <c r="YV925" s="3"/>
      <c r="YW925" s="525"/>
      <c r="YX925" s="3"/>
      <c r="YY925" s="721"/>
      <c r="YZ925" s="3"/>
      <c r="ZA925" s="525"/>
      <c r="ZB925" s="3"/>
      <c r="ZC925" s="721"/>
      <c r="ZD925" s="3"/>
      <c r="ZE925" s="525"/>
      <c r="ZF925" s="3"/>
      <c r="ZG925" s="721"/>
      <c r="ZH925" s="3"/>
      <c r="ZI925" s="525"/>
      <c r="ZJ925" s="3"/>
      <c r="ZK925" s="721"/>
      <c r="ZL925" s="3"/>
      <c r="ZM925" s="525"/>
      <c r="ZN925" s="3"/>
      <c r="ZO925" s="721"/>
      <c r="ZP925" s="3"/>
      <c r="ZQ925" s="525"/>
      <c r="ZR925" s="3"/>
      <c r="ZS925" s="721"/>
      <c r="ZT925" s="3"/>
      <c r="ZU925" s="525"/>
      <c r="ZV925" s="3"/>
      <c r="ZW925" s="721"/>
      <c r="ZX925" s="3"/>
      <c r="ZY925" s="525"/>
      <c r="ZZ925" s="3"/>
      <c r="AAA925" s="721"/>
      <c r="AAB925" s="3"/>
      <c r="AAC925" s="525"/>
      <c r="AAD925" s="3"/>
      <c r="AAE925" s="721"/>
      <c r="AAF925" s="3"/>
      <c r="AAG925" s="525"/>
      <c r="AAH925" s="3"/>
      <c r="AAI925" s="721"/>
      <c r="AAJ925" s="3"/>
      <c r="AAK925" s="525"/>
      <c r="AAL925" s="3"/>
      <c r="AAM925" s="721"/>
      <c r="AAN925" s="3"/>
      <c r="AAO925" s="525"/>
      <c r="AAP925" s="3"/>
      <c r="AAQ925" s="721"/>
      <c r="AAR925" s="3"/>
      <c r="AAS925" s="525"/>
      <c r="AAT925" s="3"/>
      <c r="AAU925" s="721"/>
      <c r="AAV925" s="3"/>
      <c r="AAW925" s="525"/>
      <c r="AAX925" s="3"/>
      <c r="AAY925" s="721"/>
      <c r="AAZ925" s="3"/>
      <c r="ABA925" s="525"/>
      <c r="ABB925" s="3"/>
      <c r="ABC925" s="721"/>
      <c r="ABD925" s="3"/>
      <c r="ABE925" s="525"/>
      <c r="ABF925" s="3"/>
      <c r="ABG925" s="721"/>
      <c r="ABH925" s="3"/>
      <c r="ABI925" s="525"/>
      <c r="ABJ925" s="3"/>
      <c r="ABK925" s="721"/>
      <c r="ABL925" s="3"/>
      <c r="ABM925" s="525"/>
      <c r="ABN925" s="3"/>
      <c r="ABO925" s="721"/>
      <c r="ABP925" s="3"/>
      <c r="ABQ925" s="525"/>
      <c r="ABR925" s="3"/>
      <c r="ABS925" s="721"/>
      <c r="ABT925" s="3"/>
      <c r="ABU925" s="525"/>
      <c r="ABV925" s="3"/>
      <c r="ABW925" s="721"/>
      <c r="ABX925" s="3"/>
      <c r="ABY925" s="525"/>
      <c r="ABZ925" s="3"/>
      <c r="ACA925" s="721"/>
      <c r="ACB925" s="3"/>
      <c r="ACC925" s="525"/>
      <c r="ACD925" s="3"/>
      <c r="ACE925" s="721"/>
      <c r="ACF925" s="3"/>
      <c r="ACG925" s="525"/>
      <c r="ACH925" s="3"/>
      <c r="ACI925" s="721"/>
      <c r="ACJ925" s="3"/>
      <c r="ACK925" s="525"/>
      <c r="ACL925" s="3"/>
      <c r="ACM925" s="721"/>
      <c r="ACN925" s="3"/>
      <c r="ACO925" s="525"/>
      <c r="ACP925" s="3"/>
      <c r="ACQ925" s="721"/>
      <c r="ACR925" s="3"/>
      <c r="ACS925" s="525"/>
      <c r="ACT925" s="3"/>
      <c r="ACU925" s="721"/>
      <c r="ACV925" s="3"/>
      <c r="ACW925" s="525"/>
      <c r="ACX925" s="3"/>
      <c r="ACY925" s="721"/>
      <c r="ACZ925" s="3"/>
      <c r="ADA925" s="525"/>
      <c r="ADB925" s="3"/>
      <c r="ADC925" s="721"/>
      <c r="ADD925" s="3"/>
      <c r="ADE925" s="525"/>
      <c r="ADF925" s="3"/>
      <c r="ADG925" s="721"/>
      <c r="ADH925" s="3"/>
      <c r="ADI925" s="525"/>
      <c r="ADJ925" s="3"/>
      <c r="ADK925" s="721"/>
      <c r="ADL925" s="3"/>
      <c r="ADM925" s="525"/>
      <c r="ADN925" s="3"/>
      <c r="ADO925" s="721"/>
      <c r="ADP925" s="3"/>
      <c r="ADQ925" s="525"/>
      <c r="ADR925" s="3"/>
      <c r="ADS925" s="721"/>
      <c r="ADT925" s="3"/>
      <c r="ADU925" s="525"/>
      <c r="ADV925" s="3"/>
      <c r="ADW925" s="721"/>
      <c r="ADX925" s="3"/>
      <c r="ADY925" s="525"/>
      <c r="ADZ925" s="3"/>
      <c r="AEA925" s="721"/>
      <c r="AEB925" s="3"/>
      <c r="AEC925" s="525"/>
      <c r="AED925" s="3"/>
      <c r="AEE925" s="721"/>
      <c r="AEF925" s="3"/>
      <c r="AEG925" s="525"/>
      <c r="AEH925" s="3"/>
      <c r="AEI925" s="721"/>
      <c r="AEJ925" s="3"/>
      <c r="AEK925" s="525"/>
      <c r="AEL925" s="3"/>
      <c r="AEM925" s="721"/>
      <c r="AEN925" s="3"/>
      <c r="AEO925" s="525"/>
      <c r="AEP925" s="3"/>
      <c r="AEQ925" s="721"/>
      <c r="AER925" s="3"/>
      <c r="AES925" s="525"/>
      <c r="AET925" s="3"/>
      <c r="AEU925" s="721"/>
      <c r="AEV925" s="3"/>
      <c r="AEW925" s="525"/>
      <c r="AEX925" s="3"/>
      <c r="AEY925" s="721"/>
      <c r="AEZ925" s="3"/>
      <c r="AFA925" s="525"/>
      <c r="AFB925" s="3"/>
      <c r="AFC925" s="721"/>
      <c r="AFD925" s="3"/>
      <c r="AFE925" s="525"/>
      <c r="AFF925" s="3"/>
      <c r="AFG925" s="721"/>
      <c r="AFH925" s="3"/>
      <c r="AFI925" s="525"/>
      <c r="AFJ925" s="3"/>
      <c r="AFK925" s="721"/>
      <c r="AFL925" s="3"/>
      <c r="AFM925" s="525"/>
      <c r="AFN925" s="3"/>
      <c r="AFO925" s="721"/>
      <c r="AFP925" s="3"/>
      <c r="AFQ925" s="525"/>
      <c r="AFR925" s="3"/>
      <c r="AFS925" s="721"/>
      <c r="AFT925" s="3"/>
      <c r="AFU925" s="525"/>
      <c r="AFV925" s="3"/>
      <c r="AFW925" s="721"/>
      <c r="AFX925" s="3"/>
      <c r="AFY925" s="525"/>
      <c r="AFZ925" s="3"/>
      <c r="AGA925" s="721"/>
      <c r="AGB925" s="3"/>
      <c r="AGC925" s="525"/>
      <c r="AGD925" s="3"/>
      <c r="AGE925" s="721"/>
      <c r="AGF925" s="3"/>
      <c r="AGG925" s="525"/>
      <c r="AGH925" s="3"/>
      <c r="AGI925" s="721"/>
      <c r="AGJ925" s="3"/>
      <c r="AGK925" s="525"/>
      <c r="AGL925" s="3"/>
      <c r="AGM925" s="721"/>
      <c r="AGN925" s="3"/>
      <c r="AGO925" s="525"/>
      <c r="AGP925" s="3"/>
      <c r="AGQ925" s="721"/>
      <c r="AGR925" s="3"/>
      <c r="AGS925" s="525"/>
      <c r="AGT925" s="3"/>
      <c r="AGU925" s="721"/>
      <c r="AGV925" s="3"/>
      <c r="AGW925" s="525"/>
      <c r="AGX925" s="3"/>
      <c r="AGY925" s="721"/>
      <c r="AGZ925" s="3"/>
      <c r="AHA925" s="525"/>
      <c r="AHB925" s="3"/>
      <c r="AHC925" s="721"/>
      <c r="AHD925" s="3"/>
      <c r="AHE925" s="525"/>
      <c r="AHF925" s="3"/>
      <c r="AHG925" s="721"/>
      <c r="AHH925" s="3"/>
      <c r="AHI925" s="525"/>
      <c r="AHJ925" s="3"/>
      <c r="AHK925" s="721"/>
      <c r="AHL925" s="3"/>
      <c r="AHM925" s="525"/>
      <c r="AHN925" s="3"/>
      <c r="AHO925" s="721"/>
      <c r="AHP925" s="3"/>
      <c r="AHQ925" s="525"/>
      <c r="AHR925" s="3"/>
      <c r="AHS925" s="721"/>
      <c r="AHT925" s="3"/>
      <c r="AHU925" s="525"/>
      <c r="AHV925" s="3"/>
      <c r="AHW925" s="721"/>
      <c r="AHX925" s="3"/>
      <c r="AHY925" s="525"/>
      <c r="AHZ925" s="3"/>
      <c r="AIA925" s="721"/>
      <c r="AIB925" s="3"/>
      <c r="AIC925" s="525"/>
      <c r="AID925" s="3"/>
      <c r="AIE925" s="721"/>
      <c r="AIF925" s="3"/>
      <c r="AIG925" s="525"/>
      <c r="AIH925" s="3"/>
      <c r="AII925" s="721"/>
      <c r="AIJ925" s="3"/>
      <c r="AIK925" s="525"/>
      <c r="AIL925" s="3"/>
      <c r="AIM925" s="721"/>
      <c r="AIN925" s="3"/>
      <c r="AIO925" s="525"/>
      <c r="AIP925" s="3"/>
      <c r="AIQ925" s="721"/>
      <c r="AIR925" s="3"/>
      <c r="AIS925" s="525"/>
      <c r="AIT925" s="3"/>
      <c r="AIU925" s="721"/>
      <c r="AIV925" s="3"/>
      <c r="AIW925" s="525"/>
      <c r="AIX925" s="3"/>
      <c r="AIY925" s="721"/>
      <c r="AIZ925" s="3"/>
      <c r="AJA925" s="525"/>
      <c r="AJB925" s="3"/>
      <c r="AJC925" s="721"/>
      <c r="AJD925" s="3"/>
      <c r="AJE925" s="525"/>
      <c r="AJF925" s="3"/>
      <c r="AJG925" s="721"/>
      <c r="AJH925" s="3"/>
      <c r="AJI925" s="525"/>
      <c r="AJJ925" s="3"/>
      <c r="AJK925" s="721"/>
      <c r="AJL925" s="3"/>
      <c r="AJM925" s="525"/>
      <c r="AJN925" s="3"/>
      <c r="AJO925" s="721"/>
      <c r="AJP925" s="3"/>
      <c r="AJQ925" s="525"/>
      <c r="AJR925" s="3"/>
      <c r="AJS925" s="721"/>
      <c r="AJT925" s="3"/>
      <c r="AJU925" s="525"/>
      <c r="AJV925" s="3"/>
      <c r="AJW925" s="721"/>
      <c r="AJX925" s="3"/>
      <c r="AJY925" s="525"/>
      <c r="AJZ925" s="3"/>
      <c r="AKA925" s="721"/>
      <c r="AKB925" s="3"/>
      <c r="AKC925" s="525"/>
      <c r="AKD925" s="3"/>
      <c r="AKE925" s="721"/>
      <c r="AKF925" s="3"/>
      <c r="AKG925" s="525"/>
      <c r="AKH925" s="3"/>
      <c r="AKI925" s="721"/>
      <c r="AKJ925" s="3"/>
      <c r="AKK925" s="525"/>
      <c r="AKL925" s="3"/>
      <c r="AKM925" s="721"/>
      <c r="AKN925" s="3"/>
      <c r="AKO925" s="525"/>
      <c r="AKP925" s="3"/>
      <c r="AKQ925" s="721"/>
      <c r="AKR925" s="3"/>
      <c r="AKS925" s="525"/>
      <c r="AKT925" s="3"/>
      <c r="AKU925" s="721"/>
      <c r="AKV925" s="3"/>
      <c r="AKW925" s="525"/>
      <c r="AKX925" s="3"/>
      <c r="AKY925" s="721"/>
      <c r="AKZ925" s="3"/>
      <c r="ALA925" s="525"/>
      <c r="ALB925" s="3"/>
      <c r="ALC925" s="721"/>
      <c r="ALD925" s="3"/>
      <c r="ALE925" s="525"/>
      <c r="ALF925" s="3"/>
      <c r="ALG925" s="721"/>
      <c r="ALH925" s="3"/>
      <c r="ALI925" s="525"/>
      <c r="ALJ925" s="3"/>
      <c r="ALK925" s="721"/>
      <c r="ALL925" s="3"/>
      <c r="ALM925" s="525"/>
      <c r="ALN925" s="3"/>
      <c r="ALO925" s="721"/>
      <c r="ALP925" s="3"/>
      <c r="ALQ925" s="525"/>
      <c r="ALR925" s="3"/>
      <c r="ALS925" s="721"/>
      <c r="ALT925" s="3"/>
      <c r="ALU925" s="525"/>
      <c r="ALV925" s="3"/>
      <c r="ALW925" s="721"/>
      <c r="ALX925" s="3"/>
      <c r="ALY925" s="525"/>
      <c r="ALZ925" s="3"/>
      <c r="AMA925" s="721"/>
      <c r="AMB925" s="3"/>
      <c r="AMC925" s="525"/>
      <c r="AMD925" s="3"/>
      <c r="AME925" s="721"/>
      <c r="AMF925" s="3"/>
      <c r="AMG925" s="525"/>
      <c r="AMH925" s="3"/>
      <c r="AMI925" s="721"/>
      <c r="AMJ925" s="3"/>
      <c r="AMK925" s="525"/>
      <c r="AML925" s="3"/>
      <c r="AMM925" s="721"/>
      <c r="AMN925" s="3"/>
      <c r="AMO925" s="525"/>
      <c r="AMP925" s="3"/>
      <c r="AMQ925" s="721"/>
      <c r="AMR925" s="3"/>
      <c r="AMS925" s="525"/>
      <c r="AMT925" s="3"/>
      <c r="AMU925" s="721"/>
      <c r="AMV925" s="3"/>
      <c r="AMW925" s="525"/>
      <c r="AMX925" s="3"/>
      <c r="AMY925" s="721"/>
      <c r="AMZ925" s="3"/>
      <c r="ANA925" s="525"/>
      <c r="ANB925" s="3"/>
      <c r="ANC925" s="721"/>
      <c r="AND925" s="3"/>
      <c r="ANE925" s="525"/>
      <c r="ANF925" s="3"/>
      <c r="ANG925" s="721"/>
      <c r="ANH925" s="3"/>
      <c r="ANI925" s="525"/>
      <c r="ANJ925" s="3"/>
      <c r="ANK925" s="721"/>
      <c r="ANL925" s="3"/>
      <c r="ANM925" s="525"/>
      <c r="ANN925" s="3"/>
      <c r="ANO925" s="721"/>
      <c r="ANP925" s="3"/>
      <c r="ANQ925" s="525"/>
      <c r="ANR925" s="3"/>
      <c r="ANS925" s="721"/>
      <c r="ANT925" s="3"/>
      <c r="ANU925" s="525"/>
      <c r="ANV925" s="3"/>
      <c r="ANW925" s="721"/>
      <c r="ANX925" s="3"/>
      <c r="ANY925" s="525"/>
      <c r="ANZ925" s="3"/>
      <c r="AOA925" s="721"/>
      <c r="AOB925" s="3"/>
      <c r="AOC925" s="525"/>
      <c r="AOD925" s="3"/>
      <c r="AOE925" s="721"/>
      <c r="AOF925" s="3"/>
      <c r="AOG925" s="525"/>
      <c r="AOH925" s="3"/>
      <c r="AOI925" s="721"/>
      <c r="AOJ925" s="3"/>
      <c r="AOK925" s="525"/>
      <c r="AOL925" s="3"/>
      <c r="AOM925" s="721"/>
      <c r="AON925" s="3"/>
      <c r="AOO925" s="525"/>
      <c r="AOP925" s="3"/>
      <c r="AOQ925" s="721"/>
      <c r="AOR925" s="3"/>
      <c r="AOS925" s="525"/>
      <c r="AOT925" s="3"/>
      <c r="AOU925" s="721"/>
      <c r="AOV925" s="3"/>
      <c r="AOW925" s="525"/>
      <c r="AOX925" s="3"/>
      <c r="AOY925" s="721"/>
      <c r="AOZ925" s="3"/>
      <c r="APA925" s="525"/>
      <c r="APB925" s="3"/>
      <c r="APC925" s="721"/>
      <c r="APD925" s="3"/>
      <c r="APE925" s="525"/>
      <c r="APF925" s="3"/>
      <c r="APG925" s="721"/>
      <c r="APH925" s="3"/>
      <c r="API925" s="525"/>
      <c r="APJ925" s="3"/>
      <c r="APK925" s="721"/>
      <c r="APL925" s="3"/>
      <c r="APM925" s="525"/>
      <c r="APN925" s="3"/>
      <c r="APO925" s="721"/>
      <c r="APP925" s="3"/>
      <c r="APQ925" s="525"/>
      <c r="APR925" s="3"/>
      <c r="APS925" s="721"/>
      <c r="APT925" s="3"/>
      <c r="APU925" s="525"/>
      <c r="APV925" s="3"/>
      <c r="APW925" s="721"/>
      <c r="APX925" s="3"/>
      <c r="APY925" s="525"/>
      <c r="APZ925" s="3"/>
      <c r="AQA925" s="721"/>
      <c r="AQB925" s="3"/>
      <c r="AQC925" s="525"/>
      <c r="AQD925" s="3"/>
      <c r="AQE925" s="721"/>
      <c r="AQF925" s="3"/>
      <c r="AQG925" s="525"/>
      <c r="AQH925" s="3"/>
      <c r="AQI925" s="721"/>
      <c r="AQJ925" s="3"/>
      <c r="AQK925" s="525"/>
      <c r="AQL925" s="3"/>
      <c r="AQM925" s="721"/>
      <c r="AQN925" s="3"/>
      <c r="AQO925" s="525"/>
      <c r="AQP925" s="3"/>
      <c r="AQQ925" s="721"/>
      <c r="AQR925" s="3"/>
      <c r="AQS925" s="525"/>
      <c r="AQT925" s="3"/>
      <c r="AQU925" s="721"/>
      <c r="AQV925" s="3"/>
      <c r="AQW925" s="525"/>
      <c r="AQX925" s="3"/>
      <c r="AQY925" s="721"/>
      <c r="AQZ925" s="3"/>
      <c r="ARA925" s="525"/>
      <c r="ARB925" s="3"/>
      <c r="ARC925" s="721"/>
      <c r="ARD925" s="3"/>
      <c r="ARE925" s="525"/>
      <c r="ARF925" s="3"/>
      <c r="ARG925" s="721"/>
      <c r="ARH925" s="3"/>
      <c r="ARI925" s="525"/>
      <c r="ARJ925" s="3"/>
      <c r="ARK925" s="721"/>
      <c r="ARL925" s="3"/>
      <c r="ARM925" s="525"/>
      <c r="ARN925" s="3"/>
      <c r="ARO925" s="721"/>
      <c r="ARP925" s="3"/>
      <c r="ARQ925" s="525"/>
      <c r="ARR925" s="3"/>
      <c r="ARS925" s="721"/>
      <c r="ART925" s="3"/>
      <c r="ARU925" s="525"/>
      <c r="ARV925" s="3"/>
      <c r="ARW925" s="721"/>
      <c r="ARX925" s="3"/>
      <c r="ARY925" s="525"/>
      <c r="ARZ925" s="3"/>
      <c r="ASA925" s="721"/>
      <c r="ASB925" s="3"/>
      <c r="ASC925" s="525"/>
      <c r="ASD925" s="3"/>
      <c r="ASE925" s="721"/>
      <c r="ASF925" s="3"/>
      <c r="ASG925" s="525"/>
      <c r="ASH925" s="3"/>
      <c r="ASI925" s="721"/>
      <c r="ASJ925" s="3"/>
      <c r="ASK925" s="525"/>
      <c r="ASL925" s="3"/>
      <c r="ASM925" s="721"/>
      <c r="ASN925" s="3"/>
      <c r="ASO925" s="525"/>
      <c r="ASP925" s="3"/>
      <c r="ASQ925" s="721"/>
      <c r="ASR925" s="3"/>
      <c r="ASS925" s="525"/>
      <c r="AST925" s="3"/>
      <c r="ASU925" s="721"/>
      <c r="ASV925" s="3"/>
      <c r="ASW925" s="525"/>
      <c r="ASX925" s="3"/>
      <c r="ASY925" s="721"/>
      <c r="ASZ925" s="3"/>
      <c r="ATA925" s="525"/>
      <c r="ATB925" s="3"/>
      <c r="ATC925" s="721"/>
      <c r="ATD925" s="3"/>
      <c r="ATE925" s="525"/>
      <c r="ATF925" s="3"/>
      <c r="ATG925" s="721"/>
      <c r="ATH925" s="3"/>
      <c r="ATI925" s="525"/>
      <c r="ATJ925" s="3"/>
      <c r="ATK925" s="721"/>
      <c r="ATL925" s="3"/>
      <c r="ATM925" s="525"/>
      <c r="ATN925" s="3"/>
      <c r="ATO925" s="721"/>
      <c r="ATP925" s="3"/>
      <c r="ATQ925" s="525"/>
      <c r="ATR925" s="3"/>
      <c r="ATS925" s="721"/>
      <c r="ATT925" s="3"/>
      <c r="ATU925" s="525"/>
      <c r="ATV925" s="3"/>
      <c r="ATW925" s="721"/>
      <c r="ATX925" s="3"/>
      <c r="ATY925" s="525"/>
      <c r="ATZ925" s="3"/>
      <c r="AUA925" s="721"/>
      <c r="AUB925" s="3"/>
      <c r="AUC925" s="525"/>
      <c r="AUD925" s="3"/>
      <c r="AUE925" s="721"/>
      <c r="AUF925" s="3"/>
      <c r="AUG925" s="525"/>
      <c r="AUH925" s="3"/>
      <c r="AUI925" s="721"/>
      <c r="AUJ925" s="3"/>
      <c r="AUK925" s="525"/>
      <c r="AUL925" s="3"/>
      <c r="AUM925" s="721"/>
      <c r="AUN925" s="3"/>
      <c r="AUO925" s="525"/>
      <c r="AUP925" s="3"/>
      <c r="AUQ925" s="721"/>
      <c r="AUR925" s="3"/>
      <c r="AUS925" s="525"/>
      <c r="AUT925" s="3"/>
      <c r="AUU925" s="721"/>
      <c r="AUV925" s="3"/>
      <c r="AUW925" s="525"/>
      <c r="AUX925" s="3"/>
      <c r="AUY925" s="721"/>
      <c r="AUZ925" s="3"/>
      <c r="AVA925" s="525"/>
      <c r="AVB925" s="3"/>
      <c r="AVC925" s="721"/>
      <c r="AVD925" s="3"/>
      <c r="AVE925" s="525"/>
      <c r="AVF925" s="3"/>
      <c r="AVG925" s="721"/>
      <c r="AVH925" s="3"/>
      <c r="AVI925" s="525"/>
      <c r="AVJ925" s="3"/>
      <c r="AVK925" s="721"/>
      <c r="AVL925" s="3"/>
      <c r="AVM925" s="525"/>
      <c r="AVN925" s="3"/>
      <c r="AVO925" s="721"/>
      <c r="AVP925" s="3"/>
      <c r="AVQ925" s="525"/>
      <c r="AVR925" s="3"/>
      <c r="AVS925" s="721"/>
      <c r="AVT925" s="3"/>
      <c r="AVU925" s="525"/>
      <c r="AVV925" s="3"/>
      <c r="AVW925" s="721"/>
      <c r="AVX925" s="3"/>
      <c r="AVY925" s="525"/>
      <c r="AVZ925" s="3"/>
      <c r="AWA925" s="721"/>
      <c r="AWB925" s="3"/>
      <c r="AWC925" s="525"/>
      <c r="AWD925" s="3"/>
      <c r="AWE925" s="721"/>
      <c r="AWF925" s="3"/>
      <c r="AWG925" s="525"/>
      <c r="AWH925" s="3"/>
      <c r="AWI925" s="721"/>
      <c r="AWJ925" s="3"/>
      <c r="AWK925" s="525"/>
      <c r="AWL925" s="3"/>
      <c r="AWM925" s="721"/>
      <c r="AWN925" s="3"/>
      <c r="AWO925" s="525"/>
      <c r="AWP925" s="3"/>
      <c r="AWQ925" s="721"/>
      <c r="AWR925" s="3"/>
      <c r="AWS925" s="525"/>
      <c r="AWT925" s="3"/>
      <c r="AWU925" s="721"/>
      <c r="AWV925" s="3"/>
      <c r="AWW925" s="525"/>
      <c r="AWX925" s="3"/>
      <c r="AWY925" s="721"/>
      <c r="AWZ925" s="3"/>
      <c r="AXA925" s="525"/>
      <c r="AXB925" s="3"/>
      <c r="AXC925" s="721"/>
      <c r="AXD925" s="3"/>
      <c r="AXE925" s="525"/>
      <c r="AXF925" s="3"/>
      <c r="AXG925" s="721"/>
      <c r="AXH925" s="3"/>
      <c r="AXI925" s="525"/>
      <c r="AXJ925" s="3"/>
      <c r="AXK925" s="721"/>
      <c r="AXL925" s="3"/>
      <c r="AXM925" s="525"/>
      <c r="AXN925" s="3"/>
      <c r="AXO925" s="721"/>
      <c r="AXP925" s="3"/>
      <c r="AXQ925" s="525"/>
      <c r="AXR925" s="3"/>
      <c r="AXS925" s="721"/>
      <c r="AXT925" s="3"/>
      <c r="AXU925" s="525"/>
      <c r="AXV925" s="3"/>
      <c r="AXW925" s="721"/>
      <c r="AXX925" s="3"/>
      <c r="AXY925" s="525"/>
      <c r="AXZ925" s="3"/>
      <c r="AYA925" s="721"/>
      <c r="AYB925" s="3"/>
      <c r="AYC925" s="525"/>
      <c r="AYD925" s="3"/>
      <c r="AYE925" s="721"/>
      <c r="AYF925" s="3"/>
      <c r="AYG925" s="525"/>
      <c r="AYH925" s="3"/>
      <c r="AYI925" s="721"/>
      <c r="AYJ925" s="3"/>
      <c r="AYK925" s="525"/>
      <c r="AYL925" s="3"/>
      <c r="AYM925" s="721"/>
      <c r="AYN925" s="3"/>
      <c r="AYO925" s="525"/>
      <c r="AYP925" s="3"/>
      <c r="AYQ925" s="721"/>
      <c r="AYR925" s="3"/>
      <c r="AYS925" s="525"/>
      <c r="AYT925" s="3"/>
      <c r="AYU925" s="721"/>
      <c r="AYV925" s="3"/>
      <c r="AYW925" s="525"/>
      <c r="AYX925" s="3"/>
      <c r="AYY925" s="721"/>
      <c r="AYZ925" s="3"/>
      <c r="AZA925" s="525"/>
      <c r="AZB925" s="3"/>
      <c r="AZC925" s="721"/>
      <c r="AZD925" s="3"/>
      <c r="AZE925" s="525"/>
      <c r="AZF925" s="3"/>
      <c r="AZG925" s="721"/>
      <c r="AZH925" s="3"/>
      <c r="AZI925" s="525"/>
      <c r="AZJ925" s="3"/>
      <c r="AZK925" s="721"/>
      <c r="AZL925" s="3"/>
      <c r="AZM925" s="525"/>
      <c r="AZN925" s="3"/>
      <c r="AZO925" s="721"/>
      <c r="AZP925" s="3"/>
      <c r="AZQ925" s="525"/>
      <c r="AZR925" s="3"/>
      <c r="AZS925" s="721"/>
      <c r="AZT925" s="3"/>
      <c r="AZU925" s="525"/>
      <c r="AZV925" s="3"/>
      <c r="AZW925" s="721"/>
      <c r="AZX925" s="3"/>
      <c r="AZY925" s="525"/>
      <c r="AZZ925" s="3"/>
      <c r="BAA925" s="721"/>
      <c r="BAB925" s="3"/>
      <c r="BAC925" s="525"/>
      <c r="BAD925" s="3"/>
      <c r="BAE925" s="721"/>
      <c r="BAF925" s="3"/>
      <c r="BAG925" s="525"/>
      <c r="BAH925" s="3"/>
      <c r="BAI925" s="721"/>
      <c r="BAJ925" s="3"/>
      <c r="BAK925" s="525"/>
      <c r="BAL925" s="3"/>
      <c r="BAM925" s="721"/>
      <c r="BAN925" s="3"/>
      <c r="BAO925" s="525"/>
      <c r="BAP925" s="3"/>
      <c r="BAQ925" s="721"/>
      <c r="BAR925" s="3"/>
      <c r="BAS925" s="525"/>
      <c r="BAT925" s="3"/>
      <c r="BAU925" s="721"/>
      <c r="BAV925" s="3"/>
      <c r="BAW925" s="525"/>
      <c r="BAX925" s="3"/>
      <c r="BAY925" s="721"/>
      <c r="BAZ925" s="3"/>
      <c r="BBA925" s="525"/>
      <c r="BBB925" s="3"/>
      <c r="BBC925" s="721"/>
      <c r="BBD925" s="3"/>
      <c r="BBE925" s="525"/>
      <c r="BBF925" s="3"/>
      <c r="BBG925" s="721"/>
      <c r="BBH925" s="3"/>
      <c r="BBI925" s="525"/>
      <c r="BBJ925" s="3"/>
      <c r="BBK925" s="721"/>
      <c r="BBL925" s="3"/>
      <c r="BBM925" s="525"/>
      <c r="BBN925" s="3"/>
      <c r="BBO925" s="721"/>
      <c r="BBP925" s="3"/>
      <c r="BBQ925" s="525"/>
      <c r="BBR925" s="3"/>
      <c r="BBS925" s="721"/>
      <c r="BBT925" s="3"/>
      <c r="BBU925" s="525"/>
      <c r="BBV925" s="3"/>
      <c r="BBW925" s="721"/>
      <c r="BBX925" s="3"/>
      <c r="BBY925" s="525"/>
      <c r="BBZ925" s="3"/>
      <c r="BCA925" s="721"/>
      <c r="BCB925" s="3"/>
      <c r="BCC925" s="525"/>
      <c r="BCD925" s="3"/>
      <c r="BCE925" s="721"/>
      <c r="BCF925" s="3"/>
      <c r="BCG925" s="525"/>
      <c r="BCH925" s="3"/>
      <c r="BCI925" s="721"/>
      <c r="BCJ925" s="3"/>
      <c r="BCK925" s="525"/>
      <c r="BCL925" s="3"/>
      <c r="BCM925" s="721"/>
      <c r="BCN925" s="3"/>
      <c r="BCO925" s="525"/>
      <c r="BCP925" s="3"/>
      <c r="BCQ925" s="721"/>
      <c r="BCR925" s="3"/>
      <c r="BCS925" s="525"/>
      <c r="BCT925" s="3"/>
      <c r="BCU925" s="721"/>
      <c r="BCV925" s="3"/>
      <c r="BCW925" s="525"/>
      <c r="BCX925" s="3"/>
      <c r="BCY925" s="721"/>
      <c r="BCZ925" s="3"/>
      <c r="BDA925" s="525"/>
      <c r="BDB925" s="3"/>
      <c r="BDC925" s="721"/>
      <c r="BDD925" s="3"/>
      <c r="BDE925" s="525"/>
      <c r="BDF925" s="3"/>
      <c r="BDG925" s="721"/>
      <c r="BDH925" s="3"/>
      <c r="BDI925" s="525"/>
      <c r="BDJ925" s="3"/>
      <c r="BDK925" s="721"/>
      <c r="BDL925" s="3"/>
      <c r="BDM925" s="525"/>
      <c r="BDN925" s="3"/>
      <c r="BDO925" s="721"/>
      <c r="BDP925" s="3"/>
      <c r="BDQ925" s="525"/>
      <c r="BDR925" s="3"/>
      <c r="BDS925" s="721"/>
      <c r="BDT925" s="3"/>
      <c r="BDU925" s="525"/>
      <c r="BDV925" s="3"/>
      <c r="BDW925" s="721"/>
      <c r="BDX925" s="3"/>
      <c r="BDY925" s="525"/>
      <c r="BDZ925" s="3"/>
      <c r="BEA925" s="721"/>
      <c r="BEB925" s="3"/>
      <c r="BEC925" s="525"/>
      <c r="BED925" s="3"/>
      <c r="BEE925" s="721"/>
      <c r="BEF925" s="3"/>
      <c r="BEG925" s="525"/>
      <c r="BEH925" s="3"/>
      <c r="BEI925" s="721"/>
      <c r="BEJ925" s="3"/>
      <c r="BEK925" s="525"/>
      <c r="BEL925" s="3"/>
      <c r="BEM925" s="721"/>
      <c r="BEN925" s="3"/>
      <c r="BEO925" s="525"/>
      <c r="BEP925" s="3"/>
      <c r="BEQ925" s="721"/>
      <c r="BER925" s="3"/>
      <c r="BES925" s="525"/>
      <c r="BET925" s="3"/>
      <c r="BEU925" s="721"/>
      <c r="BEV925" s="3"/>
      <c r="BEW925" s="525"/>
      <c r="BEX925" s="3"/>
      <c r="BEY925" s="721"/>
      <c r="BEZ925" s="3"/>
      <c r="BFA925" s="525"/>
      <c r="BFB925" s="3"/>
      <c r="BFC925" s="721"/>
      <c r="BFD925" s="3"/>
      <c r="BFE925" s="525"/>
      <c r="BFF925" s="3"/>
      <c r="BFG925" s="721"/>
      <c r="BFH925" s="3"/>
      <c r="BFI925" s="525"/>
      <c r="BFJ925" s="3"/>
      <c r="BFK925" s="721"/>
      <c r="BFL925" s="3"/>
      <c r="BFM925" s="525"/>
      <c r="BFN925" s="3"/>
      <c r="BFO925" s="721"/>
      <c r="BFP925" s="3"/>
      <c r="BFQ925" s="525"/>
      <c r="BFR925" s="3"/>
      <c r="BFS925" s="721"/>
      <c r="BFT925" s="3"/>
      <c r="BFU925" s="525"/>
      <c r="BFV925" s="3"/>
      <c r="BFW925" s="721"/>
      <c r="BFX925" s="3"/>
      <c r="BFY925" s="525"/>
      <c r="BFZ925" s="3"/>
      <c r="BGA925" s="721"/>
      <c r="BGB925" s="3"/>
      <c r="BGC925" s="525"/>
      <c r="BGD925" s="3"/>
      <c r="BGE925" s="721"/>
      <c r="BGF925" s="3"/>
      <c r="BGG925" s="525"/>
      <c r="BGH925" s="3"/>
      <c r="BGI925" s="721"/>
      <c r="BGJ925" s="3"/>
      <c r="BGK925" s="525"/>
      <c r="BGL925" s="3"/>
      <c r="BGM925" s="721"/>
      <c r="BGN925" s="3"/>
      <c r="BGO925" s="525"/>
      <c r="BGP925" s="3"/>
      <c r="BGQ925" s="721"/>
      <c r="BGR925" s="3"/>
      <c r="BGS925" s="525"/>
      <c r="BGT925" s="3"/>
      <c r="BGU925" s="721"/>
      <c r="BGV925" s="3"/>
      <c r="BGW925" s="525"/>
      <c r="BGX925" s="3"/>
      <c r="BGY925" s="721"/>
      <c r="BGZ925" s="3"/>
      <c r="BHA925" s="525"/>
      <c r="BHB925" s="3"/>
      <c r="BHC925" s="721"/>
      <c r="BHD925" s="3"/>
      <c r="BHE925" s="525"/>
      <c r="BHF925" s="3"/>
      <c r="BHG925" s="721"/>
      <c r="BHH925" s="3"/>
      <c r="BHI925" s="525"/>
      <c r="BHJ925" s="3"/>
      <c r="BHK925" s="721"/>
      <c r="BHL925" s="3"/>
      <c r="BHM925" s="525"/>
      <c r="BHN925" s="3"/>
      <c r="BHO925" s="721"/>
      <c r="BHP925" s="3"/>
      <c r="BHQ925" s="525"/>
      <c r="BHR925" s="3"/>
      <c r="BHS925" s="721"/>
      <c r="BHT925" s="3"/>
      <c r="BHU925" s="525"/>
      <c r="BHV925" s="3"/>
      <c r="BHW925" s="721"/>
      <c r="BHX925" s="3"/>
      <c r="BHY925" s="525"/>
      <c r="BHZ925" s="3"/>
      <c r="BIA925" s="721"/>
      <c r="BIB925" s="3"/>
      <c r="BIC925" s="525"/>
      <c r="BID925" s="3"/>
      <c r="BIE925" s="721"/>
      <c r="BIF925" s="3"/>
      <c r="BIG925" s="525"/>
      <c r="BIH925" s="3"/>
      <c r="BII925" s="721"/>
      <c r="BIJ925" s="3"/>
      <c r="BIK925" s="525"/>
      <c r="BIL925" s="3"/>
      <c r="BIM925" s="721"/>
      <c r="BIN925" s="3"/>
      <c r="BIO925" s="525"/>
      <c r="BIP925" s="3"/>
      <c r="BIQ925" s="721"/>
      <c r="BIR925" s="3"/>
      <c r="BIS925" s="525"/>
      <c r="BIT925" s="3"/>
      <c r="BIU925" s="721"/>
      <c r="BIV925" s="3"/>
      <c r="BIW925" s="525"/>
      <c r="BIX925" s="3"/>
      <c r="BIY925" s="721"/>
      <c r="BIZ925" s="3"/>
      <c r="BJA925" s="525"/>
      <c r="BJB925" s="3"/>
      <c r="BJC925" s="721"/>
      <c r="BJD925" s="3"/>
      <c r="BJE925" s="525"/>
      <c r="BJF925" s="3"/>
      <c r="BJG925" s="721"/>
      <c r="BJH925" s="3"/>
      <c r="BJI925" s="525"/>
      <c r="BJJ925" s="3"/>
      <c r="BJK925" s="721"/>
      <c r="BJL925" s="3"/>
      <c r="BJM925" s="525"/>
      <c r="BJN925" s="3"/>
      <c r="BJO925" s="721"/>
      <c r="BJP925" s="3"/>
      <c r="BJQ925" s="525"/>
      <c r="BJR925" s="3"/>
      <c r="BJS925" s="721"/>
      <c r="BJT925" s="3"/>
      <c r="BJU925" s="525"/>
      <c r="BJV925" s="3"/>
      <c r="BJW925" s="721"/>
      <c r="BJX925" s="3"/>
      <c r="BJY925" s="525"/>
      <c r="BJZ925" s="3"/>
      <c r="BKA925" s="721"/>
      <c r="BKB925" s="3"/>
      <c r="BKC925" s="525"/>
      <c r="BKD925" s="3"/>
      <c r="BKE925" s="721"/>
      <c r="BKF925" s="3"/>
      <c r="BKG925" s="525"/>
      <c r="BKH925" s="3"/>
      <c r="BKI925" s="721"/>
      <c r="BKJ925" s="3"/>
      <c r="BKK925" s="525"/>
      <c r="BKL925" s="3"/>
      <c r="BKM925" s="721"/>
      <c r="BKN925" s="3"/>
      <c r="BKO925" s="525"/>
      <c r="BKP925" s="3"/>
      <c r="BKQ925" s="721"/>
      <c r="BKR925" s="3"/>
      <c r="BKS925" s="525"/>
      <c r="BKT925" s="3"/>
      <c r="BKU925" s="721"/>
      <c r="BKV925" s="3"/>
      <c r="BKW925" s="525"/>
      <c r="BKX925" s="3"/>
      <c r="BKY925" s="721"/>
      <c r="BKZ925" s="3"/>
      <c r="BLA925" s="525"/>
      <c r="BLB925" s="3"/>
      <c r="BLC925" s="721"/>
      <c r="BLD925" s="3"/>
      <c r="BLE925" s="525"/>
      <c r="BLF925" s="3"/>
      <c r="BLG925" s="721"/>
      <c r="BLH925" s="3"/>
      <c r="BLI925" s="525"/>
      <c r="BLJ925" s="3"/>
      <c r="BLK925" s="721"/>
      <c r="BLL925" s="3"/>
      <c r="BLM925" s="525"/>
      <c r="BLN925" s="3"/>
      <c r="BLO925" s="721"/>
      <c r="BLP925" s="3"/>
      <c r="BLQ925" s="525"/>
      <c r="BLR925" s="3"/>
      <c r="BLS925" s="721"/>
      <c r="BLT925" s="3"/>
      <c r="BLU925" s="525"/>
      <c r="BLV925" s="3"/>
      <c r="BLW925" s="721"/>
      <c r="BLX925" s="3"/>
      <c r="BLY925" s="525"/>
      <c r="BLZ925" s="3"/>
      <c r="BMA925" s="721"/>
      <c r="BMB925" s="3"/>
      <c r="BMC925" s="525"/>
      <c r="BMD925" s="3"/>
      <c r="BME925" s="721"/>
      <c r="BMF925" s="3"/>
      <c r="BMG925" s="525"/>
      <c r="BMH925" s="3"/>
      <c r="BMI925" s="721"/>
      <c r="BMJ925" s="3"/>
      <c r="BMK925" s="525"/>
      <c r="BML925" s="3"/>
      <c r="BMM925" s="721"/>
      <c r="BMN925" s="3"/>
      <c r="BMO925" s="525"/>
      <c r="BMP925" s="3"/>
      <c r="BMQ925" s="721"/>
      <c r="BMR925" s="3"/>
      <c r="BMS925" s="525"/>
      <c r="BMT925" s="3"/>
      <c r="BMU925" s="721"/>
      <c r="BMV925" s="3"/>
      <c r="BMW925" s="525"/>
      <c r="BMX925" s="3"/>
      <c r="BMY925" s="721"/>
      <c r="BMZ925" s="3"/>
      <c r="BNA925" s="525"/>
      <c r="BNB925" s="3"/>
      <c r="BNC925" s="721"/>
      <c r="BND925" s="3"/>
      <c r="BNE925" s="525"/>
      <c r="BNF925" s="3"/>
      <c r="BNG925" s="721"/>
      <c r="BNH925" s="3"/>
      <c r="BNI925" s="525"/>
      <c r="BNJ925" s="3"/>
      <c r="BNK925" s="721"/>
      <c r="BNL925" s="3"/>
      <c r="BNM925" s="525"/>
      <c r="BNN925" s="3"/>
      <c r="BNO925" s="721"/>
      <c r="BNP925" s="3"/>
      <c r="BNQ925" s="525"/>
      <c r="BNR925" s="3"/>
      <c r="BNS925" s="721"/>
      <c r="BNT925" s="3"/>
      <c r="BNU925" s="525"/>
      <c r="BNV925" s="3"/>
      <c r="BNW925" s="721"/>
      <c r="BNX925" s="3"/>
      <c r="BNY925" s="525"/>
      <c r="BNZ925" s="3"/>
      <c r="BOA925" s="721"/>
      <c r="BOB925" s="3"/>
      <c r="BOC925" s="525"/>
      <c r="BOD925" s="3"/>
      <c r="BOE925" s="721"/>
      <c r="BOF925" s="3"/>
      <c r="BOG925" s="525"/>
      <c r="BOH925" s="3"/>
      <c r="BOI925" s="721"/>
      <c r="BOJ925" s="3"/>
      <c r="BOK925" s="525"/>
      <c r="BOL925" s="3"/>
      <c r="BOM925" s="721"/>
      <c r="BON925" s="3"/>
      <c r="BOO925" s="525"/>
      <c r="BOP925" s="3"/>
      <c r="BOQ925" s="721"/>
      <c r="BOR925" s="3"/>
      <c r="BOS925" s="525"/>
      <c r="BOT925" s="3"/>
      <c r="BOU925" s="721"/>
      <c r="BOV925" s="3"/>
      <c r="BOW925" s="525"/>
      <c r="BOX925" s="3"/>
      <c r="BOY925" s="721"/>
      <c r="BOZ925" s="3"/>
      <c r="BPA925" s="525"/>
      <c r="BPB925" s="3"/>
      <c r="BPC925" s="721"/>
      <c r="BPD925" s="3"/>
      <c r="BPE925" s="525"/>
      <c r="BPF925" s="3"/>
      <c r="BPG925" s="721"/>
      <c r="BPH925" s="3"/>
      <c r="BPI925" s="525"/>
      <c r="BPJ925" s="3"/>
      <c r="BPK925" s="721"/>
      <c r="BPL925" s="3"/>
      <c r="BPM925" s="525"/>
      <c r="BPN925" s="3"/>
      <c r="BPO925" s="721"/>
      <c r="BPP925" s="3"/>
      <c r="BPQ925" s="525"/>
      <c r="BPR925" s="3"/>
      <c r="BPS925" s="721"/>
      <c r="BPT925" s="3"/>
      <c r="BPU925" s="525"/>
      <c r="BPV925" s="3"/>
      <c r="BPW925" s="721"/>
      <c r="BPX925" s="3"/>
      <c r="BPY925" s="525"/>
      <c r="BPZ925" s="3"/>
      <c r="BQA925" s="721"/>
      <c r="BQB925" s="3"/>
      <c r="BQC925" s="525"/>
      <c r="BQD925" s="3"/>
      <c r="BQE925" s="721"/>
      <c r="BQF925" s="3"/>
      <c r="BQG925" s="525"/>
      <c r="BQH925" s="3"/>
      <c r="BQI925" s="721"/>
      <c r="BQJ925" s="3"/>
      <c r="BQK925" s="525"/>
      <c r="BQL925" s="3"/>
      <c r="BQM925" s="721"/>
      <c r="BQN925" s="3"/>
      <c r="BQO925" s="525"/>
      <c r="BQP925" s="3"/>
      <c r="BQQ925" s="721"/>
      <c r="BQR925" s="3"/>
      <c r="BQS925" s="525"/>
      <c r="BQT925" s="3"/>
      <c r="BQU925" s="721"/>
      <c r="BQV925" s="3"/>
      <c r="BQW925" s="525"/>
      <c r="BQX925" s="3"/>
      <c r="BQY925" s="721"/>
      <c r="BQZ925" s="3"/>
      <c r="BRA925" s="525"/>
      <c r="BRB925" s="3"/>
      <c r="BRC925" s="721"/>
      <c r="BRD925" s="3"/>
      <c r="BRE925" s="525"/>
      <c r="BRF925" s="3"/>
      <c r="BRG925" s="721"/>
      <c r="BRH925" s="3"/>
      <c r="BRI925" s="525"/>
      <c r="BRJ925" s="3"/>
      <c r="BRK925" s="721"/>
      <c r="BRL925" s="3"/>
      <c r="BRM925" s="525"/>
      <c r="BRN925" s="3"/>
      <c r="BRO925" s="721"/>
      <c r="BRP925" s="3"/>
      <c r="BRQ925" s="525"/>
      <c r="BRR925" s="3"/>
      <c r="BRS925" s="721"/>
      <c r="BRT925" s="3"/>
      <c r="BRU925" s="525"/>
      <c r="BRV925" s="3"/>
      <c r="BRW925" s="721"/>
      <c r="BRX925" s="3"/>
      <c r="BRY925" s="525"/>
      <c r="BRZ925" s="3"/>
      <c r="BSA925" s="721"/>
      <c r="BSB925" s="3"/>
      <c r="BSC925" s="525"/>
      <c r="BSD925" s="3"/>
      <c r="BSE925" s="721"/>
      <c r="BSF925" s="3"/>
      <c r="BSG925" s="525"/>
      <c r="BSH925" s="3"/>
      <c r="BSI925" s="721"/>
      <c r="BSJ925" s="3"/>
      <c r="BSK925" s="525"/>
      <c r="BSL925" s="3"/>
      <c r="BSM925" s="721"/>
      <c r="BSN925" s="3"/>
      <c r="BSO925" s="525"/>
      <c r="BSP925" s="3"/>
      <c r="BSQ925" s="721"/>
      <c r="BSR925" s="3"/>
      <c r="BSS925" s="525"/>
      <c r="BST925" s="3"/>
      <c r="BSU925" s="721"/>
      <c r="BSV925" s="3"/>
      <c r="BSW925" s="525"/>
      <c r="BSX925" s="3"/>
      <c r="BSY925" s="721"/>
      <c r="BSZ925" s="3"/>
      <c r="BTA925" s="525"/>
      <c r="BTB925" s="3"/>
      <c r="BTC925" s="721"/>
      <c r="BTD925" s="3"/>
      <c r="BTE925" s="525"/>
      <c r="BTF925" s="3"/>
      <c r="BTG925" s="721"/>
      <c r="BTH925" s="3"/>
      <c r="BTI925" s="525"/>
      <c r="BTJ925" s="3"/>
      <c r="BTK925" s="721"/>
      <c r="BTL925" s="3"/>
      <c r="BTM925" s="525"/>
      <c r="BTN925" s="3"/>
      <c r="BTO925" s="721"/>
      <c r="BTP925" s="3"/>
      <c r="BTQ925" s="525"/>
      <c r="BTR925" s="3"/>
      <c r="BTS925" s="721"/>
      <c r="BTT925" s="3"/>
      <c r="BTU925" s="525"/>
      <c r="BTV925" s="3"/>
      <c r="BTW925" s="721"/>
      <c r="BTX925" s="3"/>
      <c r="BTY925" s="525"/>
      <c r="BTZ925" s="3"/>
      <c r="BUA925" s="721"/>
      <c r="BUB925" s="3"/>
      <c r="BUC925" s="525"/>
      <c r="BUD925" s="3"/>
      <c r="BUE925" s="721"/>
      <c r="BUF925" s="3"/>
      <c r="BUG925" s="525"/>
      <c r="BUH925" s="3"/>
      <c r="BUI925" s="721"/>
      <c r="BUJ925" s="3"/>
      <c r="BUK925" s="525"/>
      <c r="BUL925" s="3"/>
      <c r="BUM925" s="721"/>
      <c r="BUN925" s="3"/>
      <c r="BUO925" s="525"/>
      <c r="BUP925" s="3"/>
      <c r="BUQ925" s="721"/>
      <c r="BUR925" s="3"/>
      <c r="BUS925" s="525"/>
      <c r="BUT925" s="3"/>
      <c r="BUU925" s="721"/>
      <c r="BUV925" s="3"/>
      <c r="BUW925" s="525"/>
      <c r="BUX925" s="3"/>
      <c r="BUY925" s="721"/>
      <c r="BUZ925" s="3"/>
      <c r="BVA925" s="525"/>
      <c r="BVB925" s="3"/>
      <c r="BVC925" s="721"/>
      <c r="BVD925" s="3"/>
      <c r="BVE925" s="525"/>
      <c r="BVF925" s="3"/>
      <c r="BVG925" s="721"/>
      <c r="BVH925" s="3"/>
      <c r="BVI925" s="525"/>
      <c r="BVJ925" s="3"/>
      <c r="BVK925" s="721"/>
      <c r="BVL925" s="3"/>
      <c r="BVM925" s="525"/>
      <c r="BVN925" s="3"/>
      <c r="BVO925" s="721"/>
      <c r="BVP925" s="3"/>
      <c r="BVQ925" s="525"/>
      <c r="BVR925" s="3"/>
      <c r="BVS925" s="721"/>
      <c r="BVT925" s="3"/>
      <c r="BVU925" s="525"/>
      <c r="BVV925" s="3"/>
      <c r="BVW925" s="721"/>
      <c r="BVX925" s="3"/>
      <c r="BVY925" s="525"/>
      <c r="BVZ925" s="3"/>
      <c r="BWA925" s="721"/>
      <c r="BWB925" s="3"/>
      <c r="BWC925" s="525"/>
      <c r="BWD925" s="3"/>
      <c r="BWE925" s="721"/>
      <c r="BWF925" s="3"/>
      <c r="BWG925" s="525"/>
      <c r="BWH925" s="3"/>
      <c r="BWI925" s="721"/>
      <c r="BWJ925" s="3"/>
      <c r="BWK925" s="525"/>
      <c r="BWL925" s="3"/>
      <c r="BWM925" s="721"/>
      <c r="BWN925" s="3"/>
      <c r="BWO925" s="525"/>
      <c r="BWP925" s="3"/>
      <c r="BWQ925" s="721"/>
      <c r="BWR925" s="3"/>
      <c r="BWS925" s="525"/>
      <c r="BWT925" s="3"/>
      <c r="BWU925" s="721"/>
      <c r="BWV925" s="3"/>
      <c r="BWW925" s="525"/>
      <c r="BWX925" s="3"/>
      <c r="BWY925" s="721"/>
      <c r="BWZ925" s="3"/>
      <c r="BXA925" s="525"/>
      <c r="BXB925" s="3"/>
      <c r="BXC925" s="721"/>
      <c r="BXD925" s="3"/>
      <c r="BXE925" s="525"/>
      <c r="BXF925" s="3"/>
      <c r="BXG925" s="721"/>
      <c r="BXH925" s="3"/>
      <c r="BXI925" s="525"/>
      <c r="BXJ925" s="3"/>
      <c r="BXK925" s="721"/>
      <c r="BXL925" s="3"/>
      <c r="BXM925" s="525"/>
      <c r="BXN925" s="3"/>
      <c r="BXO925" s="721"/>
      <c r="BXP925" s="3"/>
      <c r="BXQ925" s="525"/>
      <c r="BXR925" s="3"/>
      <c r="BXS925" s="721"/>
      <c r="BXT925" s="3"/>
      <c r="BXU925" s="525"/>
      <c r="BXV925" s="3"/>
      <c r="BXW925" s="721"/>
      <c r="BXX925" s="3"/>
      <c r="BXY925" s="525"/>
      <c r="BXZ925" s="3"/>
      <c r="BYA925" s="721"/>
      <c r="BYB925" s="3"/>
      <c r="BYC925" s="525"/>
      <c r="BYD925" s="3"/>
      <c r="BYE925" s="721"/>
      <c r="BYF925" s="3"/>
      <c r="BYG925" s="525"/>
      <c r="BYH925" s="3"/>
      <c r="BYI925" s="721"/>
      <c r="BYJ925" s="3"/>
      <c r="BYK925" s="525"/>
      <c r="BYL925" s="3"/>
      <c r="BYM925" s="721"/>
      <c r="BYN925" s="3"/>
      <c r="BYO925" s="525"/>
      <c r="BYP925" s="3"/>
      <c r="BYQ925" s="721"/>
      <c r="BYR925" s="3"/>
      <c r="BYS925" s="525"/>
      <c r="BYT925" s="3"/>
      <c r="BYU925" s="721"/>
      <c r="BYV925" s="3"/>
      <c r="BYW925" s="525"/>
      <c r="BYX925" s="3"/>
      <c r="BYY925" s="721"/>
      <c r="BYZ925" s="3"/>
      <c r="BZA925" s="525"/>
      <c r="BZB925" s="3"/>
      <c r="BZC925" s="721"/>
      <c r="BZD925" s="3"/>
      <c r="BZE925" s="525"/>
      <c r="BZF925" s="3"/>
      <c r="BZG925" s="721"/>
      <c r="BZH925" s="3"/>
      <c r="BZI925" s="525"/>
      <c r="BZJ925" s="3"/>
      <c r="BZK925" s="721"/>
      <c r="BZL925" s="3"/>
      <c r="BZM925" s="525"/>
      <c r="BZN925" s="3"/>
      <c r="BZO925" s="721"/>
      <c r="BZP925" s="3"/>
      <c r="BZQ925" s="525"/>
      <c r="BZR925" s="3"/>
      <c r="BZS925" s="721"/>
      <c r="BZT925" s="3"/>
      <c r="BZU925" s="525"/>
      <c r="BZV925" s="3"/>
      <c r="BZW925" s="721"/>
      <c r="BZX925" s="3"/>
      <c r="BZY925" s="525"/>
      <c r="BZZ925" s="3"/>
      <c r="CAA925" s="721"/>
      <c r="CAB925" s="3"/>
      <c r="CAC925" s="525"/>
      <c r="CAD925" s="3"/>
      <c r="CAE925" s="721"/>
      <c r="CAF925" s="3"/>
      <c r="CAG925" s="525"/>
      <c r="CAH925" s="3"/>
      <c r="CAI925" s="721"/>
      <c r="CAJ925" s="3"/>
      <c r="CAK925" s="525"/>
      <c r="CAL925" s="3"/>
      <c r="CAM925" s="721"/>
      <c r="CAN925" s="3"/>
      <c r="CAO925" s="525"/>
      <c r="CAP925" s="3"/>
      <c r="CAQ925" s="721"/>
      <c r="CAR925" s="3"/>
      <c r="CAS925" s="525"/>
      <c r="CAT925" s="3"/>
      <c r="CAU925" s="721"/>
      <c r="CAV925" s="3"/>
      <c r="CAW925" s="525"/>
      <c r="CAX925" s="3"/>
      <c r="CAY925" s="721"/>
      <c r="CAZ925" s="3"/>
      <c r="CBA925" s="525"/>
      <c r="CBB925" s="3"/>
      <c r="CBC925" s="721"/>
      <c r="CBD925" s="3"/>
      <c r="CBE925" s="525"/>
      <c r="CBF925" s="3"/>
      <c r="CBG925" s="721"/>
      <c r="CBH925" s="3"/>
      <c r="CBI925" s="525"/>
      <c r="CBJ925" s="3"/>
      <c r="CBK925" s="721"/>
      <c r="CBL925" s="3"/>
      <c r="CBM925" s="525"/>
      <c r="CBN925" s="3"/>
      <c r="CBO925" s="721"/>
      <c r="CBP925" s="3"/>
      <c r="CBQ925" s="525"/>
      <c r="CBR925" s="3"/>
      <c r="CBS925" s="721"/>
      <c r="CBT925" s="3"/>
      <c r="CBU925" s="525"/>
      <c r="CBV925" s="3"/>
      <c r="CBW925" s="721"/>
      <c r="CBX925" s="3"/>
      <c r="CBY925" s="525"/>
      <c r="CBZ925" s="3"/>
      <c r="CCA925" s="721"/>
      <c r="CCB925" s="3"/>
      <c r="CCC925" s="525"/>
      <c r="CCD925" s="3"/>
      <c r="CCE925" s="721"/>
      <c r="CCF925" s="3"/>
      <c r="CCG925" s="525"/>
      <c r="CCH925" s="3"/>
      <c r="CCI925" s="721"/>
      <c r="CCJ925" s="3"/>
      <c r="CCK925" s="525"/>
      <c r="CCL925" s="3"/>
      <c r="CCM925" s="721"/>
      <c r="CCN925" s="3"/>
      <c r="CCO925" s="525"/>
      <c r="CCP925" s="3"/>
      <c r="CCQ925" s="721"/>
      <c r="CCR925" s="3"/>
      <c r="CCS925" s="525"/>
      <c r="CCT925" s="3"/>
      <c r="CCU925" s="721"/>
      <c r="CCV925" s="3"/>
      <c r="CCW925" s="525"/>
      <c r="CCX925" s="3"/>
      <c r="CCY925" s="721"/>
      <c r="CCZ925" s="3"/>
      <c r="CDA925" s="525"/>
      <c r="CDB925" s="3"/>
      <c r="CDC925" s="721"/>
      <c r="CDD925" s="3"/>
      <c r="CDE925" s="525"/>
      <c r="CDF925" s="3"/>
      <c r="CDG925" s="721"/>
      <c r="CDH925" s="3"/>
      <c r="CDI925" s="525"/>
      <c r="CDJ925" s="3"/>
      <c r="CDK925" s="721"/>
      <c r="CDL925" s="3"/>
      <c r="CDM925" s="525"/>
      <c r="CDN925" s="3"/>
      <c r="CDO925" s="721"/>
      <c r="CDP925" s="3"/>
      <c r="CDQ925" s="525"/>
      <c r="CDR925" s="3"/>
      <c r="CDS925" s="721"/>
      <c r="CDT925" s="3"/>
      <c r="CDU925" s="525"/>
      <c r="CDV925" s="3"/>
      <c r="CDW925" s="721"/>
      <c r="CDX925" s="3"/>
      <c r="CDY925" s="525"/>
      <c r="CDZ925" s="3"/>
      <c r="CEA925" s="721"/>
      <c r="CEB925" s="3"/>
      <c r="CEC925" s="525"/>
      <c r="CED925" s="3"/>
      <c r="CEE925" s="721"/>
      <c r="CEF925" s="3"/>
      <c r="CEG925" s="525"/>
      <c r="CEH925" s="3"/>
      <c r="CEI925" s="721"/>
      <c r="CEJ925" s="3"/>
      <c r="CEK925" s="525"/>
      <c r="CEL925" s="3"/>
      <c r="CEM925" s="721"/>
      <c r="CEN925" s="3"/>
      <c r="CEO925" s="525"/>
      <c r="CEP925" s="3"/>
      <c r="CEQ925" s="721"/>
      <c r="CER925" s="3"/>
      <c r="CES925" s="525"/>
      <c r="CET925" s="3"/>
      <c r="CEU925" s="721"/>
      <c r="CEV925" s="3"/>
      <c r="CEW925" s="525"/>
      <c r="CEX925" s="3"/>
      <c r="CEY925" s="721"/>
      <c r="CEZ925" s="3"/>
      <c r="CFA925" s="525"/>
      <c r="CFB925" s="3"/>
      <c r="CFC925" s="721"/>
      <c r="CFD925" s="3"/>
      <c r="CFE925" s="525"/>
      <c r="CFF925" s="3"/>
      <c r="CFG925" s="721"/>
      <c r="CFH925" s="3"/>
      <c r="CFI925" s="525"/>
      <c r="CFJ925" s="3"/>
      <c r="CFK925" s="721"/>
      <c r="CFL925" s="3"/>
      <c r="CFM925" s="525"/>
      <c r="CFN925" s="3"/>
      <c r="CFO925" s="721"/>
      <c r="CFP925" s="3"/>
      <c r="CFQ925" s="525"/>
      <c r="CFR925" s="3"/>
      <c r="CFS925" s="721"/>
      <c r="CFT925" s="3"/>
      <c r="CFU925" s="525"/>
      <c r="CFV925" s="3"/>
      <c r="CFW925" s="721"/>
      <c r="CFX925" s="3"/>
      <c r="CFY925" s="525"/>
      <c r="CFZ925" s="3"/>
      <c r="CGA925" s="721"/>
      <c r="CGB925" s="3"/>
      <c r="CGC925" s="525"/>
      <c r="CGD925" s="3"/>
      <c r="CGE925" s="721"/>
      <c r="CGF925" s="3"/>
      <c r="CGG925" s="525"/>
      <c r="CGH925" s="3"/>
      <c r="CGI925" s="721"/>
      <c r="CGJ925" s="3"/>
      <c r="CGK925" s="525"/>
      <c r="CGL925" s="3"/>
      <c r="CGM925" s="721"/>
      <c r="CGN925" s="3"/>
      <c r="CGO925" s="525"/>
      <c r="CGP925" s="3"/>
      <c r="CGQ925" s="721"/>
      <c r="CGR925" s="3"/>
      <c r="CGS925" s="525"/>
      <c r="CGT925" s="3"/>
      <c r="CGU925" s="721"/>
      <c r="CGV925" s="3"/>
      <c r="CGW925" s="525"/>
      <c r="CGX925" s="3"/>
      <c r="CGY925" s="721"/>
      <c r="CGZ925" s="3"/>
      <c r="CHA925" s="525"/>
      <c r="CHB925" s="3"/>
      <c r="CHC925" s="721"/>
      <c r="CHD925" s="3"/>
      <c r="CHE925" s="525"/>
      <c r="CHF925" s="3"/>
      <c r="CHG925" s="721"/>
      <c r="CHH925" s="3"/>
      <c r="CHI925" s="525"/>
      <c r="CHJ925" s="3"/>
      <c r="CHK925" s="721"/>
      <c r="CHL925" s="3"/>
      <c r="CHM925" s="525"/>
      <c r="CHN925" s="3"/>
      <c r="CHO925" s="721"/>
      <c r="CHP925" s="3"/>
      <c r="CHQ925" s="525"/>
      <c r="CHR925" s="3"/>
      <c r="CHS925" s="721"/>
      <c r="CHT925" s="3"/>
      <c r="CHU925" s="525"/>
      <c r="CHV925" s="3"/>
      <c r="CHW925" s="721"/>
      <c r="CHX925" s="3"/>
      <c r="CHY925" s="525"/>
      <c r="CHZ925" s="3"/>
      <c r="CIA925" s="721"/>
      <c r="CIB925" s="3"/>
      <c r="CIC925" s="525"/>
      <c r="CID925" s="3"/>
      <c r="CIE925" s="721"/>
      <c r="CIF925" s="3"/>
      <c r="CIG925" s="525"/>
      <c r="CIH925" s="3"/>
      <c r="CII925" s="721"/>
      <c r="CIJ925" s="3"/>
      <c r="CIK925" s="525"/>
      <c r="CIL925" s="3"/>
      <c r="CIM925" s="721"/>
      <c r="CIN925" s="3"/>
      <c r="CIO925" s="525"/>
      <c r="CIP925" s="3"/>
      <c r="CIQ925" s="721"/>
      <c r="CIR925" s="3"/>
      <c r="CIS925" s="525"/>
      <c r="CIT925" s="3"/>
      <c r="CIU925" s="721"/>
      <c r="CIV925" s="3"/>
      <c r="CIW925" s="525"/>
      <c r="CIX925" s="3"/>
      <c r="CIY925" s="721"/>
      <c r="CIZ925" s="3"/>
      <c r="CJA925" s="525"/>
      <c r="CJB925" s="3"/>
      <c r="CJC925" s="721"/>
      <c r="CJD925" s="3"/>
      <c r="CJE925" s="525"/>
      <c r="CJF925" s="3"/>
      <c r="CJG925" s="721"/>
      <c r="CJH925" s="3"/>
      <c r="CJI925" s="525"/>
      <c r="CJJ925" s="3"/>
      <c r="CJK925" s="721"/>
      <c r="CJL925" s="3"/>
      <c r="CJM925" s="525"/>
      <c r="CJN925" s="3"/>
      <c r="CJO925" s="721"/>
      <c r="CJP925" s="3"/>
      <c r="CJQ925" s="525"/>
      <c r="CJR925" s="3"/>
      <c r="CJS925" s="721"/>
      <c r="CJT925" s="3"/>
      <c r="CJU925" s="525"/>
      <c r="CJV925" s="3"/>
      <c r="CJW925" s="721"/>
      <c r="CJX925" s="3"/>
      <c r="CJY925" s="525"/>
      <c r="CJZ925" s="3"/>
      <c r="CKA925" s="721"/>
      <c r="CKB925" s="3"/>
      <c r="CKC925" s="525"/>
      <c r="CKD925" s="3"/>
      <c r="CKE925" s="721"/>
      <c r="CKF925" s="3"/>
      <c r="CKG925" s="525"/>
      <c r="CKH925" s="3"/>
      <c r="CKI925" s="721"/>
      <c r="CKJ925" s="3"/>
      <c r="CKK925" s="525"/>
      <c r="CKL925" s="3"/>
      <c r="CKM925" s="721"/>
      <c r="CKN925" s="3"/>
      <c r="CKO925" s="525"/>
      <c r="CKP925" s="3"/>
      <c r="CKQ925" s="721"/>
      <c r="CKR925" s="3"/>
      <c r="CKS925" s="525"/>
      <c r="CKT925" s="3"/>
      <c r="CKU925" s="721"/>
      <c r="CKV925" s="3"/>
      <c r="CKW925" s="525"/>
      <c r="CKX925" s="3"/>
      <c r="CKY925" s="721"/>
      <c r="CKZ925" s="3"/>
      <c r="CLA925" s="525"/>
      <c r="CLB925" s="3"/>
      <c r="CLC925" s="721"/>
      <c r="CLD925" s="3"/>
      <c r="CLE925" s="525"/>
      <c r="CLF925" s="3"/>
      <c r="CLG925" s="721"/>
      <c r="CLH925" s="3"/>
      <c r="CLI925" s="525"/>
      <c r="CLJ925" s="3"/>
      <c r="CLK925" s="721"/>
      <c r="CLL925" s="3"/>
      <c r="CLM925" s="525"/>
      <c r="CLN925" s="3"/>
      <c r="CLO925" s="721"/>
      <c r="CLP925" s="3"/>
      <c r="CLQ925" s="525"/>
      <c r="CLR925" s="3"/>
      <c r="CLS925" s="721"/>
      <c r="CLT925" s="3"/>
      <c r="CLU925" s="525"/>
      <c r="CLV925" s="3"/>
      <c r="CLW925" s="721"/>
      <c r="CLX925" s="3"/>
      <c r="CLY925" s="525"/>
      <c r="CLZ925" s="3"/>
      <c r="CMA925" s="721"/>
      <c r="CMB925" s="3"/>
      <c r="CMC925" s="525"/>
      <c r="CMD925" s="3"/>
      <c r="CME925" s="721"/>
      <c r="CMF925" s="3"/>
      <c r="CMG925" s="525"/>
      <c r="CMH925" s="3"/>
      <c r="CMI925" s="721"/>
      <c r="CMJ925" s="3"/>
      <c r="CMK925" s="525"/>
      <c r="CML925" s="3"/>
      <c r="CMM925" s="721"/>
      <c r="CMN925" s="3"/>
      <c r="CMO925" s="525"/>
      <c r="CMP925" s="3"/>
      <c r="CMQ925" s="721"/>
      <c r="CMR925" s="3"/>
      <c r="CMS925" s="525"/>
      <c r="CMT925" s="3"/>
      <c r="CMU925" s="721"/>
      <c r="CMV925" s="3"/>
      <c r="CMW925" s="525"/>
      <c r="CMX925" s="3"/>
      <c r="CMY925" s="721"/>
      <c r="CMZ925" s="3"/>
      <c r="CNA925" s="525"/>
      <c r="CNB925" s="3"/>
      <c r="CNC925" s="721"/>
      <c r="CND925" s="3"/>
      <c r="CNE925" s="525"/>
      <c r="CNF925" s="3"/>
      <c r="CNG925" s="721"/>
      <c r="CNH925" s="3"/>
      <c r="CNI925" s="525"/>
      <c r="CNJ925" s="3"/>
      <c r="CNK925" s="721"/>
      <c r="CNL925" s="3"/>
      <c r="CNM925" s="525"/>
      <c r="CNN925" s="3"/>
      <c r="CNO925" s="721"/>
      <c r="CNP925" s="3"/>
      <c r="CNQ925" s="525"/>
      <c r="CNR925" s="3"/>
      <c r="CNS925" s="721"/>
      <c r="CNT925" s="3"/>
      <c r="CNU925" s="525"/>
      <c r="CNV925" s="3"/>
      <c r="CNW925" s="721"/>
      <c r="CNX925" s="3"/>
      <c r="CNY925" s="525"/>
      <c r="CNZ925" s="3"/>
      <c r="COA925" s="721"/>
      <c r="COB925" s="3"/>
      <c r="COC925" s="525"/>
      <c r="COD925" s="3"/>
      <c r="COE925" s="721"/>
      <c r="COF925" s="3"/>
      <c r="COG925" s="525"/>
      <c r="COH925" s="3"/>
      <c r="COI925" s="721"/>
      <c r="COJ925" s="3"/>
      <c r="COK925" s="525"/>
      <c r="COL925" s="3"/>
      <c r="COM925" s="721"/>
      <c r="CON925" s="3"/>
      <c r="COO925" s="525"/>
      <c r="COP925" s="3"/>
      <c r="COQ925" s="721"/>
      <c r="COR925" s="3"/>
      <c r="COS925" s="525"/>
      <c r="COT925" s="3"/>
      <c r="COU925" s="721"/>
      <c r="COV925" s="3"/>
      <c r="COW925" s="525"/>
      <c r="COX925" s="3"/>
      <c r="COY925" s="721"/>
      <c r="COZ925" s="3"/>
      <c r="CPA925" s="525"/>
      <c r="CPB925" s="3"/>
      <c r="CPC925" s="721"/>
      <c r="CPD925" s="3"/>
      <c r="CPE925" s="525"/>
      <c r="CPF925" s="3"/>
      <c r="CPG925" s="721"/>
      <c r="CPH925" s="3"/>
      <c r="CPI925" s="525"/>
      <c r="CPJ925" s="3"/>
      <c r="CPK925" s="721"/>
      <c r="CPL925" s="3"/>
      <c r="CPM925" s="525"/>
      <c r="CPN925" s="3"/>
      <c r="CPO925" s="721"/>
      <c r="CPP925" s="3"/>
      <c r="CPQ925" s="525"/>
      <c r="CPR925" s="3"/>
      <c r="CPS925" s="721"/>
      <c r="CPT925" s="3"/>
      <c r="CPU925" s="525"/>
      <c r="CPV925" s="3"/>
      <c r="CPW925" s="721"/>
      <c r="CPX925" s="3"/>
      <c r="CPY925" s="525"/>
      <c r="CPZ925" s="3"/>
      <c r="CQA925" s="721"/>
      <c r="CQB925" s="3"/>
      <c r="CQC925" s="525"/>
      <c r="CQD925" s="3"/>
      <c r="CQE925" s="721"/>
      <c r="CQF925" s="3"/>
      <c r="CQG925" s="525"/>
      <c r="CQH925" s="3"/>
      <c r="CQI925" s="721"/>
      <c r="CQJ925" s="3"/>
      <c r="CQK925" s="525"/>
      <c r="CQL925" s="3"/>
      <c r="CQM925" s="721"/>
      <c r="CQN925" s="3"/>
      <c r="CQO925" s="525"/>
      <c r="CQP925" s="3"/>
      <c r="CQQ925" s="721"/>
      <c r="CQR925" s="3"/>
      <c r="CQS925" s="525"/>
      <c r="CQT925" s="3"/>
      <c r="CQU925" s="721"/>
      <c r="CQV925" s="3"/>
      <c r="CQW925" s="525"/>
      <c r="CQX925" s="3"/>
      <c r="CQY925" s="721"/>
      <c r="CQZ925" s="3"/>
      <c r="CRA925" s="525"/>
      <c r="CRB925" s="3"/>
      <c r="CRC925" s="721"/>
      <c r="CRD925" s="3"/>
      <c r="CRE925" s="525"/>
      <c r="CRF925" s="3"/>
      <c r="CRG925" s="721"/>
      <c r="CRH925" s="3"/>
      <c r="CRI925" s="525"/>
      <c r="CRJ925" s="3"/>
      <c r="CRK925" s="721"/>
      <c r="CRL925" s="3"/>
      <c r="CRM925" s="525"/>
      <c r="CRN925" s="3"/>
      <c r="CRO925" s="721"/>
      <c r="CRP925" s="3"/>
      <c r="CRQ925" s="525"/>
      <c r="CRR925" s="3"/>
      <c r="CRS925" s="721"/>
      <c r="CRT925" s="3"/>
      <c r="CRU925" s="525"/>
      <c r="CRV925" s="3"/>
      <c r="CRW925" s="721"/>
      <c r="CRX925" s="3"/>
      <c r="CRY925" s="525"/>
      <c r="CRZ925" s="3"/>
      <c r="CSA925" s="721"/>
      <c r="CSB925" s="3"/>
      <c r="CSC925" s="525"/>
      <c r="CSD925" s="3"/>
      <c r="CSE925" s="721"/>
      <c r="CSF925" s="3"/>
      <c r="CSG925" s="525"/>
      <c r="CSH925" s="3"/>
      <c r="CSI925" s="721"/>
      <c r="CSJ925" s="3"/>
      <c r="CSK925" s="525"/>
      <c r="CSL925" s="3"/>
      <c r="CSM925" s="721"/>
      <c r="CSN925" s="3"/>
      <c r="CSO925" s="525"/>
      <c r="CSP925" s="3"/>
      <c r="CSQ925" s="721"/>
      <c r="CSR925" s="3"/>
      <c r="CSS925" s="525"/>
      <c r="CST925" s="3"/>
      <c r="CSU925" s="721"/>
      <c r="CSV925" s="3"/>
      <c r="CSW925" s="525"/>
      <c r="CSX925" s="3"/>
      <c r="CSY925" s="721"/>
      <c r="CSZ925" s="3"/>
      <c r="CTA925" s="525"/>
      <c r="CTB925" s="3"/>
      <c r="CTC925" s="721"/>
      <c r="CTD925" s="3"/>
      <c r="CTE925" s="525"/>
      <c r="CTF925" s="3"/>
      <c r="CTG925" s="721"/>
      <c r="CTH925" s="3"/>
      <c r="CTI925" s="525"/>
      <c r="CTJ925" s="3"/>
      <c r="CTK925" s="721"/>
      <c r="CTL925" s="3"/>
      <c r="CTM925" s="525"/>
      <c r="CTN925" s="3"/>
      <c r="CTO925" s="721"/>
      <c r="CTP925" s="3"/>
      <c r="CTQ925" s="525"/>
      <c r="CTR925" s="3"/>
      <c r="CTS925" s="721"/>
      <c r="CTT925" s="3"/>
      <c r="CTU925" s="525"/>
      <c r="CTV925" s="3"/>
      <c r="CTW925" s="721"/>
      <c r="CTX925" s="3"/>
      <c r="CTY925" s="525"/>
      <c r="CTZ925" s="3"/>
      <c r="CUA925" s="721"/>
      <c r="CUB925" s="3"/>
      <c r="CUC925" s="525"/>
      <c r="CUD925" s="3"/>
      <c r="CUE925" s="721"/>
      <c r="CUF925" s="3"/>
      <c r="CUG925" s="525"/>
      <c r="CUH925" s="3"/>
      <c r="CUI925" s="721"/>
      <c r="CUJ925" s="3"/>
      <c r="CUK925" s="525"/>
      <c r="CUL925" s="3"/>
      <c r="CUM925" s="721"/>
      <c r="CUN925" s="3"/>
      <c r="CUO925" s="525"/>
      <c r="CUP925" s="3"/>
      <c r="CUQ925" s="721"/>
      <c r="CUR925" s="3"/>
      <c r="CUS925" s="525"/>
      <c r="CUT925" s="3"/>
      <c r="CUU925" s="721"/>
      <c r="CUV925" s="3"/>
      <c r="CUW925" s="525"/>
      <c r="CUX925" s="3"/>
      <c r="CUY925" s="721"/>
      <c r="CUZ925" s="3"/>
      <c r="CVA925" s="525"/>
      <c r="CVB925" s="3"/>
      <c r="CVC925" s="721"/>
      <c r="CVD925" s="3"/>
      <c r="CVE925" s="525"/>
      <c r="CVF925" s="3"/>
      <c r="CVG925" s="721"/>
      <c r="CVH925" s="3"/>
      <c r="CVI925" s="525"/>
      <c r="CVJ925" s="3"/>
      <c r="CVK925" s="721"/>
      <c r="CVL925" s="3"/>
      <c r="CVM925" s="525"/>
      <c r="CVN925" s="3"/>
      <c r="CVO925" s="721"/>
      <c r="CVP925" s="3"/>
      <c r="CVQ925" s="525"/>
      <c r="CVR925" s="3"/>
      <c r="CVS925" s="721"/>
      <c r="CVT925" s="3"/>
      <c r="CVU925" s="525"/>
      <c r="CVV925" s="3"/>
      <c r="CVW925" s="721"/>
      <c r="CVX925" s="3"/>
      <c r="CVY925" s="525"/>
      <c r="CVZ925" s="3"/>
      <c r="CWA925" s="721"/>
      <c r="CWB925" s="3"/>
      <c r="CWC925" s="525"/>
      <c r="CWD925" s="3"/>
      <c r="CWE925" s="721"/>
      <c r="CWF925" s="3"/>
      <c r="CWG925" s="525"/>
      <c r="CWH925" s="3"/>
      <c r="CWI925" s="721"/>
      <c r="CWJ925" s="3"/>
      <c r="CWK925" s="525"/>
      <c r="CWL925" s="3"/>
      <c r="CWM925" s="721"/>
      <c r="CWN925" s="3"/>
      <c r="CWO925" s="525"/>
      <c r="CWP925" s="3"/>
      <c r="CWQ925" s="721"/>
      <c r="CWR925" s="3"/>
      <c r="CWS925" s="525"/>
      <c r="CWT925" s="3"/>
      <c r="CWU925" s="721"/>
      <c r="CWV925" s="3"/>
      <c r="CWW925" s="525"/>
      <c r="CWX925" s="3"/>
      <c r="CWY925" s="721"/>
      <c r="CWZ925" s="3"/>
      <c r="CXA925" s="525"/>
      <c r="CXB925" s="3"/>
      <c r="CXC925" s="721"/>
      <c r="CXD925" s="3"/>
      <c r="CXE925" s="525"/>
      <c r="CXF925" s="3"/>
      <c r="CXG925" s="721"/>
      <c r="CXH925" s="3"/>
      <c r="CXI925" s="525"/>
      <c r="CXJ925" s="3"/>
      <c r="CXK925" s="721"/>
      <c r="CXL925" s="3"/>
      <c r="CXM925" s="525"/>
      <c r="CXN925" s="3"/>
      <c r="CXO925" s="721"/>
      <c r="CXP925" s="3"/>
      <c r="CXQ925" s="525"/>
      <c r="CXR925" s="3"/>
      <c r="CXS925" s="721"/>
      <c r="CXT925" s="3"/>
      <c r="CXU925" s="525"/>
      <c r="CXV925" s="3"/>
      <c r="CXW925" s="721"/>
      <c r="CXX925" s="3"/>
      <c r="CXY925" s="525"/>
      <c r="CXZ925" s="3"/>
      <c r="CYA925" s="721"/>
      <c r="CYB925" s="3"/>
      <c r="CYC925" s="525"/>
      <c r="CYD925" s="3"/>
      <c r="CYE925" s="721"/>
      <c r="CYF925" s="3"/>
      <c r="CYG925" s="525"/>
      <c r="CYH925" s="3"/>
      <c r="CYI925" s="721"/>
      <c r="CYJ925" s="3"/>
      <c r="CYK925" s="525"/>
      <c r="CYL925" s="3"/>
      <c r="CYM925" s="721"/>
      <c r="CYN925" s="3"/>
      <c r="CYO925" s="525"/>
      <c r="CYP925" s="3"/>
      <c r="CYQ925" s="721"/>
      <c r="CYR925" s="3"/>
      <c r="CYS925" s="525"/>
      <c r="CYT925" s="3"/>
      <c r="CYU925" s="721"/>
      <c r="CYV925" s="3"/>
      <c r="CYW925" s="525"/>
      <c r="CYX925" s="3"/>
      <c r="CYY925" s="721"/>
      <c r="CYZ925" s="3"/>
      <c r="CZA925" s="525"/>
      <c r="CZB925" s="3"/>
      <c r="CZC925" s="721"/>
      <c r="CZD925" s="3"/>
      <c r="CZE925" s="525"/>
      <c r="CZF925" s="3"/>
      <c r="CZG925" s="721"/>
      <c r="CZH925" s="3"/>
      <c r="CZI925" s="525"/>
      <c r="CZJ925" s="3"/>
      <c r="CZK925" s="721"/>
      <c r="CZL925" s="3"/>
      <c r="CZM925" s="525"/>
      <c r="CZN925" s="3"/>
      <c r="CZO925" s="721"/>
      <c r="CZP925" s="3"/>
      <c r="CZQ925" s="525"/>
      <c r="CZR925" s="3"/>
      <c r="CZS925" s="721"/>
      <c r="CZT925" s="3"/>
      <c r="CZU925" s="525"/>
      <c r="CZV925" s="3"/>
      <c r="CZW925" s="721"/>
      <c r="CZX925" s="3"/>
      <c r="CZY925" s="525"/>
      <c r="CZZ925" s="3"/>
      <c r="DAA925" s="721"/>
      <c r="DAB925" s="3"/>
      <c r="DAC925" s="525"/>
      <c r="DAD925" s="3"/>
      <c r="DAE925" s="721"/>
      <c r="DAF925" s="3"/>
      <c r="DAG925" s="525"/>
      <c r="DAH925" s="3"/>
      <c r="DAI925" s="721"/>
      <c r="DAJ925" s="3"/>
      <c r="DAK925" s="525"/>
      <c r="DAL925" s="3"/>
      <c r="DAM925" s="721"/>
      <c r="DAN925" s="3"/>
      <c r="DAO925" s="525"/>
      <c r="DAP925" s="3"/>
      <c r="DAQ925" s="721"/>
      <c r="DAR925" s="3"/>
      <c r="DAS925" s="525"/>
      <c r="DAT925" s="3"/>
      <c r="DAU925" s="721"/>
      <c r="DAV925" s="3"/>
      <c r="DAW925" s="525"/>
      <c r="DAX925" s="3"/>
      <c r="DAY925" s="721"/>
      <c r="DAZ925" s="3"/>
      <c r="DBA925" s="525"/>
      <c r="DBB925" s="3"/>
      <c r="DBC925" s="721"/>
      <c r="DBD925" s="3"/>
      <c r="DBE925" s="525"/>
      <c r="DBF925" s="3"/>
      <c r="DBG925" s="721"/>
      <c r="DBH925" s="3"/>
      <c r="DBI925" s="525"/>
      <c r="DBJ925" s="3"/>
      <c r="DBK925" s="721"/>
      <c r="DBL925" s="3"/>
      <c r="DBM925" s="525"/>
      <c r="DBN925" s="3"/>
      <c r="DBO925" s="721"/>
      <c r="DBP925" s="3"/>
      <c r="DBQ925" s="525"/>
      <c r="DBR925" s="3"/>
      <c r="DBS925" s="721"/>
      <c r="DBT925" s="3"/>
      <c r="DBU925" s="525"/>
      <c r="DBV925" s="3"/>
      <c r="DBW925" s="721"/>
      <c r="DBX925" s="3"/>
      <c r="DBY925" s="525"/>
      <c r="DBZ925" s="3"/>
      <c r="DCA925" s="721"/>
      <c r="DCB925" s="3"/>
      <c r="DCC925" s="525"/>
      <c r="DCD925" s="3"/>
      <c r="DCE925" s="721"/>
      <c r="DCF925" s="3"/>
      <c r="DCG925" s="525"/>
      <c r="DCH925" s="3"/>
      <c r="DCI925" s="721"/>
      <c r="DCJ925" s="3"/>
      <c r="DCK925" s="525"/>
      <c r="DCL925" s="3"/>
      <c r="DCM925" s="721"/>
      <c r="DCN925" s="3"/>
      <c r="DCO925" s="525"/>
      <c r="DCP925" s="3"/>
      <c r="DCQ925" s="721"/>
      <c r="DCR925" s="3"/>
      <c r="DCS925" s="525"/>
      <c r="DCT925" s="3"/>
      <c r="DCU925" s="721"/>
      <c r="DCV925" s="3"/>
      <c r="DCW925" s="525"/>
      <c r="DCX925" s="3"/>
      <c r="DCY925" s="721"/>
      <c r="DCZ925" s="3"/>
      <c r="DDA925" s="525"/>
      <c r="DDB925" s="3"/>
      <c r="DDC925" s="721"/>
      <c r="DDD925" s="3"/>
      <c r="DDE925" s="525"/>
      <c r="DDF925" s="3"/>
      <c r="DDG925" s="721"/>
      <c r="DDH925" s="3"/>
      <c r="DDI925" s="525"/>
      <c r="DDJ925" s="3"/>
      <c r="DDK925" s="721"/>
      <c r="DDL925" s="3"/>
      <c r="DDM925" s="525"/>
      <c r="DDN925" s="3"/>
      <c r="DDO925" s="721"/>
      <c r="DDP925" s="3"/>
      <c r="DDQ925" s="525"/>
      <c r="DDR925" s="3"/>
      <c r="DDS925" s="721"/>
      <c r="DDT925" s="3"/>
      <c r="DDU925" s="525"/>
      <c r="DDV925" s="3"/>
      <c r="DDW925" s="721"/>
      <c r="DDX925" s="3"/>
      <c r="DDY925" s="525"/>
      <c r="DDZ925" s="3"/>
      <c r="DEA925" s="721"/>
      <c r="DEB925" s="3"/>
      <c r="DEC925" s="525"/>
      <c r="DED925" s="3"/>
      <c r="DEE925" s="721"/>
      <c r="DEF925" s="3"/>
      <c r="DEG925" s="525"/>
      <c r="DEH925" s="3"/>
      <c r="DEI925" s="721"/>
      <c r="DEJ925" s="3"/>
      <c r="DEK925" s="525"/>
      <c r="DEL925" s="3"/>
      <c r="DEM925" s="721"/>
      <c r="DEN925" s="3"/>
      <c r="DEO925" s="525"/>
      <c r="DEP925" s="3"/>
      <c r="DEQ925" s="721"/>
      <c r="DER925" s="3"/>
      <c r="DES925" s="525"/>
      <c r="DET925" s="3"/>
      <c r="DEU925" s="721"/>
      <c r="DEV925" s="3"/>
      <c r="DEW925" s="525"/>
      <c r="DEX925" s="3"/>
      <c r="DEY925" s="721"/>
      <c r="DEZ925" s="3"/>
      <c r="DFA925" s="525"/>
      <c r="DFB925" s="3"/>
      <c r="DFC925" s="721"/>
      <c r="DFD925" s="3"/>
      <c r="DFE925" s="525"/>
      <c r="DFF925" s="3"/>
      <c r="DFG925" s="721"/>
      <c r="DFH925" s="3"/>
      <c r="DFI925" s="525"/>
      <c r="DFJ925" s="3"/>
      <c r="DFK925" s="721"/>
      <c r="DFL925" s="3"/>
      <c r="DFM925" s="525"/>
      <c r="DFN925" s="3"/>
      <c r="DFO925" s="721"/>
      <c r="DFP925" s="3"/>
      <c r="DFQ925" s="525"/>
      <c r="DFR925" s="3"/>
      <c r="DFS925" s="721"/>
      <c r="DFT925" s="3"/>
      <c r="DFU925" s="525"/>
      <c r="DFV925" s="3"/>
      <c r="DFW925" s="721"/>
      <c r="DFX925" s="3"/>
      <c r="DFY925" s="525"/>
      <c r="DFZ925" s="3"/>
      <c r="DGA925" s="721"/>
      <c r="DGB925" s="3"/>
      <c r="DGC925" s="525"/>
      <c r="DGD925" s="3"/>
      <c r="DGE925" s="721"/>
      <c r="DGF925" s="3"/>
      <c r="DGG925" s="525"/>
      <c r="DGH925" s="3"/>
      <c r="DGI925" s="721"/>
      <c r="DGJ925" s="3"/>
      <c r="DGK925" s="525"/>
      <c r="DGL925" s="3"/>
      <c r="DGM925" s="721"/>
      <c r="DGN925" s="3"/>
      <c r="DGO925" s="525"/>
      <c r="DGP925" s="3"/>
      <c r="DGQ925" s="721"/>
      <c r="DGR925" s="3"/>
      <c r="DGS925" s="525"/>
      <c r="DGT925" s="3"/>
      <c r="DGU925" s="721"/>
      <c r="DGV925" s="3"/>
      <c r="DGW925" s="525"/>
      <c r="DGX925" s="3"/>
      <c r="DGY925" s="721"/>
      <c r="DGZ925" s="3"/>
      <c r="DHA925" s="525"/>
      <c r="DHB925" s="3"/>
      <c r="DHC925" s="721"/>
      <c r="DHD925" s="3"/>
      <c r="DHE925" s="525"/>
      <c r="DHF925" s="3"/>
      <c r="DHG925" s="721"/>
      <c r="DHH925" s="3"/>
      <c r="DHI925" s="525"/>
      <c r="DHJ925" s="3"/>
      <c r="DHK925" s="721"/>
      <c r="DHL925" s="3"/>
      <c r="DHM925" s="525"/>
      <c r="DHN925" s="3"/>
      <c r="DHO925" s="721"/>
      <c r="DHP925" s="3"/>
      <c r="DHQ925" s="525"/>
      <c r="DHR925" s="3"/>
      <c r="DHS925" s="721"/>
      <c r="DHT925" s="3"/>
      <c r="DHU925" s="525"/>
      <c r="DHV925" s="3"/>
      <c r="DHW925" s="721"/>
      <c r="DHX925" s="3"/>
      <c r="DHY925" s="525"/>
      <c r="DHZ925" s="3"/>
      <c r="DIA925" s="721"/>
      <c r="DIB925" s="3"/>
      <c r="DIC925" s="525"/>
      <c r="DID925" s="3"/>
      <c r="DIE925" s="721"/>
      <c r="DIF925" s="3"/>
      <c r="DIG925" s="525"/>
      <c r="DIH925" s="3"/>
      <c r="DII925" s="721"/>
      <c r="DIJ925" s="3"/>
      <c r="DIK925" s="525"/>
      <c r="DIL925" s="3"/>
      <c r="DIM925" s="721"/>
      <c r="DIN925" s="3"/>
      <c r="DIO925" s="525"/>
      <c r="DIP925" s="3"/>
      <c r="DIQ925" s="721"/>
      <c r="DIR925" s="3"/>
      <c r="DIS925" s="525"/>
      <c r="DIT925" s="3"/>
      <c r="DIU925" s="721"/>
      <c r="DIV925" s="3"/>
      <c r="DIW925" s="525"/>
      <c r="DIX925" s="3"/>
      <c r="DIY925" s="721"/>
      <c r="DIZ925" s="3"/>
      <c r="DJA925" s="525"/>
      <c r="DJB925" s="3"/>
      <c r="DJC925" s="721"/>
      <c r="DJD925" s="3"/>
      <c r="DJE925" s="525"/>
      <c r="DJF925" s="3"/>
      <c r="DJG925" s="721"/>
      <c r="DJH925" s="3"/>
      <c r="DJI925" s="525"/>
      <c r="DJJ925" s="3"/>
      <c r="DJK925" s="721"/>
      <c r="DJL925" s="3"/>
      <c r="DJM925" s="525"/>
      <c r="DJN925" s="3"/>
      <c r="DJO925" s="721"/>
      <c r="DJP925" s="3"/>
      <c r="DJQ925" s="525"/>
      <c r="DJR925" s="3"/>
      <c r="DJS925" s="721"/>
      <c r="DJT925" s="3"/>
      <c r="DJU925" s="525"/>
      <c r="DJV925" s="3"/>
      <c r="DJW925" s="721"/>
      <c r="DJX925" s="3"/>
      <c r="DJY925" s="525"/>
      <c r="DJZ925" s="3"/>
      <c r="DKA925" s="721"/>
      <c r="DKB925" s="3"/>
      <c r="DKC925" s="525"/>
      <c r="DKD925" s="3"/>
      <c r="DKE925" s="721"/>
      <c r="DKF925" s="3"/>
      <c r="DKG925" s="525"/>
      <c r="DKH925" s="3"/>
      <c r="DKI925" s="721"/>
      <c r="DKJ925" s="3"/>
      <c r="DKK925" s="525"/>
      <c r="DKL925" s="3"/>
      <c r="DKM925" s="721"/>
      <c r="DKN925" s="3"/>
      <c r="DKO925" s="525"/>
      <c r="DKP925" s="3"/>
      <c r="DKQ925" s="721"/>
      <c r="DKR925" s="3"/>
      <c r="DKS925" s="525"/>
      <c r="DKT925" s="3"/>
      <c r="DKU925" s="721"/>
      <c r="DKV925" s="3"/>
      <c r="DKW925" s="525"/>
      <c r="DKX925" s="3"/>
      <c r="DKY925" s="721"/>
      <c r="DKZ925" s="3"/>
      <c r="DLA925" s="525"/>
      <c r="DLB925" s="3"/>
      <c r="DLC925" s="721"/>
      <c r="DLD925" s="3"/>
      <c r="DLE925" s="525"/>
      <c r="DLF925" s="3"/>
      <c r="DLG925" s="721"/>
      <c r="DLH925" s="3"/>
      <c r="DLI925" s="525"/>
      <c r="DLJ925" s="3"/>
      <c r="DLK925" s="721"/>
      <c r="DLL925" s="3"/>
      <c r="DLM925" s="525"/>
      <c r="DLN925" s="3"/>
      <c r="DLO925" s="721"/>
      <c r="DLP925" s="3"/>
      <c r="DLQ925" s="525"/>
      <c r="DLR925" s="3"/>
      <c r="DLS925" s="721"/>
      <c r="DLT925" s="3"/>
      <c r="DLU925" s="525"/>
      <c r="DLV925" s="3"/>
      <c r="DLW925" s="721"/>
      <c r="DLX925" s="3"/>
      <c r="DLY925" s="525"/>
      <c r="DLZ925" s="3"/>
      <c r="DMA925" s="721"/>
      <c r="DMB925" s="3"/>
      <c r="DMC925" s="525"/>
      <c r="DMD925" s="3"/>
      <c r="DME925" s="721"/>
      <c r="DMF925" s="3"/>
      <c r="DMG925" s="525"/>
      <c r="DMH925" s="3"/>
      <c r="DMI925" s="721"/>
      <c r="DMJ925" s="3"/>
      <c r="DMK925" s="525"/>
      <c r="DML925" s="3"/>
      <c r="DMM925" s="721"/>
      <c r="DMN925" s="3"/>
      <c r="DMO925" s="525"/>
      <c r="DMP925" s="3"/>
      <c r="DMQ925" s="721"/>
      <c r="DMR925" s="3"/>
      <c r="DMS925" s="525"/>
      <c r="DMT925" s="3"/>
      <c r="DMU925" s="721"/>
      <c r="DMV925" s="3"/>
      <c r="DMW925" s="525"/>
      <c r="DMX925" s="3"/>
      <c r="DMY925" s="721"/>
      <c r="DMZ925" s="3"/>
      <c r="DNA925" s="525"/>
      <c r="DNB925" s="3"/>
      <c r="DNC925" s="721"/>
      <c r="DND925" s="3"/>
      <c r="DNE925" s="525"/>
      <c r="DNF925" s="3"/>
      <c r="DNG925" s="721"/>
      <c r="DNH925" s="3"/>
      <c r="DNI925" s="525"/>
      <c r="DNJ925" s="3"/>
      <c r="DNK925" s="721"/>
      <c r="DNL925" s="3"/>
      <c r="DNM925" s="525"/>
      <c r="DNN925" s="3"/>
      <c r="DNO925" s="721"/>
      <c r="DNP925" s="3"/>
      <c r="DNQ925" s="525"/>
      <c r="DNR925" s="3"/>
      <c r="DNS925" s="721"/>
      <c r="DNT925" s="3"/>
      <c r="DNU925" s="525"/>
      <c r="DNV925" s="3"/>
      <c r="DNW925" s="721"/>
      <c r="DNX925" s="3"/>
      <c r="DNY925" s="525"/>
      <c r="DNZ925" s="3"/>
      <c r="DOA925" s="721"/>
      <c r="DOB925" s="3"/>
      <c r="DOC925" s="525"/>
      <c r="DOD925" s="3"/>
      <c r="DOE925" s="721"/>
      <c r="DOF925" s="3"/>
      <c r="DOG925" s="525"/>
      <c r="DOH925" s="3"/>
      <c r="DOI925" s="721"/>
      <c r="DOJ925" s="3"/>
      <c r="DOK925" s="525"/>
      <c r="DOL925" s="3"/>
      <c r="DOM925" s="721"/>
      <c r="DON925" s="3"/>
      <c r="DOO925" s="525"/>
      <c r="DOP925" s="3"/>
      <c r="DOQ925" s="721"/>
      <c r="DOR925" s="3"/>
      <c r="DOS925" s="525"/>
      <c r="DOT925" s="3"/>
      <c r="DOU925" s="721"/>
      <c r="DOV925" s="3"/>
      <c r="DOW925" s="525"/>
      <c r="DOX925" s="3"/>
      <c r="DOY925" s="721"/>
      <c r="DOZ925" s="3"/>
      <c r="DPA925" s="525"/>
      <c r="DPB925" s="3"/>
      <c r="DPC925" s="721"/>
      <c r="DPD925" s="3"/>
      <c r="DPE925" s="525"/>
      <c r="DPF925" s="3"/>
      <c r="DPG925" s="721"/>
      <c r="DPH925" s="3"/>
      <c r="DPI925" s="525"/>
      <c r="DPJ925" s="3"/>
      <c r="DPK925" s="721"/>
      <c r="DPL925" s="3"/>
      <c r="DPM925" s="525"/>
      <c r="DPN925" s="3"/>
      <c r="DPO925" s="721"/>
      <c r="DPP925" s="3"/>
      <c r="DPQ925" s="525"/>
      <c r="DPR925" s="3"/>
      <c r="DPS925" s="721"/>
      <c r="DPT925" s="3"/>
      <c r="DPU925" s="525"/>
      <c r="DPV925" s="3"/>
      <c r="DPW925" s="721"/>
      <c r="DPX925" s="3"/>
      <c r="DPY925" s="525"/>
      <c r="DPZ925" s="3"/>
      <c r="DQA925" s="721"/>
      <c r="DQB925" s="3"/>
      <c r="DQC925" s="525"/>
      <c r="DQD925" s="3"/>
      <c r="DQE925" s="721"/>
      <c r="DQF925" s="3"/>
      <c r="DQG925" s="525"/>
      <c r="DQH925" s="3"/>
      <c r="DQI925" s="721"/>
      <c r="DQJ925" s="3"/>
      <c r="DQK925" s="525"/>
      <c r="DQL925" s="3"/>
      <c r="DQM925" s="721"/>
      <c r="DQN925" s="3"/>
      <c r="DQO925" s="525"/>
      <c r="DQP925" s="3"/>
      <c r="DQQ925" s="721"/>
      <c r="DQR925" s="3"/>
      <c r="DQS925" s="525"/>
      <c r="DQT925" s="3"/>
      <c r="DQU925" s="721"/>
      <c r="DQV925" s="3"/>
      <c r="DQW925" s="525"/>
      <c r="DQX925" s="3"/>
      <c r="DQY925" s="721"/>
      <c r="DQZ925" s="3"/>
      <c r="DRA925" s="525"/>
      <c r="DRB925" s="3"/>
      <c r="DRC925" s="721"/>
      <c r="DRD925" s="3"/>
      <c r="DRE925" s="525"/>
      <c r="DRF925" s="3"/>
      <c r="DRG925" s="721"/>
      <c r="DRH925" s="3"/>
      <c r="DRI925" s="525"/>
      <c r="DRJ925" s="3"/>
      <c r="DRK925" s="721"/>
      <c r="DRL925" s="3"/>
      <c r="DRM925" s="525"/>
      <c r="DRN925" s="3"/>
      <c r="DRO925" s="721"/>
      <c r="DRP925" s="3"/>
      <c r="DRQ925" s="525"/>
      <c r="DRR925" s="3"/>
      <c r="DRS925" s="721"/>
      <c r="DRT925" s="3"/>
      <c r="DRU925" s="525"/>
      <c r="DRV925" s="3"/>
      <c r="DRW925" s="721"/>
      <c r="DRX925" s="3"/>
      <c r="DRY925" s="525"/>
      <c r="DRZ925" s="3"/>
      <c r="DSA925" s="721"/>
      <c r="DSB925" s="3"/>
      <c r="DSC925" s="525"/>
      <c r="DSD925" s="3"/>
      <c r="DSE925" s="721"/>
      <c r="DSF925" s="3"/>
      <c r="DSG925" s="525"/>
      <c r="DSH925" s="3"/>
      <c r="DSI925" s="721"/>
      <c r="DSJ925" s="3"/>
      <c r="DSK925" s="525"/>
      <c r="DSL925" s="3"/>
      <c r="DSM925" s="721"/>
      <c r="DSN925" s="3"/>
      <c r="DSO925" s="525"/>
      <c r="DSP925" s="3"/>
      <c r="DSQ925" s="721"/>
      <c r="DSR925" s="3"/>
      <c r="DSS925" s="525"/>
      <c r="DST925" s="3"/>
      <c r="DSU925" s="721"/>
      <c r="DSV925" s="3"/>
      <c r="DSW925" s="525"/>
      <c r="DSX925" s="3"/>
      <c r="DSY925" s="721"/>
      <c r="DSZ925" s="3"/>
      <c r="DTA925" s="525"/>
      <c r="DTB925" s="3"/>
      <c r="DTC925" s="721"/>
      <c r="DTD925" s="3"/>
      <c r="DTE925" s="525"/>
      <c r="DTF925" s="3"/>
      <c r="DTG925" s="721"/>
      <c r="DTH925" s="3"/>
      <c r="DTI925" s="525"/>
      <c r="DTJ925" s="3"/>
      <c r="DTK925" s="721"/>
      <c r="DTL925" s="3"/>
      <c r="DTM925" s="525"/>
      <c r="DTN925" s="3"/>
      <c r="DTO925" s="721"/>
      <c r="DTP925" s="3"/>
      <c r="DTQ925" s="525"/>
      <c r="DTR925" s="3"/>
      <c r="DTS925" s="721"/>
      <c r="DTT925" s="3"/>
      <c r="DTU925" s="525"/>
      <c r="DTV925" s="3"/>
      <c r="DTW925" s="721"/>
      <c r="DTX925" s="3"/>
      <c r="DTY925" s="525"/>
      <c r="DTZ925" s="3"/>
      <c r="DUA925" s="721"/>
      <c r="DUB925" s="3"/>
      <c r="DUC925" s="525"/>
      <c r="DUD925" s="3"/>
      <c r="DUE925" s="721"/>
      <c r="DUF925" s="3"/>
      <c r="DUG925" s="525"/>
      <c r="DUH925" s="3"/>
      <c r="DUI925" s="721"/>
      <c r="DUJ925" s="3"/>
      <c r="DUK925" s="525"/>
      <c r="DUL925" s="3"/>
      <c r="DUM925" s="721"/>
      <c r="DUN925" s="3"/>
      <c r="DUO925" s="525"/>
      <c r="DUP925" s="3"/>
      <c r="DUQ925" s="721"/>
      <c r="DUR925" s="3"/>
      <c r="DUS925" s="525"/>
      <c r="DUT925" s="3"/>
      <c r="DUU925" s="721"/>
      <c r="DUV925" s="3"/>
      <c r="DUW925" s="525"/>
      <c r="DUX925" s="3"/>
      <c r="DUY925" s="721"/>
      <c r="DUZ925" s="3"/>
      <c r="DVA925" s="525"/>
      <c r="DVB925" s="3"/>
      <c r="DVC925" s="721"/>
      <c r="DVD925" s="3"/>
      <c r="DVE925" s="525"/>
      <c r="DVF925" s="3"/>
      <c r="DVG925" s="721"/>
      <c r="DVH925" s="3"/>
      <c r="DVI925" s="525"/>
      <c r="DVJ925" s="3"/>
      <c r="DVK925" s="721"/>
      <c r="DVL925" s="3"/>
      <c r="DVM925" s="525"/>
      <c r="DVN925" s="3"/>
      <c r="DVO925" s="721"/>
      <c r="DVP925" s="3"/>
      <c r="DVQ925" s="525"/>
      <c r="DVR925" s="3"/>
      <c r="DVS925" s="721"/>
      <c r="DVT925" s="3"/>
      <c r="DVU925" s="525"/>
      <c r="DVV925" s="3"/>
      <c r="DVW925" s="721"/>
      <c r="DVX925" s="3"/>
      <c r="DVY925" s="525"/>
      <c r="DVZ925" s="3"/>
      <c r="DWA925" s="721"/>
      <c r="DWB925" s="3"/>
      <c r="DWC925" s="525"/>
      <c r="DWD925" s="3"/>
      <c r="DWE925" s="721"/>
      <c r="DWF925" s="3"/>
      <c r="DWG925" s="525"/>
      <c r="DWH925" s="3"/>
      <c r="DWI925" s="721"/>
      <c r="DWJ925" s="3"/>
      <c r="DWK925" s="525"/>
      <c r="DWL925" s="3"/>
      <c r="DWM925" s="721"/>
      <c r="DWN925" s="3"/>
      <c r="DWO925" s="525"/>
      <c r="DWP925" s="3"/>
      <c r="DWQ925" s="721"/>
      <c r="DWR925" s="3"/>
      <c r="DWS925" s="525"/>
      <c r="DWT925" s="3"/>
      <c r="DWU925" s="721"/>
      <c r="DWV925" s="3"/>
      <c r="DWW925" s="525"/>
      <c r="DWX925" s="3"/>
      <c r="DWY925" s="721"/>
      <c r="DWZ925" s="3"/>
      <c r="DXA925" s="525"/>
      <c r="DXB925" s="3"/>
      <c r="DXC925" s="721"/>
      <c r="DXD925" s="3"/>
      <c r="DXE925" s="525"/>
      <c r="DXF925" s="3"/>
      <c r="DXG925" s="721"/>
      <c r="DXH925" s="3"/>
      <c r="DXI925" s="525"/>
      <c r="DXJ925" s="3"/>
      <c r="DXK925" s="721"/>
      <c r="DXL925" s="3"/>
      <c r="DXM925" s="525"/>
      <c r="DXN925" s="3"/>
      <c r="DXO925" s="721"/>
      <c r="DXP925" s="3"/>
      <c r="DXQ925" s="525"/>
      <c r="DXR925" s="3"/>
      <c r="DXS925" s="721"/>
      <c r="DXT925" s="3"/>
      <c r="DXU925" s="525"/>
      <c r="DXV925" s="3"/>
      <c r="DXW925" s="721"/>
      <c r="DXX925" s="3"/>
      <c r="DXY925" s="525"/>
      <c r="DXZ925" s="3"/>
      <c r="DYA925" s="721"/>
      <c r="DYB925" s="3"/>
      <c r="DYC925" s="525"/>
      <c r="DYD925" s="3"/>
      <c r="DYE925" s="721"/>
      <c r="DYF925" s="3"/>
      <c r="DYG925" s="525"/>
      <c r="DYH925" s="3"/>
      <c r="DYI925" s="721"/>
      <c r="DYJ925" s="3"/>
      <c r="DYK925" s="525"/>
      <c r="DYL925" s="3"/>
      <c r="DYM925" s="721"/>
      <c r="DYN925" s="3"/>
      <c r="DYO925" s="525"/>
      <c r="DYP925" s="3"/>
      <c r="DYQ925" s="721"/>
      <c r="DYR925" s="3"/>
      <c r="DYS925" s="525"/>
      <c r="DYT925" s="3"/>
      <c r="DYU925" s="721"/>
      <c r="DYV925" s="3"/>
      <c r="DYW925" s="525"/>
      <c r="DYX925" s="3"/>
      <c r="DYY925" s="721"/>
      <c r="DYZ925" s="3"/>
      <c r="DZA925" s="525"/>
      <c r="DZB925" s="3"/>
      <c r="DZC925" s="721"/>
      <c r="DZD925" s="3"/>
      <c r="DZE925" s="525"/>
      <c r="DZF925" s="3"/>
      <c r="DZG925" s="721"/>
      <c r="DZH925" s="3"/>
      <c r="DZI925" s="525"/>
      <c r="DZJ925" s="3"/>
      <c r="DZK925" s="721"/>
      <c r="DZL925" s="3"/>
      <c r="DZM925" s="525"/>
      <c r="DZN925" s="3"/>
      <c r="DZO925" s="721"/>
      <c r="DZP925" s="3"/>
      <c r="DZQ925" s="525"/>
      <c r="DZR925" s="3"/>
      <c r="DZS925" s="721"/>
      <c r="DZT925" s="3"/>
      <c r="DZU925" s="525"/>
      <c r="DZV925" s="3"/>
      <c r="DZW925" s="721"/>
      <c r="DZX925" s="3"/>
      <c r="DZY925" s="525"/>
      <c r="DZZ925" s="3"/>
      <c r="EAA925" s="721"/>
      <c r="EAB925" s="3"/>
      <c r="EAC925" s="525"/>
      <c r="EAD925" s="3"/>
      <c r="EAE925" s="721"/>
      <c r="EAF925" s="3"/>
      <c r="EAG925" s="525"/>
      <c r="EAH925" s="3"/>
      <c r="EAI925" s="721"/>
      <c r="EAJ925" s="3"/>
      <c r="EAK925" s="525"/>
      <c r="EAL925" s="3"/>
      <c r="EAM925" s="721"/>
      <c r="EAN925" s="3"/>
      <c r="EAO925" s="525"/>
      <c r="EAP925" s="3"/>
      <c r="EAQ925" s="721"/>
      <c r="EAR925" s="3"/>
      <c r="EAS925" s="525"/>
      <c r="EAT925" s="3"/>
      <c r="EAU925" s="721"/>
      <c r="EAV925" s="3"/>
      <c r="EAW925" s="525"/>
      <c r="EAX925" s="3"/>
      <c r="EAY925" s="721"/>
      <c r="EAZ925" s="3"/>
      <c r="EBA925" s="525"/>
      <c r="EBB925" s="3"/>
      <c r="EBC925" s="721"/>
      <c r="EBD925" s="3"/>
      <c r="EBE925" s="525"/>
      <c r="EBF925" s="3"/>
      <c r="EBG925" s="721"/>
      <c r="EBH925" s="3"/>
      <c r="EBI925" s="525"/>
      <c r="EBJ925" s="3"/>
      <c r="EBK925" s="721"/>
      <c r="EBL925" s="3"/>
      <c r="EBM925" s="525"/>
      <c r="EBN925" s="3"/>
      <c r="EBO925" s="721"/>
      <c r="EBP925" s="3"/>
      <c r="EBQ925" s="525"/>
      <c r="EBR925" s="3"/>
      <c r="EBS925" s="721"/>
      <c r="EBT925" s="3"/>
      <c r="EBU925" s="525"/>
      <c r="EBV925" s="3"/>
      <c r="EBW925" s="721"/>
      <c r="EBX925" s="3"/>
      <c r="EBY925" s="525"/>
      <c r="EBZ925" s="3"/>
      <c r="ECA925" s="721"/>
      <c r="ECB925" s="3"/>
      <c r="ECC925" s="525"/>
      <c r="ECD925" s="3"/>
      <c r="ECE925" s="721"/>
      <c r="ECF925" s="3"/>
      <c r="ECG925" s="525"/>
      <c r="ECH925" s="3"/>
      <c r="ECI925" s="721"/>
      <c r="ECJ925" s="3"/>
      <c r="ECK925" s="525"/>
      <c r="ECL925" s="3"/>
      <c r="ECM925" s="721"/>
      <c r="ECN925" s="3"/>
      <c r="ECO925" s="525"/>
      <c r="ECP925" s="3"/>
      <c r="ECQ925" s="721"/>
      <c r="ECR925" s="3"/>
      <c r="ECS925" s="525"/>
      <c r="ECT925" s="3"/>
      <c r="ECU925" s="721"/>
      <c r="ECV925" s="3"/>
      <c r="ECW925" s="525"/>
      <c r="ECX925" s="3"/>
      <c r="ECY925" s="721"/>
      <c r="ECZ925" s="3"/>
      <c r="EDA925" s="525"/>
      <c r="EDB925" s="3"/>
      <c r="EDC925" s="721"/>
      <c r="EDD925" s="3"/>
      <c r="EDE925" s="525"/>
      <c r="EDF925" s="3"/>
      <c r="EDG925" s="721"/>
      <c r="EDH925" s="3"/>
      <c r="EDI925" s="525"/>
      <c r="EDJ925" s="3"/>
      <c r="EDK925" s="721"/>
      <c r="EDL925" s="3"/>
      <c r="EDM925" s="525"/>
      <c r="EDN925" s="3"/>
      <c r="EDO925" s="721"/>
      <c r="EDP925" s="3"/>
      <c r="EDQ925" s="525"/>
      <c r="EDR925" s="3"/>
      <c r="EDS925" s="721"/>
      <c r="EDT925" s="3"/>
      <c r="EDU925" s="525"/>
      <c r="EDV925" s="3"/>
      <c r="EDW925" s="721"/>
      <c r="EDX925" s="3"/>
      <c r="EDY925" s="525"/>
      <c r="EDZ925" s="3"/>
      <c r="EEA925" s="721"/>
      <c r="EEB925" s="3"/>
      <c r="EEC925" s="525"/>
      <c r="EED925" s="3"/>
      <c r="EEE925" s="721"/>
      <c r="EEF925" s="3"/>
      <c r="EEG925" s="525"/>
      <c r="EEH925" s="3"/>
      <c r="EEI925" s="721"/>
      <c r="EEJ925" s="3"/>
      <c r="EEK925" s="525"/>
      <c r="EEL925" s="3"/>
      <c r="EEM925" s="721"/>
      <c r="EEN925" s="3"/>
      <c r="EEO925" s="525"/>
      <c r="EEP925" s="3"/>
      <c r="EEQ925" s="721"/>
      <c r="EER925" s="3"/>
      <c r="EES925" s="525"/>
      <c r="EET925" s="3"/>
      <c r="EEU925" s="721"/>
      <c r="EEV925" s="3"/>
      <c r="EEW925" s="525"/>
      <c r="EEX925" s="3"/>
      <c r="EEY925" s="721"/>
      <c r="EEZ925" s="3"/>
      <c r="EFA925" s="525"/>
      <c r="EFB925" s="3"/>
      <c r="EFC925" s="721"/>
      <c r="EFD925" s="3"/>
      <c r="EFE925" s="525"/>
      <c r="EFF925" s="3"/>
      <c r="EFG925" s="721"/>
      <c r="EFH925" s="3"/>
      <c r="EFI925" s="525"/>
      <c r="EFJ925" s="3"/>
      <c r="EFK925" s="721"/>
      <c r="EFL925" s="3"/>
      <c r="EFM925" s="525"/>
      <c r="EFN925" s="3"/>
      <c r="EFO925" s="721"/>
      <c r="EFP925" s="3"/>
      <c r="EFQ925" s="525"/>
      <c r="EFR925" s="3"/>
      <c r="EFS925" s="721"/>
      <c r="EFT925" s="3"/>
      <c r="EFU925" s="525"/>
      <c r="EFV925" s="3"/>
      <c r="EFW925" s="721"/>
      <c r="EFX925" s="3"/>
      <c r="EFY925" s="525"/>
      <c r="EFZ925" s="3"/>
      <c r="EGA925" s="721"/>
      <c r="EGB925" s="3"/>
      <c r="EGC925" s="525"/>
      <c r="EGD925" s="3"/>
      <c r="EGE925" s="721"/>
      <c r="EGF925" s="3"/>
      <c r="EGG925" s="525"/>
      <c r="EGH925" s="3"/>
      <c r="EGI925" s="721"/>
      <c r="EGJ925" s="3"/>
      <c r="EGK925" s="525"/>
      <c r="EGL925" s="3"/>
      <c r="EGM925" s="721"/>
      <c r="EGN925" s="3"/>
      <c r="EGO925" s="525"/>
      <c r="EGP925" s="3"/>
      <c r="EGQ925" s="721"/>
      <c r="EGR925" s="3"/>
      <c r="EGS925" s="525"/>
      <c r="EGT925" s="3"/>
      <c r="EGU925" s="721"/>
      <c r="EGV925" s="3"/>
      <c r="EGW925" s="525"/>
      <c r="EGX925" s="3"/>
      <c r="EGY925" s="721"/>
      <c r="EGZ925" s="3"/>
      <c r="EHA925" s="525"/>
      <c r="EHB925" s="3"/>
      <c r="EHC925" s="721"/>
      <c r="EHD925" s="3"/>
      <c r="EHE925" s="525"/>
      <c r="EHF925" s="3"/>
      <c r="EHG925" s="721"/>
      <c r="EHH925" s="3"/>
      <c r="EHI925" s="525"/>
      <c r="EHJ925" s="3"/>
      <c r="EHK925" s="721"/>
      <c r="EHL925" s="3"/>
      <c r="EHM925" s="525"/>
      <c r="EHN925" s="3"/>
      <c r="EHO925" s="721"/>
      <c r="EHP925" s="3"/>
      <c r="EHQ925" s="525"/>
      <c r="EHR925" s="3"/>
      <c r="EHS925" s="721"/>
      <c r="EHT925" s="3"/>
      <c r="EHU925" s="525"/>
      <c r="EHV925" s="3"/>
      <c r="EHW925" s="721"/>
      <c r="EHX925" s="3"/>
      <c r="EHY925" s="525"/>
      <c r="EHZ925" s="3"/>
      <c r="EIA925" s="721"/>
      <c r="EIB925" s="3"/>
      <c r="EIC925" s="525"/>
      <c r="EID925" s="3"/>
      <c r="EIE925" s="721"/>
      <c r="EIF925" s="3"/>
      <c r="EIG925" s="525"/>
      <c r="EIH925" s="3"/>
      <c r="EII925" s="721"/>
      <c r="EIJ925" s="3"/>
      <c r="EIK925" s="525"/>
      <c r="EIL925" s="3"/>
      <c r="EIM925" s="721"/>
      <c r="EIN925" s="3"/>
      <c r="EIO925" s="525"/>
      <c r="EIP925" s="3"/>
      <c r="EIQ925" s="721"/>
      <c r="EIR925" s="3"/>
      <c r="EIS925" s="525"/>
      <c r="EIT925" s="3"/>
      <c r="EIU925" s="721"/>
      <c r="EIV925" s="3"/>
      <c r="EIW925" s="525"/>
      <c r="EIX925" s="3"/>
      <c r="EIY925" s="721"/>
      <c r="EIZ925" s="3"/>
      <c r="EJA925" s="525"/>
      <c r="EJB925" s="3"/>
      <c r="EJC925" s="721"/>
      <c r="EJD925" s="3"/>
      <c r="EJE925" s="525"/>
      <c r="EJF925" s="3"/>
      <c r="EJG925" s="721"/>
      <c r="EJH925" s="3"/>
      <c r="EJI925" s="525"/>
      <c r="EJJ925" s="3"/>
      <c r="EJK925" s="721"/>
      <c r="EJL925" s="3"/>
      <c r="EJM925" s="525"/>
      <c r="EJN925" s="3"/>
      <c r="EJO925" s="721"/>
      <c r="EJP925" s="3"/>
      <c r="EJQ925" s="525"/>
      <c r="EJR925" s="3"/>
      <c r="EJS925" s="721"/>
      <c r="EJT925" s="3"/>
      <c r="EJU925" s="525"/>
      <c r="EJV925" s="3"/>
      <c r="EJW925" s="721"/>
      <c r="EJX925" s="3"/>
      <c r="EJY925" s="525"/>
      <c r="EJZ925" s="3"/>
      <c r="EKA925" s="721"/>
      <c r="EKB925" s="3"/>
      <c r="EKC925" s="525"/>
      <c r="EKD925" s="3"/>
      <c r="EKE925" s="721"/>
      <c r="EKF925" s="3"/>
      <c r="EKG925" s="525"/>
      <c r="EKH925" s="3"/>
      <c r="EKI925" s="721"/>
      <c r="EKJ925" s="3"/>
      <c r="EKK925" s="525"/>
      <c r="EKL925" s="3"/>
      <c r="EKM925" s="721"/>
      <c r="EKN925" s="3"/>
      <c r="EKO925" s="525"/>
      <c r="EKP925" s="3"/>
      <c r="EKQ925" s="721"/>
      <c r="EKR925" s="3"/>
      <c r="EKS925" s="525"/>
      <c r="EKT925" s="3"/>
      <c r="EKU925" s="721"/>
      <c r="EKV925" s="3"/>
      <c r="EKW925" s="525"/>
      <c r="EKX925" s="3"/>
      <c r="EKY925" s="721"/>
      <c r="EKZ925" s="3"/>
      <c r="ELA925" s="525"/>
      <c r="ELB925" s="3"/>
      <c r="ELC925" s="721"/>
      <c r="ELD925" s="3"/>
      <c r="ELE925" s="525"/>
      <c r="ELF925" s="3"/>
      <c r="ELG925" s="721"/>
      <c r="ELH925" s="3"/>
      <c r="ELI925" s="525"/>
      <c r="ELJ925" s="3"/>
      <c r="ELK925" s="721"/>
      <c r="ELL925" s="3"/>
      <c r="ELM925" s="525"/>
      <c r="ELN925" s="3"/>
      <c r="ELO925" s="721"/>
      <c r="ELP925" s="3"/>
      <c r="ELQ925" s="525"/>
      <c r="ELR925" s="3"/>
      <c r="ELS925" s="721"/>
      <c r="ELT925" s="3"/>
      <c r="ELU925" s="525"/>
      <c r="ELV925" s="3"/>
      <c r="ELW925" s="721"/>
      <c r="ELX925" s="3"/>
      <c r="ELY925" s="525"/>
      <c r="ELZ925" s="3"/>
      <c r="EMA925" s="721"/>
      <c r="EMB925" s="3"/>
      <c r="EMC925" s="525"/>
      <c r="EMD925" s="3"/>
      <c r="EME925" s="721"/>
      <c r="EMF925" s="3"/>
      <c r="EMG925" s="525"/>
      <c r="EMH925" s="3"/>
      <c r="EMI925" s="721"/>
      <c r="EMJ925" s="3"/>
      <c r="EMK925" s="525"/>
      <c r="EML925" s="3"/>
      <c r="EMM925" s="721"/>
      <c r="EMN925" s="3"/>
      <c r="EMO925" s="525"/>
      <c r="EMP925" s="3"/>
      <c r="EMQ925" s="721"/>
      <c r="EMR925" s="3"/>
      <c r="EMS925" s="525"/>
      <c r="EMT925" s="3"/>
      <c r="EMU925" s="721"/>
      <c r="EMV925" s="3"/>
      <c r="EMW925" s="525"/>
      <c r="EMX925" s="3"/>
      <c r="EMY925" s="721"/>
      <c r="EMZ925" s="3"/>
      <c r="ENA925" s="525"/>
      <c r="ENB925" s="3"/>
      <c r="ENC925" s="721"/>
      <c r="END925" s="3"/>
      <c r="ENE925" s="525"/>
      <c r="ENF925" s="3"/>
      <c r="ENG925" s="721"/>
      <c r="ENH925" s="3"/>
      <c r="ENI925" s="525"/>
      <c r="ENJ925" s="3"/>
      <c r="ENK925" s="721"/>
      <c r="ENL925" s="3"/>
      <c r="ENM925" s="525"/>
      <c r="ENN925" s="3"/>
      <c r="ENO925" s="721"/>
      <c r="ENP925" s="3"/>
      <c r="ENQ925" s="525"/>
      <c r="ENR925" s="3"/>
      <c r="ENS925" s="721"/>
      <c r="ENT925" s="3"/>
      <c r="ENU925" s="525"/>
      <c r="ENV925" s="3"/>
      <c r="ENW925" s="721"/>
      <c r="ENX925" s="3"/>
      <c r="ENY925" s="525"/>
      <c r="ENZ925" s="3"/>
      <c r="EOA925" s="721"/>
      <c r="EOB925" s="3"/>
      <c r="EOC925" s="525"/>
      <c r="EOD925" s="3"/>
      <c r="EOE925" s="721"/>
      <c r="EOF925" s="3"/>
      <c r="EOG925" s="525"/>
      <c r="EOH925" s="3"/>
      <c r="EOI925" s="721"/>
      <c r="EOJ925" s="3"/>
      <c r="EOK925" s="525"/>
      <c r="EOL925" s="3"/>
      <c r="EOM925" s="721"/>
      <c r="EON925" s="3"/>
      <c r="EOO925" s="525"/>
      <c r="EOP925" s="3"/>
      <c r="EOQ925" s="721"/>
      <c r="EOR925" s="3"/>
      <c r="EOS925" s="525"/>
      <c r="EOT925" s="3"/>
      <c r="EOU925" s="721"/>
      <c r="EOV925" s="3"/>
      <c r="EOW925" s="525"/>
      <c r="EOX925" s="3"/>
      <c r="EOY925" s="721"/>
      <c r="EOZ925" s="3"/>
      <c r="EPA925" s="525"/>
      <c r="EPB925" s="3"/>
      <c r="EPC925" s="721"/>
      <c r="EPD925" s="3"/>
      <c r="EPE925" s="525"/>
      <c r="EPF925" s="3"/>
      <c r="EPG925" s="721"/>
      <c r="EPH925" s="3"/>
      <c r="EPI925" s="525"/>
      <c r="EPJ925" s="3"/>
      <c r="EPK925" s="721"/>
      <c r="EPL925" s="3"/>
      <c r="EPM925" s="525"/>
      <c r="EPN925" s="3"/>
      <c r="EPO925" s="721"/>
      <c r="EPP925" s="3"/>
      <c r="EPQ925" s="525"/>
      <c r="EPR925" s="3"/>
      <c r="EPS925" s="721"/>
      <c r="EPT925" s="3"/>
      <c r="EPU925" s="525"/>
      <c r="EPV925" s="3"/>
      <c r="EPW925" s="721"/>
      <c r="EPX925" s="3"/>
      <c r="EPY925" s="525"/>
      <c r="EPZ925" s="3"/>
      <c r="EQA925" s="721"/>
      <c r="EQB925" s="3"/>
      <c r="EQC925" s="525"/>
      <c r="EQD925" s="3"/>
      <c r="EQE925" s="721"/>
      <c r="EQF925" s="3"/>
      <c r="EQG925" s="525"/>
      <c r="EQH925" s="3"/>
      <c r="EQI925" s="721"/>
      <c r="EQJ925" s="3"/>
      <c r="EQK925" s="525"/>
      <c r="EQL925" s="3"/>
      <c r="EQM925" s="721"/>
      <c r="EQN925" s="3"/>
      <c r="EQO925" s="525"/>
      <c r="EQP925" s="3"/>
      <c r="EQQ925" s="721"/>
      <c r="EQR925" s="3"/>
      <c r="EQS925" s="525"/>
      <c r="EQT925" s="3"/>
      <c r="EQU925" s="721"/>
      <c r="EQV925" s="3"/>
      <c r="EQW925" s="525"/>
      <c r="EQX925" s="3"/>
      <c r="EQY925" s="721"/>
      <c r="EQZ925" s="3"/>
      <c r="ERA925" s="525"/>
      <c r="ERB925" s="3"/>
      <c r="ERC925" s="721"/>
      <c r="ERD925" s="3"/>
      <c r="ERE925" s="525"/>
      <c r="ERF925" s="3"/>
      <c r="ERG925" s="721"/>
      <c r="ERH925" s="3"/>
      <c r="ERI925" s="525"/>
      <c r="ERJ925" s="3"/>
      <c r="ERK925" s="721"/>
      <c r="ERL925" s="3"/>
      <c r="ERM925" s="525"/>
      <c r="ERN925" s="3"/>
      <c r="ERO925" s="721"/>
      <c r="ERP925" s="3"/>
      <c r="ERQ925" s="525"/>
      <c r="ERR925" s="3"/>
      <c r="ERS925" s="721"/>
      <c r="ERT925" s="3"/>
      <c r="ERU925" s="525"/>
      <c r="ERV925" s="3"/>
      <c r="ERW925" s="721"/>
      <c r="ERX925" s="3"/>
      <c r="ERY925" s="525"/>
      <c r="ERZ925" s="3"/>
      <c r="ESA925" s="721"/>
      <c r="ESB925" s="3"/>
      <c r="ESC925" s="525"/>
      <c r="ESD925" s="3"/>
      <c r="ESE925" s="721"/>
      <c r="ESF925" s="3"/>
      <c r="ESG925" s="525"/>
      <c r="ESH925" s="3"/>
      <c r="ESI925" s="721"/>
      <c r="ESJ925" s="3"/>
      <c r="ESK925" s="525"/>
      <c r="ESL925" s="3"/>
      <c r="ESM925" s="721"/>
      <c r="ESN925" s="3"/>
      <c r="ESO925" s="525"/>
      <c r="ESP925" s="3"/>
      <c r="ESQ925" s="721"/>
      <c r="ESR925" s="3"/>
      <c r="ESS925" s="525"/>
      <c r="EST925" s="3"/>
      <c r="ESU925" s="721"/>
      <c r="ESV925" s="3"/>
      <c r="ESW925" s="525"/>
      <c r="ESX925" s="3"/>
      <c r="ESY925" s="721"/>
      <c r="ESZ925" s="3"/>
      <c r="ETA925" s="525"/>
      <c r="ETB925" s="3"/>
      <c r="ETC925" s="721"/>
      <c r="ETD925" s="3"/>
      <c r="ETE925" s="525"/>
      <c r="ETF925" s="3"/>
      <c r="ETG925" s="721"/>
      <c r="ETH925" s="3"/>
      <c r="ETI925" s="525"/>
      <c r="ETJ925" s="3"/>
      <c r="ETK925" s="721"/>
      <c r="ETL925" s="3"/>
      <c r="ETM925" s="525"/>
      <c r="ETN925" s="3"/>
      <c r="ETO925" s="721"/>
      <c r="ETP925" s="3"/>
      <c r="ETQ925" s="525"/>
      <c r="ETR925" s="3"/>
      <c r="ETS925" s="721"/>
      <c r="ETT925" s="3"/>
      <c r="ETU925" s="525"/>
      <c r="ETV925" s="3"/>
      <c r="ETW925" s="721"/>
      <c r="ETX925" s="3"/>
      <c r="ETY925" s="525"/>
      <c r="ETZ925" s="3"/>
      <c r="EUA925" s="721"/>
      <c r="EUB925" s="3"/>
      <c r="EUC925" s="525"/>
      <c r="EUD925" s="3"/>
      <c r="EUE925" s="721"/>
      <c r="EUF925" s="3"/>
      <c r="EUG925" s="525"/>
      <c r="EUH925" s="3"/>
      <c r="EUI925" s="721"/>
      <c r="EUJ925" s="3"/>
      <c r="EUK925" s="525"/>
      <c r="EUL925" s="3"/>
      <c r="EUM925" s="721"/>
      <c r="EUN925" s="3"/>
      <c r="EUO925" s="525"/>
      <c r="EUP925" s="3"/>
      <c r="EUQ925" s="721"/>
      <c r="EUR925" s="3"/>
      <c r="EUS925" s="525"/>
      <c r="EUT925" s="3"/>
      <c r="EUU925" s="721"/>
      <c r="EUV925" s="3"/>
      <c r="EUW925" s="525"/>
      <c r="EUX925" s="3"/>
      <c r="EUY925" s="721"/>
      <c r="EUZ925" s="3"/>
      <c r="EVA925" s="525"/>
      <c r="EVB925" s="3"/>
      <c r="EVC925" s="721"/>
      <c r="EVD925" s="3"/>
      <c r="EVE925" s="525"/>
      <c r="EVF925" s="3"/>
      <c r="EVG925" s="721"/>
      <c r="EVH925" s="3"/>
      <c r="EVI925" s="525"/>
      <c r="EVJ925" s="3"/>
      <c r="EVK925" s="721"/>
      <c r="EVL925" s="3"/>
      <c r="EVM925" s="525"/>
      <c r="EVN925" s="3"/>
      <c r="EVO925" s="721"/>
      <c r="EVP925" s="3"/>
      <c r="EVQ925" s="525"/>
      <c r="EVR925" s="3"/>
      <c r="EVS925" s="721"/>
      <c r="EVT925" s="3"/>
      <c r="EVU925" s="525"/>
      <c r="EVV925" s="3"/>
      <c r="EVW925" s="721"/>
      <c r="EVX925" s="3"/>
      <c r="EVY925" s="525"/>
      <c r="EVZ925" s="3"/>
      <c r="EWA925" s="721"/>
      <c r="EWB925" s="3"/>
      <c r="EWC925" s="525"/>
      <c r="EWD925" s="3"/>
      <c r="EWE925" s="721"/>
      <c r="EWF925" s="3"/>
      <c r="EWG925" s="525"/>
      <c r="EWH925" s="3"/>
      <c r="EWI925" s="721"/>
      <c r="EWJ925" s="3"/>
      <c r="EWK925" s="525"/>
      <c r="EWL925" s="3"/>
      <c r="EWM925" s="721"/>
      <c r="EWN925" s="3"/>
      <c r="EWO925" s="525"/>
      <c r="EWP925" s="3"/>
      <c r="EWQ925" s="721"/>
      <c r="EWR925" s="3"/>
      <c r="EWS925" s="525"/>
      <c r="EWT925" s="3"/>
      <c r="EWU925" s="721"/>
      <c r="EWV925" s="3"/>
      <c r="EWW925" s="525"/>
      <c r="EWX925" s="3"/>
      <c r="EWY925" s="721"/>
      <c r="EWZ925" s="3"/>
      <c r="EXA925" s="525"/>
      <c r="EXB925" s="3"/>
      <c r="EXC925" s="721"/>
      <c r="EXD925" s="3"/>
      <c r="EXE925" s="525"/>
      <c r="EXF925" s="3"/>
      <c r="EXG925" s="721"/>
      <c r="EXH925" s="3"/>
      <c r="EXI925" s="525"/>
      <c r="EXJ925" s="3"/>
      <c r="EXK925" s="721"/>
      <c r="EXL925" s="3"/>
      <c r="EXM925" s="525"/>
      <c r="EXN925" s="3"/>
      <c r="EXO925" s="721"/>
      <c r="EXP925" s="3"/>
      <c r="EXQ925" s="525"/>
      <c r="EXR925" s="3"/>
      <c r="EXS925" s="721"/>
      <c r="EXT925" s="3"/>
      <c r="EXU925" s="525"/>
      <c r="EXV925" s="3"/>
      <c r="EXW925" s="721"/>
      <c r="EXX925" s="3"/>
      <c r="EXY925" s="525"/>
      <c r="EXZ925" s="3"/>
      <c r="EYA925" s="721"/>
      <c r="EYB925" s="3"/>
      <c r="EYC925" s="525"/>
      <c r="EYD925" s="3"/>
      <c r="EYE925" s="721"/>
      <c r="EYF925" s="3"/>
      <c r="EYG925" s="525"/>
      <c r="EYH925" s="3"/>
      <c r="EYI925" s="721"/>
      <c r="EYJ925" s="3"/>
      <c r="EYK925" s="525"/>
      <c r="EYL925" s="3"/>
      <c r="EYM925" s="721"/>
      <c r="EYN925" s="3"/>
      <c r="EYO925" s="525"/>
      <c r="EYP925" s="3"/>
      <c r="EYQ925" s="721"/>
      <c r="EYR925" s="3"/>
      <c r="EYS925" s="525"/>
      <c r="EYT925" s="3"/>
      <c r="EYU925" s="721"/>
      <c r="EYV925" s="3"/>
      <c r="EYW925" s="525"/>
      <c r="EYX925" s="3"/>
      <c r="EYY925" s="721"/>
      <c r="EYZ925" s="3"/>
      <c r="EZA925" s="525"/>
      <c r="EZB925" s="3"/>
      <c r="EZC925" s="721"/>
      <c r="EZD925" s="3"/>
      <c r="EZE925" s="525"/>
      <c r="EZF925" s="3"/>
      <c r="EZG925" s="721"/>
      <c r="EZH925" s="3"/>
      <c r="EZI925" s="525"/>
      <c r="EZJ925" s="3"/>
      <c r="EZK925" s="721"/>
      <c r="EZL925" s="3"/>
      <c r="EZM925" s="525"/>
      <c r="EZN925" s="3"/>
      <c r="EZO925" s="721"/>
      <c r="EZP925" s="3"/>
      <c r="EZQ925" s="525"/>
      <c r="EZR925" s="3"/>
      <c r="EZS925" s="721"/>
      <c r="EZT925" s="3"/>
      <c r="EZU925" s="525"/>
      <c r="EZV925" s="3"/>
      <c r="EZW925" s="721"/>
      <c r="EZX925" s="3"/>
      <c r="EZY925" s="525"/>
      <c r="EZZ925" s="3"/>
      <c r="FAA925" s="721"/>
      <c r="FAB925" s="3"/>
      <c r="FAC925" s="525"/>
      <c r="FAD925" s="3"/>
      <c r="FAE925" s="721"/>
      <c r="FAF925" s="3"/>
      <c r="FAG925" s="525"/>
      <c r="FAH925" s="3"/>
      <c r="FAI925" s="721"/>
      <c r="FAJ925" s="3"/>
      <c r="FAK925" s="525"/>
      <c r="FAL925" s="3"/>
      <c r="FAM925" s="721"/>
      <c r="FAN925" s="3"/>
      <c r="FAO925" s="525"/>
      <c r="FAP925" s="3"/>
      <c r="FAQ925" s="721"/>
      <c r="FAR925" s="3"/>
      <c r="FAS925" s="525"/>
      <c r="FAT925" s="3"/>
      <c r="FAU925" s="721"/>
      <c r="FAV925" s="3"/>
      <c r="FAW925" s="525"/>
      <c r="FAX925" s="3"/>
      <c r="FAY925" s="721"/>
      <c r="FAZ925" s="3"/>
      <c r="FBA925" s="525"/>
      <c r="FBB925" s="3"/>
      <c r="FBC925" s="721"/>
      <c r="FBD925" s="3"/>
      <c r="FBE925" s="525"/>
      <c r="FBF925" s="3"/>
      <c r="FBG925" s="721"/>
      <c r="FBH925" s="3"/>
      <c r="FBI925" s="525"/>
      <c r="FBJ925" s="3"/>
      <c r="FBK925" s="721"/>
      <c r="FBL925" s="3"/>
      <c r="FBM925" s="525"/>
      <c r="FBN925" s="3"/>
      <c r="FBO925" s="721"/>
      <c r="FBP925" s="3"/>
      <c r="FBQ925" s="525"/>
      <c r="FBR925" s="3"/>
      <c r="FBS925" s="721"/>
      <c r="FBT925" s="3"/>
      <c r="FBU925" s="525"/>
      <c r="FBV925" s="3"/>
      <c r="FBW925" s="721"/>
      <c r="FBX925" s="3"/>
      <c r="FBY925" s="525"/>
      <c r="FBZ925" s="3"/>
      <c r="FCA925" s="721"/>
      <c r="FCB925" s="3"/>
      <c r="FCC925" s="525"/>
      <c r="FCD925" s="3"/>
      <c r="FCE925" s="721"/>
      <c r="FCF925" s="3"/>
      <c r="FCG925" s="525"/>
      <c r="FCH925" s="3"/>
      <c r="FCI925" s="721"/>
      <c r="FCJ925" s="3"/>
      <c r="FCK925" s="525"/>
      <c r="FCL925" s="3"/>
      <c r="FCM925" s="721"/>
      <c r="FCN925" s="3"/>
      <c r="FCO925" s="525"/>
      <c r="FCP925" s="3"/>
      <c r="FCQ925" s="721"/>
      <c r="FCR925" s="3"/>
      <c r="FCS925" s="525"/>
      <c r="FCT925" s="3"/>
      <c r="FCU925" s="721"/>
      <c r="FCV925" s="3"/>
      <c r="FCW925" s="525"/>
      <c r="FCX925" s="3"/>
      <c r="FCY925" s="721"/>
      <c r="FCZ925" s="3"/>
      <c r="FDA925" s="525"/>
      <c r="FDB925" s="3"/>
      <c r="FDC925" s="721"/>
      <c r="FDD925" s="3"/>
      <c r="FDE925" s="525"/>
      <c r="FDF925" s="3"/>
      <c r="FDG925" s="721"/>
      <c r="FDH925" s="3"/>
      <c r="FDI925" s="525"/>
      <c r="FDJ925" s="3"/>
      <c r="FDK925" s="721"/>
      <c r="FDL925" s="3"/>
      <c r="FDM925" s="525"/>
      <c r="FDN925" s="3"/>
      <c r="FDO925" s="721"/>
      <c r="FDP925" s="3"/>
      <c r="FDQ925" s="525"/>
      <c r="FDR925" s="3"/>
      <c r="FDS925" s="721"/>
      <c r="FDT925" s="3"/>
      <c r="FDU925" s="525"/>
      <c r="FDV925" s="3"/>
      <c r="FDW925" s="721"/>
      <c r="FDX925" s="3"/>
      <c r="FDY925" s="525"/>
      <c r="FDZ925" s="3"/>
      <c r="FEA925" s="721"/>
      <c r="FEB925" s="3"/>
      <c r="FEC925" s="525"/>
      <c r="FED925" s="3"/>
      <c r="FEE925" s="721"/>
      <c r="FEF925" s="3"/>
      <c r="FEG925" s="525"/>
      <c r="FEH925" s="3"/>
      <c r="FEI925" s="721"/>
      <c r="FEJ925" s="3"/>
      <c r="FEK925" s="525"/>
      <c r="FEL925" s="3"/>
      <c r="FEM925" s="721"/>
      <c r="FEN925" s="3"/>
      <c r="FEO925" s="525"/>
      <c r="FEP925" s="3"/>
      <c r="FEQ925" s="721"/>
      <c r="FER925" s="3"/>
      <c r="FES925" s="525"/>
      <c r="FET925" s="3"/>
      <c r="FEU925" s="721"/>
      <c r="FEV925" s="3"/>
      <c r="FEW925" s="525"/>
      <c r="FEX925" s="3"/>
      <c r="FEY925" s="721"/>
      <c r="FEZ925" s="3"/>
      <c r="FFA925" s="525"/>
      <c r="FFB925" s="3"/>
      <c r="FFC925" s="721"/>
      <c r="FFD925" s="3"/>
      <c r="FFE925" s="525"/>
      <c r="FFF925" s="3"/>
      <c r="FFG925" s="721"/>
      <c r="FFH925" s="3"/>
      <c r="FFI925" s="525"/>
      <c r="FFJ925" s="3"/>
      <c r="FFK925" s="721"/>
      <c r="FFL925" s="3"/>
      <c r="FFM925" s="525"/>
      <c r="FFN925" s="3"/>
      <c r="FFO925" s="721"/>
      <c r="FFP925" s="3"/>
      <c r="FFQ925" s="525"/>
      <c r="FFR925" s="3"/>
      <c r="FFS925" s="721"/>
      <c r="FFT925" s="3"/>
      <c r="FFU925" s="525"/>
      <c r="FFV925" s="3"/>
      <c r="FFW925" s="721"/>
      <c r="FFX925" s="3"/>
      <c r="FFY925" s="525"/>
      <c r="FFZ925" s="3"/>
      <c r="FGA925" s="721"/>
      <c r="FGB925" s="3"/>
      <c r="FGC925" s="525"/>
      <c r="FGD925" s="3"/>
      <c r="FGE925" s="721"/>
      <c r="FGF925" s="3"/>
      <c r="FGG925" s="525"/>
      <c r="FGH925" s="3"/>
      <c r="FGI925" s="721"/>
      <c r="FGJ925" s="3"/>
      <c r="FGK925" s="525"/>
      <c r="FGL925" s="3"/>
      <c r="FGM925" s="721"/>
      <c r="FGN925" s="3"/>
      <c r="FGO925" s="525"/>
      <c r="FGP925" s="3"/>
      <c r="FGQ925" s="721"/>
      <c r="FGR925" s="3"/>
      <c r="FGS925" s="525"/>
      <c r="FGT925" s="3"/>
      <c r="FGU925" s="721"/>
      <c r="FGV925" s="3"/>
      <c r="FGW925" s="525"/>
      <c r="FGX925" s="3"/>
      <c r="FGY925" s="721"/>
      <c r="FGZ925" s="3"/>
      <c r="FHA925" s="525"/>
      <c r="FHB925" s="3"/>
      <c r="FHC925" s="721"/>
      <c r="FHD925" s="3"/>
      <c r="FHE925" s="525"/>
      <c r="FHF925" s="3"/>
      <c r="FHG925" s="721"/>
      <c r="FHH925" s="3"/>
      <c r="FHI925" s="525"/>
      <c r="FHJ925" s="3"/>
      <c r="FHK925" s="721"/>
      <c r="FHL925" s="3"/>
      <c r="FHM925" s="525"/>
      <c r="FHN925" s="3"/>
      <c r="FHO925" s="721"/>
      <c r="FHP925" s="3"/>
      <c r="FHQ925" s="525"/>
      <c r="FHR925" s="3"/>
      <c r="FHS925" s="721"/>
      <c r="FHT925" s="3"/>
      <c r="FHU925" s="525"/>
      <c r="FHV925" s="3"/>
      <c r="FHW925" s="721"/>
      <c r="FHX925" s="3"/>
      <c r="FHY925" s="525"/>
      <c r="FHZ925" s="3"/>
      <c r="FIA925" s="721"/>
      <c r="FIB925" s="3"/>
      <c r="FIC925" s="525"/>
      <c r="FID925" s="3"/>
      <c r="FIE925" s="721"/>
      <c r="FIF925" s="3"/>
      <c r="FIG925" s="525"/>
      <c r="FIH925" s="3"/>
      <c r="FII925" s="721"/>
      <c r="FIJ925" s="3"/>
      <c r="FIK925" s="525"/>
      <c r="FIL925" s="3"/>
      <c r="FIM925" s="721"/>
      <c r="FIN925" s="3"/>
      <c r="FIO925" s="525"/>
      <c r="FIP925" s="3"/>
      <c r="FIQ925" s="721"/>
      <c r="FIR925" s="3"/>
      <c r="FIS925" s="525"/>
      <c r="FIT925" s="3"/>
      <c r="FIU925" s="721"/>
      <c r="FIV925" s="3"/>
      <c r="FIW925" s="525"/>
      <c r="FIX925" s="3"/>
      <c r="FIY925" s="721"/>
      <c r="FIZ925" s="3"/>
      <c r="FJA925" s="525"/>
      <c r="FJB925" s="3"/>
      <c r="FJC925" s="721"/>
      <c r="FJD925" s="3"/>
      <c r="FJE925" s="525"/>
      <c r="FJF925" s="3"/>
      <c r="FJG925" s="721"/>
      <c r="FJH925" s="3"/>
      <c r="FJI925" s="525"/>
      <c r="FJJ925" s="3"/>
      <c r="FJK925" s="721"/>
      <c r="FJL925" s="3"/>
      <c r="FJM925" s="525"/>
      <c r="FJN925" s="3"/>
      <c r="FJO925" s="721"/>
      <c r="FJP925" s="3"/>
      <c r="FJQ925" s="525"/>
      <c r="FJR925" s="3"/>
      <c r="FJS925" s="721"/>
      <c r="FJT925" s="3"/>
      <c r="FJU925" s="525"/>
      <c r="FJV925" s="3"/>
      <c r="FJW925" s="721"/>
      <c r="FJX925" s="3"/>
      <c r="FJY925" s="525"/>
      <c r="FJZ925" s="3"/>
      <c r="FKA925" s="721"/>
      <c r="FKB925" s="3"/>
      <c r="FKC925" s="525"/>
      <c r="FKD925" s="3"/>
      <c r="FKE925" s="721"/>
      <c r="FKF925" s="3"/>
      <c r="FKG925" s="525"/>
      <c r="FKH925" s="3"/>
      <c r="FKI925" s="721"/>
      <c r="FKJ925" s="3"/>
      <c r="FKK925" s="525"/>
      <c r="FKL925" s="3"/>
      <c r="FKM925" s="721"/>
      <c r="FKN925" s="3"/>
      <c r="FKO925" s="525"/>
      <c r="FKP925" s="3"/>
      <c r="FKQ925" s="721"/>
      <c r="FKR925" s="3"/>
      <c r="FKS925" s="525"/>
      <c r="FKT925" s="3"/>
      <c r="FKU925" s="721"/>
      <c r="FKV925" s="3"/>
      <c r="FKW925" s="525"/>
      <c r="FKX925" s="3"/>
      <c r="FKY925" s="721"/>
      <c r="FKZ925" s="3"/>
      <c r="FLA925" s="525"/>
      <c r="FLB925" s="3"/>
      <c r="FLC925" s="721"/>
      <c r="FLD925" s="3"/>
      <c r="FLE925" s="525"/>
      <c r="FLF925" s="3"/>
      <c r="FLG925" s="721"/>
      <c r="FLH925" s="3"/>
      <c r="FLI925" s="525"/>
      <c r="FLJ925" s="3"/>
      <c r="FLK925" s="721"/>
      <c r="FLL925" s="3"/>
      <c r="FLM925" s="525"/>
      <c r="FLN925" s="3"/>
      <c r="FLO925" s="721"/>
      <c r="FLP925" s="3"/>
      <c r="FLQ925" s="525"/>
      <c r="FLR925" s="3"/>
      <c r="FLS925" s="721"/>
      <c r="FLT925" s="3"/>
      <c r="FLU925" s="525"/>
      <c r="FLV925" s="3"/>
      <c r="FLW925" s="721"/>
      <c r="FLX925" s="3"/>
      <c r="FLY925" s="525"/>
      <c r="FLZ925" s="3"/>
      <c r="FMA925" s="721"/>
      <c r="FMB925" s="3"/>
      <c r="FMC925" s="525"/>
      <c r="FMD925" s="3"/>
      <c r="FME925" s="721"/>
      <c r="FMF925" s="3"/>
      <c r="FMG925" s="525"/>
      <c r="FMH925" s="3"/>
      <c r="FMI925" s="721"/>
      <c r="FMJ925" s="3"/>
      <c r="FMK925" s="525"/>
      <c r="FML925" s="3"/>
      <c r="FMM925" s="721"/>
      <c r="FMN925" s="3"/>
      <c r="FMO925" s="525"/>
      <c r="FMP925" s="3"/>
      <c r="FMQ925" s="721"/>
      <c r="FMR925" s="3"/>
      <c r="FMS925" s="525"/>
      <c r="FMT925" s="3"/>
      <c r="FMU925" s="721"/>
      <c r="FMV925" s="3"/>
      <c r="FMW925" s="525"/>
      <c r="FMX925" s="3"/>
      <c r="FMY925" s="721"/>
      <c r="FMZ925" s="3"/>
      <c r="FNA925" s="525"/>
      <c r="FNB925" s="3"/>
      <c r="FNC925" s="721"/>
      <c r="FND925" s="3"/>
      <c r="FNE925" s="525"/>
      <c r="FNF925" s="3"/>
      <c r="FNG925" s="721"/>
      <c r="FNH925" s="3"/>
      <c r="FNI925" s="525"/>
      <c r="FNJ925" s="3"/>
      <c r="FNK925" s="721"/>
      <c r="FNL925" s="3"/>
      <c r="FNM925" s="525"/>
      <c r="FNN925" s="3"/>
      <c r="FNO925" s="721"/>
      <c r="FNP925" s="3"/>
      <c r="FNQ925" s="525"/>
      <c r="FNR925" s="3"/>
      <c r="FNS925" s="721"/>
      <c r="FNT925" s="3"/>
      <c r="FNU925" s="525"/>
      <c r="FNV925" s="3"/>
      <c r="FNW925" s="721"/>
      <c r="FNX925" s="3"/>
      <c r="FNY925" s="525"/>
      <c r="FNZ925" s="3"/>
      <c r="FOA925" s="721"/>
      <c r="FOB925" s="3"/>
      <c r="FOC925" s="525"/>
      <c r="FOD925" s="3"/>
      <c r="FOE925" s="721"/>
      <c r="FOF925" s="3"/>
      <c r="FOG925" s="525"/>
      <c r="FOH925" s="3"/>
      <c r="FOI925" s="721"/>
      <c r="FOJ925" s="3"/>
      <c r="FOK925" s="525"/>
      <c r="FOL925" s="3"/>
      <c r="FOM925" s="721"/>
      <c r="FON925" s="3"/>
      <c r="FOO925" s="525"/>
      <c r="FOP925" s="3"/>
      <c r="FOQ925" s="721"/>
      <c r="FOR925" s="3"/>
      <c r="FOS925" s="525"/>
      <c r="FOT925" s="3"/>
      <c r="FOU925" s="721"/>
      <c r="FOV925" s="3"/>
      <c r="FOW925" s="525"/>
      <c r="FOX925" s="3"/>
      <c r="FOY925" s="721"/>
      <c r="FOZ925" s="3"/>
      <c r="FPA925" s="525"/>
      <c r="FPB925" s="3"/>
      <c r="FPC925" s="721"/>
      <c r="FPD925" s="3"/>
      <c r="FPE925" s="525"/>
      <c r="FPF925" s="3"/>
      <c r="FPG925" s="721"/>
      <c r="FPH925" s="3"/>
      <c r="FPI925" s="525"/>
      <c r="FPJ925" s="3"/>
      <c r="FPK925" s="721"/>
      <c r="FPL925" s="3"/>
      <c r="FPM925" s="525"/>
      <c r="FPN925" s="3"/>
      <c r="FPO925" s="721"/>
      <c r="FPP925" s="3"/>
      <c r="FPQ925" s="525"/>
      <c r="FPR925" s="3"/>
      <c r="FPS925" s="721"/>
      <c r="FPT925" s="3"/>
      <c r="FPU925" s="525"/>
      <c r="FPV925" s="3"/>
      <c r="FPW925" s="721"/>
      <c r="FPX925" s="3"/>
      <c r="FPY925" s="525"/>
      <c r="FPZ925" s="3"/>
      <c r="FQA925" s="721"/>
      <c r="FQB925" s="3"/>
      <c r="FQC925" s="525"/>
      <c r="FQD925" s="3"/>
      <c r="FQE925" s="721"/>
      <c r="FQF925" s="3"/>
      <c r="FQG925" s="525"/>
      <c r="FQH925" s="3"/>
      <c r="FQI925" s="721"/>
      <c r="FQJ925" s="3"/>
      <c r="FQK925" s="525"/>
      <c r="FQL925" s="3"/>
      <c r="FQM925" s="721"/>
      <c r="FQN925" s="3"/>
      <c r="FQO925" s="525"/>
      <c r="FQP925" s="3"/>
      <c r="FQQ925" s="721"/>
      <c r="FQR925" s="3"/>
      <c r="FQS925" s="525"/>
      <c r="FQT925" s="3"/>
      <c r="FQU925" s="721"/>
      <c r="FQV925" s="3"/>
      <c r="FQW925" s="525"/>
      <c r="FQX925" s="3"/>
      <c r="FQY925" s="721"/>
      <c r="FQZ925" s="3"/>
      <c r="FRA925" s="525"/>
      <c r="FRB925" s="3"/>
      <c r="FRC925" s="721"/>
      <c r="FRD925" s="3"/>
      <c r="FRE925" s="525"/>
      <c r="FRF925" s="3"/>
      <c r="FRG925" s="721"/>
      <c r="FRH925" s="3"/>
      <c r="FRI925" s="525"/>
      <c r="FRJ925" s="3"/>
      <c r="FRK925" s="721"/>
      <c r="FRL925" s="3"/>
      <c r="FRM925" s="525"/>
      <c r="FRN925" s="3"/>
      <c r="FRO925" s="721"/>
      <c r="FRP925" s="3"/>
      <c r="FRQ925" s="525"/>
      <c r="FRR925" s="3"/>
      <c r="FRS925" s="721"/>
      <c r="FRT925" s="3"/>
      <c r="FRU925" s="525"/>
      <c r="FRV925" s="3"/>
      <c r="FRW925" s="721"/>
      <c r="FRX925" s="3"/>
      <c r="FRY925" s="525"/>
      <c r="FRZ925" s="3"/>
      <c r="FSA925" s="721"/>
      <c r="FSB925" s="3"/>
      <c r="FSC925" s="525"/>
      <c r="FSD925" s="3"/>
      <c r="FSE925" s="721"/>
      <c r="FSF925" s="3"/>
      <c r="FSG925" s="525"/>
      <c r="FSH925" s="3"/>
      <c r="FSI925" s="721"/>
      <c r="FSJ925" s="3"/>
      <c r="FSK925" s="525"/>
      <c r="FSL925" s="3"/>
      <c r="FSM925" s="721"/>
      <c r="FSN925" s="3"/>
      <c r="FSO925" s="525"/>
      <c r="FSP925" s="3"/>
      <c r="FSQ925" s="721"/>
      <c r="FSR925" s="3"/>
      <c r="FSS925" s="525"/>
      <c r="FST925" s="3"/>
      <c r="FSU925" s="721"/>
      <c r="FSV925" s="3"/>
      <c r="FSW925" s="525"/>
      <c r="FSX925" s="3"/>
      <c r="FSY925" s="721"/>
      <c r="FSZ925" s="3"/>
      <c r="FTA925" s="525"/>
      <c r="FTB925" s="3"/>
      <c r="FTC925" s="721"/>
      <c r="FTD925" s="3"/>
      <c r="FTE925" s="525"/>
      <c r="FTF925" s="3"/>
      <c r="FTG925" s="721"/>
      <c r="FTH925" s="3"/>
      <c r="FTI925" s="525"/>
      <c r="FTJ925" s="3"/>
      <c r="FTK925" s="721"/>
      <c r="FTL925" s="3"/>
      <c r="FTM925" s="525"/>
      <c r="FTN925" s="3"/>
      <c r="FTO925" s="721"/>
      <c r="FTP925" s="3"/>
      <c r="FTQ925" s="525"/>
      <c r="FTR925" s="3"/>
      <c r="FTS925" s="721"/>
      <c r="FTT925" s="3"/>
      <c r="FTU925" s="525"/>
      <c r="FTV925" s="3"/>
      <c r="FTW925" s="721"/>
      <c r="FTX925" s="3"/>
      <c r="FTY925" s="525"/>
      <c r="FTZ925" s="3"/>
      <c r="FUA925" s="721"/>
      <c r="FUB925" s="3"/>
      <c r="FUC925" s="525"/>
      <c r="FUD925" s="3"/>
      <c r="FUE925" s="721"/>
      <c r="FUF925" s="3"/>
      <c r="FUG925" s="525"/>
      <c r="FUH925" s="3"/>
      <c r="FUI925" s="721"/>
      <c r="FUJ925" s="3"/>
      <c r="FUK925" s="525"/>
      <c r="FUL925" s="3"/>
      <c r="FUM925" s="721"/>
      <c r="FUN925" s="3"/>
      <c r="FUO925" s="525"/>
      <c r="FUP925" s="3"/>
      <c r="FUQ925" s="721"/>
      <c r="FUR925" s="3"/>
      <c r="FUS925" s="525"/>
      <c r="FUT925" s="3"/>
      <c r="FUU925" s="721"/>
      <c r="FUV925" s="3"/>
      <c r="FUW925" s="525"/>
      <c r="FUX925" s="3"/>
      <c r="FUY925" s="721"/>
      <c r="FUZ925" s="3"/>
      <c r="FVA925" s="525"/>
      <c r="FVB925" s="3"/>
      <c r="FVC925" s="721"/>
      <c r="FVD925" s="3"/>
      <c r="FVE925" s="525"/>
      <c r="FVF925" s="3"/>
      <c r="FVG925" s="721"/>
      <c r="FVH925" s="3"/>
      <c r="FVI925" s="525"/>
      <c r="FVJ925" s="3"/>
      <c r="FVK925" s="721"/>
      <c r="FVL925" s="3"/>
      <c r="FVM925" s="525"/>
      <c r="FVN925" s="3"/>
      <c r="FVO925" s="721"/>
      <c r="FVP925" s="3"/>
      <c r="FVQ925" s="525"/>
      <c r="FVR925" s="3"/>
      <c r="FVS925" s="721"/>
      <c r="FVT925" s="3"/>
      <c r="FVU925" s="525"/>
      <c r="FVV925" s="3"/>
      <c r="FVW925" s="721"/>
      <c r="FVX925" s="3"/>
      <c r="FVY925" s="525"/>
      <c r="FVZ925" s="3"/>
      <c r="FWA925" s="721"/>
      <c r="FWB925" s="3"/>
      <c r="FWC925" s="525"/>
      <c r="FWD925" s="3"/>
      <c r="FWE925" s="721"/>
      <c r="FWF925" s="3"/>
      <c r="FWG925" s="525"/>
      <c r="FWH925" s="3"/>
      <c r="FWI925" s="721"/>
      <c r="FWJ925" s="3"/>
      <c r="FWK925" s="525"/>
      <c r="FWL925" s="3"/>
      <c r="FWM925" s="721"/>
      <c r="FWN925" s="3"/>
      <c r="FWO925" s="525"/>
      <c r="FWP925" s="3"/>
      <c r="FWQ925" s="721"/>
      <c r="FWR925" s="3"/>
      <c r="FWS925" s="525"/>
      <c r="FWT925" s="3"/>
      <c r="FWU925" s="721"/>
      <c r="FWV925" s="3"/>
      <c r="FWW925" s="525"/>
      <c r="FWX925" s="3"/>
      <c r="FWY925" s="721"/>
      <c r="FWZ925" s="3"/>
      <c r="FXA925" s="525"/>
      <c r="FXB925" s="3"/>
      <c r="FXC925" s="721"/>
      <c r="FXD925" s="3"/>
      <c r="FXE925" s="525"/>
      <c r="FXF925" s="3"/>
      <c r="FXG925" s="721"/>
      <c r="FXH925" s="3"/>
      <c r="FXI925" s="525"/>
      <c r="FXJ925" s="3"/>
      <c r="FXK925" s="721"/>
      <c r="FXL925" s="3"/>
      <c r="FXM925" s="525"/>
      <c r="FXN925" s="3"/>
      <c r="FXO925" s="721"/>
      <c r="FXP925" s="3"/>
      <c r="FXQ925" s="525"/>
      <c r="FXR925" s="3"/>
      <c r="FXS925" s="721"/>
      <c r="FXT925" s="3"/>
      <c r="FXU925" s="525"/>
      <c r="FXV925" s="3"/>
      <c r="FXW925" s="721"/>
      <c r="FXX925" s="3"/>
      <c r="FXY925" s="525"/>
      <c r="FXZ925" s="3"/>
      <c r="FYA925" s="721"/>
      <c r="FYB925" s="3"/>
      <c r="FYC925" s="525"/>
      <c r="FYD925" s="3"/>
      <c r="FYE925" s="721"/>
      <c r="FYF925" s="3"/>
      <c r="FYG925" s="525"/>
      <c r="FYH925" s="3"/>
      <c r="FYI925" s="721"/>
      <c r="FYJ925" s="3"/>
      <c r="FYK925" s="525"/>
      <c r="FYL925" s="3"/>
      <c r="FYM925" s="721"/>
      <c r="FYN925" s="3"/>
      <c r="FYO925" s="525"/>
      <c r="FYP925" s="3"/>
      <c r="FYQ925" s="721"/>
      <c r="FYR925" s="3"/>
      <c r="FYS925" s="525"/>
      <c r="FYT925" s="3"/>
      <c r="FYU925" s="721"/>
      <c r="FYV925" s="3"/>
      <c r="FYW925" s="525"/>
      <c r="FYX925" s="3"/>
      <c r="FYY925" s="721"/>
      <c r="FYZ925" s="3"/>
      <c r="FZA925" s="525"/>
      <c r="FZB925" s="3"/>
      <c r="FZC925" s="721"/>
      <c r="FZD925" s="3"/>
      <c r="FZE925" s="525"/>
      <c r="FZF925" s="3"/>
      <c r="FZG925" s="721"/>
      <c r="FZH925" s="3"/>
      <c r="FZI925" s="525"/>
      <c r="FZJ925" s="3"/>
      <c r="FZK925" s="721"/>
      <c r="FZL925" s="3"/>
      <c r="FZM925" s="525"/>
      <c r="FZN925" s="3"/>
      <c r="FZO925" s="721"/>
      <c r="FZP925" s="3"/>
      <c r="FZQ925" s="525"/>
      <c r="FZR925" s="3"/>
      <c r="FZS925" s="721"/>
      <c r="FZT925" s="3"/>
      <c r="FZU925" s="525"/>
      <c r="FZV925" s="3"/>
      <c r="FZW925" s="721"/>
      <c r="FZX925" s="3"/>
      <c r="FZY925" s="525"/>
      <c r="FZZ925" s="3"/>
      <c r="GAA925" s="721"/>
      <c r="GAB925" s="3"/>
      <c r="GAC925" s="525"/>
      <c r="GAD925" s="3"/>
      <c r="GAE925" s="721"/>
      <c r="GAF925" s="3"/>
      <c r="GAG925" s="525"/>
      <c r="GAH925" s="3"/>
      <c r="GAI925" s="721"/>
      <c r="GAJ925" s="3"/>
      <c r="GAK925" s="525"/>
      <c r="GAL925" s="3"/>
      <c r="GAM925" s="721"/>
      <c r="GAN925" s="3"/>
      <c r="GAO925" s="525"/>
      <c r="GAP925" s="3"/>
      <c r="GAQ925" s="721"/>
      <c r="GAR925" s="3"/>
      <c r="GAS925" s="525"/>
      <c r="GAT925" s="3"/>
      <c r="GAU925" s="721"/>
      <c r="GAV925" s="3"/>
      <c r="GAW925" s="525"/>
      <c r="GAX925" s="3"/>
      <c r="GAY925" s="721"/>
      <c r="GAZ925" s="3"/>
      <c r="GBA925" s="525"/>
      <c r="GBB925" s="3"/>
      <c r="GBC925" s="721"/>
      <c r="GBD925" s="3"/>
      <c r="GBE925" s="525"/>
      <c r="GBF925" s="3"/>
      <c r="GBG925" s="721"/>
      <c r="GBH925" s="3"/>
      <c r="GBI925" s="525"/>
      <c r="GBJ925" s="3"/>
      <c r="GBK925" s="721"/>
      <c r="GBL925" s="3"/>
      <c r="GBM925" s="525"/>
      <c r="GBN925" s="3"/>
      <c r="GBO925" s="721"/>
      <c r="GBP925" s="3"/>
      <c r="GBQ925" s="525"/>
      <c r="GBR925" s="3"/>
      <c r="GBS925" s="721"/>
      <c r="GBT925" s="3"/>
      <c r="GBU925" s="525"/>
      <c r="GBV925" s="3"/>
      <c r="GBW925" s="721"/>
      <c r="GBX925" s="3"/>
      <c r="GBY925" s="525"/>
      <c r="GBZ925" s="3"/>
      <c r="GCA925" s="721"/>
      <c r="GCB925" s="3"/>
      <c r="GCC925" s="525"/>
      <c r="GCD925" s="3"/>
      <c r="GCE925" s="721"/>
      <c r="GCF925" s="3"/>
      <c r="GCG925" s="525"/>
      <c r="GCH925" s="3"/>
      <c r="GCI925" s="721"/>
      <c r="GCJ925" s="3"/>
      <c r="GCK925" s="525"/>
      <c r="GCL925" s="3"/>
      <c r="GCM925" s="721"/>
      <c r="GCN925" s="3"/>
      <c r="GCO925" s="525"/>
      <c r="GCP925" s="3"/>
      <c r="GCQ925" s="721"/>
      <c r="GCR925" s="3"/>
      <c r="GCS925" s="525"/>
      <c r="GCT925" s="3"/>
      <c r="GCU925" s="721"/>
      <c r="GCV925" s="3"/>
      <c r="GCW925" s="525"/>
      <c r="GCX925" s="3"/>
      <c r="GCY925" s="721"/>
      <c r="GCZ925" s="3"/>
      <c r="GDA925" s="525"/>
      <c r="GDB925" s="3"/>
      <c r="GDC925" s="721"/>
      <c r="GDD925" s="3"/>
      <c r="GDE925" s="525"/>
      <c r="GDF925" s="3"/>
      <c r="GDG925" s="721"/>
      <c r="GDH925" s="3"/>
      <c r="GDI925" s="525"/>
      <c r="GDJ925" s="3"/>
      <c r="GDK925" s="721"/>
      <c r="GDL925" s="3"/>
      <c r="GDM925" s="525"/>
      <c r="GDN925" s="3"/>
      <c r="GDO925" s="721"/>
      <c r="GDP925" s="3"/>
      <c r="GDQ925" s="525"/>
      <c r="GDR925" s="3"/>
      <c r="GDS925" s="721"/>
      <c r="GDT925" s="3"/>
      <c r="GDU925" s="525"/>
      <c r="GDV925" s="3"/>
      <c r="GDW925" s="721"/>
      <c r="GDX925" s="3"/>
      <c r="GDY925" s="525"/>
      <c r="GDZ925" s="3"/>
      <c r="GEA925" s="721"/>
      <c r="GEB925" s="3"/>
      <c r="GEC925" s="525"/>
      <c r="GED925" s="3"/>
      <c r="GEE925" s="721"/>
      <c r="GEF925" s="3"/>
      <c r="GEG925" s="525"/>
      <c r="GEH925" s="3"/>
      <c r="GEI925" s="721"/>
      <c r="GEJ925" s="3"/>
      <c r="GEK925" s="525"/>
      <c r="GEL925" s="3"/>
      <c r="GEM925" s="721"/>
      <c r="GEN925" s="3"/>
      <c r="GEO925" s="525"/>
      <c r="GEP925" s="3"/>
      <c r="GEQ925" s="721"/>
      <c r="GER925" s="3"/>
      <c r="GES925" s="525"/>
      <c r="GET925" s="3"/>
      <c r="GEU925" s="721"/>
      <c r="GEV925" s="3"/>
      <c r="GEW925" s="525"/>
      <c r="GEX925" s="3"/>
      <c r="GEY925" s="721"/>
      <c r="GEZ925" s="3"/>
      <c r="GFA925" s="525"/>
      <c r="GFB925" s="3"/>
      <c r="GFC925" s="721"/>
      <c r="GFD925" s="3"/>
      <c r="GFE925" s="525"/>
      <c r="GFF925" s="3"/>
      <c r="GFG925" s="721"/>
      <c r="GFH925" s="3"/>
      <c r="GFI925" s="525"/>
      <c r="GFJ925" s="3"/>
      <c r="GFK925" s="721"/>
      <c r="GFL925" s="3"/>
      <c r="GFM925" s="525"/>
      <c r="GFN925" s="3"/>
      <c r="GFO925" s="721"/>
      <c r="GFP925" s="3"/>
      <c r="GFQ925" s="525"/>
      <c r="GFR925" s="3"/>
      <c r="GFS925" s="721"/>
      <c r="GFT925" s="3"/>
      <c r="GFU925" s="525"/>
      <c r="GFV925" s="3"/>
      <c r="GFW925" s="721"/>
      <c r="GFX925" s="3"/>
      <c r="GFY925" s="525"/>
      <c r="GFZ925" s="3"/>
      <c r="GGA925" s="721"/>
      <c r="GGB925" s="3"/>
      <c r="GGC925" s="525"/>
      <c r="GGD925" s="3"/>
      <c r="GGE925" s="721"/>
      <c r="GGF925" s="3"/>
      <c r="GGG925" s="525"/>
      <c r="GGH925" s="3"/>
      <c r="GGI925" s="721"/>
      <c r="GGJ925" s="3"/>
      <c r="GGK925" s="525"/>
      <c r="GGL925" s="3"/>
      <c r="GGM925" s="721"/>
      <c r="GGN925" s="3"/>
      <c r="GGO925" s="525"/>
      <c r="GGP925" s="3"/>
      <c r="GGQ925" s="721"/>
      <c r="GGR925" s="3"/>
      <c r="GGS925" s="525"/>
      <c r="GGT925" s="3"/>
      <c r="GGU925" s="721"/>
      <c r="GGV925" s="3"/>
      <c r="GGW925" s="525"/>
      <c r="GGX925" s="3"/>
      <c r="GGY925" s="721"/>
      <c r="GGZ925" s="3"/>
      <c r="GHA925" s="525"/>
      <c r="GHB925" s="3"/>
      <c r="GHC925" s="721"/>
      <c r="GHD925" s="3"/>
      <c r="GHE925" s="525"/>
      <c r="GHF925" s="3"/>
      <c r="GHG925" s="721"/>
      <c r="GHH925" s="3"/>
      <c r="GHI925" s="525"/>
      <c r="GHJ925" s="3"/>
      <c r="GHK925" s="721"/>
      <c r="GHL925" s="3"/>
      <c r="GHM925" s="525"/>
      <c r="GHN925" s="3"/>
      <c r="GHO925" s="721"/>
      <c r="GHP925" s="3"/>
      <c r="GHQ925" s="525"/>
      <c r="GHR925" s="3"/>
      <c r="GHS925" s="721"/>
      <c r="GHT925" s="3"/>
      <c r="GHU925" s="525"/>
      <c r="GHV925" s="3"/>
      <c r="GHW925" s="721"/>
      <c r="GHX925" s="3"/>
      <c r="GHY925" s="525"/>
      <c r="GHZ925" s="3"/>
      <c r="GIA925" s="721"/>
      <c r="GIB925" s="3"/>
      <c r="GIC925" s="525"/>
      <c r="GID925" s="3"/>
      <c r="GIE925" s="721"/>
      <c r="GIF925" s="3"/>
      <c r="GIG925" s="525"/>
      <c r="GIH925" s="3"/>
      <c r="GII925" s="721"/>
      <c r="GIJ925" s="3"/>
      <c r="GIK925" s="525"/>
      <c r="GIL925" s="3"/>
      <c r="GIM925" s="721"/>
      <c r="GIN925" s="3"/>
      <c r="GIO925" s="525"/>
      <c r="GIP925" s="3"/>
      <c r="GIQ925" s="721"/>
      <c r="GIR925" s="3"/>
      <c r="GIS925" s="525"/>
      <c r="GIT925" s="3"/>
      <c r="GIU925" s="721"/>
      <c r="GIV925" s="3"/>
      <c r="GIW925" s="525"/>
      <c r="GIX925" s="3"/>
      <c r="GIY925" s="721"/>
      <c r="GIZ925" s="3"/>
      <c r="GJA925" s="525"/>
      <c r="GJB925" s="3"/>
      <c r="GJC925" s="721"/>
      <c r="GJD925" s="3"/>
      <c r="GJE925" s="525"/>
      <c r="GJF925" s="3"/>
      <c r="GJG925" s="721"/>
      <c r="GJH925" s="3"/>
      <c r="GJI925" s="525"/>
      <c r="GJJ925" s="3"/>
      <c r="GJK925" s="721"/>
      <c r="GJL925" s="3"/>
      <c r="GJM925" s="525"/>
      <c r="GJN925" s="3"/>
      <c r="GJO925" s="721"/>
      <c r="GJP925" s="3"/>
      <c r="GJQ925" s="525"/>
      <c r="GJR925" s="3"/>
      <c r="GJS925" s="721"/>
      <c r="GJT925" s="3"/>
      <c r="GJU925" s="525"/>
      <c r="GJV925" s="3"/>
      <c r="GJW925" s="721"/>
      <c r="GJX925" s="3"/>
      <c r="GJY925" s="525"/>
      <c r="GJZ925" s="3"/>
      <c r="GKA925" s="721"/>
      <c r="GKB925" s="3"/>
      <c r="GKC925" s="525"/>
      <c r="GKD925" s="3"/>
      <c r="GKE925" s="721"/>
      <c r="GKF925" s="3"/>
      <c r="GKG925" s="525"/>
      <c r="GKH925" s="3"/>
      <c r="GKI925" s="721"/>
      <c r="GKJ925" s="3"/>
      <c r="GKK925" s="525"/>
      <c r="GKL925" s="3"/>
      <c r="GKM925" s="721"/>
      <c r="GKN925" s="3"/>
      <c r="GKO925" s="525"/>
      <c r="GKP925" s="3"/>
      <c r="GKQ925" s="721"/>
      <c r="GKR925" s="3"/>
      <c r="GKS925" s="525"/>
      <c r="GKT925" s="3"/>
      <c r="GKU925" s="721"/>
      <c r="GKV925" s="3"/>
      <c r="GKW925" s="525"/>
      <c r="GKX925" s="3"/>
      <c r="GKY925" s="721"/>
      <c r="GKZ925" s="3"/>
      <c r="GLA925" s="525"/>
      <c r="GLB925" s="3"/>
      <c r="GLC925" s="721"/>
      <c r="GLD925" s="3"/>
      <c r="GLE925" s="525"/>
      <c r="GLF925" s="3"/>
      <c r="GLG925" s="721"/>
      <c r="GLH925" s="3"/>
      <c r="GLI925" s="525"/>
      <c r="GLJ925" s="3"/>
      <c r="GLK925" s="721"/>
      <c r="GLL925" s="3"/>
      <c r="GLM925" s="525"/>
      <c r="GLN925" s="3"/>
      <c r="GLO925" s="721"/>
      <c r="GLP925" s="3"/>
      <c r="GLQ925" s="525"/>
      <c r="GLR925" s="3"/>
      <c r="GLS925" s="721"/>
      <c r="GLT925" s="3"/>
      <c r="GLU925" s="525"/>
      <c r="GLV925" s="3"/>
      <c r="GLW925" s="721"/>
      <c r="GLX925" s="3"/>
      <c r="GLY925" s="525"/>
      <c r="GLZ925" s="3"/>
      <c r="GMA925" s="721"/>
      <c r="GMB925" s="3"/>
      <c r="GMC925" s="525"/>
      <c r="GMD925" s="3"/>
      <c r="GME925" s="721"/>
      <c r="GMF925" s="3"/>
      <c r="GMG925" s="525"/>
      <c r="GMH925" s="3"/>
      <c r="GMI925" s="721"/>
      <c r="GMJ925" s="3"/>
      <c r="GMK925" s="525"/>
      <c r="GML925" s="3"/>
      <c r="GMM925" s="721"/>
      <c r="GMN925" s="3"/>
      <c r="GMO925" s="525"/>
      <c r="GMP925" s="3"/>
      <c r="GMQ925" s="721"/>
      <c r="GMR925" s="3"/>
      <c r="GMS925" s="525"/>
      <c r="GMT925" s="3"/>
      <c r="GMU925" s="721"/>
      <c r="GMV925" s="3"/>
      <c r="GMW925" s="525"/>
      <c r="GMX925" s="3"/>
      <c r="GMY925" s="721"/>
      <c r="GMZ925" s="3"/>
      <c r="GNA925" s="525"/>
      <c r="GNB925" s="3"/>
      <c r="GNC925" s="721"/>
      <c r="GND925" s="3"/>
      <c r="GNE925" s="525"/>
      <c r="GNF925" s="3"/>
      <c r="GNG925" s="721"/>
      <c r="GNH925" s="3"/>
      <c r="GNI925" s="525"/>
      <c r="GNJ925" s="3"/>
      <c r="GNK925" s="721"/>
      <c r="GNL925" s="3"/>
      <c r="GNM925" s="525"/>
      <c r="GNN925" s="3"/>
      <c r="GNO925" s="721"/>
      <c r="GNP925" s="3"/>
      <c r="GNQ925" s="525"/>
      <c r="GNR925" s="3"/>
      <c r="GNS925" s="721"/>
      <c r="GNT925" s="3"/>
      <c r="GNU925" s="525"/>
      <c r="GNV925" s="3"/>
      <c r="GNW925" s="721"/>
      <c r="GNX925" s="3"/>
      <c r="GNY925" s="525"/>
      <c r="GNZ925" s="3"/>
      <c r="GOA925" s="721"/>
      <c r="GOB925" s="3"/>
      <c r="GOC925" s="525"/>
      <c r="GOD925" s="3"/>
      <c r="GOE925" s="721"/>
      <c r="GOF925" s="3"/>
      <c r="GOG925" s="525"/>
      <c r="GOH925" s="3"/>
      <c r="GOI925" s="721"/>
      <c r="GOJ925" s="3"/>
      <c r="GOK925" s="525"/>
      <c r="GOL925" s="3"/>
      <c r="GOM925" s="721"/>
      <c r="GON925" s="3"/>
      <c r="GOO925" s="525"/>
      <c r="GOP925" s="3"/>
      <c r="GOQ925" s="721"/>
      <c r="GOR925" s="3"/>
      <c r="GOS925" s="525"/>
      <c r="GOT925" s="3"/>
      <c r="GOU925" s="721"/>
      <c r="GOV925" s="3"/>
      <c r="GOW925" s="525"/>
      <c r="GOX925" s="3"/>
      <c r="GOY925" s="721"/>
      <c r="GOZ925" s="3"/>
      <c r="GPA925" s="525"/>
      <c r="GPB925" s="3"/>
      <c r="GPC925" s="721"/>
      <c r="GPD925" s="3"/>
      <c r="GPE925" s="525"/>
      <c r="GPF925" s="3"/>
      <c r="GPG925" s="721"/>
      <c r="GPH925" s="3"/>
      <c r="GPI925" s="525"/>
      <c r="GPJ925" s="3"/>
      <c r="GPK925" s="721"/>
      <c r="GPL925" s="3"/>
      <c r="GPM925" s="525"/>
      <c r="GPN925" s="3"/>
      <c r="GPO925" s="721"/>
      <c r="GPP925" s="3"/>
      <c r="GPQ925" s="525"/>
      <c r="GPR925" s="3"/>
      <c r="GPS925" s="721"/>
      <c r="GPT925" s="3"/>
      <c r="GPU925" s="525"/>
      <c r="GPV925" s="3"/>
      <c r="GPW925" s="721"/>
      <c r="GPX925" s="3"/>
      <c r="GPY925" s="525"/>
      <c r="GPZ925" s="3"/>
      <c r="GQA925" s="721"/>
      <c r="GQB925" s="3"/>
      <c r="GQC925" s="525"/>
      <c r="GQD925" s="3"/>
      <c r="GQE925" s="721"/>
      <c r="GQF925" s="3"/>
      <c r="GQG925" s="525"/>
      <c r="GQH925" s="3"/>
      <c r="GQI925" s="721"/>
      <c r="GQJ925" s="3"/>
      <c r="GQK925" s="525"/>
      <c r="GQL925" s="3"/>
      <c r="GQM925" s="721"/>
      <c r="GQN925" s="3"/>
      <c r="GQO925" s="525"/>
      <c r="GQP925" s="3"/>
      <c r="GQQ925" s="721"/>
      <c r="GQR925" s="3"/>
      <c r="GQS925" s="525"/>
      <c r="GQT925" s="3"/>
      <c r="GQU925" s="721"/>
      <c r="GQV925" s="3"/>
      <c r="GQW925" s="525"/>
      <c r="GQX925" s="3"/>
      <c r="GQY925" s="721"/>
      <c r="GQZ925" s="3"/>
      <c r="GRA925" s="525"/>
      <c r="GRB925" s="3"/>
      <c r="GRC925" s="721"/>
      <c r="GRD925" s="3"/>
      <c r="GRE925" s="525"/>
      <c r="GRF925" s="3"/>
      <c r="GRG925" s="721"/>
      <c r="GRH925" s="3"/>
      <c r="GRI925" s="525"/>
      <c r="GRJ925" s="3"/>
      <c r="GRK925" s="721"/>
      <c r="GRL925" s="3"/>
      <c r="GRM925" s="525"/>
      <c r="GRN925" s="3"/>
      <c r="GRO925" s="721"/>
      <c r="GRP925" s="3"/>
      <c r="GRQ925" s="525"/>
      <c r="GRR925" s="3"/>
      <c r="GRS925" s="721"/>
      <c r="GRT925" s="3"/>
      <c r="GRU925" s="525"/>
      <c r="GRV925" s="3"/>
      <c r="GRW925" s="721"/>
      <c r="GRX925" s="3"/>
      <c r="GRY925" s="525"/>
      <c r="GRZ925" s="3"/>
      <c r="GSA925" s="721"/>
      <c r="GSB925" s="3"/>
      <c r="GSC925" s="525"/>
      <c r="GSD925" s="3"/>
      <c r="GSE925" s="721"/>
      <c r="GSF925" s="3"/>
      <c r="GSG925" s="525"/>
      <c r="GSH925" s="3"/>
      <c r="GSI925" s="721"/>
      <c r="GSJ925" s="3"/>
      <c r="GSK925" s="525"/>
      <c r="GSL925" s="3"/>
      <c r="GSM925" s="721"/>
      <c r="GSN925" s="3"/>
      <c r="GSO925" s="525"/>
      <c r="GSP925" s="3"/>
      <c r="GSQ925" s="721"/>
      <c r="GSR925" s="3"/>
      <c r="GSS925" s="525"/>
      <c r="GST925" s="3"/>
      <c r="GSU925" s="721"/>
      <c r="GSV925" s="3"/>
      <c r="GSW925" s="525"/>
      <c r="GSX925" s="3"/>
      <c r="GSY925" s="721"/>
      <c r="GSZ925" s="3"/>
      <c r="GTA925" s="525"/>
      <c r="GTB925" s="3"/>
      <c r="GTC925" s="721"/>
      <c r="GTD925" s="3"/>
      <c r="GTE925" s="525"/>
      <c r="GTF925" s="3"/>
      <c r="GTG925" s="721"/>
      <c r="GTH925" s="3"/>
      <c r="GTI925" s="525"/>
      <c r="GTJ925" s="3"/>
      <c r="GTK925" s="721"/>
      <c r="GTL925" s="3"/>
      <c r="GTM925" s="525"/>
      <c r="GTN925" s="3"/>
      <c r="GTO925" s="721"/>
      <c r="GTP925" s="3"/>
      <c r="GTQ925" s="525"/>
      <c r="GTR925" s="3"/>
      <c r="GTS925" s="721"/>
      <c r="GTT925" s="3"/>
      <c r="GTU925" s="525"/>
      <c r="GTV925" s="3"/>
      <c r="GTW925" s="721"/>
      <c r="GTX925" s="3"/>
      <c r="GTY925" s="525"/>
      <c r="GTZ925" s="3"/>
      <c r="GUA925" s="721"/>
      <c r="GUB925" s="3"/>
      <c r="GUC925" s="525"/>
      <c r="GUD925" s="3"/>
      <c r="GUE925" s="721"/>
      <c r="GUF925" s="3"/>
      <c r="GUG925" s="525"/>
      <c r="GUH925" s="3"/>
      <c r="GUI925" s="721"/>
      <c r="GUJ925" s="3"/>
      <c r="GUK925" s="525"/>
      <c r="GUL925" s="3"/>
      <c r="GUM925" s="721"/>
      <c r="GUN925" s="3"/>
      <c r="GUO925" s="525"/>
      <c r="GUP925" s="3"/>
      <c r="GUQ925" s="721"/>
      <c r="GUR925" s="3"/>
      <c r="GUS925" s="525"/>
      <c r="GUT925" s="3"/>
      <c r="GUU925" s="721"/>
      <c r="GUV925" s="3"/>
      <c r="GUW925" s="525"/>
      <c r="GUX925" s="3"/>
      <c r="GUY925" s="721"/>
      <c r="GUZ925" s="3"/>
      <c r="GVA925" s="525"/>
      <c r="GVB925" s="3"/>
      <c r="GVC925" s="721"/>
      <c r="GVD925" s="3"/>
      <c r="GVE925" s="525"/>
      <c r="GVF925" s="3"/>
      <c r="GVG925" s="721"/>
      <c r="GVH925" s="3"/>
      <c r="GVI925" s="525"/>
      <c r="GVJ925" s="3"/>
      <c r="GVK925" s="721"/>
      <c r="GVL925" s="3"/>
      <c r="GVM925" s="525"/>
      <c r="GVN925" s="3"/>
      <c r="GVO925" s="721"/>
      <c r="GVP925" s="3"/>
      <c r="GVQ925" s="525"/>
      <c r="GVR925" s="3"/>
      <c r="GVS925" s="721"/>
      <c r="GVT925" s="3"/>
      <c r="GVU925" s="525"/>
      <c r="GVV925" s="3"/>
      <c r="GVW925" s="721"/>
      <c r="GVX925" s="3"/>
      <c r="GVY925" s="525"/>
      <c r="GVZ925" s="3"/>
      <c r="GWA925" s="721"/>
      <c r="GWB925" s="3"/>
      <c r="GWC925" s="525"/>
      <c r="GWD925" s="3"/>
      <c r="GWE925" s="721"/>
      <c r="GWF925" s="3"/>
      <c r="GWG925" s="525"/>
      <c r="GWH925" s="3"/>
      <c r="GWI925" s="721"/>
      <c r="GWJ925" s="3"/>
      <c r="GWK925" s="525"/>
      <c r="GWL925" s="3"/>
      <c r="GWM925" s="721"/>
      <c r="GWN925" s="3"/>
      <c r="GWO925" s="525"/>
      <c r="GWP925" s="3"/>
      <c r="GWQ925" s="721"/>
      <c r="GWR925" s="3"/>
      <c r="GWS925" s="525"/>
      <c r="GWT925" s="3"/>
      <c r="GWU925" s="721"/>
      <c r="GWV925" s="3"/>
      <c r="GWW925" s="525"/>
      <c r="GWX925" s="3"/>
      <c r="GWY925" s="721"/>
      <c r="GWZ925" s="3"/>
      <c r="GXA925" s="525"/>
      <c r="GXB925" s="3"/>
      <c r="GXC925" s="721"/>
      <c r="GXD925" s="3"/>
      <c r="GXE925" s="525"/>
      <c r="GXF925" s="3"/>
      <c r="GXG925" s="721"/>
      <c r="GXH925" s="3"/>
      <c r="GXI925" s="525"/>
      <c r="GXJ925" s="3"/>
      <c r="GXK925" s="721"/>
      <c r="GXL925" s="3"/>
      <c r="GXM925" s="525"/>
      <c r="GXN925" s="3"/>
      <c r="GXO925" s="721"/>
      <c r="GXP925" s="3"/>
      <c r="GXQ925" s="525"/>
      <c r="GXR925" s="3"/>
      <c r="GXS925" s="721"/>
      <c r="GXT925" s="3"/>
      <c r="GXU925" s="525"/>
      <c r="GXV925" s="3"/>
      <c r="GXW925" s="721"/>
      <c r="GXX925" s="3"/>
      <c r="GXY925" s="525"/>
      <c r="GXZ925" s="3"/>
      <c r="GYA925" s="721"/>
      <c r="GYB925" s="3"/>
      <c r="GYC925" s="525"/>
      <c r="GYD925" s="3"/>
      <c r="GYE925" s="721"/>
      <c r="GYF925" s="3"/>
      <c r="GYG925" s="525"/>
      <c r="GYH925" s="3"/>
      <c r="GYI925" s="721"/>
      <c r="GYJ925" s="3"/>
      <c r="GYK925" s="525"/>
      <c r="GYL925" s="3"/>
      <c r="GYM925" s="721"/>
      <c r="GYN925" s="3"/>
      <c r="GYO925" s="525"/>
      <c r="GYP925" s="3"/>
      <c r="GYQ925" s="721"/>
      <c r="GYR925" s="3"/>
      <c r="GYS925" s="525"/>
      <c r="GYT925" s="3"/>
      <c r="GYU925" s="721"/>
      <c r="GYV925" s="3"/>
      <c r="GYW925" s="525"/>
      <c r="GYX925" s="3"/>
      <c r="GYY925" s="721"/>
      <c r="GYZ925" s="3"/>
      <c r="GZA925" s="525"/>
      <c r="GZB925" s="3"/>
      <c r="GZC925" s="721"/>
      <c r="GZD925" s="3"/>
      <c r="GZE925" s="525"/>
      <c r="GZF925" s="3"/>
      <c r="GZG925" s="721"/>
      <c r="GZH925" s="3"/>
      <c r="GZI925" s="525"/>
      <c r="GZJ925" s="3"/>
      <c r="GZK925" s="721"/>
      <c r="GZL925" s="3"/>
      <c r="GZM925" s="525"/>
      <c r="GZN925" s="3"/>
      <c r="GZO925" s="721"/>
      <c r="GZP925" s="3"/>
      <c r="GZQ925" s="525"/>
      <c r="GZR925" s="3"/>
      <c r="GZS925" s="721"/>
      <c r="GZT925" s="3"/>
      <c r="GZU925" s="525"/>
      <c r="GZV925" s="3"/>
      <c r="GZW925" s="721"/>
      <c r="GZX925" s="3"/>
      <c r="GZY925" s="525"/>
      <c r="GZZ925" s="3"/>
      <c r="HAA925" s="721"/>
      <c r="HAB925" s="3"/>
      <c r="HAC925" s="525"/>
      <c r="HAD925" s="3"/>
      <c r="HAE925" s="721"/>
      <c r="HAF925" s="3"/>
      <c r="HAG925" s="525"/>
      <c r="HAH925" s="3"/>
      <c r="HAI925" s="721"/>
      <c r="HAJ925" s="3"/>
      <c r="HAK925" s="525"/>
      <c r="HAL925" s="3"/>
      <c r="HAM925" s="721"/>
      <c r="HAN925" s="3"/>
      <c r="HAO925" s="525"/>
      <c r="HAP925" s="3"/>
      <c r="HAQ925" s="721"/>
      <c r="HAR925" s="3"/>
      <c r="HAS925" s="525"/>
      <c r="HAT925" s="3"/>
      <c r="HAU925" s="721"/>
      <c r="HAV925" s="3"/>
      <c r="HAW925" s="525"/>
      <c r="HAX925" s="3"/>
      <c r="HAY925" s="721"/>
      <c r="HAZ925" s="3"/>
      <c r="HBA925" s="525"/>
      <c r="HBB925" s="3"/>
      <c r="HBC925" s="721"/>
      <c r="HBD925" s="3"/>
      <c r="HBE925" s="525"/>
      <c r="HBF925" s="3"/>
      <c r="HBG925" s="721"/>
      <c r="HBH925" s="3"/>
      <c r="HBI925" s="525"/>
      <c r="HBJ925" s="3"/>
      <c r="HBK925" s="721"/>
      <c r="HBL925" s="3"/>
      <c r="HBM925" s="525"/>
      <c r="HBN925" s="3"/>
      <c r="HBO925" s="721"/>
      <c r="HBP925" s="3"/>
      <c r="HBQ925" s="525"/>
      <c r="HBR925" s="3"/>
      <c r="HBS925" s="721"/>
      <c r="HBT925" s="3"/>
      <c r="HBU925" s="525"/>
      <c r="HBV925" s="3"/>
      <c r="HBW925" s="721"/>
      <c r="HBX925" s="3"/>
      <c r="HBY925" s="525"/>
      <c r="HBZ925" s="3"/>
      <c r="HCA925" s="721"/>
      <c r="HCB925" s="3"/>
      <c r="HCC925" s="525"/>
      <c r="HCD925" s="3"/>
      <c r="HCE925" s="721"/>
      <c r="HCF925" s="3"/>
      <c r="HCG925" s="525"/>
      <c r="HCH925" s="3"/>
      <c r="HCI925" s="721"/>
      <c r="HCJ925" s="3"/>
      <c r="HCK925" s="525"/>
      <c r="HCL925" s="3"/>
      <c r="HCM925" s="721"/>
      <c r="HCN925" s="3"/>
      <c r="HCO925" s="525"/>
      <c r="HCP925" s="3"/>
      <c r="HCQ925" s="721"/>
      <c r="HCR925" s="3"/>
      <c r="HCS925" s="525"/>
      <c r="HCT925" s="3"/>
      <c r="HCU925" s="721"/>
      <c r="HCV925" s="3"/>
      <c r="HCW925" s="525"/>
      <c r="HCX925" s="3"/>
      <c r="HCY925" s="721"/>
      <c r="HCZ925" s="3"/>
      <c r="HDA925" s="525"/>
      <c r="HDB925" s="3"/>
      <c r="HDC925" s="721"/>
      <c r="HDD925" s="3"/>
      <c r="HDE925" s="525"/>
      <c r="HDF925" s="3"/>
      <c r="HDG925" s="721"/>
      <c r="HDH925" s="3"/>
      <c r="HDI925" s="525"/>
      <c r="HDJ925" s="3"/>
      <c r="HDK925" s="721"/>
      <c r="HDL925" s="3"/>
      <c r="HDM925" s="525"/>
      <c r="HDN925" s="3"/>
      <c r="HDO925" s="721"/>
      <c r="HDP925" s="3"/>
      <c r="HDQ925" s="525"/>
      <c r="HDR925" s="3"/>
      <c r="HDS925" s="721"/>
      <c r="HDT925" s="3"/>
      <c r="HDU925" s="525"/>
      <c r="HDV925" s="3"/>
      <c r="HDW925" s="721"/>
      <c r="HDX925" s="3"/>
      <c r="HDY925" s="525"/>
      <c r="HDZ925" s="3"/>
      <c r="HEA925" s="721"/>
      <c r="HEB925" s="3"/>
      <c r="HEC925" s="525"/>
      <c r="HED925" s="3"/>
      <c r="HEE925" s="721"/>
      <c r="HEF925" s="3"/>
      <c r="HEG925" s="525"/>
      <c r="HEH925" s="3"/>
      <c r="HEI925" s="721"/>
      <c r="HEJ925" s="3"/>
      <c r="HEK925" s="525"/>
      <c r="HEL925" s="3"/>
      <c r="HEM925" s="721"/>
      <c r="HEN925" s="3"/>
      <c r="HEO925" s="525"/>
      <c r="HEP925" s="3"/>
      <c r="HEQ925" s="721"/>
      <c r="HER925" s="3"/>
      <c r="HES925" s="525"/>
      <c r="HET925" s="3"/>
      <c r="HEU925" s="721"/>
      <c r="HEV925" s="3"/>
      <c r="HEW925" s="525"/>
      <c r="HEX925" s="3"/>
      <c r="HEY925" s="721"/>
      <c r="HEZ925" s="3"/>
      <c r="HFA925" s="525"/>
      <c r="HFB925" s="3"/>
      <c r="HFC925" s="721"/>
      <c r="HFD925" s="3"/>
      <c r="HFE925" s="525"/>
      <c r="HFF925" s="3"/>
      <c r="HFG925" s="721"/>
      <c r="HFH925" s="3"/>
      <c r="HFI925" s="525"/>
      <c r="HFJ925" s="3"/>
      <c r="HFK925" s="721"/>
      <c r="HFL925" s="3"/>
      <c r="HFM925" s="525"/>
      <c r="HFN925" s="3"/>
      <c r="HFO925" s="721"/>
      <c r="HFP925" s="3"/>
      <c r="HFQ925" s="525"/>
      <c r="HFR925" s="3"/>
      <c r="HFS925" s="721"/>
      <c r="HFT925" s="3"/>
      <c r="HFU925" s="525"/>
      <c r="HFV925" s="3"/>
      <c r="HFW925" s="721"/>
      <c r="HFX925" s="3"/>
      <c r="HFY925" s="525"/>
      <c r="HFZ925" s="3"/>
      <c r="HGA925" s="721"/>
      <c r="HGB925" s="3"/>
      <c r="HGC925" s="525"/>
      <c r="HGD925" s="3"/>
      <c r="HGE925" s="721"/>
      <c r="HGF925" s="3"/>
      <c r="HGG925" s="525"/>
      <c r="HGH925" s="3"/>
      <c r="HGI925" s="721"/>
      <c r="HGJ925" s="3"/>
      <c r="HGK925" s="525"/>
      <c r="HGL925" s="3"/>
      <c r="HGM925" s="721"/>
      <c r="HGN925" s="3"/>
      <c r="HGO925" s="525"/>
      <c r="HGP925" s="3"/>
      <c r="HGQ925" s="721"/>
      <c r="HGR925" s="3"/>
      <c r="HGS925" s="525"/>
      <c r="HGT925" s="3"/>
      <c r="HGU925" s="721"/>
      <c r="HGV925" s="3"/>
      <c r="HGW925" s="525"/>
      <c r="HGX925" s="3"/>
      <c r="HGY925" s="721"/>
      <c r="HGZ925" s="3"/>
      <c r="HHA925" s="525"/>
      <c r="HHB925" s="3"/>
      <c r="HHC925" s="721"/>
      <c r="HHD925" s="3"/>
      <c r="HHE925" s="525"/>
      <c r="HHF925" s="3"/>
      <c r="HHG925" s="721"/>
      <c r="HHH925" s="3"/>
      <c r="HHI925" s="525"/>
      <c r="HHJ925" s="3"/>
      <c r="HHK925" s="721"/>
      <c r="HHL925" s="3"/>
      <c r="HHM925" s="525"/>
      <c r="HHN925" s="3"/>
      <c r="HHO925" s="721"/>
      <c r="HHP925" s="3"/>
      <c r="HHQ925" s="525"/>
      <c r="HHR925" s="3"/>
      <c r="HHS925" s="721"/>
      <c r="HHT925" s="3"/>
      <c r="HHU925" s="525"/>
      <c r="HHV925" s="3"/>
      <c r="HHW925" s="721"/>
      <c r="HHX925" s="3"/>
      <c r="HHY925" s="525"/>
      <c r="HHZ925" s="3"/>
      <c r="HIA925" s="721"/>
      <c r="HIB925" s="3"/>
      <c r="HIC925" s="525"/>
      <c r="HID925" s="3"/>
      <c r="HIE925" s="721"/>
      <c r="HIF925" s="3"/>
      <c r="HIG925" s="525"/>
      <c r="HIH925" s="3"/>
      <c r="HII925" s="721"/>
      <c r="HIJ925" s="3"/>
      <c r="HIK925" s="525"/>
      <c r="HIL925" s="3"/>
      <c r="HIM925" s="721"/>
      <c r="HIN925" s="3"/>
      <c r="HIO925" s="525"/>
      <c r="HIP925" s="3"/>
      <c r="HIQ925" s="721"/>
      <c r="HIR925" s="3"/>
      <c r="HIS925" s="525"/>
      <c r="HIT925" s="3"/>
      <c r="HIU925" s="721"/>
      <c r="HIV925" s="3"/>
      <c r="HIW925" s="525"/>
      <c r="HIX925" s="3"/>
      <c r="HIY925" s="721"/>
      <c r="HIZ925" s="3"/>
      <c r="HJA925" s="525"/>
      <c r="HJB925" s="3"/>
      <c r="HJC925" s="721"/>
      <c r="HJD925" s="3"/>
      <c r="HJE925" s="525"/>
      <c r="HJF925" s="3"/>
      <c r="HJG925" s="721"/>
      <c r="HJH925" s="3"/>
      <c r="HJI925" s="525"/>
      <c r="HJJ925" s="3"/>
      <c r="HJK925" s="721"/>
      <c r="HJL925" s="3"/>
      <c r="HJM925" s="525"/>
      <c r="HJN925" s="3"/>
      <c r="HJO925" s="721"/>
      <c r="HJP925" s="3"/>
      <c r="HJQ925" s="525"/>
      <c r="HJR925" s="3"/>
      <c r="HJS925" s="721"/>
      <c r="HJT925" s="3"/>
      <c r="HJU925" s="525"/>
      <c r="HJV925" s="3"/>
      <c r="HJW925" s="721"/>
      <c r="HJX925" s="3"/>
      <c r="HJY925" s="525"/>
      <c r="HJZ925" s="3"/>
      <c r="HKA925" s="721"/>
      <c r="HKB925" s="3"/>
      <c r="HKC925" s="525"/>
      <c r="HKD925" s="3"/>
      <c r="HKE925" s="721"/>
      <c r="HKF925" s="3"/>
      <c r="HKG925" s="525"/>
      <c r="HKH925" s="3"/>
      <c r="HKI925" s="721"/>
      <c r="HKJ925" s="3"/>
      <c r="HKK925" s="525"/>
      <c r="HKL925" s="3"/>
      <c r="HKM925" s="721"/>
      <c r="HKN925" s="3"/>
      <c r="HKO925" s="525"/>
      <c r="HKP925" s="3"/>
      <c r="HKQ925" s="721"/>
      <c r="HKR925" s="3"/>
      <c r="HKS925" s="525"/>
      <c r="HKT925" s="3"/>
      <c r="HKU925" s="721"/>
      <c r="HKV925" s="3"/>
      <c r="HKW925" s="525"/>
      <c r="HKX925" s="3"/>
      <c r="HKY925" s="721"/>
      <c r="HKZ925" s="3"/>
      <c r="HLA925" s="525"/>
      <c r="HLB925" s="3"/>
      <c r="HLC925" s="721"/>
      <c r="HLD925" s="3"/>
      <c r="HLE925" s="525"/>
      <c r="HLF925" s="3"/>
      <c r="HLG925" s="721"/>
      <c r="HLH925" s="3"/>
      <c r="HLI925" s="525"/>
      <c r="HLJ925" s="3"/>
      <c r="HLK925" s="721"/>
      <c r="HLL925" s="3"/>
      <c r="HLM925" s="525"/>
      <c r="HLN925" s="3"/>
      <c r="HLO925" s="721"/>
      <c r="HLP925" s="3"/>
      <c r="HLQ925" s="525"/>
      <c r="HLR925" s="3"/>
      <c r="HLS925" s="721"/>
      <c r="HLT925" s="3"/>
      <c r="HLU925" s="525"/>
      <c r="HLV925" s="3"/>
      <c r="HLW925" s="721"/>
      <c r="HLX925" s="3"/>
      <c r="HLY925" s="525"/>
      <c r="HLZ925" s="3"/>
      <c r="HMA925" s="721"/>
      <c r="HMB925" s="3"/>
      <c r="HMC925" s="525"/>
      <c r="HMD925" s="3"/>
      <c r="HME925" s="721"/>
      <c r="HMF925" s="3"/>
      <c r="HMG925" s="525"/>
      <c r="HMH925" s="3"/>
      <c r="HMI925" s="721"/>
      <c r="HMJ925" s="3"/>
      <c r="HMK925" s="525"/>
      <c r="HML925" s="3"/>
      <c r="HMM925" s="721"/>
      <c r="HMN925" s="3"/>
      <c r="HMO925" s="525"/>
      <c r="HMP925" s="3"/>
      <c r="HMQ925" s="721"/>
      <c r="HMR925" s="3"/>
      <c r="HMS925" s="525"/>
      <c r="HMT925" s="3"/>
      <c r="HMU925" s="721"/>
      <c r="HMV925" s="3"/>
      <c r="HMW925" s="525"/>
      <c r="HMX925" s="3"/>
      <c r="HMY925" s="721"/>
      <c r="HMZ925" s="3"/>
      <c r="HNA925" s="525"/>
      <c r="HNB925" s="3"/>
      <c r="HNC925" s="721"/>
      <c r="HND925" s="3"/>
      <c r="HNE925" s="525"/>
      <c r="HNF925" s="3"/>
      <c r="HNG925" s="721"/>
      <c r="HNH925" s="3"/>
      <c r="HNI925" s="525"/>
      <c r="HNJ925" s="3"/>
      <c r="HNK925" s="721"/>
      <c r="HNL925" s="3"/>
      <c r="HNM925" s="525"/>
      <c r="HNN925" s="3"/>
      <c r="HNO925" s="721"/>
      <c r="HNP925" s="3"/>
      <c r="HNQ925" s="525"/>
      <c r="HNR925" s="3"/>
      <c r="HNS925" s="721"/>
      <c r="HNT925" s="3"/>
      <c r="HNU925" s="525"/>
      <c r="HNV925" s="3"/>
      <c r="HNW925" s="721"/>
      <c r="HNX925" s="3"/>
      <c r="HNY925" s="525"/>
      <c r="HNZ925" s="3"/>
      <c r="HOA925" s="721"/>
      <c r="HOB925" s="3"/>
      <c r="HOC925" s="525"/>
      <c r="HOD925" s="3"/>
      <c r="HOE925" s="721"/>
      <c r="HOF925" s="3"/>
      <c r="HOG925" s="525"/>
      <c r="HOH925" s="3"/>
      <c r="HOI925" s="721"/>
      <c r="HOJ925" s="3"/>
      <c r="HOK925" s="525"/>
      <c r="HOL925" s="3"/>
      <c r="HOM925" s="721"/>
      <c r="HON925" s="3"/>
      <c r="HOO925" s="525"/>
      <c r="HOP925" s="3"/>
      <c r="HOQ925" s="721"/>
      <c r="HOR925" s="3"/>
      <c r="HOS925" s="525"/>
      <c r="HOT925" s="3"/>
      <c r="HOU925" s="721"/>
      <c r="HOV925" s="3"/>
      <c r="HOW925" s="525"/>
      <c r="HOX925" s="3"/>
      <c r="HOY925" s="721"/>
      <c r="HOZ925" s="3"/>
      <c r="HPA925" s="525"/>
      <c r="HPB925" s="3"/>
      <c r="HPC925" s="721"/>
      <c r="HPD925" s="3"/>
      <c r="HPE925" s="525"/>
      <c r="HPF925" s="3"/>
      <c r="HPG925" s="721"/>
      <c r="HPH925" s="3"/>
      <c r="HPI925" s="525"/>
      <c r="HPJ925" s="3"/>
      <c r="HPK925" s="721"/>
      <c r="HPL925" s="3"/>
      <c r="HPM925" s="525"/>
      <c r="HPN925" s="3"/>
      <c r="HPO925" s="721"/>
      <c r="HPP925" s="3"/>
      <c r="HPQ925" s="525"/>
      <c r="HPR925" s="3"/>
      <c r="HPS925" s="721"/>
      <c r="HPT925" s="3"/>
      <c r="HPU925" s="525"/>
      <c r="HPV925" s="3"/>
      <c r="HPW925" s="721"/>
      <c r="HPX925" s="3"/>
      <c r="HPY925" s="525"/>
      <c r="HPZ925" s="3"/>
      <c r="HQA925" s="721"/>
      <c r="HQB925" s="3"/>
      <c r="HQC925" s="525"/>
      <c r="HQD925" s="3"/>
      <c r="HQE925" s="721"/>
      <c r="HQF925" s="3"/>
      <c r="HQG925" s="525"/>
      <c r="HQH925" s="3"/>
      <c r="HQI925" s="721"/>
      <c r="HQJ925" s="3"/>
      <c r="HQK925" s="525"/>
      <c r="HQL925" s="3"/>
      <c r="HQM925" s="721"/>
      <c r="HQN925" s="3"/>
      <c r="HQO925" s="525"/>
      <c r="HQP925" s="3"/>
      <c r="HQQ925" s="721"/>
      <c r="HQR925" s="3"/>
      <c r="HQS925" s="525"/>
      <c r="HQT925" s="3"/>
      <c r="HQU925" s="721"/>
      <c r="HQV925" s="3"/>
      <c r="HQW925" s="525"/>
      <c r="HQX925" s="3"/>
      <c r="HQY925" s="721"/>
      <c r="HQZ925" s="3"/>
      <c r="HRA925" s="525"/>
      <c r="HRB925" s="3"/>
      <c r="HRC925" s="721"/>
      <c r="HRD925" s="3"/>
      <c r="HRE925" s="525"/>
      <c r="HRF925" s="3"/>
      <c r="HRG925" s="721"/>
      <c r="HRH925" s="3"/>
      <c r="HRI925" s="525"/>
      <c r="HRJ925" s="3"/>
      <c r="HRK925" s="721"/>
      <c r="HRL925" s="3"/>
      <c r="HRM925" s="525"/>
      <c r="HRN925" s="3"/>
      <c r="HRO925" s="721"/>
      <c r="HRP925" s="3"/>
      <c r="HRQ925" s="525"/>
      <c r="HRR925" s="3"/>
      <c r="HRS925" s="721"/>
      <c r="HRT925" s="3"/>
      <c r="HRU925" s="525"/>
      <c r="HRV925" s="3"/>
      <c r="HRW925" s="721"/>
      <c r="HRX925" s="3"/>
      <c r="HRY925" s="525"/>
      <c r="HRZ925" s="3"/>
      <c r="HSA925" s="721"/>
      <c r="HSB925" s="3"/>
      <c r="HSC925" s="525"/>
      <c r="HSD925" s="3"/>
      <c r="HSE925" s="721"/>
      <c r="HSF925" s="3"/>
      <c r="HSG925" s="525"/>
      <c r="HSH925" s="3"/>
      <c r="HSI925" s="721"/>
      <c r="HSJ925" s="3"/>
      <c r="HSK925" s="525"/>
      <c r="HSL925" s="3"/>
      <c r="HSM925" s="721"/>
      <c r="HSN925" s="3"/>
      <c r="HSO925" s="525"/>
      <c r="HSP925" s="3"/>
      <c r="HSQ925" s="721"/>
      <c r="HSR925" s="3"/>
      <c r="HSS925" s="525"/>
      <c r="HST925" s="3"/>
      <c r="HSU925" s="721"/>
      <c r="HSV925" s="3"/>
      <c r="HSW925" s="525"/>
      <c r="HSX925" s="3"/>
      <c r="HSY925" s="721"/>
      <c r="HSZ925" s="3"/>
      <c r="HTA925" s="525"/>
      <c r="HTB925" s="3"/>
      <c r="HTC925" s="721"/>
      <c r="HTD925" s="3"/>
      <c r="HTE925" s="525"/>
      <c r="HTF925" s="3"/>
      <c r="HTG925" s="721"/>
      <c r="HTH925" s="3"/>
      <c r="HTI925" s="525"/>
      <c r="HTJ925" s="3"/>
      <c r="HTK925" s="721"/>
      <c r="HTL925" s="3"/>
      <c r="HTM925" s="525"/>
      <c r="HTN925" s="3"/>
      <c r="HTO925" s="721"/>
      <c r="HTP925" s="3"/>
      <c r="HTQ925" s="525"/>
      <c r="HTR925" s="3"/>
      <c r="HTS925" s="721"/>
      <c r="HTT925" s="3"/>
      <c r="HTU925" s="525"/>
      <c r="HTV925" s="3"/>
      <c r="HTW925" s="721"/>
      <c r="HTX925" s="3"/>
      <c r="HTY925" s="525"/>
      <c r="HTZ925" s="3"/>
      <c r="HUA925" s="721"/>
      <c r="HUB925" s="3"/>
      <c r="HUC925" s="525"/>
      <c r="HUD925" s="3"/>
      <c r="HUE925" s="721"/>
      <c r="HUF925" s="3"/>
      <c r="HUG925" s="525"/>
      <c r="HUH925" s="3"/>
      <c r="HUI925" s="721"/>
      <c r="HUJ925" s="3"/>
      <c r="HUK925" s="525"/>
      <c r="HUL925" s="3"/>
      <c r="HUM925" s="721"/>
      <c r="HUN925" s="3"/>
      <c r="HUO925" s="525"/>
      <c r="HUP925" s="3"/>
      <c r="HUQ925" s="721"/>
      <c r="HUR925" s="3"/>
      <c r="HUS925" s="525"/>
      <c r="HUT925" s="3"/>
      <c r="HUU925" s="721"/>
      <c r="HUV925" s="3"/>
      <c r="HUW925" s="525"/>
      <c r="HUX925" s="3"/>
      <c r="HUY925" s="721"/>
      <c r="HUZ925" s="3"/>
      <c r="HVA925" s="525"/>
      <c r="HVB925" s="3"/>
      <c r="HVC925" s="721"/>
      <c r="HVD925" s="3"/>
      <c r="HVE925" s="525"/>
      <c r="HVF925" s="3"/>
      <c r="HVG925" s="721"/>
      <c r="HVH925" s="3"/>
      <c r="HVI925" s="525"/>
      <c r="HVJ925" s="3"/>
      <c r="HVK925" s="721"/>
      <c r="HVL925" s="3"/>
      <c r="HVM925" s="525"/>
      <c r="HVN925" s="3"/>
      <c r="HVO925" s="721"/>
      <c r="HVP925" s="3"/>
      <c r="HVQ925" s="525"/>
      <c r="HVR925" s="3"/>
      <c r="HVS925" s="721"/>
      <c r="HVT925" s="3"/>
      <c r="HVU925" s="525"/>
      <c r="HVV925" s="3"/>
      <c r="HVW925" s="721"/>
      <c r="HVX925" s="3"/>
      <c r="HVY925" s="525"/>
      <c r="HVZ925" s="3"/>
      <c r="HWA925" s="721"/>
      <c r="HWB925" s="3"/>
      <c r="HWC925" s="525"/>
      <c r="HWD925" s="3"/>
      <c r="HWE925" s="721"/>
      <c r="HWF925" s="3"/>
      <c r="HWG925" s="525"/>
      <c r="HWH925" s="3"/>
      <c r="HWI925" s="721"/>
      <c r="HWJ925" s="3"/>
      <c r="HWK925" s="525"/>
      <c r="HWL925" s="3"/>
      <c r="HWM925" s="721"/>
      <c r="HWN925" s="3"/>
      <c r="HWO925" s="525"/>
      <c r="HWP925" s="3"/>
      <c r="HWQ925" s="721"/>
      <c r="HWR925" s="3"/>
      <c r="HWS925" s="525"/>
      <c r="HWT925" s="3"/>
      <c r="HWU925" s="721"/>
      <c r="HWV925" s="3"/>
      <c r="HWW925" s="525"/>
      <c r="HWX925" s="3"/>
      <c r="HWY925" s="721"/>
      <c r="HWZ925" s="3"/>
      <c r="HXA925" s="525"/>
      <c r="HXB925" s="3"/>
      <c r="HXC925" s="721"/>
      <c r="HXD925" s="3"/>
      <c r="HXE925" s="525"/>
      <c r="HXF925" s="3"/>
      <c r="HXG925" s="721"/>
      <c r="HXH925" s="3"/>
      <c r="HXI925" s="525"/>
      <c r="HXJ925" s="3"/>
      <c r="HXK925" s="721"/>
      <c r="HXL925" s="3"/>
      <c r="HXM925" s="525"/>
      <c r="HXN925" s="3"/>
      <c r="HXO925" s="721"/>
      <c r="HXP925" s="3"/>
      <c r="HXQ925" s="525"/>
      <c r="HXR925" s="3"/>
      <c r="HXS925" s="721"/>
      <c r="HXT925" s="3"/>
      <c r="HXU925" s="525"/>
      <c r="HXV925" s="3"/>
      <c r="HXW925" s="721"/>
      <c r="HXX925" s="3"/>
      <c r="HXY925" s="525"/>
      <c r="HXZ925" s="3"/>
      <c r="HYA925" s="721"/>
      <c r="HYB925" s="3"/>
      <c r="HYC925" s="525"/>
      <c r="HYD925" s="3"/>
      <c r="HYE925" s="721"/>
      <c r="HYF925" s="3"/>
      <c r="HYG925" s="525"/>
      <c r="HYH925" s="3"/>
      <c r="HYI925" s="721"/>
      <c r="HYJ925" s="3"/>
      <c r="HYK925" s="525"/>
      <c r="HYL925" s="3"/>
      <c r="HYM925" s="721"/>
      <c r="HYN925" s="3"/>
      <c r="HYO925" s="525"/>
      <c r="HYP925" s="3"/>
      <c r="HYQ925" s="721"/>
      <c r="HYR925" s="3"/>
      <c r="HYS925" s="525"/>
      <c r="HYT925" s="3"/>
      <c r="HYU925" s="721"/>
      <c r="HYV925" s="3"/>
      <c r="HYW925" s="525"/>
      <c r="HYX925" s="3"/>
      <c r="HYY925" s="721"/>
      <c r="HYZ925" s="3"/>
      <c r="HZA925" s="525"/>
      <c r="HZB925" s="3"/>
      <c r="HZC925" s="721"/>
      <c r="HZD925" s="3"/>
      <c r="HZE925" s="525"/>
      <c r="HZF925" s="3"/>
      <c r="HZG925" s="721"/>
      <c r="HZH925" s="3"/>
      <c r="HZI925" s="525"/>
      <c r="HZJ925" s="3"/>
      <c r="HZK925" s="721"/>
      <c r="HZL925" s="3"/>
      <c r="HZM925" s="525"/>
      <c r="HZN925" s="3"/>
      <c r="HZO925" s="721"/>
      <c r="HZP925" s="3"/>
      <c r="HZQ925" s="525"/>
      <c r="HZR925" s="3"/>
      <c r="HZS925" s="721"/>
      <c r="HZT925" s="3"/>
      <c r="HZU925" s="525"/>
      <c r="HZV925" s="3"/>
      <c r="HZW925" s="721"/>
      <c r="HZX925" s="3"/>
      <c r="HZY925" s="525"/>
      <c r="HZZ925" s="3"/>
      <c r="IAA925" s="721"/>
      <c r="IAB925" s="3"/>
      <c r="IAC925" s="525"/>
      <c r="IAD925" s="3"/>
      <c r="IAE925" s="721"/>
      <c r="IAF925" s="3"/>
      <c r="IAG925" s="525"/>
      <c r="IAH925" s="3"/>
      <c r="IAI925" s="721"/>
      <c r="IAJ925" s="3"/>
      <c r="IAK925" s="525"/>
      <c r="IAL925" s="3"/>
      <c r="IAM925" s="721"/>
      <c r="IAN925" s="3"/>
      <c r="IAO925" s="525"/>
      <c r="IAP925" s="3"/>
      <c r="IAQ925" s="721"/>
      <c r="IAR925" s="3"/>
      <c r="IAS925" s="525"/>
      <c r="IAT925" s="3"/>
      <c r="IAU925" s="721"/>
      <c r="IAV925" s="3"/>
      <c r="IAW925" s="525"/>
      <c r="IAX925" s="3"/>
      <c r="IAY925" s="721"/>
      <c r="IAZ925" s="3"/>
      <c r="IBA925" s="525"/>
      <c r="IBB925" s="3"/>
      <c r="IBC925" s="721"/>
      <c r="IBD925" s="3"/>
      <c r="IBE925" s="525"/>
      <c r="IBF925" s="3"/>
      <c r="IBG925" s="721"/>
      <c r="IBH925" s="3"/>
      <c r="IBI925" s="525"/>
      <c r="IBJ925" s="3"/>
      <c r="IBK925" s="721"/>
      <c r="IBL925" s="3"/>
      <c r="IBM925" s="525"/>
      <c r="IBN925" s="3"/>
      <c r="IBO925" s="721"/>
      <c r="IBP925" s="3"/>
      <c r="IBQ925" s="525"/>
      <c r="IBR925" s="3"/>
      <c r="IBS925" s="721"/>
      <c r="IBT925" s="3"/>
      <c r="IBU925" s="525"/>
      <c r="IBV925" s="3"/>
      <c r="IBW925" s="721"/>
      <c r="IBX925" s="3"/>
      <c r="IBY925" s="525"/>
      <c r="IBZ925" s="3"/>
      <c r="ICA925" s="721"/>
      <c r="ICB925" s="3"/>
      <c r="ICC925" s="525"/>
      <c r="ICD925" s="3"/>
      <c r="ICE925" s="721"/>
      <c r="ICF925" s="3"/>
      <c r="ICG925" s="525"/>
      <c r="ICH925" s="3"/>
      <c r="ICI925" s="721"/>
      <c r="ICJ925" s="3"/>
      <c r="ICK925" s="525"/>
      <c r="ICL925" s="3"/>
      <c r="ICM925" s="721"/>
      <c r="ICN925" s="3"/>
      <c r="ICO925" s="525"/>
      <c r="ICP925" s="3"/>
      <c r="ICQ925" s="721"/>
      <c r="ICR925" s="3"/>
      <c r="ICS925" s="525"/>
      <c r="ICT925" s="3"/>
      <c r="ICU925" s="721"/>
      <c r="ICV925" s="3"/>
      <c r="ICW925" s="525"/>
      <c r="ICX925" s="3"/>
      <c r="ICY925" s="721"/>
      <c r="ICZ925" s="3"/>
      <c r="IDA925" s="525"/>
      <c r="IDB925" s="3"/>
      <c r="IDC925" s="721"/>
      <c r="IDD925" s="3"/>
      <c r="IDE925" s="525"/>
      <c r="IDF925" s="3"/>
      <c r="IDG925" s="721"/>
      <c r="IDH925" s="3"/>
      <c r="IDI925" s="525"/>
      <c r="IDJ925" s="3"/>
      <c r="IDK925" s="721"/>
      <c r="IDL925" s="3"/>
      <c r="IDM925" s="525"/>
      <c r="IDN925" s="3"/>
      <c r="IDO925" s="721"/>
      <c r="IDP925" s="3"/>
      <c r="IDQ925" s="525"/>
      <c r="IDR925" s="3"/>
      <c r="IDS925" s="721"/>
      <c r="IDT925" s="3"/>
      <c r="IDU925" s="525"/>
      <c r="IDV925" s="3"/>
      <c r="IDW925" s="721"/>
      <c r="IDX925" s="3"/>
      <c r="IDY925" s="525"/>
      <c r="IDZ925" s="3"/>
      <c r="IEA925" s="721"/>
      <c r="IEB925" s="3"/>
      <c r="IEC925" s="525"/>
      <c r="IED925" s="3"/>
      <c r="IEE925" s="721"/>
      <c r="IEF925" s="3"/>
      <c r="IEG925" s="525"/>
      <c r="IEH925" s="3"/>
      <c r="IEI925" s="721"/>
      <c r="IEJ925" s="3"/>
      <c r="IEK925" s="525"/>
      <c r="IEL925" s="3"/>
      <c r="IEM925" s="721"/>
      <c r="IEN925" s="3"/>
      <c r="IEO925" s="525"/>
      <c r="IEP925" s="3"/>
      <c r="IEQ925" s="721"/>
      <c r="IER925" s="3"/>
      <c r="IES925" s="525"/>
      <c r="IET925" s="3"/>
      <c r="IEU925" s="721"/>
      <c r="IEV925" s="3"/>
      <c r="IEW925" s="525"/>
      <c r="IEX925" s="3"/>
      <c r="IEY925" s="721"/>
      <c r="IEZ925" s="3"/>
      <c r="IFA925" s="525"/>
      <c r="IFB925" s="3"/>
      <c r="IFC925" s="721"/>
      <c r="IFD925" s="3"/>
      <c r="IFE925" s="525"/>
      <c r="IFF925" s="3"/>
      <c r="IFG925" s="721"/>
      <c r="IFH925" s="3"/>
      <c r="IFI925" s="525"/>
      <c r="IFJ925" s="3"/>
      <c r="IFK925" s="721"/>
      <c r="IFL925" s="3"/>
      <c r="IFM925" s="525"/>
      <c r="IFN925" s="3"/>
      <c r="IFO925" s="721"/>
      <c r="IFP925" s="3"/>
      <c r="IFQ925" s="525"/>
      <c r="IFR925" s="3"/>
      <c r="IFS925" s="721"/>
      <c r="IFT925" s="3"/>
      <c r="IFU925" s="525"/>
      <c r="IFV925" s="3"/>
      <c r="IFW925" s="721"/>
      <c r="IFX925" s="3"/>
      <c r="IFY925" s="525"/>
      <c r="IFZ925" s="3"/>
      <c r="IGA925" s="721"/>
      <c r="IGB925" s="3"/>
      <c r="IGC925" s="525"/>
      <c r="IGD925" s="3"/>
      <c r="IGE925" s="721"/>
      <c r="IGF925" s="3"/>
      <c r="IGG925" s="525"/>
      <c r="IGH925" s="3"/>
      <c r="IGI925" s="721"/>
      <c r="IGJ925" s="3"/>
      <c r="IGK925" s="525"/>
      <c r="IGL925" s="3"/>
      <c r="IGM925" s="721"/>
      <c r="IGN925" s="3"/>
      <c r="IGO925" s="525"/>
      <c r="IGP925" s="3"/>
      <c r="IGQ925" s="721"/>
      <c r="IGR925" s="3"/>
      <c r="IGS925" s="525"/>
      <c r="IGT925" s="3"/>
      <c r="IGU925" s="721"/>
      <c r="IGV925" s="3"/>
      <c r="IGW925" s="525"/>
      <c r="IGX925" s="3"/>
      <c r="IGY925" s="721"/>
      <c r="IGZ925" s="3"/>
      <c r="IHA925" s="525"/>
      <c r="IHB925" s="3"/>
      <c r="IHC925" s="721"/>
      <c r="IHD925" s="3"/>
      <c r="IHE925" s="525"/>
      <c r="IHF925" s="3"/>
      <c r="IHG925" s="721"/>
      <c r="IHH925" s="3"/>
      <c r="IHI925" s="525"/>
      <c r="IHJ925" s="3"/>
      <c r="IHK925" s="721"/>
      <c r="IHL925" s="3"/>
      <c r="IHM925" s="525"/>
      <c r="IHN925" s="3"/>
      <c r="IHO925" s="721"/>
      <c r="IHP925" s="3"/>
      <c r="IHQ925" s="525"/>
      <c r="IHR925" s="3"/>
      <c r="IHS925" s="721"/>
      <c r="IHT925" s="3"/>
      <c r="IHU925" s="525"/>
      <c r="IHV925" s="3"/>
      <c r="IHW925" s="721"/>
      <c r="IHX925" s="3"/>
      <c r="IHY925" s="525"/>
      <c r="IHZ925" s="3"/>
      <c r="IIA925" s="721"/>
      <c r="IIB925" s="3"/>
      <c r="IIC925" s="525"/>
      <c r="IID925" s="3"/>
      <c r="IIE925" s="721"/>
      <c r="IIF925" s="3"/>
      <c r="IIG925" s="525"/>
      <c r="IIH925" s="3"/>
      <c r="III925" s="721"/>
      <c r="IIJ925" s="3"/>
      <c r="IIK925" s="525"/>
      <c r="IIL925" s="3"/>
      <c r="IIM925" s="721"/>
      <c r="IIN925" s="3"/>
      <c r="IIO925" s="525"/>
      <c r="IIP925" s="3"/>
      <c r="IIQ925" s="721"/>
      <c r="IIR925" s="3"/>
      <c r="IIS925" s="525"/>
      <c r="IIT925" s="3"/>
      <c r="IIU925" s="721"/>
      <c r="IIV925" s="3"/>
      <c r="IIW925" s="525"/>
      <c r="IIX925" s="3"/>
      <c r="IIY925" s="721"/>
      <c r="IIZ925" s="3"/>
      <c r="IJA925" s="525"/>
      <c r="IJB925" s="3"/>
      <c r="IJC925" s="721"/>
      <c r="IJD925" s="3"/>
      <c r="IJE925" s="525"/>
      <c r="IJF925" s="3"/>
      <c r="IJG925" s="721"/>
      <c r="IJH925" s="3"/>
      <c r="IJI925" s="525"/>
      <c r="IJJ925" s="3"/>
      <c r="IJK925" s="721"/>
      <c r="IJL925" s="3"/>
      <c r="IJM925" s="525"/>
      <c r="IJN925" s="3"/>
      <c r="IJO925" s="721"/>
      <c r="IJP925" s="3"/>
      <c r="IJQ925" s="525"/>
      <c r="IJR925" s="3"/>
      <c r="IJS925" s="721"/>
      <c r="IJT925" s="3"/>
      <c r="IJU925" s="525"/>
      <c r="IJV925" s="3"/>
      <c r="IJW925" s="721"/>
      <c r="IJX925" s="3"/>
      <c r="IJY925" s="525"/>
      <c r="IJZ925" s="3"/>
      <c r="IKA925" s="721"/>
      <c r="IKB925" s="3"/>
      <c r="IKC925" s="525"/>
      <c r="IKD925" s="3"/>
      <c r="IKE925" s="721"/>
      <c r="IKF925" s="3"/>
      <c r="IKG925" s="525"/>
      <c r="IKH925" s="3"/>
      <c r="IKI925" s="721"/>
      <c r="IKJ925" s="3"/>
      <c r="IKK925" s="525"/>
      <c r="IKL925" s="3"/>
      <c r="IKM925" s="721"/>
      <c r="IKN925" s="3"/>
      <c r="IKO925" s="525"/>
      <c r="IKP925" s="3"/>
      <c r="IKQ925" s="721"/>
      <c r="IKR925" s="3"/>
      <c r="IKS925" s="525"/>
      <c r="IKT925" s="3"/>
      <c r="IKU925" s="721"/>
      <c r="IKV925" s="3"/>
      <c r="IKW925" s="525"/>
      <c r="IKX925" s="3"/>
      <c r="IKY925" s="721"/>
      <c r="IKZ925" s="3"/>
      <c r="ILA925" s="525"/>
      <c r="ILB925" s="3"/>
      <c r="ILC925" s="721"/>
      <c r="ILD925" s="3"/>
      <c r="ILE925" s="525"/>
      <c r="ILF925" s="3"/>
      <c r="ILG925" s="721"/>
      <c r="ILH925" s="3"/>
      <c r="ILI925" s="525"/>
      <c r="ILJ925" s="3"/>
      <c r="ILK925" s="721"/>
      <c r="ILL925" s="3"/>
      <c r="ILM925" s="525"/>
      <c r="ILN925" s="3"/>
      <c r="ILO925" s="721"/>
      <c r="ILP925" s="3"/>
      <c r="ILQ925" s="525"/>
      <c r="ILR925" s="3"/>
      <c r="ILS925" s="721"/>
      <c r="ILT925" s="3"/>
      <c r="ILU925" s="525"/>
      <c r="ILV925" s="3"/>
      <c r="ILW925" s="721"/>
      <c r="ILX925" s="3"/>
      <c r="ILY925" s="525"/>
      <c r="ILZ925" s="3"/>
      <c r="IMA925" s="721"/>
      <c r="IMB925" s="3"/>
      <c r="IMC925" s="525"/>
      <c r="IMD925" s="3"/>
      <c r="IME925" s="721"/>
      <c r="IMF925" s="3"/>
      <c r="IMG925" s="525"/>
      <c r="IMH925" s="3"/>
      <c r="IMI925" s="721"/>
      <c r="IMJ925" s="3"/>
      <c r="IMK925" s="525"/>
      <c r="IML925" s="3"/>
      <c r="IMM925" s="721"/>
      <c r="IMN925" s="3"/>
      <c r="IMO925" s="525"/>
      <c r="IMP925" s="3"/>
      <c r="IMQ925" s="721"/>
      <c r="IMR925" s="3"/>
      <c r="IMS925" s="525"/>
      <c r="IMT925" s="3"/>
      <c r="IMU925" s="721"/>
      <c r="IMV925" s="3"/>
      <c r="IMW925" s="525"/>
      <c r="IMX925" s="3"/>
      <c r="IMY925" s="721"/>
      <c r="IMZ925" s="3"/>
      <c r="INA925" s="525"/>
      <c r="INB925" s="3"/>
      <c r="INC925" s="721"/>
      <c r="IND925" s="3"/>
      <c r="INE925" s="525"/>
      <c r="INF925" s="3"/>
      <c r="ING925" s="721"/>
      <c r="INH925" s="3"/>
      <c r="INI925" s="525"/>
      <c r="INJ925" s="3"/>
      <c r="INK925" s="721"/>
      <c r="INL925" s="3"/>
      <c r="INM925" s="525"/>
      <c r="INN925" s="3"/>
      <c r="INO925" s="721"/>
      <c r="INP925" s="3"/>
      <c r="INQ925" s="525"/>
      <c r="INR925" s="3"/>
      <c r="INS925" s="721"/>
      <c r="INT925" s="3"/>
      <c r="INU925" s="525"/>
      <c r="INV925" s="3"/>
      <c r="INW925" s="721"/>
      <c r="INX925" s="3"/>
      <c r="INY925" s="525"/>
      <c r="INZ925" s="3"/>
      <c r="IOA925" s="721"/>
      <c r="IOB925" s="3"/>
      <c r="IOC925" s="525"/>
      <c r="IOD925" s="3"/>
      <c r="IOE925" s="721"/>
      <c r="IOF925" s="3"/>
      <c r="IOG925" s="525"/>
      <c r="IOH925" s="3"/>
      <c r="IOI925" s="721"/>
      <c r="IOJ925" s="3"/>
      <c r="IOK925" s="525"/>
      <c r="IOL925" s="3"/>
      <c r="IOM925" s="721"/>
      <c r="ION925" s="3"/>
      <c r="IOO925" s="525"/>
      <c r="IOP925" s="3"/>
      <c r="IOQ925" s="721"/>
      <c r="IOR925" s="3"/>
      <c r="IOS925" s="525"/>
      <c r="IOT925" s="3"/>
      <c r="IOU925" s="721"/>
      <c r="IOV925" s="3"/>
      <c r="IOW925" s="525"/>
      <c r="IOX925" s="3"/>
      <c r="IOY925" s="721"/>
      <c r="IOZ925" s="3"/>
      <c r="IPA925" s="525"/>
      <c r="IPB925" s="3"/>
      <c r="IPC925" s="721"/>
      <c r="IPD925" s="3"/>
      <c r="IPE925" s="525"/>
      <c r="IPF925" s="3"/>
      <c r="IPG925" s="721"/>
      <c r="IPH925" s="3"/>
      <c r="IPI925" s="525"/>
      <c r="IPJ925" s="3"/>
      <c r="IPK925" s="721"/>
      <c r="IPL925" s="3"/>
      <c r="IPM925" s="525"/>
      <c r="IPN925" s="3"/>
      <c r="IPO925" s="721"/>
      <c r="IPP925" s="3"/>
      <c r="IPQ925" s="525"/>
      <c r="IPR925" s="3"/>
      <c r="IPS925" s="721"/>
      <c r="IPT925" s="3"/>
      <c r="IPU925" s="525"/>
      <c r="IPV925" s="3"/>
      <c r="IPW925" s="721"/>
      <c r="IPX925" s="3"/>
      <c r="IPY925" s="525"/>
      <c r="IPZ925" s="3"/>
      <c r="IQA925" s="721"/>
      <c r="IQB925" s="3"/>
      <c r="IQC925" s="525"/>
      <c r="IQD925" s="3"/>
      <c r="IQE925" s="721"/>
      <c r="IQF925" s="3"/>
      <c r="IQG925" s="525"/>
      <c r="IQH925" s="3"/>
      <c r="IQI925" s="721"/>
      <c r="IQJ925" s="3"/>
      <c r="IQK925" s="525"/>
      <c r="IQL925" s="3"/>
      <c r="IQM925" s="721"/>
      <c r="IQN925" s="3"/>
      <c r="IQO925" s="525"/>
      <c r="IQP925" s="3"/>
      <c r="IQQ925" s="721"/>
      <c r="IQR925" s="3"/>
      <c r="IQS925" s="525"/>
      <c r="IQT925" s="3"/>
      <c r="IQU925" s="721"/>
      <c r="IQV925" s="3"/>
      <c r="IQW925" s="525"/>
      <c r="IQX925" s="3"/>
      <c r="IQY925" s="721"/>
      <c r="IQZ925" s="3"/>
      <c r="IRA925" s="525"/>
      <c r="IRB925" s="3"/>
      <c r="IRC925" s="721"/>
      <c r="IRD925" s="3"/>
      <c r="IRE925" s="525"/>
      <c r="IRF925" s="3"/>
      <c r="IRG925" s="721"/>
      <c r="IRH925" s="3"/>
      <c r="IRI925" s="525"/>
      <c r="IRJ925" s="3"/>
      <c r="IRK925" s="721"/>
      <c r="IRL925" s="3"/>
      <c r="IRM925" s="525"/>
      <c r="IRN925" s="3"/>
      <c r="IRO925" s="721"/>
      <c r="IRP925" s="3"/>
      <c r="IRQ925" s="525"/>
      <c r="IRR925" s="3"/>
      <c r="IRS925" s="721"/>
      <c r="IRT925" s="3"/>
      <c r="IRU925" s="525"/>
      <c r="IRV925" s="3"/>
      <c r="IRW925" s="721"/>
      <c r="IRX925" s="3"/>
      <c r="IRY925" s="525"/>
      <c r="IRZ925" s="3"/>
      <c r="ISA925" s="721"/>
      <c r="ISB925" s="3"/>
      <c r="ISC925" s="525"/>
      <c r="ISD925" s="3"/>
      <c r="ISE925" s="721"/>
      <c r="ISF925" s="3"/>
      <c r="ISG925" s="525"/>
      <c r="ISH925" s="3"/>
      <c r="ISI925" s="721"/>
      <c r="ISJ925" s="3"/>
      <c r="ISK925" s="525"/>
      <c r="ISL925" s="3"/>
      <c r="ISM925" s="721"/>
      <c r="ISN925" s="3"/>
      <c r="ISO925" s="525"/>
      <c r="ISP925" s="3"/>
      <c r="ISQ925" s="721"/>
      <c r="ISR925" s="3"/>
      <c r="ISS925" s="525"/>
      <c r="IST925" s="3"/>
      <c r="ISU925" s="721"/>
      <c r="ISV925" s="3"/>
      <c r="ISW925" s="525"/>
      <c r="ISX925" s="3"/>
      <c r="ISY925" s="721"/>
      <c r="ISZ925" s="3"/>
      <c r="ITA925" s="525"/>
      <c r="ITB925" s="3"/>
      <c r="ITC925" s="721"/>
      <c r="ITD925" s="3"/>
      <c r="ITE925" s="525"/>
      <c r="ITF925" s="3"/>
      <c r="ITG925" s="721"/>
      <c r="ITH925" s="3"/>
      <c r="ITI925" s="525"/>
      <c r="ITJ925" s="3"/>
      <c r="ITK925" s="721"/>
      <c r="ITL925" s="3"/>
      <c r="ITM925" s="525"/>
      <c r="ITN925" s="3"/>
      <c r="ITO925" s="721"/>
      <c r="ITP925" s="3"/>
      <c r="ITQ925" s="525"/>
      <c r="ITR925" s="3"/>
      <c r="ITS925" s="721"/>
      <c r="ITT925" s="3"/>
      <c r="ITU925" s="525"/>
      <c r="ITV925" s="3"/>
      <c r="ITW925" s="721"/>
      <c r="ITX925" s="3"/>
      <c r="ITY925" s="525"/>
      <c r="ITZ925" s="3"/>
      <c r="IUA925" s="721"/>
      <c r="IUB925" s="3"/>
      <c r="IUC925" s="525"/>
      <c r="IUD925" s="3"/>
      <c r="IUE925" s="721"/>
      <c r="IUF925" s="3"/>
      <c r="IUG925" s="525"/>
      <c r="IUH925" s="3"/>
      <c r="IUI925" s="721"/>
      <c r="IUJ925" s="3"/>
      <c r="IUK925" s="525"/>
      <c r="IUL925" s="3"/>
      <c r="IUM925" s="721"/>
      <c r="IUN925" s="3"/>
      <c r="IUO925" s="525"/>
      <c r="IUP925" s="3"/>
      <c r="IUQ925" s="721"/>
      <c r="IUR925" s="3"/>
      <c r="IUS925" s="525"/>
      <c r="IUT925" s="3"/>
      <c r="IUU925" s="721"/>
      <c r="IUV925" s="3"/>
      <c r="IUW925" s="525"/>
      <c r="IUX925" s="3"/>
      <c r="IUY925" s="721"/>
      <c r="IUZ925" s="3"/>
      <c r="IVA925" s="525"/>
      <c r="IVB925" s="3"/>
      <c r="IVC925" s="721"/>
      <c r="IVD925" s="3"/>
      <c r="IVE925" s="525"/>
      <c r="IVF925" s="3"/>
      <c r="IVG925" s="721"/>
      <c r="IVH925" s="3"/>
      <c r="IVI925" s="525"/>
      <c r="IVJ925" s="3"/>
      <c r="IVK925" s="721"/>
      <c r="IVL925" s="3"/>
      <c r="IVM925" s="525"/>
      <c r="IVN925" s="3"/>
      <c r="IVO925" s="721"/>
      <c r="IVP925" s="3"/>
      <c r="IVQ925" s="525"/>
      <c r="IVR925" s="3"/>
      <c r="IVS925" s="721"/>
      <c r="IVT925" s="3"/>
      <c r="IVU925" s="525"/>
      <c r="IVV925" s="3"/>
      <c r="IVW925" s="721"/>
      <c r="IVX925" s="3"/>
      <c r="IVY925" s="525"/>
      <c r="IVZ925" s="3"/>
      <c r="IWA925" s="721"/>
      <c r="IWB925" s="3"/>
      <c r="IWC925" s="525"/>
      <c r="IWD925" s="3"/>
      <c r="IWE925" s="721"/>
      <c r="IWF925" s="3"/>
      <c r="IWG925" s="525"/>
      <c r="IWH925" s="3"/>
      <c r="IWI925" s="721"/>
      <c r="IWJ925" s="3"/>
      <c r="IWK925" s="525"/>
      <c r="IWL925" s="3"/>
      <c r="IWM925" s="721"/>
      <c r="IWN925" s="3"/>
      <c r="IWO925" s="525"/>
      <c r="IWP925" s="3"/>
      <c r="IWQ925" s="721"/>
      <c r="IWR925" s="3"/>
      <c r="IWS925" s="525"/>
      <c r="IWT925" s="3"/>
      <c r="IWU925" s="721"/>
      <c r="IWV925" s="3"/>
      <c r="IWW925" s="525"/>
      <c r="IWX925" s="3"/>
      <c r="IWY925" s="721"/>
      <c r="IWZ925" s="3"/>
      <c r="IXA925" s="525"/>
      <c r="IXB925" s="3"/>
      <c r="IXC925" s="721"/>
      <c r="IXD925" s="3"/>
      <c r="IXE925" s="525"/>
      <c r="IXF925" s="3"/>
      <c r="IXG925" s="721"/>
      <c r="IXH925" s="3"/>
      <c r="IXI925" s="525"/>
      <c r="IXJ925" s="3"/>
      <c r="IXK925" s="721"/>
      <c r="IXL925" s="3"/>
      <c r="IXM925" s="525"/>
      <c r="IXN925" s="3"/>
      <c r="IXO925" s="721"/>
      <c r="IXP925" s="3"/>
      <c r="IXQ925" s="525"/>
      <c r="IXR925" s="3"/>
      <c r="IXS925" s="721"/>
      <c r="IXT925" s="3"/>
      <c r="IXU925" s="525"/>
      <c r="IXV925" s="3"/>
      <c r="IXW925" s="721"/>
      <c r="IXX925" s="3"/>
      <c r="IXY925" s="525"/>
      <c r="IXZ925" s="3"/>
      <c r="IYA925" s="721"/>
      <c r="IYB925" s="3"/>
      <c r="IYC925" s="525"/>
      <c r="IYD925" s="3"/>
      <c r="IYE925" s="721"/>
      <c r="IYF925" s="3"/>
      <c r="IYG925" s="525"/>
      <c r="IYH925" s="3"/>
      <c r="IYI925" s="721"/>
      <c r="IYJ925" s="3"/>
      <c r="IYK925" s="525"/>
      <c r="IYL925" s="3"/>
      <c r="IYM925" s="721"/>
      <c r="IYN925" s="3"/>
      <c r="IYO925" s="525"/>
      <c r="IYP925" s="3"/>
      <c r="IYQ925" s="721"/>
      <c r="IYR925" s="3"/>
      <c r="IYS925" s="525"/>
      <c r="IYT925" s="3"/>
      <c r="IYU925" s="721"/>
      <c r="IYV925" s="3"/>
      <c r="IYW925" s="525"/>
      <c r="IYX925" s="3"/>
      <c r="IYY925" s="721"/>
      <c r="IYZ925" s="3"/>
      <c r="IZA925" s="525"/>
      <c r="IZB925" s="3"/>
      <c r="IZC925" s="721"/>
      <c r="IZD925" s="3"/>
      <c r="IZE925" s="525"/>
      <c r="IZF925" s="3"/>
      <c r="IZG925" s="721"/>
      <c r="IZH925" s="3"/>
      <c r="IZI925" s="525"/>
      <c r="IZJ925" s="3"/>
      <c r="IZK925" s="721"/>
      <c r="IZL925" s="3"/>
      <c r="IZM925" s="525"/>
      <c r="IZN925" s="3"/>
      <c r="IZO925" s="721"/>
      <c r="IZP925" s="3"/>
      <c r="IZQ925" s="525"/>
      <c r="IZR925" s="3"/>
      <c r="IZS925" s="721"/>
      <c r="IZT925" s="3"/>
      <c r="IZU925" s="525"/>
      <c r="IZV925" s="3"/>
      <c r="IZW925" s="721"/>
      <c r="IZX925" s="3"/>
      <c r="IZY925" s="525"/>
      <c r="IZZ925" s="3"/>
      <c r="JAA925" s="721"/>
      <c r="JAB925" s="3"/>
      <c r="JAC925" s="525"/>
      <c r="JAD925" s="3"/>
      <c r="JAE925" s="721"/>
      <c r="JAF925" s="3"/>
      <c r="JAG925" s="525"/>
      <c r="JAH925" s="3"/>
      <c r="JAI925" s="721"/>
      <c r="JAJ925" s="3"/>
      <c r="JAK925" s="525"/>
      <c r="JAL925" s="3"/>
      <c r="JAM925" s="721"/>
      <c r="JAN925" s="3"/>
      <c r="JAO925" s="525"/>
      <c r="JAP925" s="3"/>
      <c r="JAQ925" s="721"/>
      <c r="JAR925" s="3"/>
      <c r="JAS925" s="525"/>
      <c r="JAT925" s="3"/>
      <c r="JAU925" s="721"/>
      <c r="JAV925" s="3"/>
      <c r="JAW925" s="525"/>
      <c r="JAX925" s="3"/>
      <c r="JAY925" s="721"/>
      <c r="JAZ925" s="3"/>
      <c r="JBA925" s="525"/>
      <c r="JBB925" s="3"/>
      <c r="JBC925" s="721"/>
      <c r="JBD925" s="3"/>
      <c r="JBE925" s="525"/>
      <c r="JBF925" s="3"/>
      <c r="JBG925" s="721"/>
      <c r="JBH925" s="3"/>
      <c r="JBI925" s="525"/>
      <c r="JBJ925" s="3"/>
      <c r="JBK925" s="721"/>
      <c r="JBL925" s="3"/>
      <c r="JBM925" s="525"/>
      <c r="JBN925" s="3"/>
      <c r="JBO925" s="721"/>
      <c r="JBP925" s="3"/>
      <c r="JBQ925" s="525"/>
      <c r="JBR925" s="3"/>
      <c r="JBS925" s="721"/>
      <c r="JBT925" s="3"/>
      <c r="JBU925" s="525"/>
      <c r="JBV925" s="3"/>
      <c r="JBW925" s="721"/>
      <c r="JBX925" s="3"/>
      <c r="JBY925" s="525"/>
      <c r="JBZ925" s="3"/>
      <c r="JCA925" s="721"/>
      <c r="JCB925" s="3"/>
      <c r="JCC925" s="525"/>
      <c r="JCD925" s="3"/>
      <c r="JCE925" s="721"/>
      <c r="JCF925" s="3"/>
      <c r="JCG925" s="525"/>
      <c r="JCH925" s="3"/>
      <c r="JCI925" s="721"/>
      <c r="JCJ925" s="3"/>
      <c r="JCK925" s="525"/>
      <c r="JCL925" s="3"/>
      <c r="JCM925" s="721"/>
      <c r="JCN925" s="3"/>
      <c r="JCO925" s="525"/>
      <c r="JCP925" s="3"/>
      <c r="JCQ925" s="721"/>
      <c r="JCR925" s="3"/>
      <c r="JCS925" s="525"/>
      <c r="JCT925" s="3"/>
      <c r="JCU925" s="721"/>
      <c r="JCV925" s="3"/>
      <c r="JCW925" s="525"/>
      <c r="JCX925" s="3"/>
      <c r="JCY925" s="721"/>
      <c r="JCZ925" s="3"/>
      <c r="JDA925" s="525"/>
      <c r="JDB925" s="3"/>
      <c r="JDC925" s="721"/>
      <c r="JDD925" s="3"/>
      <c r="JDE925" s="525"/>
      <c r="JDF925" s="3"/>
      <c r="JDG925" s="721"/>
      <c r="JDH925" s="3"/>
      <c r="JDI925" s="525"/>
      <c r="JDJ925" s="3"/>
      <c r="JDK925" s="721"/>
      <c r="JDL925" s="3"/>
      <c r="JDM925" s="525"/>
      <c r="JDN925" s="3"/>
      <c r="JDO925" s="721"/>
      <c r="JDP925" s="3"/>
      <c r="JDQ925" s="525"/>
      <c r="JDR925" s="3"/>
      <c r="JDS925" s="721"/>
      <c r="JDT925" s="3"/>
      <c r="JDU925" s="525"/>
      <c r="JDV925" s="3"/>
      <c r="JDW925" s="721"/>
      <c r="JDX925" s="3"/>
      <c r="JDY925" s="525"/>
      <c r="JDZ925" s="3"/>
      <c r="JEA925" s="721"/>
      <c r="JEB925" s="3"/>
      <c r="JEC925" s="525"/>
      <c r="JED925" s="3"/>
      <c r="JEE925" s="721"/>
      <c r="JEF925" s="3"/>
      <c r="JEG925" s="525"/>
      <c r="JEH925" s="3"/>
      <c r="JEI925" s="721"/>
      <c r="JEJ925" s="3"/>
      <c r="JEK925" s="525"/>
      <c r="JEL925" s="3"/>
      <c r="JEM925" s="721"/>
      <c r="JEN925" s="3"/>
      <c r="JEO925" s="525"/>
      <c r="JEP925" s="3"/>
      <c r="JEQ925" s="721"/>
      <c r="JER925" s="3"/>
      <c r="JES925" s="525"/>
      <c r="JET925" s="3"/>
      <c r="JEU925" s="721"/>
      <c r="JEV925" s="3"/>
      <c r="JEW925" s="525"/>
      <c r="JEX925" s="3"/>
      <c r="JEY925" s="721"/>
      <c r="JEZ925" s="3"/>
      <c r="JFA925" s="525"/>
      <c r="JFB925" s="3"/>
      <c r="JFC925" s="721"/>
      <c r="JFD925" s="3"/>
      <c r="JFE925" s="525"/>
      <c r="JFF925" s="3"/>
      <c r="JFG925" s="721"/>
      <c r="JFH925" s="3"/>
      <c r="JFI925" s="525"/>
      <c r="JFJ925" s="3"/>
      <c r="JFK925" s="721"/>
      <c r="JFL925" s="3"/>
      <c r="JFM925" s="525"/>
      <c r="JFN925" s="3"/>
      <c r="JFO925" s="721"/>
      <c r="JFP925" s="3"/>
      <c r="JFQ925" s="525"/>
      <c r="JFR925" s="3"/>
      <c r="JFS925" s="721"/>
      <c r="JFT925" s="3"/>
      <c r="JFU925" s="525"/>
      <c r="JFV925" s="3"/>
      <c r="JFW925" s="721"/>
      <c r="JFX925" s="3"/>
      <c r="JFY925" s="525"/>
      <c r="JFZ925" s="3"/>
      <c r="JGA925" s="721"/>
      <c r="JGB925" s="3"/>
      <c r="JGC925" s="525"/>
      <c r="JGD925" s="3"/>
      <c r="JGE925" s="721"/>
      <c r="JGF925" s="3"/>
      <c r="JGG925" s="525"/>
      <c r="JGH925" s="3"/>
      <c r="JGI925" s="721"/>
      <c r="JGJ925" s="3"/>
      <c r="JGK925" s="525"/>
      <c r="JGL925" s="3"/>
      <c r="JGM925" s="721"/>
      <c r="JGN925" s="3"/>
      <c r="JGO925" s="525"/>
      <c r="JGP925" s="3"/>
      <c r="JGQ925" s="721"/>
      <c r="JGR925" s="3"/>
      <c r="JGS925" s="525"/>
      <c r="JGT925" s="3"/>
      <c r="JGU925" s="721"/>
      <c r="JGV925" s="3"/>
      <c r="JGW925" s="525"/>
      <c r="JGX925" s="3"/>
      <c r="JGY925" s="721"/>
      <c r="JGZ925" s="3"/>
      <c r="JHA925" s="525"/>
      <c r="JHB925" s="3"/>
      <c r="JHC925" s="721"/>
      <c r="JHD925" s="3"/>
      <c r="JHE925" s="525"/>
      <c r="JHF925" s="3"/>
      <c r="JHG925" s="721"/>
      <c r="JHH925" s="3"/>
      <c r="JHI925" s="525"/>
      <c r="JHJ925" s="3"/>
      <c r="JHK925" s="721"/>
      <c r="JHL925" s="3"/>
      <c r="JHM925" s="525"/>
      <c r="JHN925" s="3"/>
      <c r="JHO925" s="721"/>
      <c r="JHP925" s="3"/>
      <c r="JHQ925" s="525"/>
      <c r="JHR925" s="3"/>
      <c r="JHS925" s="721"/>
      <c r="JHT925" s="3"/>
      <c r="JHU925" s="525"/>
      <c r="JHV925" s="3"/>
      <c r="JHW925" s="721"/>
      <c r="JHX925" s="3"/>
      <c r="JHY925" s="525"/>
      <c r="JHZ925" s="3"/>
      <c r="JIA925" s="721"/>
      <c r="JIB925" s="3"/>
      <c r="JIC925" s="525"/>
      <c r="JID925" s="3"/>
      <c r="JIE925" s="721"/>
      <c r="JIF925" s="3"/>
      <c r="JIG925" s="525"/>
      <c r="JIH925" s="3"/>
      <c r="JII925" s="721"/>
      <c r="JIJ925" s="3"/>
      <c r="JIK925" s="525"/>
      <c r="JIL925" s="3"/>
      <c r="JIM925" s="721"/>
      <c r="JIN925" s="3"/>
      <c r="JIO925" s="525"/>
      <c r="JIP925" s="3"/>
      <c r="JIQ925" s="721"/>
      <c r="JIR925" s="3"/>
      <c r="JIS925" s="525"/>
      <c r="JIT925" s="3"/>
      <c r="JIU925" s="721"/>
      <c r="JIV925" s="3"/>
      <c r="JIW925" s="525"/>
      <c r="JIX925" s="3"/>
      <c r="JIY925" s="721"/>
      <c r="JIZ925" s="3"/>
      <c r="JJA925" s="525"/>
      <c r="JJB925" s="3"/>
      <c r="JJC925" s="721"/>
      <c r="JJD925" s="3"/>
      <c r="JJE925" s="525"/>
      <c r="JJF925" s="3"/>
      <c r="JJG925" s="721"/>
      <c r="JJH925" s="3"/>
      <c r="JJI925" s="525"/>
      <c r="JJJ925" s="3"/>
      <c r="JJK925" s="721"/>
      <c r="JJL925" s="3"/>
      <c r="JJM925" s="525"/>
      <c r="JJN925" s="3"/>
      <c r="JJO925" s="721"/>
      <c r="JJP925" s="3"/>
      <c r="JJQ925" s="525"/>
      <c r="JJR925" s="3"/>
      <c r="JJS925" s="721"/>
      <c r="JJT925" s="3"/>
      <c r="JJU925" s="525"/>
      <c r="JJV925" s="3"/>
      <c r="JJW925" s="721"/>
      <c r="JJX925" s="3"/>
      <c r="JJY925" s="525"/>
      <c r="JJZ925" s="3"/>
      <c r="JKA925" s="721"/>
      <c r="JKB925" s="3"/>
      <c r="JKC925" s="525"/>
      <c r="JKD925" s="3"/>
      <c r="JKE925" s="721"/>
      <c r="JKF925" s="3"/>
      <c r="JKG925" s="525"/>
      <c r="JKH925" s="3"/>
      <c r="JKI925" s="721"/>
      <c r="JKJ925" s="3"/>
      <c r="JKK925" s="525"/>
      <c r="JKL925" s="3"/>
      <c r="JKM925" s="721"/>
      <c r="JKN925" s="3"/>
      <c r="JKO925" s="525"/>
      <c r="JKP925" s="3"/>
      <c r="JKQ925" s="721"/>
      <c r="JKR925" s="3"/>
      <c r="JKS925" s="525"/>
      <c r="JKT925" s="3"/>
      <c r="JKU925" s="721"/>
      <c r="JKV925" s="3"/>
      <c r="JKW925" s="525"/>
      <c r="JKX925" s="3"/>
      <c r="JKY925" s="721"/>
      <c r="JKZ925" s="3"/>
      <c r="JLA925" s="525"/>
      <c r="JLB925" s="3"/>
      <c r="JLC925" s="721"/>
      <c r="JLD925" s="3"/>
      <c r="JLE925" s="525"/>
      <c r="JLF925" s="3"/>
      <c r="JLG925" s="721"/>
      <c r="JLH925" s="3"/>
      <c r="JLI925" s="525"/>
      <c r="JLJ925" s="3"/>
      <c r="JLK925" s="721"/>
      <c r="JLL925" s="3"/>
      <c r="JLM925" s="525"/>
      <c r="JLN925" s="3"/>
      <c r="JLO925" s="721"/>
      <c r="JLP925" s="3"/>
      <c r="JLQ925" s="525"/>
      <c r="JLR925" s="3"/>
      <c r="JLS925" s="721"/>
      <c r="JLT925" s="3"/>
      <c r="JLU925" s="525"/>
      <c r="JLV925" s="3"/>
      <c r="JLW925" s="721"/>
      <c r="JLX925" s="3"/>
      <c r="JLY925" s="525"/>
      <c r="JLZ925" s="3"/>
      <c r="JMA925" s="721"/>
      <c r="JMB925" s="3"/>
      <c r="JMC925" s="525"/>
      <c r="JMD925" s="3"/>
      <c r="JME925" s="721"/>
      <c r="JMF925" s="3"/>
      <c r="JMG925" s="525"/>
      <c r="JMH925" s="3"/>
      <c r="JMI925" s="721"/>
      <c r="JMJ925" s="3"/>
      <c r="JMK925" s="525"/>
      <c r="JML925" s="3"/>
      <c r="JMM925" s="721"/>
      <c r="JMN925" s="3"/>
      <c r="JMO925" s="525"/>
      <c r="JMP925" s="3"/>
      <c r="JMQ925" s="721"/>
      <c r="JMR925" s="3"/>
      <c r="JMS925" s="525"/>
      <c r="JMT925" s="3"/>
      <c r="JMU925" s="721"/>
      <c r="JMV925" s="3"/>
      <c r="JMW925" s="525"/>
      <c r="JMX925" s="3"/>
      <c r="JMY925" s="721"/>
      <c r="JMZ925" s="3"/>
      <c r="JNA925" s="525"/>
      <c r="JNB925" s="3"/>
      <c r="JNC925" s="721"/>
      <c r="JND925" s="3"/>
      <c r="JNE925" s="525"/>
      <c r="JNF925" s="3"/>
      <c r="JNG925" s="721"/>
      <c r="JNH925" s="3"/>
      <c r="JNI925" s="525"/>
      <c r="JNJ925" s="3"/>
      <c r="JNK925" s="721"/>
      <c r="JNL925" s="3"/>
      <c r="JNM925" s="525"/>
      <c r="JNN925" s="3"/>
      <c r="JNO925" s="721"/>
      <c r="JNP925" s="3"/>
      <c r="JNQ925" s="525"/>
      <c r="JNR925" s="3"/>
      <c r="JNS925" s="721"/>
      <c r="JNT925" s="3"/>
      <c r="JNU925" s="525"/>
      <c r="JNV925" s="3"/>
      <c r="JNW925" s="721"/>
      <c r="JNX925" s="3"/>
      <c r="JNY925" s="525"/>
      <c r="JNZ925" s="3"/>
      <c r="JOA925" s="721"/>
      <c r="JOB925" s="3"/>
      <c r="JOC925" s="525"/>
      <c r="JOD925" s="3"/>
      <c r="JOE925" s="721"/>
      <c r="JOF925" s="3"/>
      <c r="JOG925" s="525"/>
      <c r="JOH925" s="3"/>
      <c r="JOI925" s="721"/>
      <c r="JOJ925" s="3"/>
      <c r="JOK925" s="525"/>
      <c r="JOL925" s="3"/>
      <c r="JOM925" s="721"/>
      <c r="JON925" s="3"/>
      <c r="JOO925" s="525"/>
      <c r="JOP925" s="3"/>
      <c r="JOQ925" s="721"/>
      <c r="JOR925" s="3"/>
      <c r="JOS925" s="525"/>
      <c r="JOT925" s="3"/>
      <c r="JOU925" s="721"/>
      <c r="JOV925" s="3"/>
      <c r="JOW925" s="525"/>
      <c r="JOX925" s="3"/>
      <c r="JOY925" s="721"/>
      <c r="JOZ925" s="3"/>
      <c r="JPA925" s="525"/>
      <c r="JPB925" s="3"/>
      <c r="JPC925" s="721"/>
      <c r="JPD925" s="3"/>
      <c r="JPE925" s="525"/>
      <c r="JPF925" s="3"/>
      <c r="JPG925" s="721"/>
      <c r="JPH925" s="3"/>
      <c r="JPI925" s="525"/>
      <c r="JPJ925" s="3"/>
      <c r="JPK925" s="721"/>
      <c r="JPL925" s="3"/>
      <c r="JPM925" s="525"/>
      <c r="JPN925" s="3"/>
      <c r="JPO925" s="721"/>
      <c r="JPP925" s="3"/>
      <c r="JPQ925" s="525"/>
      <c r="JPR925" s="3"/>
      <c r="JPS925" s="721"/>
      <c r="JPT925" s="3"/>
      <c r="JPU925" s="525"/>
      <c r="JPV925" s="3"/>
      <c r="JPW925" s="721"/>
      <c r="JPX925" s="3"/>
      <c r="JPY925" s="525"/>
      <c r="JPZ925" s="3"/>
      <c r="JQA925" s="721"/>
      <c r="JQB925" s="3"/>
      <c r="JQC925" s="525"/>
      <c r="JQD925" s="3"/>
      <c r="JQE925" s="721"/>
      <c r="JQF925" s="3"/>
      <c r="JQG925" s="525"/>
      <c r="JQH925" s="3"/>
      <c r="JQI925" s="721"/>
      <c r="JQJ925" s="3"/>
      <c r="JQK925" s="525"/>
      <c r="JQL925" s="3"/>
      <c r="JQM925" s="721"/>
      <c r="JQN925" s="3"/>
      <c r="JQO925" s="525"/>
      <c r="JQP925" s="3"/>
      <c r="JQQ925" s="721"/>
      <c r="JQR925" s="3"/>
      <c r="JQS925" s="525"/>
      <c r="JQT925" s="3"/>
      <c r="JQU925" s="721"/>
      <c r="JQV925" s="3"/>
      <c r="JQW925" s="525"/>
      <c r="JQX925" s="3"/>
      <c r="JQY925" s="721"/>
      <c r="JQZ925" s="3"/>
      <c r="JRA925" s="525"/>
      <c r="JRB925" s="3"/>
      <c r="JRC925" s="721"/>
      <c r="JRD925" s="3"/>
      <c r="JRE925" s="525"/>
      <c r="JRF925" s="3"/>
      <c r="JRG925" s="721"/>
      <c r="JRH925" s="3"/>
      <c r="JRI925" s="525"/>
      <c r="JRJ925" s="3"/>
      <c r="JRK925" s="721"/>
      <c r="JRL925" s="3"/>
      <c r="JRM925" s="525"/>
      <c r="JRN925" s="3"/>
      <c r="JRO925" s="721"/>
      <c r="JRP925" s="3"/>
      <c r="JRQ925" s="525"/>
      <c r="JRR925" s="3"/>
      <c r="JRS925" s="721"/>
      <c r="JRT925" s="3"/>
      <c r="JRU925" s="525"/>
      <c r="JRV925" s="3"/>
      <c r="JRW925" s="721"/>
      <c r="JRX925" s="3"/>
      <c r="JRY925" s="525"/>
      <c r="JRZ925" s="3"/>
      <c r="JSA925" s="721"/>
      <c r="JSB925" s="3"/>
      <c r="JSC925" s="525"/>
      <c r="JSD925" s="3"/>
      <c r="JSE925" s="721"/>
      <c r="JSF925" s="3"/>
      <c r="JSG925" s="525"/>
      <c r="JSH925" s="3"/>
      <c r="JSI925" s="721"/>
      <c r="JSJ925" s="3"/>
      <c r="JSK925" s="525"/>
      <c r="JSL925" s="3"/>
      <c r="JSM925" s="721"/>
      <c r="JSN925" s="3"/>
      <c r="JSO925" s="525"/>
      <c r="JSP925" s="3"/>
      <c r="JSQ925" s="721"/>
      <c r="JSR925" s="3"/>
      <c r="JSS925" s="525"/>
      <c r="JST925" s="3"/>
      <c r="JSU925" s="721"/>
      <c r="JSV925" s="3"/>
      <c r="JSW925" s="525"/>
      <c r="JSX925" s="3"/>
      <c r="JSY925" s="721"/>
      <c r="JSZ925" s="3"/>
      <c r="JTA925" s="525"/>
      <c r="JTB925" s="3"/>
      <c r="JTC925" s="721"/>
      <c r="JTD925" s="3"/>
      <c r="JTE925" s="525"/>
      <c r="JTF925" s="3"/>
      <c r="JTG925" s="721"/>
      <c r="JTH925" s="3"/>
      <c r="JTI925" s="525"/>
      <c r="JTJ925" s="3"/>
      <c r="JTK925" s="721"/>
      <c r="JTL925" s="3"/>
      <c r="JTM925" s="525"/>
      <c r="JTN925" s="3"/>
      <c r="JTO925" s="721"/>
      <c r="JTP925" s="3"/>
      <c r="JTQ925" s="525"/>
      <c r="JTR925" s="3"/>
      <c r="JTS925" s="721"/>
      <c r="JTT925" s="3"/>
      <c r="JTU925" s="525"/>
      <c r="JTV925" s="3"/>
      <c r="JTW925" s="721"/>
      <c r="JTX925" s="3"/>
      <c r="JTY925" s="525"/>
      <c r="JTZ925" s="3"/>
      <c r="JUA925" s="721"/>
      <c r="JUB925" s="3"/>
      <c r="JUC925" s="525"/>
      <c r="JUD925" s="3"/>
      <c r="JUE925" s="721"/>
      <c r="JUF925" s="3"/>
      <c r="JUG925" s="525"/>
      <c r="JUH925" s="3"/>
      <c r="JUI925" s="721"/>
      <c r="JUJ925" s="3"/>
      <c r="JUK925" s="525"/>
      <c r="JUL925" s="3"/>
      <c r="JUM925" s="721"/>
      <c r="JUN925" s="3"/>
      <c r="JUO925" s="525"/>
      <c r="JUP925" s="3"/>
      <c r="JUQ925" s="721"/>
      <c r="JUR925" s="3"/>
      <c r="JUS925" s="525"/>
      <c r="JUT925" s="3"/>
      <c r="JUU925" s="721"/>
      <c r="JUV925" s="3"/>
      <c r="JUW925" s="525"/>
      <c r="JUX925" s="3"/>
      <c r="JUY925" s="721"/>
      <c r="JUZ925" s="3"/>
      <c r="JVA925" s="525"/>
      <c r="JVB925" s="3"/>
      <c r="JVC925" s="721"/>
      <c r="JVD925" s="3"/>
      <c r="JVE925" s="525"/>
      <c r="JVF925" s="3"/>
      <c r="JVG925" s="721"/>
      <c r="JVH925" s="3"/>
      <c r="JVI925" s="525"/>
      <c r="JVJ925" s="3"/>
      <c r="JVK925" s="721"/>
      <c r="JVL925" s="3"/>
      <c r="JVM925" s="525"/>
      <c r="JVN925" s="3"/>
      <c r="JVO925" s="721"/>
      <c r="JVP925" s="3"/>
      <c r="JVQ925" s="525"/>
      <c r="JVR925" s="3"/>
      <c r="JVS925" s="721"/>
      <c r="JVT925" s="3"/>
      <c r="JVU925" s="525"/>
      <c r="JVV925" s="3"/>
      <c r="JVW925" s="721"/>
      <c r="JVX925" s="3"/>
      <c r="JVY925" s="525"/>
      <c r="JVZ925" s="3"/>
      <c r="JWA925" s="721"/>
      <c r="JWB925" s="3"/>
      <c r="JWC925" s="525"/>
      <c r="JWD925" s="3"/>
      <c r="JWE925" s="721"/>
      <c r="JWF925" s="3"/>
      <c r="JWG925" s="525"/>
      <c r="JWH925" s="3"/>
      <c r="JWI925" s="721"/>
      <c r="JWJ925" s="3"/>
      <c r="JWK925" s="525"/>
      <c r="JWL925" s="3"/>
      <c r="JWM925" s="721"/>
      <c r="JWN925" s="3"/>
      <c r="JWO925" s="525"/>
      <c r="JWP925" s="3"/>
      <c r="JWQ925" s="721"/>
      <c r="JWR925" s="3"/>
      <c r="JWS925" s="525"/>
      <c r="JWT925" s="3"/>
      <c r="JWU925" s="721"/>
      <c r="JWV925" s="3"/>
      <c r="JWW925" s="525"/>
      <c r="JWX925" s="3"/>
      <c r="JWY925" s="721"/>
      <c r="JWZ925" s="3"/>
      <c r="JXA925" s="525"/>
      <c r="JXB925" s="3"/>
      <c r="JXC925" s="721"/>
      <c r="JXD925" s="3"/>
      <c r="JXE925" s="525"/>
      <c r="JXF925" s="3"/>
      <c r="JXG925" s="721"/>
      <c r="JXH925" s="3"/>
      <c r="JXI925" s="525"/>
      <c r="JXJ925" s="3"/>
      <c r="JXK925" s="721"/>
      <c r="JXL925" s="3"/>
      <c r="JXM925" s="525"/>
      <c r="JXN925" s="3"/>
      <c r="JXO925" s="721"/>
      <c r="JXP925" s="3"/>
      <c r="JXQ925" s="525"/>
      <c r="JXR925" s="3"/>
      <c r="JXS925" s="721"/>
      <c r="JXT925" s="3"/>
      <c r="JXU925" s="525"/>
      <c r="JXV925" s="3"/>
      <c r="JXW925" s="721"/>
      <c r="JXX925" s="3"/>
      <c r="JXY925" s="525"/>
      <c r="JXZ925" s="3"/>
      <c r="JYA925" s="721"/>
      <c r="JYB925" s="3"/>
      <c r="JYC925" s="525"/>
      <c r="JYD925" s="3"/>
      <c r="JYE925" s="721"/>
      <c r="JYF925" s="3"/>
      <c r="JYG925" s="525"/>
      <c r="JYH925" s="3"/>
      <c r="JYI925" s="721"/>
      <c r="JYJ925" s="3"/>
      <c r="JYK925" s="525"/>
      <c r="JYL925" s="3"/>
      <c r="JYM925" s="721"/>
      <c r="JYN925" s="3"/>
      <c r="JYO925" s="525"/>
      <c r="JYP925" s="3"/>
      <c r="JYQ925" s="721"/>
      <c r="JYR925" s="3"/>
      <c r="JYS925" s="525"/>
      <c r="JYT925" s="3"/>
      <c r="JYU925" s="721"/>
      <c r="JYV925" s="3"/>
      <c r="JYW925" s="525"/>
      <c r="JYX925" s="3"/>
      <c r="JYY925" s="721"/>
      <c r="JYZ925" s="3"/>
      <c r="JZA925" s="525"/>
      <c r="JZB925" s="3"/>
      <c r="JZC925" s="721"/>
      <c r="JZD925" s="3"/>
      <c r="JZE925" s="525"/>
      <c r="JZF925" s="3"/>
      <c r="JZG925" s="721"/>
      <c r="JZH925" s="3"/>
      <c r="JZI925" s="525"/>
      <c r="JZJ925" s="3"/>
      <c r="JZK925" s="721"/>
      <c r="JZL925" s="3"/>
      <c r="JZM925" s="525"/>
      <c r="JZN925" s="3"/>
      <c r="JZO925" s="721"/>
      <c r="JZP925" s="3"/>
      <c r="JZQ925" s="525"/>
      <c r="JZR925" s="3"/>
      <c r="JZS925" s="721"/>
      <c r="JZT925" s="3"/>
      <c r="JZU925" s="525"/>
      <c r="JZV925" s="3"/>
      <c r="JZW925" s="721"/>
      <c r="JZX925" s="3"/>
      <c r="JZY925" s="525"/>
      <c r="JZZ925" s="3"/>
      <c r="KAA925" s="721"/>
      <c r="KAB925" s="3"/>
      <c r="KAC925" s="525"/>
      <c r="KAD925" s="3"/>
      <c r="KAE925" s="721"/>
      <c r="KAF925" s="3"/>
      <c r="KAG925" s="525"/>
      <c r="KAH925" s="3"/>
      <c r="KAI925" s="721"/>
      <c r="KAJ925" s="3"/>
      <c r="KAK925" s="525"/>
      <c r="KAL925" s="3"/>
      <c r="KAM925" s="721"/>
      <c r="KAN925" s="3"/>
      <c r="KAO925" s="525"/>
      <c r="KAP925" s="3"/>
      <c r="KAQ925" s="721"/>
      <c r="KAR925" s="3"/>
      <c r="KAS925" s="525"/>
      <c r="KAT925" s="3"/>
      <c r="KAU925" s="721"/>
      <c r="KAV925" s="3"/>
      <c r="KAW925" s="525"/>
      <c r="KAX925" s="3"/>
      <c r="KAY925" s="721"/>
      <c r="KAZ925" s="3"/>
      <c r="KBA925" s="525"/>
      <c r="KBB925" s="3"/>
      <c r="KBC925" s="721"/>
      <c r="KBD925" s="3"/>
      <c r="KBE925" s="525"/>
      <c r="KBF925" s="3"/>
      <c r="KBG925" s="721"/>
      <c r="KBH925" s="3"/>
      <c r="KBI925" s="525"/>
      <c r="KBJ925" s="3"/>
      <c r="KBK925" s="721"/>
      <c r="KBL925" s="3"/>
      <c r="KBM925" s="525"/>
      <c r="KBN925" s="3"/>
      <c r="KBO925" s="721"/>
      <c r="KBP925" s="3"/>
      <c r="KBQ925" s="525"/>
      <c r="KBR925" s="3"/>
      <c r="KBS925" s="721"/>
      <c r="KBT925" s="3"/>
      <c r="KBU925" s="525"/>
      <c r="KBV925" s="3"/>
      <c r="KBW925" s="721"/>
      <c r="KBX925" s="3"/>
      <c r="KBY925" s="525"/>
      <c r="KBZ925" s="3"/>
      <c r="KCA925" s="721"/>
      <c r="KCB925" s="3"/>
      <c r="KCC925" s="525"/>
      <c r="KCD925" s="3"/>
      <c r="KCE925" s="721"/>
      <c r="KCF925" s="3"/>
      <c r="KCG925" s="525"/>
      <c r="KCH925" s="3"/>
      <c r="KCI925" s="721"/>
      <c r="KCJ925" s="3"/>
      <c r="KCK925" s="525"/>
      <c r="KCL925" s="3"/>
      <c r="KCM925" s="721"/>
      <c r="KCN925" s="3"/>
      <c r="KCO925" s="525"/>
      <c r="KCP925" s="3"/>
      <c r="KCQ925" s="721"/>
      <c r="KCR925" s="3"/>
      <c r="KCS925" s="525"/>
      <c r="KCT925" s="3"/>
      <c r="KCU925" s="721"/>
      <c r="KCV925" s="3"/>
      <c r="KCW925" s="525"/>
      <c r="KCX925" s="3"/>
      <c r="KCY925" s="721"/>
      <c r="KCZ925" s="3"/>
      <c r="KDA925" s="525"/>
      <c r="KDB925" s="3"/>
      <c r="KDC925" s="721"/>
      <c r="KDD925" s="3"/>
      <c r="KDE925" s="525"/>
      <c r="KDF925" s="3"/>
      <c r="KDG925" s="721"/>
      <c r="KDH925" s="3"/>
      <c r="KDI925" s="525"/>
      <c r="KDJ925" s="3"/>
      <c r="KDK925" s="721"/>
      <c r="KDL925" s="3"/>
      <c r="KDM925" s="525"/>
      <c r="KDN925" s="3"/>
      <c r="KDO925" s="721"/>
      <c r="KDP925" s="3"/>
      <c r="KDQ925" s="525"/>
      <c r="KDR925" s="3"/>
      <c r="KDS925" s="721"/>
      <c r="KDT925" s="3"/>
      <c r="KDU925" s="525"/>
      <c r="KDV925" s="3"/>
      <c r="KDW925" s="721"/>
      <c r="KDX925" s="3"/>
      <c r="KDY925" s="525"/>
      <c r="KDZ925" s="3"/>
      <c r="KEA925" s="721"/>
      <c r="KEB925" s="3"/>
      <c r="KEC925" s="525"/>
      <c r="KED925" s="3"/>
      <c r="KEE925" s="721"/>
      <c r="KEF925" s="3"/>
      <c r="KEG925" s="525"/>
      <c r="KEH925" s="3"/>
      <c r="KEI925" s="721"/>
      <c r="KEJ925" s="3"/>
      <c r="KEK925" s="525"/>
      <c r="KEL925" s="3"/>
      <c r="KEM925" s="721"/>
      <c r="KEN925" s="3"/>
      <c r="KEO925" s="525"/>
      <c r="KEP925" s="3"/>
      <c r="KEQ925" s="721"/>
      <c r="KER925" s="3"/>
      <c r="KES925" s="525"/>
      <c r="KET925" s="3"/>
      <c r="KEU925" s="721"/>
      <c r="KEV925" s="3"/>
      <c r="KEW925" s="525"/>
      <c r="KEX925" s="3"/>
      <c r="KEY925" s="721"/>
      <c r="KEZ925" s="3"/>
      <c r="KFA925" s="525"/>
      <c r="KFB925" s="3"/>
      <c r="KFC925" s="721"/>
      <c r="KFD925" s="3"/>
      <c r="KFE925" s="525"/>
      <c r="KFF925" s="3"/>
      <c r="KFG925" s="721"/>
      <c r="KFH925" s="3"/>
      <c r="KFI925" s="525"/>
      <c r="KFJ925" s="3"/>
      <c r="KFK925" s="721"/>
      <c r="KFL925" s="3"/>
      <c r="KFM925" s="525"/>
      <c r="KFN925" s="3"/>
      <c r="KFO925" s="721"/>
      <c r="KFP925" s="3"/>
      <c r="KFQ925" s="525"/>
      <c r="KFR925" s="3"/>
      <c r="KFS925" s="721"/>
      <c r="KFT925" s="3"/>
      <c r="KFU925" s="525"/>
      <c r="KFV925" s="3"/>
      <c r="KFW925" s="721"/>
      <c r="KFX925" s="3"/>
      <c r="KFY925" s="525"/>
      <c r="KFZ925" s="3"/>
      <c r="KGA925" s="721"/>
      <c r="KGB925" s="3"/>
      <c r="KGC925" s="525"/>
      <c r="KGD925" s="3"/>
      <c r="KGE925" s="721"/>
      <c r="KGF925" s="3"/>
      <c r="KGG925" s="525"/>
      <c r="KGH925" s="3"/>
      <c r="KGI925" s="721"/>
      <c r="KGJ925" s="3"/>
      <c r="KGK925" s="525"/>
      <c r="KGL925" s="3"/>
      <c r="KGM925" s="721"/>
      <c r="KGN925" s="3"/>
      <c r="KGO925" s="525"/>
      <c r="KGP925" s="3"/>
      <c r="KGQ925" s="721"/>
      <c r="KGR925" s="3"/>
      <c r="KGS925" s="525"/>
      <c r="KGT925" s="3"/>
      <c r="KGU925" s="721"/>
      <c r="KGV925" s="3"/>
      <c r="KGW925" s="525"/>
      <c r="KGX925" s="3"/>
      <c r="KGY925" s="721"/>
      <c r="KGZ925" s="3"/>
      <c r="KHA925" s="525"/>
      <c r="KHB925" s="3"/>
      <c r="KHC925" s="721"/>
      <c r="KHD925" s="3"/>
      <c r="KHE925" s="525"/>
      <c r="KHF925" s="3"/>
      <c r="KHG925" s="721"/>
      <c r="KHH925" s="3"/>
      <c r="KHI925" s="525"/>
      <c r="KHJ925" s="3"/>
      <c r="KHK925" s="721"/>
      <c r="KHL925" s="3"/>
      <c r="KHM925" s="525"/>
      <c r="KHN925" s="3"/>
      <c r="KHO925" s="721"/>
      <c r="KHP925" s="3"/>
      <c r="KHQ925" s="525"/>
      <c r="KHR925" s="3"/>
      <c r="KHS925" s="721"/>
      <c r="KHT925" s="3"/>
      <c r="KHU925" s="525"/>
      <c r="KHV925" s="3"/>
      <c r="KHW925" s="721"/>
      <c r="KHX925" s="3"/>
      <c r="KHY925" s="525"/>
      <c r="KHZ925" s="3"/>
      <c r="KIA925" s="721"/>
      <c r="KIB925" s="3"/>
      <c r="KIC925" s="525"/>
      <c r="KID925" s="3"/>
      <c r="KIE925" s="721"/>
      <c r="KIF925" s="3"/>
      <c r="KIG925" s="525"/>
      <c r="KIH925" s="3"/>
      <c r="KII925" s="721"/>
      <c r="KIJ925" s="3"/>
      <c r="KIK925" s="525"/>
      <c r="KIL925" s="3"/>
      <c r="KIM925" s="721"/>
      <c r="KIN925" s="3"/>
      <c r="KIO925" s="525"/>
      <c r="KIP925" s="3"/>
      <c r="KIQ925" s="721"/>
      <c r="KIR925" s="3"/>
      <c r="KIS925" s="525"/>
      <c r="KIT925" s="3"/>
      <c r="KIU925" s="721"/>
      <c r="KIV925" s="3"/>
      <c r="KIW925" s="525"/>
      <c r="KIX925" s="3"/>
      <c r="KIY925" s="721"/>
      <c r="KIZ925" s="3"/>
      <c r="KJA925" s="525"/>
      <c r="KJB925" s="3"/>
      <c r="KJC925" s="721"/>
      <c r="KJD925" s="3"/>
      <c r="KJE925" s="525"/>
      <c r="KJF925" s="3"/>
      <c r="KJG925" s="721"/>
      <c r="KJH925" s="3"/>
      <c r="KJI925" s="525"/>
      <c r="KJJ925" s="3"/>
      <c r="KJK925" s="721"/>
      <c r="KJL925" s="3"/>
      <c r="KJM925" s="525"/>
      <c r="KJN925" s="3"/>
      <c r="KJO925" s="721"/>
      <c r="KJP925" s="3"/>
      <c r="KJQ925" s="525"/>
      <c r="KJR925" s="3"/>
      <c r="KJS925" s="721"/>
      <c r="KJT925" s="3"/>
      <c r="KJU925" s="525"/>
      <c r="KJV925" s="3"/>
      <c r="KJW925" s="721"/>
      <c r="KJX925" s="3"/>
      <c r="KJY925" s="525"/>
      <c r="KJZ925" s="3"/>
      <c r="KKA925" s="721"/>
      <c r="KKB925" s="3"/>
      <c r="KKC925" s="525"/>
      <c r="KKD925" s="3"/>
      <c r="KKE925" s="721"/>
      <c r="KKF925" s="3"/>
      <c r="KKG925" s="525"/>
      <c r="KKH925" s="3"/>
      <c r="KKI925" s="721"/>
      <c r="KKJ925" s="3"/>
      <c r="KKK925" s="525"/>
      <c r="KKL925" s="3"/>
      <c r="KKM925" s="721"/>
      <c r="KKN925" s="3"/>
      <c r="KKO925" s="525"/>
      <c r="KKP925" s="3"/>
      <c r="KKQ925" s="721"/>
      <c r="KKR925" s="3"/>
      <c r="KKS925" s="525"/>
      <c r="KKT925" s="3"/>
      <c r="KKU925" s="721"/>
      <c r="KKV925" s="3"/>
      <c r="KKW925" s="525"/>
      <c r="KKX925" s="3"/>
      <c r="KKY925" s="721"/>
      <c r="KKZ925" s="3"/>
      <c r="KLA925" s="525"/>
      <c r="KLB925" s="3"/>
      <c r="KLC925" s="721"/>
      <c r="KLD925" s="3"/>
      <c r="KLE925" s="525"/>
      <c r="KLF925" s="3"/>
      <c r="KLG925" s="721"/>
      <c r="KLH925" s="3"/>
      <c r="KLI925" s="525"/>
      <c r="KLJ925" s="3"/>
      <c r="KLK925" s="721"/>
      <c r="KLL925" s="3"/>
      <c r="KLM925" s="525"/>
      <c r="KLN925" s="3"/>
      <c r="KLO925" s="721"/>
      <c r="KLP925" s="3"/>
      <c r="KLQ925" s="525"/>
      <c r="KLR925" s="3"/>
      <c r="KLS925" s="721"/>
      <c r="KLT925" s="3"/>
      <c r="KLU925" s="525"/>
      <c r="KLV925" s="3"/>
      <c r="KLW925" s="721"/>
      <c r="KLX925" s="3"/>
      <c r="KLY925" s="525"/>
      <c r="KLZ925" s="3"/>
      <c r="KMA925" s="721"/>
      <c r="KMB925" s="3"/>
      <c r="KMC925" s="525"/>
      <c r="KMD925" s="3"/>
      <c r="KME925" s="721"/>
      <c r="KMF925" s="3"/>
      <c r="KMG925" s="525"/>
      <c r="KMH925" s="3"/>
      <c r="KMI925" s="721"/>
      <c r="KMJ925" s="3"/>
      <c r="KMK925" s="525"/>
      <c r="KML925" s="3"/>
      <c r="KMM925" s="721"/>
      <c r="KMN925" s="3"/>
      <c r="KMO925" s="525"/>
      <c r="KMP925" s="3"/>
      <c r="KMQ925" s="721"/>
      <c r="KMR925" s="3"/>
      <c r="KMS925" s="525"/>
      <c r="KMT925" s="3"/>
      <c r="KMU925" s="721"/>
      <c r="KMV925" s="3"/>
      <c r="KMW925" s="525"/>
      <c r="KMX925" s="3"/>
      <c r="KMY925" s="721"/>
      <c r="KMZ925" s="3"/>
      <c r="KNA925" s="525"/>
      <c r="KNB925" s="3"/>
      <c r="KNC925" s="721"/>
      <c r="KND925" s="3"/>
      <c r="KNE925" s="525"/>
      <c r="KNF925" s="3"/>
      <c r="KNG925" s="721"/>
      <c r="KNH925" s="3"/>
      <c r="KNI925" s="525"/>
      <c r="KNJ925" s="3"/>
      <c r="KNK925" s="721"/>
      <c r="KNL925" s="3"/>
      <c r="KNM925" s="525"/>
      <c r="KNN925" s="3"/>
      <c r="KNO925" s="721"/>
      <c r="KNP925" s="3"/>
      <c r="KNQ925" s="525"/>
      <c r="KNR925" s="3"/>
      <c r="KNS925" s="721"/>
      <c r="KNT925" s="3"/>
      <c r="KNU925" s="525"/>
      <c r="KNV925" s="3"/>
      <c r="KNW925" s="721"/>
      <c r="KNX925" s="3"/>
      <c r="KNY925" s="525"/>
      <c r="KNZ925" s="3"/>
      <c r="KOA925" s="721"/>
      <c r="KOB925" s="3"/>
      <c r="KOC925" s="525"/>
      <c r="KOD925" s="3"/>
      <c r="KOE925" s="721"/>
      <c r="KOF925" s="3"/>
      <c r="KOG925" s="525"/>
      <c r="KOH925" s="3"/>
      <c r="KOI925" s="721"/>
      <c r="KOJ925" s="3"/>
      <c r="KOK925" s="525"/>
      <c r="KOL925" s="3"/>
      <c r="KOM925" s="721"/>
      <c r="KON925" s="3"/>
      <c r="KOO925" s="525"/>
      <c r="KOP925" s="3"/>
      <c r="KOQ925" s="721"/>
      <c r="KOR925" s="3"/>
      <c r="KOS925" s="525"/>
      <c r="KOT925" s="3"/>
      <c r="KOU925" s="721"/>
      <c r="KOV925" s="3"/>
      <c r="KOW925" s="525"/>
      <c r="KOX925" s="3"/>
      <c r="KOY925" s="721"/>
      <c r="KOZ925" s="3"/>
      <c r="KPA925" s="525"/>
      <c r="KPB925" s="3"/>
      <c r="KPC925" s="721"/>
      <c r="KPD925" s="3"/>
      <c r="KPE925" s="525"/>
      <c r="KPF925" s="3"/>
      <c r="KPG925" s="721"/>
      <c r="KPH925" s="3"/>
      <c r="KPI925" s="525"/>
      <c r="KPJ925" s="3"/>
      <c r="KPK925" s="721"/>
      <c r="KPL925" s="3"/>
      <c r="KPM925" s="525"/>
      <c r="KPN925" s="3"/>
      <c r="KPO925" s="721"/>
      <c r="KPP925" s="3"/>
      <c r="KPQ925" s="525"/>
      <c r="KPR925" s="3"/>
      <c r="KPS925" s="721"/>
      <c r="KPT925" s="3"/>
      <c r="KPU925" s="525"/>
      <c r="KPV925" s="3"/>
      <c r="KPW925" s="721"/>
      <c r="KPX925" s="3"/>
      <c r="KPY925" s="525"/>
      <c r="KPZ925" s="3"/>
      <c r="KQA925" s="721"/>
      <c r="KQB925" s="3"/>
      <c r="KQC925" s="525"/>
      <c r="KQD925" s="3"/>
      <c r="KQE925" s="721"/>
      <c r="KQF925" s="3"/>
      <c r="KQG925" s="525"/>
      <c r="KQH925" s="3"/>
      <c r="KQI925" s="721"/>
      <c r="KQJ925" s="3"/>
      <c r="KQK925" s="525"/>
      <c r="KQL925" s="3"/>
      <c r="KQM925" s="721"/>
      <c r="KQN925" s="3"/>
      <c r="KQO925" s="525"/>
      <c r="KQP925" s="3"/>
      <c r="KQQ925" s="721"/>
      <c r="KQR925" s="3"/>
      <c r="KQS925" s="525"/>
      <c r="KQT925" s="3"/>
      <c r="KQU925" s="721"/>
      <c r="KQV925" s="3"/>
      <c r="KQW925" s="525"/>
      <c r="KQX925" s="3"/>
      <c r="KQY925" s="721"/>
      <c r="KQZ925" s="3"/>
      <c r="KRA925" s="525"/>
      <c r="KRB925" s="3"/>
      <c r="KRC925" s="721"/>
      <c r="KRD925" s="3"/>
      <c r="KRE925" s="525"/>
      <c r="KRF925" s="3"/>
      <c r="KRG925" s="721"/>
      <c r="KRH925" s="3"/>
      <c r="KRI925" s="525"/>
      <c r="KRJ925" s="3"/>
      <c r="KRK925" s="721"/>
      <c r="KRL925" s="3"/>
      <c r="KRM925" s="525"/>
      <c r="KRN925" s="3"/>
      <c r="KRO925" s="721"/>
      <c r="KRP925" s="3"/>
      <c r="KRQ925" s="525"/>
      <c r="KRR925" s="3"/>
      <c r="KRS925" s="721"/>
      <c r="KRT925" s="3"/>
      <c r="KRU925" s="525"/>
      <c r="KRV925" s="3"/>
      <c r="KRW925" s="721"/>
      <c r="KRX925" s="3"/>
      <c r="KRY925" s="525"/>
      <c r="KRZ925" s="3"/>
      <c r="KSA925" s="721"/>
      <c r="KSB925" s="3"/>
      <c r="KSC925" s="525"/>
      <c r="KSD925" s="3"/>
      <c r="KSE925" s="721"/>
      <c r="KSF925" s="3"/>
      <c r="KSG925" s="525"/>
      <c r="KSH925" s="3"/>
      <c r="KSI925" s="721"/>
      <c r="KSJ925" s="3"/>
      <c r="KSK925" s="525"/>
      <c r="KSL925" s="3"/>
      <c r="KSM925" s="721"/>
      <c r="KSN925" s="3"/>
      <c r="KSO925" s="525"/>
      <c r="KSP925" s="3"/>
      <c r="KSQ925" s="721"/>
      <c r="KSR925" s="3"/>
      <c r="KSS925" s="525"/>
      <c r="KST925" s="3"/>
      <c r="KSU925" s="721"/>
      <c r="KSV925" s="3"/>
      <c r="KSW925" s="525"/>
      <c r="KSX925" s="3"/>
      <c r="KSY925" s="721"/>
      <c r="KSZ925" s="3"/>
      <c r="KTA925" s="525"/>
      <c r="KTB925" s="3"/>
      <c r="KTC925" s="721"/>
      <c r="KTD925" s="3"/>
      <c r="KTE925" s="525"/>
      <c r="KTF925" s="3"/>
      <c r="KTG925" s="721"/>
      <c r="KTH925" s="3"/>
      <c r="KTI925" s="525"/>
      <c r="KTJ925" s="3"/>
      <c r="KTK925" s="721"/>
      <c r="KTL925" s="3"/>
      <c r="KTM925" s="525"/>
      <c r="KTN925" s="3"/>
      <c r="KTO925" s="721"/>
      <c r="KTP925" s="3"/>
      <c r="KTQ925" s="525"/>
      <c r="KTR925" s="3"/>
      <c r="KTS925" s="721"/>
      <c r="KTT925" s="3"/>
      <c r="KTU925" s="525"/>
      <c r="KTV925" s="3"/>
      <c r="KTW925" s="721"/>
      <c r="KTX925" s="3"/>
      <c r="KTY925" s="525"/>
      <c r="KTZ925" s="3"/>
      <c r="KUA925" s="721"/>
      <c r="KUB925" s="3"/>
      <c r="KUC925" s="525"/>
      <c r="KUD925" s="3"/>
      <c r="KUE925" s="721"/>
      <c r="KUF925" s="3"/>
      <c r="KUG925" s="525"/>
      <c r="KUH925" s="3"/>
      <c r="KUI925" s="721"/>
      <c r="KUJ925" s="3"/>
      <c r="KUK925" s="525"/>
      <c r="KUL925" s="3"/>
      <c r="KUM925" s="721"/>
      <c r="KUN925" s="3"/>
      <c r="KUO925" s="525"/>
      <c r="KUP925" s="3"/>
      <c r="KUQ925" s="721"/>
      <c r="KUR925" s="3"/>
      <c r="KUS925" s="525"/>
      <c r="KUT925" s="3"/>
      <c r="KUU925" s="721"/>
      <c r="KUV925" s="3"/>
      <c r="KUW925" s="525"/>
      <c r="KUX925" s="3"/>
      <c r="KUY925" s="721"/>
      <c r="KUZ925" s="3"/>
      <c r="KVA925" s="525"/>
      <c r="KVB925" s="3"/>
      <c r="KVC925" s="721"/>
      <c r="KVD925" s="3"/>
      <c r="KVE925" s="525"/>
      <c r="KVF925" s="3"/>
      <c r="KVG925" s="721"/>
      <c r="KVH925" s="3"/>
      <c r="KVI925" s="525"/>
      <c r="KVJ925" s="3"/>
      <c r="KVK925" s="721"/>
      <c r="KVL925" s="3"/>
      <c r="KVM925" s="525"/>
      <c r="KVN925" s="3"/>
      <c r="KVO925" s="721"/>
      <c r="KVP925" s="3"/>
      <c r="KVQ925" s="525"/>
      <c r="KVR925" s="3"/>
      <c r="KVS925" s="721"/>
      <c r="KVT925" s="3"/>
      <c r="KVU925" s="525"/>
      <c r="KVV925" s="3"/>
      <c r="KVW925" s="721"/>
      <c r="KVX925" s="3"/>
      <c r="KVY925" s="525"/>
      <c r="KVZ925" s="3"/>
      <c r="KWA925" s="721"/>
      <c r="KWB925" s="3"/>
      <c r="KWC925" s="525"/>
      <c r="KWD925" s="3"/>
      <c r="KWE925" s="721"/>
      <c r="KWF925" s="3"/>
      <c r="KWG925" s="525"/>
      <c r="KWH925" s="3"/>
      <c r="KWI925" s="721"/>
      <c r="KWJ925" s="3"/>
      <c r="KWK925" s="525"/>
      <c r="KWL925" s="3"/>
      <c r="KWM925" s="721"/>
      <c r="KWN925" s="3"/>
      <c r="KWO925" s="525"/>
      <c r="KWP925" s="3"/>
      <c r="KWQ925" s="721"/>
      <c r="KWR925" s="3"/>
      <c r="KWS925" s="525"/>
      <c r="KWT925" s="3"/>
      <c r="KWU925" s="721"/>
      <c r="KWV925" s="3"/>
      <c r="KWW925" s="525"/>
      <c r="KWX925" s="3"/>
      <c r="KWY925" s="721"/>
      <c r="KWZ925" s="3"/>
      <c r="KXA925" s="525"/>
      <c r="KXB925" s="3"/>
      <c r="KXC925" s="721"/>
      <c r="KXD925" s="3"/>
      <c r="KXE925" s="525"/>
      <c r="KXF925" s="3"/>
      <c r="KXG925" s="721"/>
      <c r="KXH925" s="3"/>
      <c r="KXI925" s="525"/>
      <c r="KXJ925" s="3"/>
      <c r="KXK925" s="721"/>
      <c r="KXL925" s="3"/>
      <c r="KXM925" s="525"/>
      <c r="KXN925" s="3"/>
      <c r="KXO925" s="721"/>
      <c r="KXP925" s="3"/>
      <c r="KXQ925" s="525"/>
      <c r="KXR925" s="3"/>
      <c r="KXS925" s="721"/>
      <c r="KXT925" s="3"/>
      <c r="KXU925" s="525"/>
      <c r="KXV925" s="3"/>
      <c r="KXW925" s="721"/>
      <c r="KXX925" s="3"/>
      <c r="KXY925" s="525"/>
      <c r="KXZ925" s="3"/>
      <c r="KYA925" s="721"/>
      <c r="KYB925" s="3"/>
      <c r="KYC925" s="525"/>
      <c r="KYD925" s="3"/>
      <c r="KYE925" s="721"/>
      <c r="KYF925" s="3"/>
      <c r="KYG925" s="525"/>
      <c r="KYH925" s="3"/>
      <c r="KYI925" s="721"/>
      <c r="KYJ925" s="3"/>
      <c r="KYK925" s="525"/>
      <c r="KYL925" s="3"/>
      <c r="KYM925" s="721"/>
      <c r="KYN925" s="3"/>
      <c r="KYO925" s="525"/>
      <c r="KYP925" s="3"/>
      <c r="KYQ925" s="721"/>
      <c r="KYR925" s="3"/>
      <c r="KYS925" s="525"/>
      <c r="KYT925" s="3"/>
      <c r="KYU925" s="721"/>
      <c r="KYV925" s="3"/>
      <c r="KYW925" s="525"/>
      <c r="KYX925" s="3"/>
      <c r="KYY925" s="721"/>
      <c r="KYZ925" s="3"/>
      <c r="KZA925" s="525"/>
      <c r="KZB925" s="3"/>
      <c r="KZC925" s="721"/>
      <c r="KZD925" s="3"/>
      <c r="KZE925" s="525"/>
      <c r="KZF925" s="3"/>
      <c r="KZG925" s="721"/>
      <c r="KZH925" s="3"/>
      <c r="KZI925" s="525"/>
      <c r="KZJ925" s="3"/>
      <c r="KZK925" s="721"/>
      <c r="KZL925" s="3"/>
      <c r="KZM925" s="525"/>
      <c r="KZN925" s="3"/>
      <c r="KZO925" s="721"/>
      <c r="KZP925" s="3"/>
      <c r="KZQ925" s="525"/>
      <c r="KZR925" s="3"/>
      <c r="KZS925" s="721"/>
      <c r="KZT925" s="3"/>
      <c r="KZU925" s="525"/>
      <c r="KZV925" s="3"/>
      <c r="KZW925" s="721"/>
      <c r="KZX925" s="3"/>
      <c r="KZY925" s="525"/>
      <c r="KZZ925" s="3"/>
      <c r="LAA925" s="721"/>
      <c r="LAB925" s="3"/>
      <c r="LAC925" s="525"/>
      <c r="LAD925" s="3"/>
      <c r="LAE925" s="721"/>
      <c r="LAF925" s="3"/>
      <c r="LAG925" s="525"/>
      <c r="LAH925" s="3"/>
      <c r="LAI925" s="721"/>
      <c r="LAJ925" s="3"/>
      <c r="LAK925" s="525"/>
      <c r="LAL925" s="3"/>
      <c r="LAM925" s="721"/>
      <c r="LAN925" s="3"/>
      <c r="LAO925" s="525"/>
      <c r="LAP925" s="3"/>
      <c r="LAQ925" s="721"/>
      <c r="LAR925" s="3"/>
      <c r="LAS925" s="525"/>
      <c r="LAT925" s="3"/>
      <c r="LAU925" s="721"/>
      <c r="LAV925" s="3"/>
      <c r="LAW925" s="525"/>
      <c r="LAX925" s="3"/>
      <c r="LAY925" s="721"/>
      <c r="LAZ925" s="3"/>
      <c r="LBA925" s="525"/>
      <c r="LBB925" s="3"/>
      <c r="LBC925" s="721"/>
      <c r="LBD925" s="3"/>
      <c r="LBE925" s="525"/>
      <c r="LBF925" s="3"/>
      <c r="LBG925" s="721"/>
      <c r="LBH925" s="3"/>
      <c r="LBI925" s="525"/>
      <c r="LBJ925" s="3"/>
      <c r="LBK925" s="721"/>
      <c r="LBL925" s="3"/>
      <c r="LBM925" s="525"/>
      <c r="LBN925" s="3"/>
      <c r="LBO925" s="721"/>
      <c r="LBP925" s="3"/>
      <c r="LBQ925" s="525"/>
      <c r="LBR925" s="3"/>
      <c r="LBS925" s="721"/>
      <c r="LBT925" s="3"/>
      <c r="LBU925" s="525"/>
      <c r="LBV925" s="3"/>
      <c r="LBW925" s="721"/>
      <c r="LBX925" s="3"/>
      <c r="LBY925" s="525"/>
      <c r="LBZ925" s="3"/>
      <c r="LCA925" s="721"/>
      <c r="LCB925" s="3"/>
      <c r="LCC925" s="525"/>
      <c r="LCD925" s="3"/>
      <c r="LCE925" s="721"/>
      <c r="LCF925" s="3"/>
      <c r="LCG925" s="525"/>
      <c r="LCH925" s="3"/>
      <c r="LCI925" s="721"/>
      <c r="LCJ925" s="3"/>
      <c r="LCK925" s="525"/>
      <c r="LCL925" s="3"/>
      <c r="LCM925" s="721"/>
      <c r="LCN925" s="3"/>
      <c r="LCO925" s="525"/>
      <c r="LCP925" s="3"/>
      <c r="LCQ925" s="721"/>
      <c r="LCR925" s="3"/>
      <c r="LCS925" s="525"/>
      <c r="LCT925" s="3"/>
      <c r="LCU925" s="721"/>
      <c r="LCV925" s="3"/>
      <c r="LCW925" s="525"/>
      <c r="LCX925" s="3"/>
      <c r="LCY925" s="721"/>
      <c r="LCZ925" s="3"/>
      <c r="LDA925" s="525"/>
      <c r="LDB925" s="3"/>
      <c r="LDC925" s="721"/>
      <c r="LDD925" s="3"/>
      <c r="LDE925" s="525"/>
      <c r="LDF925" s="3"/>
      <c r="LDG925" s="721"/>
      <c r="LDH925" s="3"/>
      <c r="LDI925" s="525"/>
      <c r="LDJ925" s="3"/>
      <c r="LDK925" s="721"/>
      <c r="LDL925" s="3"/>
      <c r="LDM925" s="525"/>
      <c r="LDN925" s="3"/>
      <c r="LDO925" s="721"/>
      <c r="LDP925" s="3"/>
      <c r="LDQ925" s="525"/>
      <c r="LDR925" s="3"/>
      <c r="LDS925" s="721"/>
      <c r="LDT925" s="3"/>
      <c r="LDU925" s="525"/>
      <c r="LDV925" s="3"/>
      <c r="LDW925" s="721"/>
      <c r="LDX925" s="3"/>
      <c r="LDY925" s="525"/>
      <c r="LDZ925" s="3"/>
      <c r="LEA925" s="721"/>
      <c r="LEB925" s="3"/>
      <c r="LEC925" s="525"/>
      <c r="LED925" s="3"/>
      <c r="LEE925" s="721"/>
      <c r="LEF925" s="3"/>
      <c r="LEG925" s="525"/>
      <c r="LEH925" s="3"/>
      <c r="LEI925" s="721"/>
      <c r="LEJ925" s="3"/>
      <c r="LEK925" s="525"/>
      <c r="LEL925" s="3"/>
      <c r="LEM925" s="721"/>
      <c r="LEN925" s="3"/>
      <c r="LEO925" s="525"/>
      <c r="LEP925" s="3"/>
      <c r="LEQ925" s="721"/>
      <c r="LER925" s="3"/>
      <c r="LES925" s="525"/>
      <c r="LET925" s="3"/>
      <c r="LEU925" s="721"/>
      <c r="LEV925" s="3"/>
      <c r="LEW925" s="525"/>
      <c r="LEX925" s="3"/>
      <c r="LEY925" s="721"/>
      <c r="LEZ925" s="3"/>
      <c r="LFA925" s="525"/>
      <c r="LFB925" s="3"/>
      <c r="LFC925" s="721"/>
      <c r="LFD925" s="3"/>
      <c r="LFE925" s="525"/>
      <c r="LFF925" s="3"/>
      <c r="LFG925" s="721"/>
      <c r="LFH925" s="3"/>
      <c r="LFI925" s="525"/>
      <c r="LFJ925" s="3"/>
      <c r="LFK925" s="721"/>
      <c r="LFL925" s="3"/>
      <c r="LFM925" s="525"/>
      <c r="LFN925" s="3"/>
      <c r="LFO925" s="721"/>
      <c r="LFP925" s="3"/>
      <c r="LFQ925" s="525"/>
      <c r="LFR925" s="3"/>
      <c r="LFS925" s="721"/>
      <c r="LFT925" s="3"/>
      <c r="LFU925" s="525"/>
      <c r="LFV925" s="3"/>
      <c r="LFW925" s="721"/>
      <c r="LFX925" s="3"/>
      <c r="LFY925" s="525"/>
      <c r="LFZ925" s="3"/>
      <c r="LGA925" s="721"/>
      <c r="LGB925" s="3"/>
      <c r="LGC925" s="525"/>
      <c r="LGD925" s="3"/>
      <c r="LGE925" s="721"/>
      <c r="LGF925" s="3"/>
      <c r="LGG925" s="525"/>
      <c r="LGH925" s="3"/>
      <c r="LGI925" s="721"/>
      <c r="LGJ925" s="3"/>
      <c r="LGK925" s="525"/>
      <c r="LGL925" s="3"/>
      <c r="LGM925" s="721"/>
      <c r="LGN925" s="3"/>
      <c r="LGO925" s="525"/>
      <c r="LGP925" s="3"/>
      <c r="LGQ925" s="721"/>
      <c r="LGR925" s="3"/>
      <c r="LGS925" s="525"/>
      <c r="LGT925" s="3"/>
      <c r="LGU925" s="721"/>
      <c r="LGV925" s="3"/>
      <c r="LGW925" s="525"/>
      <c r="LGX925" s="3"/>
      <c r="LGY925" s="721"/>
      <c r="LGZ925" s="3"/>
      <c r="LHA925" s="525"/>
      <c r="LHB925" s="3"/>
      <c r="LHC925" s="721"/>
      <c r="LHD925" s="3"/>
      <c r="LHE925" s="525"/>
      <c r="LHF925" s="3"/>
      <c r="LHG925" s="721"/>
      <c r="LHH925" s="3"/>
      <c r="LHI925" s="525"/>
      <c r="LHJ925" s="3"/>
      <c r="LHK925" s="721"/>
      <c r="LHL925" s="3"/>
      <c r="LHM925" s="525"/>
      <c r="LHN925" s="3"/>
      <c r="LHO925" s="721"/>
      <c r="LHP925" s="3"/>
      <c r="LHQ925" s="525"/>
      <c r="LHR925" s="3"/>
      <c r="LHS925" s="721"/>
      <c r="LHT925" s="3"/>
      <c r="LHU925" s="525"/>
      <c r="LHV925" s="3"/>
      <c r="LHW925" s="721"/>
      <c r="LHX925" s="3"/>
      <c r="LHY925" s="525"/>
      <c r="LHZ925" s="3"/>
      <c r="LIA925" s="721"/>
      <c r="LIB925" s="3"/>
      <c r="LIC925" s="525"/>
      <c r="LID925" s="3"/>
      <c r="LIE925" s="721"/>
      <c r="LIF925" s="3"/>
      <c r="LIG925" s="525"/>
      <c r="LIH925" s="3"/>
      <c r="LII925" s="721"/>
      <c r="LIJ925" s="3"/>
      <c r="LIK925" s="525"/>
      <c r="LIL925" s="3"/>
      <c r="LIM925" s="721"/>
      <c r="LIN925" s="3"/>
      <c r="LIO925" s="525"/>
      <c r="LIP925" s="3"/>
      <c r="LIQ925" s="721"/>
      <c r="LIR925" s="3"/>
      <c r="LIS925" s="525"/>
      <c r="LIT925" s="3"/>
      <c r="LIU925" s="721"/>
      <c r="LIV925" s="3"/>
      <c r="LIW925" s="525"/>
      <c r="LIX925" s="3"/>
      <c r="LIY925" s="721"/>
      <c r="LIZ925" s="3"/>
      <c r="LJA925" s="525"/>
      <c r="LJB925" s="3"/>
      <c r="LJC925" s="721"/>
      <c r="LJD925" s="3"/>
      <c r="LJE925" s="525"/>
      <c r="LJF925" s="3"/>
      <c r="LJG925" s="721"/>
      <c r="LJH925" s="3"/>
      <c r="LJI925" s="525"/>
      <c r="LJJ925" s="3"/>
      <c r="LJK925" s="721"/>
      <c r="LJL925" s="3"/>
      <c r="LJM925" s="525"/>
      <c r="LJN925" s="3"/>
      <c r="LJO925" s="721"/>
      <c r="LJP925" s="3"/>
      <c r="LJQ925" s="525"/>
      <c r="LJR925" s="3"/>
      <c r="LJS925" s="721"/>
      <c r="LJT925" s="3"/>
      <c r="LJU925" s="525"/>
      <c r="LJV925" s="3"/>
      <c r="LJW925" s="721"/>
      <c r="LJX925" s="3"/>
      <c r="LJY925" s="525"/>
      <c r="LJZ925" s="3"/>
      <c r="LKA925" s="721"/>
      <c r="LKB925" s="3"/>
      <c r="LKC925" s="525"/>
      <c r="LKD925" s="3"/>
      <c r="LKE925" s="721"/>
      <c r="LKF925" s="3"/>
      <c r="LKG925" s="525"/>
      <c r="LKH925" s="3"/>
      <c r="LKI925" s="721"/>
      <c r="LKJ925" s="3"/>
      <c r="LKK925" s="525"/>
      <c r="LKL925" s="3"/>
      <c r="LKM925" s="721"/>
      <c r="LKN925" s="3"/>
      <c r="LKO925" s="525"/>
      <c r="LKP925" s="3"/>
      <c r="LKQ925" s="721"/>
      <c r="LKR925" s="3"/>
      <c r="LKS925" s="525"/>
      <c r="LKT925" s="3"/>
      <c r="LKU925" s="721"/>
      <c r="LKV925" s="3"/>
      <c r="LKW925" s="525"/>
      <c r="LKX925" s="3"/>
      <c r="LKY925" s="721"/>
      <c r="LKZ925" s="3"/>
      <c r="LLA925" s="525"/>
      <c r="LLB925" s="3"/>
      <c r="LLC925" s="721"/>
      <c r="LLD925" s="3"/>
      <c r="LLE925" s="525"/>
      <c r="LLF925" s="3"/>
      <c r="LLG925" s="721"/>
      <c r="LLH925" s="3"/>
      <c r="LLI925" s="525"/>
      <c r="LLJ925" s="3"/>
      <c r="LLK925" s="721"/>
      <c r="LLL925" s="3"/>
      <c r="LLM925" s="525"/>
      <c r="LLN925" s="3"/>
      <c r="LLO925" s="721"/>
      <c r="LLP925" s="3"/>
      <c r="LLQ925" s="525"/>
      <c r="LLR925" s="3"/>
      <c r="LLS925" s="721"/>
      <c r="LLT925" s="3"/>
      <c r="LLU925" s="525"/>
      <c r="LLV925" s="3"/>
      <c r="LLW925" s="721"/>
      <c r="LLX925" s="3"/>
      <c r="LLY925" s="525"/>
      <c r="LLZ925" s="3"/>
      <c r="LMA925" s="721"/>
      <c r="LMB925" s="3"/>
      <c r="LMC925" s="525"/>
      <c r="LMD925" s="3"/>
      <c r="LME925" s="721"/>
      <c r="LMF925" s="3"/>
      <c r="LMG925" s="525"/>
      <c r="LMH925" s="3"/>
      <c r="LMI925" s="721"/>
      <c r="LMJ925" s="3"/>
      <c r="LMK925" s="525"/>
      <c r="LML925" s="3"/>
      <c r="LMM925" s="721"/>
      <c r="LMN925" s="3"/>
      <c r="LMO925" s="525"/>
      <c r="LMP925" s="3"/>
      <c r="LMQ925" s="721"/>
      <c r="LMR925" s="3"/>
      <c r="LMS925" s="525"/>
      <c r="LMT925" s="3"/>
      <c r="LMU925" s="721"/>
      <c r="LMV925" s="3"/>
      <c r="LMW925" s="525"/>
      <c r="LMX925" s="3"/>
      <c r="LMY925" s="721"/>
      <c r="LMZ925" s="3"/>
      <c r="LNA925" s="525"/>
      <c r="LNB925" s="3"/>
      <c r="LNC925" s="721"/>
      <c r="LND925" s="3"/>
      <c r="LNE925" s="525"/>
      <c r="LNF925" s="3"/>
      <c r="LNG925" s="721"/>
      <c r="LNH925" s="3"/>
      <c r="LNI925" s="525"/>
      <c r="LNJ925" s="3"/>
      <c r="LNK925" s="721"/>
      <c r="LNL925" s="3"/>
      <c r="LNM925" s="525"/>
      <c r="LNN925" s="3"/>
      <c r="LNO925" s="721"/>
      <c r="LNP925" s="3"/>
      <c r="LNQ925" s="525"/>
      <c r="LNR925" s="3"/>
      <c r="LNS925" s="721"/>
      <c r="LNT925" s="3"/>
      <c r="LNU925" s="525"/>
      <c r="LNV925" s="3"/>
      <c r="LNW925" s="721"/>
      <c r="LNX925" s="3"/>
      <c r="LNY925" s="525"/>
      <c r="LNZ925" s="3"/>
      <c r="LOA925" s="721"/>
      <c r="LOB925" s="3"/>
      <c r="LOC925" s="525"/>
      <c r="LOD925" s="3"/>
      <c r="LOE925" s="721"/>
      <c r="LOF925" s="3"/>
      <c r="LOG925" s="525"/>
      <c r="LOH925" s="3"/>
      <c r="LOI925" s="721"/>
      <c r="LOJ925" s="3"/>
      <c r="LOK925" s="525"/>
      <c r="LOL925" s="3"/>
      <c r="LOM925" s="721"/>
      <c r="LON925" s="3"/>
      <c r="LOO925" s="525"/>
      <c r="LOP925" s="3"/>
      <c r="LOQ925" s="721"/>
      <c r="LOR925" s="3"/>
      <c r="LOS925" s="525"/>
      <c r="LOT925" s="3"/>
      <c r="LOU925" s="721"/>
      <c r="LOV925" s="3"/>
      <c r="LOW925" s="525"/>
      <c r="LOX925" s="3"/>
      <c r="LOY925" s="721"/>
      <c r="LOZ925" s="3"/>
      <c r="LPA925" s="525"/>
      <c r="LPB925" s="3"/>
      <c r="LPC925" s="721"/>
      <c r="LPD925" s="3"/>
      <c r="LPE925" s="525"/>
      <c r="LPF925" s="3"/>
      <c r="LPG925" s="721"/>
      <c r="LPH925" s="3"/>
      <c r="LPI925" s="525"/>
      <c r="LPJ925" s="3"/>
      <c r="LPK925" s="721"/>
      <c r="LPL925" s="3"/>
      <c r="LPM925" s="525"/>
      <c r="LPN925" s="3"/>
      <c r="LPO925" s="721"/>
      <c r="LPP925" s="3"/>
      <c r="LPQ925" s="525"/>
      <c r="LPR925" s="3"/>
      <c r="LPS925" s="721"/>
      <c r="LPT925" s="3"/>
      <c r="LPU925" s="525"/>
      <c r="LPV925" s="3"/>
      <c r="LPW925" s="721"/>
      <c r="LPX925" s="3"/>
      <c r="LPY925" s="525"/>
      <c r="LPZ925" s="3"/>
      <c r="LQA925" s="721"/>
      <c r="LQB925" s="3"/>
      <c r="LQC925" s="525"/>
      <c r="LQD925" s="3"/>
      <c r="LQE925" s="721"/>
      <c r="LQF925" s="3"/>
      <c r="LQG925" s="525"/>
      <c r="LQH925" s="3"/>
      <c r="LQI925" s="721"/>
      <c r="LQJ925" s="3"/>
      <c r="LQK925" s="525"/>
      <c r="LQL925" s="3"/>
      <c r="LQM925" s="721"/>
      <c r="LQN925" s="3"/>
      <c r="LQO925" s="525"/>
      <c r="LQP925" s="3"/>
      <c r="LQQ925" s="721"/>
      <c r="LQR925" s="3"/>
      <c r="LQS925" s="525"/>
      <c r="LQT925" s="3"/>
      <c r="LQU925" s="721"/>
      <c r="LQV925" s="3"/>
      <c r="LQW925" s="525"/>
      <c r="LQX925" s="3"/>
      <c r="LQY925" s="721"/>
      <c r="LQZ925" s="3"/>
      <c r="LRA925" s="525"/>
      <c r="LRB925" s="3"/>
      <c r="LRC925" s="721"/>
      <c r="LRD925" s="3"/>
      <c r="LRE925" s="525"/>
      <c r="LRF925" s="3"/>
      <c r="LRG925" s="721"/>
      <c r="LRH925" s="3"/>
      <c r="LRI925" s="525"/>
      <c r="LRJ925" s="3"/>
      <c r="LRK925" s="721"/>
      <c r="LRL925" s="3"/>
      <c r="LRM925" s="525"/>
      <c r="LRN925" s="3"/>
      <c r="LRO925" s="721"/>
      <c r="LRP925" s="3"/>
      <c r="LRQ925" s="525"/>
      <c r="LRR925" s="3"/>
      <c r="LRS925" s="721"/>
      <c r="LRT925" s="3"/>
      <c r="LRU925" s="525"/>
      <c r="LRV925" s="3"/>
      <c r="LRW925" s="721"/>
      <c r="LRX925" s="3"/>
      <c r="LRY925" s="525"/>
      <c r="LRZ925" s="3"/>
      <c r="LSA925" s="721"/>
      <c r="LSB925" s="3"/>
      <c r="LSC925" s="525"/>
      <c r="LSD925" s="3"/>
      <c r="LSE925" s="721"/>
      <c r="LSF925" s="3"/>
      <c r="LSG925" s="525"/>
      <c r="LSH925" s="3"/>
      <c r="LSI925" s="721"/>
      <c r="LSJ925" s="3"/>
      <c r="LSK925" s="525"/>
      <c r="LSL925" s="3"/>
      <c r="LSM925" s="721"/>
      <c r="LSN925" s="3"/>
      <c r="LSO925" s="525"/>
      <c r="LSP925" s="3"/>
      <c r="LSQ925" s="721"/>
      <c r="LSR925" s="3"/>
      <c r="LSS925" s="525"/>
      <c r="LST925" s="3"/>
      <c r="LSU925" s="721"/>
      <c r="LSV925" s="3"/>
      <c r="LSW925" s="525"/>
      <c r="LSX925" s="3"/>
      <c r="LSY925" s="721"/>
      <c r="LSZ925" s="3"/>
      <c r="LTA925" s="525"/>
      <c r="LTB925" s="3"/>
      <c r="LTC925" s="721"/>
      <c r="LTD925" s="3"/>
      <c r="LTE925" s="525"/>
      <c r="LTF925" s="3"/>
      <c r="LTG925" s="721"/>
      <c r="LTH925" s="3"/>
      <c r="LTI925" s="525"/>
      <c r="LTJ925" s="3"/>
      <c r="LTK925" s="721"/>
      <c r="LTL925" s="3"/>
      <c r="LTM925" s="525"/>
      <c r="LTN925" s="3"/>
      <c r="LTO925" s="721"/>
      <c r="LTP925" s="3"/>
      <c r="LTQ925" s="525"/>
      <c r="LTR925" s="3"/>
      <c r="LTS925" s="721"/>
      <c r="LTT925" s="3"/>
      <c r="LTU925" s="525"/>
      <c r="LTV925" s="3"/>
      <c r="LTW925" s="721"/>
      <c r="LTX925" s="3"/>
      <c r="LTY925" s="525"/>
      <c r="LTZ925" s="3"/>
      <c r="LUA925" s="721"/>
      <c r="LUB925" s="3"/>
      <c r="LUC925" s="525"/>
      <c r="LUD925" s="3"/>
      <c r="LUE925" s="721"/>
      <c r="LUF925" s="3"/>
      <c r="LUG925" s="525"/>
      <c r="LUH925" s="3"/>
      <c r="LUI925" s="721"/>
      <c r="LUJ925" s="3"/>
      <c r="LUK925" s="525"/>
      <c r="LUL925" s="3"/>
      <c r="LUM925" s="721"/>
      <c r="LUN925" s="3"/>
      <c r="LUO925" s="525"/>
      <c r="LUP925" s="3"/>
      <c r="LUQ925" s="721"/>
      <c r="LUR925" s="3"/>
      <c r="LUS925" s="525"/>
      <c r="LUT925" s="3"/>
      <c r="LUU925" s="721"/>
      <c r="LUV925" s="3"/>
      <c r="LUW925" s="525"/>
      <c r="LUX925" s="3"/>
      <c r="LUY925" s="721"/>
      <c r="LUZ925" s="3"/>
      <c r="LVA925" s="525"/>
      <c r="LVB925" s="3"/>
      <c r="LVC925" s="721"/>
      <c r="LVD925" s="3"/>
      <c r="LVE925" s="525"/>
      <c r="LVF925" s="3"/>
      <c r="LVG925" s="721"/>
      <c r="LVH925" s="3"/>
      <c r="LVI925" s="525"/>
      <c r="LVJ925" s="3"/>
      <c r="LVK925" s="721"/>
      <c r="LVL925" s="3"/>
      <c r="LVM925" s="525"/>
      <c r="LVN925" s="3"/>
      <c r="LVO925" s="721"/>
      <c r="LVP925" s="3"/>
      <c r="LVQ925" s="525"/>
      <c r="LVR925" s="3"/>
      <c r="LVS925" s="721"/>
      <c r="LVT925" s="3"/>
      <c r="LVU925" s="525"/>
      <c r="LVV925" s="3"/>
      <c r="LVW925" s="721"/>
      <c r="LVX925" s="3"/>
      <c r="LVY925" s="525"/>
      <c r="LVZ925" s="3"/>
      <c r="LWA925" s="721"/>
      <c r="LWB925" s="3"/>
      <c r="LWC925" s="525"/>
      <c r="LWD925" s="3"/>
      <c r="LWE925" s="721"/>
      <c r="LWF925" s="3"/>
      <c r="LWG925" s="525"/>
      <c r="LWH925" s="3"/>
      <c r="LWI925" s="721"/>
      <c r="LWJ925" s="3"/>
      <c r="LWK925" s="525"/>
      <c r="LWL925" s="3"/>
      <c r="LWM925" s="721"/>
      <c r="LWN925" s="3"/>
      <c r="LWO925" s="525"/>
      <c r="LWP925" s="3"/>
      <c r="LWQ925" s="721"/>
      <c r="LWR925" s="3"/>
      <c r="LWS925" s="525"/>
      <c r="LWT925" s="3"/>
      <c r="LWU925" s="721"/>
      <c r="LWV925" s="3"/>
      <c r="LWW925" s="525"/>
      <c r="LWX925" s="3"/>
      <c r="LWY925" s="721"/>
      <c r="LWZ925" s="3"/>
      <c r="LXA925" s="525"/>
      <c r="LXB925" s="3"/>
      <c r="LXC925" s="721"/>
      <c r="LXD925" s="3"/>
      <c r="LXE925" s="525"/>
      <c r="LXF925" s="3"/>
      <c r="LXG925" s="721"/>
      <c r="LXH925" s="3"/>
      <c r="LXI925" s="525"/>
      <c r="LXJ925" s="3"/>
      <c r="LXK925" s="721"/>
      <c r="LXL925" s="3"/>
      <c r="LXM925" s="525"/>
      <c r="LXN925" s="3"/>
      <c r="LXO925" s="721"/>
      <c r="LXP925" s="3"/>
      <c r="LXQ925" s="525"/>
      <c r="LXR925" s="3"/>
      <c r="LXS925" s="721"/>
      <c r="LXT925" s="3"/>
      <c r="LXU925" s="525"/>
      <c r="LXV925" s="3"/>
      <c r="LXW925" s="721"/>
      <c r="LXX925" s="3"/>
      <c r="LXY925" s="525"/>
      <c r="LXZ925" s="3"/>
      <c r="LYA925" s="721"/>
      <c r="LYB925" s="3"/>
      <c r="LYC925" s="525"/>
      <c r="LYD925" s="3"/>
      <c r="LYE925" s="721"/>
      <c r="LYF925" s="3"/>
      <c r="LYG925" s="525"/>
      <c r="LYH925" s="3"/>
      <c r="LYI925" s="721"/>
      <c r="LYJ925" s="3"/>
      <c r="LYK925" s="525"/>
      <c r="LYL925" s="3"/>
      <c r="LYM925" s="721"/>
      <c r="LYN925" s="3"/>
      <c r="LYO925" s="525"/>
      <c r="LYP925" s="3"/>
      <c r="LYQ925" s="721"/>
      <c r="LYR925" s="3"/>
      <c r="LYS925" s="525"/>
      <c r="LYT925" s="3"/>
      <c r="LYU925" s="721"/>
      <c r="LYV925" s="3"/>
      <c r="LYW925" s="525"/>
      <c r="LYX925" s="3"/>
      <c r="LYY925" s="721"/>
      <c r="LYZ925" s="3"/>
      <c r="LZA925" s="525"/>
      <c r="LZB925" s="3"/>
      <c r="LZC925" s="721"/>
      <c r="LZD925" s="3"/>
      <c r="LZE925" s="525"/>
      <c r="LZF925" s="3"/>
      <c r="LZG925" s="721"/>
      <c r="LZH925" s="3"/>
      <c r="LZI925" s="525"/>
      <c r="LZJ925" s="3"/>
      <c r="LZK925" s="721"/>
      <c r="LZL925" s="3"/>
      <c r="LZM925" s="525"/>
      <c r="LZN925" s="3"/>
      <c r="LZO925" s="721"/>
      <c r="LZP925" s="3"/>
      <c r="LZQ925" s="525"/>
      <c r="LZR925" s="3"/>
      <c r="LZS925" s="721"/>
      <c r="LZT925" s="3"/>
      <c r="LZU925" s="525"/>
      <c r="LZV925" s="3"/>
      <c r="LZW925" s="721"/>
      <c r="LZX925" s="3"/>
      <c r="LZY925" s="525"/>
      <c r="LZZ925" s="3"/>
      <c r="MAA925" s="721"/>
      <c r="MAB925" s="3"/>
      <c r="MAC925" s="525"/>
      <c r="MAD925" s="3"/>
      <c r="MAE925" s="721"/>
      <c r="MAF925" s="3"/>
      <c r="MAG925" s="525"/>
      <c r="MAH925" s="3"/>
      <c r="MAI925" s="721"/>
      <c r="MAJ925" s="3"/>
      <c r="MAK925" s="525"/>
      <c r="MAL925" s="3"/>
      <c r="MAM925" s="721"/>
      <c r="MAN925" s="3"/>
      <c r="MAO925" s="525"/>
      <c r="MAP925" s="3"/>
      <c r="MAQ925" s="721"/>
      <c r="MAR925" s="3"/>
      <c r="MAS925" s="525"/>
      <c r="MAT925" s="3"/>
      <c r="MAU925" s="721"/>
      <c r="MAV925" s="3"/>
      <c r="MAW925" s="525"/>
      <c r="MAX925" s="3"/>
      <c r="MAY925" s="721"/>
      <c r="MAZ925" s="3"/>
      <c r="MBA925" s="525"/>
      <c r="MBB925" s="3"/>
      <c r="MBC925" s="721"/>
      <c r="MBD925" s="3"/>
      <c r="MBE925" s="525"/>
      <c r="MBF925" s="3"/>
      <c r="MBG925" s="721"/>
      <c r="MBH925" s="3"/>
      <c r="MBI925" s="525"/>
      <c r="MBJ925" s="3"/>
      <c r="MBK925" s="721"/>
      <c r="MBL925" s="3"/>
      <c r="MBM925" s="525"/>
      <c r="MBN925" s="3"/>
      <c r="MBO925" s="721"/>
      <c r="MBP925" s="3"/>
      <c r="MBQ925" s="525"/>
      <c r="MBR925" s="3"/>
      <c r="MBS925" s="721"/>
      <c r="MBT925" s="3"/>
      <c r="MBU925" s="525"/>
      <c r="MBV925" s="3"/>
      <c r="MBW925" s="721"/>
      <c r="MBX925" s="3"/>
      <c r="MBY925" s="525"/>
      <c r="MBZ925" s="3"/>
      <c r="MCA925" s="721"/>
      <c r="MCB925" s="3"/>
      <c r="MCC925" s="525"/>
      <c r="MCD925" s="3"/>
      <c r="MCE925" s="721"/>
      <c r="MCF925" s="3"/>
      <c r="MCG925" s="525"/>
      <c r="MCH925" s="3"/>
      <c r="MCI925" s="721"/>
      <c r="MCJ925" s="3"/>
      <c r="MCK925" s="525"/>
      <c r="MCL925" s="3"/>
      <c r="MCM925" s="721"/>
      <c r="MCN925" s="3"/>
      <c r="MCO925" s="525"/>
      <c r="MCP925" s="3"/>
      <c r="MCQ925" s="721"/>
      <c r="MCR925" s="3"/>
      <c r="MCS925" s="525"/>
      <c r="MCT925" s="3"/>
      <c r="MCU925" s="721"/>
      <c r="MCV925" s="3"/>
      <c r="MCW925" s="525"/>
      <c r="MCX925" s="3"/>
      <c r="MCY925" s="721"/>
      <c r="MCZ925" s="3"/>
      <c r="MDA925" s="525"/>
      <c r="MDB925" s="3"/>
      <c r="MDC925" s="721"/>
      <c r="MDD925" s="3"/>
      <c r="MDE925" s="525"/>
      <c r="MDF925" s="3"/>
      <c r="MDG925" s="721"/>
      <c r="MDH925" s="3"/>
      <c r="MDI925" s="525"/>
      <c r="MDJ925" s="3"/>
      <c r="MDK925" s="721"/>
      <c r="MDL925" s="3"/>
      <c r="MDM925" s="525"/>
      <c r="MDN925" s="3"/>
      <c r="MDO925" s="721"/>
      <c r="MDP925" s="3"/>
      <c r="MDQ925" s="525"/>
      <c r="MDR925" s="3"/>
      <c r="MDS925" s="721"/>
      <c r="MDT925" s="3"/>
      <c r="MDU925" s="525"/>
      <c r="MDV925" s="3"/>
      <c r="MDW925" s="721"/>
      <c r="MDX925" s="3"/>
      <c r="MDY925" s="525"/>
      <c r="MDZ925" s="3"/>
      <c r="MEA925" s="721"/>
      <c r="MEB925" s="3"/>
      <c r="MEC925" s="525"/>
      <c r="MED925" s="3"/>
      <c r="MEE925" s="721"/>
      <c r="MEF925" s="3"/>
      <c r="MEG925" s="525"/>
      <c r="MEH925" s="3"/>
      <c r="MEI925" s="721"/>
      <c r="MEJ925" s="3"/>
      <c r="MEK925" s="525"/>
      <c r="MEL925" s="3"/>
      <c r="MEM925" s="721"/>
      <c r="MEN925" s="3"/>
      <c r="MEO925" s="525"/>
      <c r="MEP925" s="3"/>
      <c r="MEQ925" s="721"/>
      <c r="MER925" s="3"/>
      <c r="MES925" s="525"/>
      <c r="MET925" s="3"/>
      <c r="MEU925" s="721"/>
      <c r="MEV925" s="3"/>
      <c r="MEW925" s="525"/>
      <c r="MEX925" s="3"/>
      <c r="MEY925" s="721"/>
      <c r="MEZ925" s="3"/>
      <c r="MFA925" s="525"/>
      <c r="MFB925" s="3"/>
      <c r="MFC925" s="721"/>
      <c r="MFD925" s="3"/>
      <c r="MFE925" s="525"/>
      <c r="MFF925" s="3"/>
      <c r="MFG925" s="721"/>
      <c r="MFH925" s="3"/>
      <c r="MFI925" s="525"/>
      <c r="MFJ925" s="3"/>
      <c r="MFK925" s="721"/>
      <c r="MFL925" s="3"/>
      <c r="MFM925" s="525"/>
      <c r="MFN925" s="3"/>
      <c r="MFO925" s="721"/>
      <c r="MFP925" s="3"/>
      <c r="MFQ925" s="525"/>
      <c r="MFR925" s="3"/>
      <c r="MFS925" s="721"/>
      <c r="MFT925" s="3"/>
      <c r="MFU925" s="525"/>
      <c r="MFV925" s="3"/>
      <c r="MFW925" s="721"/>
      <c r="MFX925" s="3"/>
      <c r="MFY925" s="525"/>
      <c r="MFZ925" s="3"/>
      <c r="MGA925" s="721"/>
      <c r="MGB925" s="3"/>
      <c r="MGC925" s="525"/>
      <c r="MGD925" s="3"/>
      <c r="MGE925" s="721"/>
      <c r="MGF925" s="3"/>
      <c r="MGG925" s="525"/>
      <c r="MGH925" s="3"/>
      <c r="MGI925" s="721"/>
      <c r="MGJ925" s="3"/>
      <c r="MGK925" s="525"/>
      <c r="MGL925" s="3"/>
      <c r="MGM925" s="721"/>
      <c r="MGN925" s="3"/>
      <c r="MGO925" s="525"/>
      <c r="MGP925" s="3"/>
      <c r="MGQ925" s="721"/>
      <c r="MGR925" s="3"/>
      <c r="MGS925" s="525"/>
      <c r="MGT925" s="3"/>
      <c r="MGU925" s="721"/>
      <c r="MGV925" s="3"/>
      <c r="MGW925" s="525"/>
      <c r="MGX925" s="3"/>
      <c r="MGY925" s="721"/>
      <c r="MGZ925" s="3"/>
      <c r="MHA925" s="525"/>
      <c r="MHB925" s="3"/>
      <c r="MHC925" s="721"/>
      <c r="MHD925" s="3"/>
      <c r="MHE925" s="525"/>
      <c r="MHF925" s="3"/>
      <c r="MHG925" s="721"/>
      <c r="MHH925" s="3"/>
      <c r="MHI925" s="525"/>
      <c r="MHJ925" s="3"/>
      <c r="MHK925" s="721"/>
      <c r="MHL925" s="3"/>
      <c r="MHM925" s="525"/>
      <c r="MHN925" s="3"/>
      <c r="MHO925" s="721"/>
      <c r="MHP925" s="3"/>
      <c r="MHQ925" s="525"/>
      <c r="MHR925" s="3"/>
      <c r="MHS925" s="721"/>
      <c r="MHT925" s="3"/>
      <c r="MHU925" s="525"/>
      <c r="MHV925" s="3"/>
      <c r="MHW925" s="721"/>
      <c r="MHX925" s="3"/>
      <c r="MHY925" s="525"/>
      <c r="MHZ925" s="3"/>
      <c r="MIA925" s="721"/>
      <c r="MIB925" s="3"/>
      <c r="MIC925" s="525"/>
      <c r="MID925" s="3"/>
      <c r="MIE925" s="721"/>
      <c r="MIF925" s="3"/>
      <c r="MIG925" s="525"/>
      <c r="MIH925" s="3"/>
      <c r="MII925" s="721"/>
      <c r="MIJ925" s="3"/>
      <c r="MIK925" s="525"/>
      <c r="MIL925" s="3"/>
      <c r="MIM925" s="721"/>
      <c r="MIN925" s="3"/>
      <c r="MIO925" s="525"/>
      <c r="MIP925" s="3"/>
      <c r="MIQ925" s="721"/>
      <c r="MIR925" s="3"/>
      <c r="MIS925" s="525"/>
      <c r="MIT925" s="3"/>
      <c r="MIU925" s="721"/>
      <c r="MIV925" s="3"/>
      <c r="MIW925" s="525"/>
      <c r="MIX925" s="3"/>
      <c r="MIY925" s="721"/>
      <c r="MIZ925" s="3"/>
      <c r="MJA925" s="525"/>
      <c r="MJB925" s="3"/>
      <c r="MJC925" s="721"/>
      <c r="MJD925" s="3"/>
      <c r="MJE925" s="525"/>
      <c r="MJF925" s="3"/>
      <c r="MJG925" s="721"/>
      <c r="MJH925" s="3"/>
      <c r="MJI925" s="525"/>
      <c r="MJJ925" s="3"/>
      <c r="MJK925" s="721"/>
      <c r="MJL925" s="3"/>
      <c r="MJM925" s="525"/>
      <c r="MJN925" s="3"/>
      <c r="MJO925" s="721"/>
      <c r="MJP925" s="3"/>
      <c r="MJQ925" s="525"/>
      <c r="MJR925" s="3"/>
      <c r="MJS925" s="721"/>
      <c r="MJT925" s="3"/>
      <c r="MJU925" s="525"/>
      <c r="MJV925" s="3"/>
      <c r="MJW925" s="721"/>
      <c r="MJX925" s="3"/>
      <c r="MJY925" s="525"/>
      <c r="MJZ925" s="3"/>
      <c r="MKA925" s="721"/>
      <c r="MKB925" s="3"/>
      <c r="MKC925" s="525"/>
      <c r="MKD925" s="3"/>
      <c r="MKE925" s="721"/>
      <c r="MKF925" s="3"/>
      <c r="MKG925" s="525"/>
      <c r="MKH925" s="3"/>
      <c r="MKI925" s="721"/>
      <c r="MKJ925" s="3"/>
      <c r="MKK925" s="525"/>
      <c r="MKL925" s="3"/>
      <c r="MKM925" s="721"/>
      <c r="MKN925" s="3"/>
      <c r="MKO925" s="525"/>
      <c r="MKP925" s="3"/>
      <c r="MKQ925" s="721"/>
      <c r="MKR925" s="3"/>
      <c r="MKS925" s="525"/>
      <c r="MKT925" s="3"/>
      <c r="MKU925" s="721"/>
      <c r="MKV925" s="3"/>
      <c r="MKW925" s="525"/>
      <c r="MKX925" s="3"/>
      <c r="MKY925" s="721"/>
      <c r="MKZ925" s="3"/>
      <c r="MLA925" s="525"/>
      <c r="MLB925" s="3"/>
      <c r="MLC925" s="721"/>
      <c r="MLD925" s="3"/>
      <c r="MLE925" s="525"/>
      <c r="MLF925" s="3"/>
      <c r="MLG925" s="721"/>
      <c r="MLH925" s="3"/>
      <c r="MLI925" s="525"/>
      <c r="MLJ925" s="3"/>
      <c r="MLK925" s="721"/>
      <c r="MLL925" s="3"/>
      <c r="MLM925" s="525"/>
      <c r="MLN925" s="3"/>
      <c r="MLO925" s="721"/>
      <c r="MLP925" s="3"/>
      <c r="MLQ925" s="525"/>
      <c r="MLR925" s="3"/>
      <c r="MLS925" s="721"/>
      <c r="MLT925" s="3"/>
      <c r="MLU925" s="525"/>
      <c r="MLV925" s="3"/>
      <c r="MLW925" s="721"/>
      <c r="MLX925" s="3"/>
      <c r="MLY925" s="525"/>
      <c r="MLZ925" s="3"/>
      <c r="MMA925" s="721"/>
      <c r="MMB925" s="3"/>
      <c r="MMC925" s="525"/>
      <c r="MMD925" s="3"/>
      <c r="MME925" s="721"/>
      <c r="MMF925" s="3"/>
      <c r="MMG925" s="525"/>
      <c r="MMH925" s="3"/>
      <c r="MMI925" s="721"/>
      <c r="MMJ925" s="3"/>
      <c r="MMK925" s="525"/>
      <c r="MML925" s="3"/>
      <c r="MMM925" s="721"/>
      <c r="MMN925" s="3"/>
      <c r="MMO925" s="525"/>
      <c r="MMP925" s="3"/>
      <c r="MMQ925" s="721"/>
      <c r="MMR925" s="3"/>
      <c r="MMS925" s="525"/>
      <c r="MMT925" s="3"/>
      <c r="MMU925" s="721"/>
      <c r="MMV925" s="3"/>
      <c r="MMW925" s="525"/>
      <c r="MMX925" s="3"/>
      <c r="MMY925" s="721"/>
      <c r="MMZ925" s="3"/>
      <c r="MNA925" s="525"/>
      <c r="MNB925" s="3"/>
      <c r="MNC925" s="721"/>
      <c r="MND925" s="3"/>
      <c r="MNE925" s="525"/>
      <c r="MNF925" s="3"/>
      <c r="MNG925" s="721"/>
      <c r="MNH925" s="3"/>
      <c r="MNI925" s="525"/>
      <c r="MNJ925" s="3"/>
      <c r="MNK925" s="721"/>
      <c r="MNL925" s="3"/>
      <c r="MNM925" s="525"/>
      <c r="MNN925" s="3"/>
      <c r="MNO925" s="721"/>
      <c r="MNP925" s="3"/>
      <c r="MNQ925" s="525"/>
      <c r="MNR925" s="3"/>
      <c r="MNS925" s="721"/>
      <c r="MNT925" s="3"/>
      <c r="MNU925" s="525"/>
      <c r="MNV925" s="3"/>
      <c r="MNW925" s="721"/>
      <c r="MNX925" s="3"/>
      <c r="MNY925" s="525"/>
      <c r="MNZ925" s="3"/>
      <c r="MOA925" s="721"/>
      <c r="MOB925" s="3"/>
      <c r="MOC925" s="525"/>
      <c r="MOD925" s="3"/>
      <c r="MOE925" s="721"/>
      <c r="MOF925" s="3"/>
      <c r="MOG925" s="525"/>
      <c r="MOH925" s="3"/>
      <c r="MOI925" s="721"/>
      <c r="MOJ925" s="3"/>
      <c r="MOK925" s="525"/>
      <c r="MOL925" s="3"/>
      <c r="MOM925" s="721"/>
      <c r="MON925" s="3"/>
      <c r="MOO925" s="525"/>
      <c r="MOP925" s="3"/>
      <c r="MOQ925" s="721"/>
      <c r="MOR925" s="3"/>
      <c r="MOS925" s="525"/>
      <c r="MOT925" s="3"/>
      <c r="MOU925" s="721"/>
      <c r="MOV925" s="3"/>
      <c r="MOW925" s="525"/>
      <c r="MOX925" s="3"/>
      <c r="MOY925" s="721"/>
      <c r="MOZ925" s="3"/>
      <c r="MPA925" s="525"/>
      <c r="MPB925" s="3"/>
      <c r="MPC925" s="721"/>
      <c r="MPD925" s="3"/>
      <c r="MPE925" s="525"/>
      <c r="MPF925" s="3"/>
      <c r="MPG925" s="721"/>
      <c r="MPH925" s="3"/>
      <c r="MPI925" s="525"/>
      <c r="MPJ925" s="3"/>
      <c r="MPK925" s="721"/>
      <c r="MPL925" s="3"/>
      <c r="MPM925" s="525"/>
      <c r="MPN925" s="3"/>
      <c r="MPO925" s="721"/>
      <c r="MPP925" s="3"/>
      <c r="MPQ925" s="525"/>
      <c r="MPR925" s="3"/>
      <c r="MPS925" s="721"/>
      <c r="MPT925" s="3"/>
      <c r="MPU925" s="525"/>
      <c r="MPV925" s="3"/>
      <c r="MPW925" s="721"/>
      <c r="MPX925" s="3"/>
      <c r="MPY925" s="525"/>
      <c r="MPZ925" s="3"/>
      <c r="MQA925" s="721"/>
      <c r="MQB925" s="3"/>
      <c r="MQC925" s="525"/>
      <c r="MQD925" s="3"/>
      <c r="MQE925" s="721"/>
      <c r="MQF925" s="3"/>
      <c r="MQG925" s="525"/>
      <c r="MQH925" s="3"/>
      <c r="MQI925" s="721"/>
      <c r="MQJ925" s="3"/>
      <c r="MQK925" s="525"/>
      <c r="MQL925" s="3"/>
      <c r="MQM925" s="721"/>
      <c r="MQN925" s="3"/>
      <c r="MQO925" s="525"/>
      <c r="MQP925" s="3"/>
      <c r="MQQ925" s="721"/>
      <c r="MQR925" s="3"/>
      <c r="MQS925" s="525"/>
      <c r="MQT925" s="3"/>
      <c r="MQU925" s="721"/>
      <c r="MQV925" s="3"/>
      <c r="MQW925" s="525"/>
      <c r="MQX925" s="3"/>
      <c r="MQY925" s="721"/>
      <c r="MQZ925" s="3"/>
      <c r="MRA925" s="525"/>
      <c r="MRB925" s="3"/>
      <c r="MRC925" s="721"/>
      <c r="MRD925" s="3"/>
      <c r="MRE925" s="525"/>
      <c r="MRF925" s="3"/>
      <c r="MRG925" s="721"/>
      <c r="MRH925" s="3"/>
      <c r="MRI925" s="525"/>
      <c r="MRJ925" s="3"/>
      <c r="MRK925" s="721"/>
      <c r="MRL925" s="3"/>
      <c r="MRM925" s="525"/>
      <c r="MRN925" s="3"/>
      <c r="MRO925" s="721"/>
      <c r="MRP925" s="3"/>
      <c r="MRQ925" s="525"/>
      <c r="MRR925" s="3"/>
      <c r="MRS925" s="721"/>
      <c r="MRT925" s="3"/>
      <c r="MRU925" s="525"/>
      <c r="MRV925" s="3"/>
      <c r="MRW925" s="721"/>
      <c r="MRX925" s="3"/>
      <c r="MRY925" s="525"/>
      <c r="MRZ925" s="3"/>
      <c r="MSA925" s="721"/>
      <c r="MSB925" s="3"/>
      <c r="MSC925" s="525"/>
      <c r="MSD925" s="3"/>
      <c r="MSE925" s="721"/>
      <c r="MSF925" s="3"/>
      <c r="MSG925" s="525"/>
      <c r="MSH925" s="3"/>
      <c r="MSI925" s="721"/>
      <c r="MSJ925" s="3"/>
      <c r="MSK925" s="525"/>
      <c r="MSL925" s="3"/>
      <c r="MSM925" s="721"/>
      <c r="MSN925" s="3"/>
      <c r="MSO925" s="525"/>
      <c r="MSP925" s="3"/>
      <c r="MSQ925" s="721"/>
      <c r="MSR925" s="3"/>
      <c r="MSS925" s="525"/>
      <c r="MST925" s="3"/>
      <c r="MSU925" s="721"/>
      <c r="MSV925" s="3"/>
      <c r="MSW925" s="525"/>
      <c r="MSX925" s="3"/>
      <c r="MSY925" s="721"/>
      <c r="MSZ925" s="3"/>
      <c r="MTA925" s="525"/>
      <c r="MTB925" s="3"/>
      <c r="MTC925" s="721"/>
      <c r="MTD925" s="3"/>
      <c r="MTE925" s="525"/>
      <c r="MTF925" s="3"/>
      <c r="MTG925" s="721"/>
      <c r="MTH925" s="3"/>
      <c r="MTI925" s="525"/>
      <c r="MTJ925" s="3"/>
      <c r="MTK925" s="721"/>
      <c r="MTL925" s="3"/>
      <c r="MTM925" s="525"/>
      <c r="MTN925" s="3"/>
      <c r="MTO925" s="721"/>
      <c r="MTP925" s="3"/>
      <c r="MTQ925" s="525"/>
      <c r="MTR925" s="3"/>
      <c r="MTS925" s="721"/>
      <c r="MTT925" s="3"/>
      <c r="MTU925" s="525"/>
      <c r="MTV925" s="3"/>
      <c r="MTW925" s="721"/>
      <c r="MTX925" s="3"/>
      <c r="MTY925" s="525"/>
      <c r="MTZ925" s="3"/>
      <c r="MUA925" s="721"/>
      <c r="MUB925" s="3"/>
      <c r="MUC925" s="525"/>
      <c r="MUD925" s="3"/>
      <c r="MUE925" s="721"/>
      <c r="MUF925" s="3"/>
      <c r="MUG925" s="525"/>
      <c r="MUH925" s="3"/>
      <c r="MUI925" s="721"/>
      <c r="MUJ925" s="3"/>
      <c r="MUK925" s="525"/>
      <c r="MUL925" s="3"/>
      <c r="MUM925" s="721"/>
      <c r="MUN925" s="3"/>
      <c r="MUO925" s="525"/>
      <c r="MUP925" s="3"/>
      <c r="MUQ925" s="721"/>
      <c r="MUR925" s="3"/>
      <c r="MUS925" s="525"/>
      <c r="MUT925" s="3"/>
      <c r="MUU925" s="721"/>
      <c r="MUV925" s="3"/>
      <c r="MUW925" s="525"/>
      <c r="MUX925" s="3"/>
      <c r="MUY925" s="721"/>
      <c r="MUZ925" s="3"/>
      <c r="MVA925" s="525"/>
      <c r="MVB925" s="3"/>
      <c r="MVC925" s="721"/>
      <c r="MVD925" s="3"/>
      <c r="MVE925" s="525"/>
      <c r="MVF925" s="3"/>
      <c r="MVG925" s="721"/>
      <c r="MVH925" s="3"/>
      <c r="MVI925" s="525"/>
      <c r="MVJ925" s="3"/>
      <c r="MVK925" s="721"/>
      <c r="MVL925" s="3"/>
      <c r="MVM925" s="525"/>
      <c r="MVN925" s="3"/>
      <c r="MVO925" s="721"/>
      <c r="MVP925" s="3"/>
      <c r="MVQ925" s="525"/>
      <c r="MVR925" s="3"/>
      <c r="MVS925" s="721"/>
      <c r="MVT925" s="3"/>
      <c r="MVU925" s="525"/>
      <c r="MVV925" s="3"/>
      <c r="MVW925" s="721"/>
      <c r="MVX925" s="3"/>
      <c r="MVY925" s="525"/>
      <c r="MVZ925" s="3"/>
      <c r="MWA925" s="721"/>
      <c r="MWB925" s="3"/>
      <c r="MWC925" s="525"/>
      <c r="MWD925" s="3"/>
      <c r="MWE925" s="721"/>
      <c r="MWF925" s="3"/>
      <c r="MWG925" s="525"/>
      <c r="MWH925" s="3"/>
      <c r="MWI925" s="721"/>
      <c r="MWJ925" s="3"/>
      <c r="MWK925" s="525"/>
      <c r="MWL925" s="3"/>
      <c r="MWM925" s="721"/>
      <c r="MWN925" s="3"/>
      <c r="MWO925" s="525"/>
      <c r="MWP925" s="3"/>
      <c r="MWQ925" s="721"/>
      <c r="MWR925" s="3"/>
      <c r="MWS925" s="525"/>
      <c r="MWT925" s="3"/>
      <c r="MWU925" s="721"/>
      <c r="MWV925" s="3"/>
      <c r="MWW925" s="525"/>
      <c r="MWX925" s="3"/>
      <c r="MWY925" s="721"/>
      <c r="MWZ925" s="3"/>
      <c r="MXA925" s="525"/>
      <c r="MXB925" s="3"/>
      <c r="MXC925" s="721"/>
      <c r="MXD925" s="3"/>
      <c r="MXE925" s="525"/>
      <c r="MXF925" s="3"/>
      <c r="MXG925" s="721"/>
      <c r="MXH925" s="3"/>
      <c r="MXI925" s="525"/>
      <c r="MXJ925" s="3"/>
      <c r="MXK925" s="721"/>
      <c r="MXL925" s="3"/>
      <c r="MXM925" s="525"/>
      <c r="MXN925" s="3"/>
      <c r="MXO925" s="721"/>
      <c r="MXP925" s="3"/>
      <c r="MXQ925" s="525"/>
      <c r="MXR925" s="3"/>
      <c r="MXS925" s="721"/>
      <c r="MXT925" s="3"/>
      <c r="MXU925" s="525"/>
      <c r="MXV925" s="3"/>
      <c r="MXW925" s="721"/>
      <c r="MXX925" s="3"/>
      <c r="MXY925" s="525"/>
      <c r="MXZ925" s="3"/>
      <c r="MYA925" s="721"/>
      <c r="MYB925" s="3"/>
      <c r="MYC925" s="525"/>
      <c r="MYD925" s="3"/>
      <c r="MYE925" s="721"/>
      <c r="MYF925" s="3"/>
      <c r="MYG925" s="525"/>
      <c r="MYH925" s="3"/>
      <c r="MYI925" s="721"/>
      <c r="MYJ925" s="3"/>
      <c r="MYK925" s="525"/>
      <c r="MYL925" s="3"/>
      <c r="MYM925" s="721"/>
      <c r="MYN925" s="3"/>
      <c r="MYO925" s="525"/>
      <c r="MYP925" s="3"/>
      <c r="MYQ925" s="721"/>
      <c r="MYR925" s="3"/>
      <c r="MYS925" s="525"/>
      <c r="MYT925" s="3"/>
      <c r="MYU925" s="721"/>
      <c r="MYV925" s="3"/>
      <c r="MYW925" s="525"/>
      <c r="MYX925" s="3"/>
      <c r="MYY925" s="721"/>
      <c r="MYZ925" s="3"/>
      <c r="MZA925" s="525"/>
      <c r="MZB925" s="3"/>
      <c r="MZC925" s="721"/>
      <c r="MZD925" s="3"/>
      <c r="MZE925" s="525"/>
      <c r="MZF925" s="3"/>
      <c r="MZG925" s="721"/>
      <c r="MZH925" s="3"/>
      <c r="MZI925" s="525"/>
      <c r="MZJ925" s="3"/>
      <c r="MZK925" s="721"/>
      <c r="MZL925" s="3"/>
      <c r="MZM925" s="525"/>
      <c r="MZN925" s="3"/>
      <c r="MZO925" s="721"/>
      <c r="MZP925" s="3"/>
      <c r="MZQ925" s="525"/>
      <c r="MZR925" s="3"/>
      <c r="MZS925" s="721"/>
      <c r="MZT925" s="3"/>
      <c r="MZU925" s="525"/>
      <c r="MZV925" s="3"/>
      <c r="MZW925" s="721"/>
      <c r="MZX925" s="3"/>
      <c r="MZY925" s="525"/>
      <c r="MZZ925" s="3"/>
      <c r="NAA925" s="721"/>
      <c r="NAB925" s="3"/>
      <c r="NAC925" s="525"/>
      <c r="NAD925" s="3"/>
      <c r="NAE925" s="721"/>
      <c r="NAF925" s="3"/>
      <c r="NAG925" s="525"/>
      <c r="NAH925" s="3"/>
      <c r="NAI925" s="721"/>
      <c r="NAJ925" s="3"/>
      <c r="NAK925" s="525"/>
      <c r="NAL925" s="3"/>
      <c r="NAM925" s="721"/>
      <c r="NAN925" s="3"/>
      <c r="NAO925" s="525"/>
      <c r="NAP925" s="3"/>
      <c r="NAQ925" s="721"/>
      <c r="NAR925" s="3"/>
      <c r="NAS925" s="525"/>
      <c r="NAT925" s="3"/>
      <c r="NAU925" s="721"/>
      <c r="NAV925" s="3"/>
      <c r="NAW925" s="525"/>
      <c r="NAX925" s="3"/>
      <c r="NAY925" s="721"/>
      <c r="NAZ925" s="3"/>
      <c r="NBA925" s="525"/>
      <c r="NBB925" s="3"/>
      <c r="NBC925" s="721"/>
      <c r="NBD925" s="3"/>
      <c r="NBE925" s="525"/>
      <c r="NBF925" s="3"/>
      <c r="NBG925" s="721"/>
      <c r="NBH925" s="3"/>
      <c r="NBI925" s="525"/>
      <c r="NBJ925" s="3"/>
      <c r="NBK925" s="721"/>
      <c r="NBL925" s="3"/>
      <c r="NBM925" s="525"/>
      <c r="NBN925" s="3"/>
      <c r="NBO925" s="721"/>
      <c r="NBP925" s="3"/>
      <c r="NBQ925" s="525"/>
      <c r="NBR925" s="3"/>
      <c r="NBS925" s="721"/>
      <c r="NBT925" s="3"/>
      <c r="NBU925" s="525"/>
      <c r="NBV925" s="3"/>
      <c r="NBW925" s="721"/>
      <c r="NBX925" s="3"/>
      <c r="NBY925" s="525"/>
      <c r="NBZ925" s="3"/>
      <c r="NCA925" s="721"/>
      <c r="NCB925" s="3"/>
      <c r="NCC925" s="525"/>
      <c r="NCD925" s="3"/>
      <c r="NCE925" s="721"/>
      <c r="NCF925" s="3"/>
      <c r="NCG925" s="525"/>
      <c r="NCH925" s="3"/>
      <c r="NCI925" s="721"/>
      <c r="NCJ925" s="3"/>
      <c r="NCK925" s="525"/>
      <c r="NCL925" s="3"/>
      <c r="NCM925" s="721"/>
      <c r="NCN925" s="3"/>
      <c r="NCO925" s="525"/>
      <c r="NCP925" s="3"/>
      <c r="NCQ925" s="721"/>
      <c r="NCR925" s="3"/>
      <c r="NCS925" s="525"/>
      <c r="NCT925" s="3"/>
      <c r="NCU925" s="721"/>
      <c r="NCV925" s="3"/>
      <c r="NCW925" s="525"/>
      <c r="NCX925" s="3"/>
      <c r="NCY925" s="721"/>
      <c r="NCZ925" s="3"/>
      <c r="NDA925" s="525"/>
      <c r="NDB925" s="3"/>
      <c r="NDC925" s="721"/>
      <c r="NDD925" s="3"/>
      <c r="NDE925" s="525"/>
      <c r="NDF925" s="3"/>
      <c r="NDG925" s="721"/>
      <c r="NDH925" s="3"/>
      <c r="NDI925" s="525"/>
      <c r="NDJ925" s="3"/>
      <c r="NDK925" s="721"/>
      <c r="NDL925" s="3"/>
      <c r="NDM925" s="525"/>
      <c r="NDN925" s="3"/>
      <c r="NDO925" s="721"/>
      <c r="NDP925" s="3"/>
      <c r="NDQ925" s="525"/>
      <c r="NDR925" s="3"/>
      <c r="NDS925" s="721"/>
      <c r="NDT925" s="3"/>
      <c r="NDU925" s="525"/>
      <c r="NDV925" s="3"/>
      <c r="NDW925" s="721"/>
      <c r="NDX925" s="3"/>
      <c r="NDY925" s="525"/>
      <c r="NDZ925" s="3"/>
      <c r="NEA925" s="721"/>
      <c r="NEB925" s="3"/>
      <c r="NEC925" s="525"/>
      <c r="NED925" s="3"/>
      <c r="NEE925" s="721"/>
      <c r="NEF925" s="3"/>
      <c r="NEG925" s="525"/>
      <c r="NEH925" s="3"/>
      <c r="NEI925" s="721"/>
      <c r="NEJ925" s="3"/>
      <c r="NEK925" s="525"/>
      <c r="NEL925" s="3"/>
      <c r="NEM925" s="721"/>
      <c r="NEN925" s="3"/>
      <c r="NEO925" s="525"/>
      <c r="NEP925" s="3"/>
      <c r="NEQ925" s="721"/>
      <c r="NER925" s="3"/>
      <c r="NES925" s="525"/>
      <c r="NET925" s="3"/>
      <c r="NEU925" s="721"/>
      <c r="NEV925" s="3"/>
      <c r="NEW925" s="525"/>
      <c r="NEX925" s="3"/>
      <c r="NEY925" s="721"/>
      <c r="NEZ925" s="3"/>
      <c r="NFA925" s="525"/>
      <c r="NFB925" s="3"/>
      <c r="NFC925" s="721"/>
      <c r="NFD925" s="3"/>
      <c r="NFE925" s="525"/>
      <c r="NFF925" s="3"/>
      <c r="NFG925" s="721"/>
      <c r="NFH925" s="3"/>
      <c r="NFI925" s="525"/>
      <c r="NFJ925" s="3"/>
      <c r="NFK925" s="721"/>
      <c r="NFL925" s="3"/>
      <c r="NFM925" s="525"/>
      <c r="NFN925" s="3"/>
      <c r="NFO925" s="721"/>
      <c r="NFP925" s="3"/>
      <c r="NFQ925" s="525"/>
      <c r="NFR925" s="3"/>
      <c r="NFS925" s="721"/>
      <c r="NFT925" s="3"/>
      <c r="NFU925" s="525"/>
      <c r="NFV925" s="3"/>
      <c r="NFW925" s="721"/>
      <c r="NFX925" s="3"/>
      <c r="NFY925" s="525"/>
      <c r="NFZ925" s="3"/>
      <c r="NGA925" s="721"/>
      <c r="NGB925" s="3"/>
      <c r="NGC925" s="525"/>
      <c r="NGD925" s="3"/>
      <c r="NGE925" s="721"/>
      <c r="NGF925" s="3"/>
      <c r="NGG925" s="525"/>
      <c r="NGH925" s="3"/>
      <c r="NGI925" s="721"/>
      <c r="NGJ925" s="3"/>
      <c r="NGK925" s="525"/>
      <c r="NGL925" s="3"/>
      <c r="NGM925" s="721"/>
      <c r="NGN925" s="3"/>
      <c r="NGO925" s="525"/>
      <c r="NGP925" s="3"/>
      <c r="NGQ925" s="721"/>
      <c r="NGR925" s="3"/>
      <c r="NGS925" s="525"/>
      <c r="NGT925" s="3"/>
      <c r="NGU925" s="721"/>
      <c r="NGV925" s="3"/>
      <c r="NGW925" s="525"/>
      <c r="NGX925" s="3"/>
      <c r="NGY925" s="721"/>
      <c r="NGZ925" s="3"/>
      <c r="NHA925" s="525"/>
      <c r="NHB925" s="3"/>
      <c r="NHC925" s="721"/>
      <c r="NHD925" s="3"/>
      <c r="NHE925" s="525"/>
      <c r="NHF925" s="3"/>
      <c r="NHG925" s="721"/>
      <c r="NHH925" s="3"/>
      <c r="NHI925" s="525"/>
      <c r="NHJ925" s="3"/>
      <c r="NHK925" s="721"/>
      <c r="NHL925" s="3"/>
      <c r="NHM925" s="525"/>
      <c r="NHN925" s="3"/>
      <c r="NHO925" s="721"/>
      <c r="NHP925" s="3"/>
      <c r="NHQ925" s="525"/>
      <c r="NHR925" s="3"/>
      <c r="NHS925" s="721"/>
      <c r="NHT925" s="3"/>
      <c r="NHU925" s="525"/>
      <c r="NHV925" s="3"/>
      <c r="NHW925" s="721"/>
      <c r="NHX925" s="3"/>
      <c r="NHY925" s="525"/>
      <c r="NHZ925" s="3"/>
      <c r="NIA925" s="721"/>
      <c r="NIB925" s="3"/>
      <c r="NIC925" s="525"/>
      <c r="NID925" s="3"/>
      <c r="NIE925" s="721"/>
      <c r="NIF925" s="3"/>
      <c r="NIG925" s="525"/>
      <c r="NIH925" s="3"/>
      <c r="NII925" s="721"/>
      <c r="NIJ925" s="3"/>
      <c r="NIK925" s="525"/>
      <c r="NIL925" s="3"/>
      <c r="NIM925" s="721"/>
      <c r="NIN925" s="3"/>
      <c r="NIO925" s="525"/>
      <c r="NIP925" s="3"/>
      <c r="NIQ925" s="721"/>
      <c r="NIR925" s="3"/>
      <c r="NIS925" s="525"/>
      <c r="NIT925" s="3"/>
      <c r="NIU925" s="721"/>
      <c r="NIV925" s="3"/>
      <c r="NIW925" s="525"/>
      <c r="NIX925" s="3"/>
      <c r="NIY925" s="721"/>
      <c r="NIZ925" s="3"/>
      <c r="NJA925" s="525"/>
      <c r="NJB925" s="3"/>
      <c r="NJC925" s="721"/>
      <c r="NJD925" s="3"/>
      <c r="NJE925" s="525"/>
      <c r="NJF925" s="3"/>
      <c r="NJG925" s="721"/>
      <c r="NJH925" s="3"/>
      <c r="NJI925" s="525"/>
      <c r="NJJ925" s="3"/>
      <c r="NJK925" s="721"/>
      <c r="NJL925" s="3"/>
      <c r="NJM925" s="525"/>
      <c r="NJN925" s="3"/>
      <c r="NJO925" s="721"/>
      <c r="NJP925" s="3"/>
      <c r="NJQ925" s="525"/>
      <c r="NJR925" s="3"/>
      <c r="NJS925" s="721"/>
      <c r="NJT925" s="3"/>
      <c r="NJU925" s="525"/>
      <c r="NJV925" s="3"/>
      <c r="NJW925" s="721"/>
      <c r="NJX925" s="3"/>
      <c r="NJY925" s="525"/>
      <c r="NJZ925" s="3"/>
      <c r="NKA925" s="721"/>
      <c r="NKB925" s="3"/>
      <c r="NKC925" s="525"/>
      <c r="NKD925" s="3"/>
      <c r="NKE925" s="721"/>
      <c r="NKF925" s="3"/>
      <c r="NKG925" s="525"/>
      <c r="NKH925" s="3"/>
      <c r="NKI925" s="721"/>
      <c r="NKJ925" s="3"/>
      <c r="NKK925" s="525"/>
      <c r="NKL925" s="3"/>
      <c r="NKM925" s="721"/>
      <c r="NKN925" s="3"/>
      <c r="NKO925" s="525"/>
      <c r="NKP925" s="3"/>
      <c r="NKQ925" s="721"/>
      <c r="NKR925" s="3"/>
      <c r="NKS925" s="525"/>
      <c r="NKT925" s="3"/>
      <c r="NKU925" s="721"/>
      <c r="NKV925" s="3"/>
      <c r="NKW925" s="525"/>
      <c r="NKX925" s="3"/>
      <c r="NKY925" s="721"/>
      <c r="NKZ925" s="3"/>
      <c r="NLA925" s="525"/>
      <c r="NLB925" s="3"/>
      <c r="NLC925" s="721"/>
      <c r="NLD925" s="3"/>
      <c r="NLE925" s="525"/>
      <c r="NLF925" s="3"/>
      <c r="NLG925" s="721"/>
      <c r="NLH925" s="3"/>
      <c r="NLI925" s="525"/>
      <c r="NLJ925" s="3"/>
      <c r="NLK925" s="721"/>
      <c r="NLL925" s="3"/>
      <c r="NLM925" s="525"/>
      <c r="NLN925" s="3"/>
      <c r="NLO925" s="721"/>
      <c r="NLP925" s="3"/>
      <c r="NLQ925" s="525"/>
      <c r="NLR925" s="3"/>
      <c r="NLS925" s="721"/>
      <c r="NLT925" s="3"/>
      <c r="NLU925" s="525"/>
      <c r="NLV925" s="3"/>
      <c r="NLW925" s="721"/>
      <c r="NLX925" s="3"/>
      <c r="NLY925" s="525"/>
      <c r="NLZ925" s="3"/>
      <c r="NMA925" s="721"/>
      <c r="NMB925" s="3"/>
      <c r="NMC925" s="525"/>
      <c r="NMD925" s="3"/>
      <c r="NME925" s="721"/>
      <c r="NMF925" s="3"/>
      <c r="NMG925" s="525"/>
      <c r="NMH925" s="3"/>
      <c r="NMI925" s="721"/>
      <c r="NMJ925" s="3"/>
      <c r="NMK925" s="525"/>
      <c r="NML925" s="3"/>
      <c r="NMM925" s="721"/>
      <c r="NMN925" s="3"/>
      <c r="NMO925" s="525"/>
      <c r="NMP925" s="3"/>
      <c r="NMQ925" s="721"/>
      <c r="NMR925" s="3"/>
      <c r="NMS925" s="525"/>
      <c r="NMT925" s="3"/>
      <c r="NMU925" s="721"/>
      <c r="NMV925" s="3"/>
      <c r="NMW925" s="525"/>
      <c r="NMX925" s="3"/>
      <c r="NMY925" s="721"/>
      <c r="NMZ925" s="3"/>
      <c r="NNA925" s="525"/>
      <c r="NNB925" s="3"/>
      <c r="NNC925" s="721"/>
      <c r="NND925" s="3"/>
      <c r="NNE925" s="525"/>
      <c r="NNF925" s="3"/>
      <c r="NNG925" s="721"/>
      <c r="NNH925" s="3"/>
      <c r="NNI925" s="525"/>
      <c r="NNJ925" s="3"/>
      <c r="NNK925" s="721"/>
      <c r="NNL925" s="3"/>
      <c r="NNM925" s="525"/>
      <c r="NNN925" s="3"/>
      <c r="NNO925" s="721"/>
      <c r="NNP925" s="3"/>
      <c r="NNQ925" s="525"/>
      <c r="NNR925" s="3"/>
      <c r="NNS925" s="721"/>
      <c r="NNT925" s="3"/>
      <c r="NNU925" s="525"/>
      <c r="NNV925" s="3"/>
      <c r="NNW925" s="721"/>
      <c r="NNX925" s="3"/>
      <c r="NNY925" s="525"/>
      <c r="NNZ925" s="3"/>
      <c r="NOA925" s="721"/>
      <c r="NOB925" s="3"/>
      <c r="NOC925" s="525"/>
      <c r="NOD925" s="3"/>
      <c r="NOE925" s="721"/>
      <c r="NOF925" s="3"/>
      <c r="NOG925" s="525"/>
      <c r="NOH925" s="3"/>
      <c r="NOI925" s="721"/>
      <c r="NOJ925" s="3"/>
      <c r="NOK925" s="525"/>
      <c r="NOL925" s="3"/>
      <c r="NOM925" s="721"/>
      <c r="NON925" s="3"/>
      <c r="NOO925" s="525"/>
      <c r="NOP925" s="3"/>
      <c r="NOQ925" s="721"/>
      <c r="NOR925" s="3"/>
      <c r="NOS925" s="525"/>
      <c r="NOT925" s="3"/>
      <c r="NOU925" s="721"/>
      <c r="NOV925" s="3"/>
      <c r="NOW925" s="525"/>
      <c r="NOX925" s="3"/>
      <c r="NOY925" s="721"/>
      <c r="NOZ925" s="3"/>
      <c r="NPA925" s="525"/>
      <c r="NPB925" s="3"/>
      <c r="NPC925" s="721"/>
      <c r="NPD925" s="3"/>
      <c r="NPE925" s="525"/>
      <c r="NPF925" s="3"/>
      <c r="NPG925" s="721"/>
      <c r="NPH925" s="3"/>
      <c r="NPI925" s="525"/>
      <c r="NPJ925" s="3"/>
      <c r="NPK925" s="721"/>
      <c r="NPL925" s="3"/>
      <c r="NPM925" s="525"/>
      <c r="NPN925" s="3"/>
      <c r="NPO925" s="721"/>
      <c r="NPP925" s="3"/>
      <c r="NPQ925" s="525"/>
      <c r="NPR925" s="3"/>
      <c r="NPS925" s="721"/>
      <c r="NPT925" s="3"/>
      <c r="NPU925" s="525"/>
      <c r="NPV925" s="3"/>
      <c r="NPW925" s="721"/>
      <c r="NPX925" s="3"/>
      <c r="NPY925" s="525"/>
      <c r="NPZ925" s="3"/>
      <c r="NQA925" s="721"/>
      <c r="NQB925" s="3"/>
      <c r="NQC925" s="525"/>
      <c r="NQD925" s="3"/>
      <c r="NQE925" s="721"/>
      <c r="NQF925" s="3"/>
      <c r="NQG925" s="525"/>
      <c r="NQH925" s="3"/>
      <c r="NQI925" s="721"/>
      <c r="NQJ925" s="3"/>
      <c r="NQK925" s="525"/>
      <c r="NQL925" s="3"/>
      <c r="NQM925" s="721"/>
      <c r="NQN925" s="3"/>
      <c r="NQO925" s="525"/>
      <c r="NQP925" s="3"/>
      <c r="NQQ925" s="721"/>
      <c r="NQR925" s="3"/>
      <c r="NQS925" s="525"/>
      <c r="NQT925" s="3"/>
      <c r="NQU925" s="721"/>
      <c r="NQV925" s="3"/>
      <c r="NQW925" s="525"/>
      <c r="NQX925" s="3"/>
      <c r="NQY925" s="721"/>
      <c r="NQZ925" s="3"/>
      <c r="NRA925" s="525"/>
      <c r="NRB925" s="3"/>
      <c r="NRC925" s="721"/>
      <c r="NRD925" s="3"/>
      <c r="NRE925" s="525"/>
      <c r="NRF925" s="3"/>
      <c r="NRG925" s="721"/>
      <c r="NRH925" s="3"/>
      <c r="NRI925" s="525"/>
      <c r="NRJ925" s="3"/>
      <c r="NRK925" s="721"/>
      <c r="NRL925" s="3"/>
      <c r="NRM925" s="525"/>
      <c r="NRN925" s="3"/>
      <c r="NRO925" s="721"/>
      <c r="NRP925" s="3"/>
      <c r="NRQ925" s="525"/>
      <c r="NRR925" s="3"/>
      <c r="NRS925" s="721"/>
      <c r="NRT925" s="3"/>
      <c r="NRU925" s="525"/>
      <c r="NRV925" s="3"/>
      <c r="NRW925" s="721"/>
      <c r="NRX925" s="3"/>
      <c r="NRY925" s="525"/>
      <c r="NRZ925" s="3"/>
      <c r="NSA925" s="721"/>
      <c r="NSB925" s="3"/>
      <c r="NSC925" s="525"/>
      <c r="NSD925" s="3"/>
      <c r="NSE925" s="721"/>
      <c r="NSF925" s="3"/>
      <c r="NSG925" s="525"/>
      <c r="NSH925" s="3"/>
      <c r="NSI925" s="721"/>
      <c r="NSJ925" s="3"/>
      <c r="NSK925" s="525"/>
      <c r="NSL925" s="3"/>
      <c r="NSM925" s="721"/>
      <c r="NSN925" s="3"/>
      <c r="NSO925" s="525"/>
      <c r="NSP925" s="3"/>
      <c r="NSQ925" s="721"/>
      <c r="NSR925" s="3"/>
      <c r="NSS925" s="525"/>
      <c r="NST925" s="3"/>
      <c r="NSU925" s="721"/>
      <c r="NSV925" s="3"/>
      <c r="NSW925" s="525"/>
      <c r="NSX925" s="3"/>
      <c r="NSY925" s="721"/>
      <c r="NSZ925" s="3"/>
      <c r="NTA925" s="525"/>
      <c r="NTB925" s="3"/>
      <c r="NTC925" s="721"/>
      <c r="NTD925" s="3"/>
      <c r="NTE925" s="525"/>
      <c r="NTF925" s="3"/>
      <c r="NTG925" s="721"/>
      <c r="NTH925" s="3"/>
      <c r="NTI925" s="525"/>
      <c r="NTJ925" s="3"/>
      <c r="NTK925" s="721"/>
      <c r="NTL925" s="3"/>
      <c r="NTM925" s="525"/>
      <c r="NTN925" s="3"/>
      <c r="NTO925" s="721"/>
      <c r="NTP925" s="3"/>
      <c r="NTQ925" s="525"/>
      <c r="NTR925" s="3"/>
      <c r="NTS925" s="721"/>
      <c r="NTT925" s="3"/>
      <c r="NTU925" s="525"/>
      <c r="NTV925" s="3"/>
      <c r="NTW925" s="721"/>
      <c r="NTX925" s="3"/>
      <c r="NTY925" s="525"/>
      <c r="NTZ925" s="3"/>
      <c r="NUA925" s="721"/>
      <c r="NUB925" s="3"/>
      <c r="NUC925" s="525"/>
      <c r="NUD925" s="3"/>
      <c r="NUE925" s="721"/>
      <c r="NUF925" s="3"/>
      <c r="NUG925" s="525"/>
      <c r="NUH925" s="3"/>
      <c r="NUI925" s="721"/>
      <c r="NUJ925" s="3"/>
      <c r="NUK925" s="525"/>
      <c r="NUL925" s="3"/>
      <c r="NUM925" s="721"/>
      <c r="NUN925" s="3"/>
      <c r="NUO925" s="525"/>
      <c r="NUP925" s="3"/>
      <c r="NUQ925" s="721"/>
      <c r="NUR925" s="3"/>
      <c r="NUS925" s="525"/>
      <c r="NUT925" s="3"/>
      <c r="NUU925" s="721"/>
      <c r="NUV925" s="3"/>
      <c r="NUW925" s="525"/>
      <c r="NUX925" s="3"/>
      <c r="NUY925" s="721"/>
      <c r="NUZ925" s="3"/>
      <c r="NVA925" s="525"/>
      <c r="NVB925" s="3"/>
      <c r="NVC925" s="721"/>
      <c r="NVD925" s="3"/>
      <c r="NVE925" s="525"/>
      <c r="NVF925" s="3"/>
      <c r="NVG925" s="721"/>
      <c r="NVH925" s="3"/>
      <c r="NVI925" s="525"/>
      <c r="NVJ925" s="3"/>
      <c r="NVK925" s="721"/>
      <c r="NVL925" s="3"/>
      <c r="NVM925" s="525"/>
      <c r="NVN925" s="3"/>
      <c r="NVO925" s="721"/>
      <c r="NVP925" s="3"/>
      <c r="NVQ925" s="525"/>
      <c r="NVR925" s="3"/>
      <c r="NVS925" s="721"/>
      <c r="NVT925" s="3"/>
      <c r="NVU925" s="525"/>
      <c r="NVV925" s="3"/>
      <c r="NVW925" s="721"/>
      <c r="NVX925" s="3"/>
      <c r="NVY925" s="525"/>
      <c r="NVZ925" s="3"/>
      <c r="NWA925" s="721"/>
      <c r="NWB925" s="3"/>
      <c r="NWC925" s="525"/>
      <c r="NWD925" s="3"/>
      <c r="NWE925" s="721"/>
      <c r="NWF925" s="3"/>
      <c r="NWG925" s="525"/>
      <c r="NWH925" s="3"/>
      <c r="NWI925" s="721"/>
      <c r="NWJ925" s="3"/>
      <c r="NWK925" s="525"/>
      <c r="NWL925" s="3"/>
      <c r="NWM925" s="721"/>
      <c r="NWN925" s="3"/>
      <c r="NWO925" s="525"/>
      <c r="NWP925" s="3"/>
      <c r="NWQ925" s="721"/>
      <c r="NWR925" s="3"/>
      <c r="NWS925" s="525"/>
      <c r="NWT925" s="3"/>
      <c r="NWU925" s="721"/>
      <c r="NWV925" s="3"/>
      <c r="NWW925" s="525"/>
      <c r="NWX925" s="3"/>
      <c r="NWY925" s="721"/>
      <c r="NWZ925" s="3"/>
      <c r="NXA925" s="525"/>
      <c r="NXB925" s="3"/>
      <c r="NXC925" s="721"/>
      <c r="NXD925" s="3"/>
      <c r="NXE925" s="525"/>
      <c r="NXF925" s="3"/>
      <c r="NXG925" s="721"/>
      <c r="NXH925" s="3"/>
      <c r="NXI925" s="525"/>
      <c r="NXJ925" s="3"/>
      <c r="NXK925" s="721"/>
      <c r="NXL925" s="3"/>
      <c r="NXM925" s="525"/>
      <c r="NXN925" s="3"/>
      <c r="NXO925" s="721"/>
      <c r="NXP925" s="3"/>
      <c r="NXQ925" s="525"/>
      <c r="NXR925" s="3"/>
      <c r="NXS925" s="721"/>
      <c r="NXT925" s="3"/>
      <c r="NXU925" s="525"/>
      <c r="NXV925" s="3"/>
      <c r="NXW925" s="721"/>
      <c r="NXX925" s="3"/>
      <c r="NXY925" s="525"/>
      <c r="NXZ925" s="3"/>
      <c r="NYA925" s="721"/>
      <c r="NYB925" s="3"/>
      <c r="NYC925" s="525"/>
      <c r="NYD925" s="3"/>
      <c r="NYE925" s="721"/>
      <c r="NYF925" s="3"/>
      <c r="NYG925" s="525"/>
      <c r="NYH925" s="3"/>
      <c r="NYI925" s="721"/>
      <c r="NYJ925" s="3"/>
      <c r="NYK925" s="525"/>
      <c r="NYL925" s="3"/>
      <c r="NYM925" s="721"/>
      <c r="NYN925" s="3"/>
      <c r="NYO925" s="525"/>
      <c r="NYP925" s="3"/>
      <c r="NYQ925" s="721"/>
      <c r="NYR925" s="3"/>
      <c r="NYS925" s="525"/>
      <c r="NYT925" s="3"/>
      <c r="NYU925" s="721"/>
      <c r="NYV925" s="3"/>
      <c r="NYW925" s="525"/>
      <c r="NYX925" s="3"/>
      <c r="NYY925" s="721"/>
      <c r="NYZ925" s="3"/>
      <c r="NZA925" s="525"/>
      <c r="NZB925" s="3"/>
      <c r="NZC925" s="721"/>
      <c r="NZD925" s="3"/>
      <c r="NZE925" s="525"/>
      <c r="NZF925" s="3"/>
      <c r="NZG925" s="721"/>
      <c r="NZH925" s="3"/>
      <c r="NZI925" s="525"/>
      <c r="NZJ925" s="3"/>
      <c r="NZK925" s="721"/>
      <c r="NZL925" s="3"/>
      <c r="NZM925" s="525"/>
      <c r="NZN925" s="3"/>
      <c r="NZO925" s="721"/>
      <c r="NZP925" s="3"/>
      <c r="NZQ925" s="525"/>
      <c r="NZR925" s="3"/>
      <c r="NZS925" s="721"/>
      <c r="NZT925" s="3"/>
      <c r="NZU925" s="525"/>
      <c r="NZV925" s="3"/>
      <c r="NZW925" s="721"/>
      <c r="NZX925" s="3"/>
      <c r="NZY925" s="525"/>
      <c r="NZZ925" s="3"/>
      <c r="OAA925" s="721"/>
      <c r="OAB925" s="3"/>
      <c r="OAC925" s="525"/>
      <c r="OAD925" s="3"/>
      <c r="OAE925" s="721"/>
      <c r="OAF925" s="3"/>
      <c r="OAG925" s="525"/>
      <c r="OAH925" s="3"/>
      <c r="OAI925" s="721"/>
      <c r="OAJ925" s="3"/>
      <c r="OAK925" s="525"/>
      <c r="OAL925" s="3"/>
      <c r="OAM925" s="721"/>
      <c r="OAN925" s="3"/>
      <c r="OAO925" s="525"/>
      <c r="OAP925" s="3"/>
      <c r="OAQ925" s="721"/>
      <c r="OAR925" s="3"/>
      <c r="OAS925" s="525"/>
      <c r="OAT925" s="3"/>
      <c r="OAU925" s="721"/>
      <c r="OAV925" s="3"/>
      <c r="OAW925" s="525"/>
      <c r="OAX925" s="3"/>
      <c r="OAY925" s="721"/>
      <c r="OAZ925" s="3"/>
      <c r="OBA925" s="525"/>
      <c r="OBB925" s="3"/>
      <c r="OBC925" s="721"/>
      <c r="OBD925" s="3"/>
      <c r="OBE925" s="525"/>
      <c r="OBF925" s="3"/>
      <c r="OBG925" s="721"/>
      <c r="OBH925" s="3"/>
      <c r="OBI925" s="525"/>
      <c r="OBJ925" s="3"/>
      <c r="OBK925" s="721"/>
      <c r="OBL925" s="3"/>
      <c r="OBM925" s="525"/>
      <c r="OBN925" s="3"/>
      <c r="OBO925" s="721"/>
      <c r="OBP925" s="3"/>
      <c r="OBQ925" s="525"/>
      <c r="OBR925" s="3"/>
      <c r="OBS925" s="721"/>
      <c r="OBT925" s="3"/>
      <c r="OBU925" s="525"/>
      <c r="OBV925" s="3"/>
      <c r="OBW925" s="721"/>
      <c r="OBX925" s="3"/>
      <c r="OBY925" s="525"/>
      <c r="OBZ925" s="3"/>
      <c r="OCA925" s="721"/>
      <c r="OCB925" s="3"/>
      <c r="OCC925" s="525"/>
      <c r="OCD925" s="3"/>
      <c r="OCE925" s="721"/>
      <c r="OCF925" s="3"/>
      <c r="OCG925" s="525"/>
      <c r="OCH925" s="3"/>
      <c r="OCI925" s="721"/>
      <c r="OCJ925" s="3"/>
      <c r="OCK925" s="525"/>
      <c r="OCL925" s="3"/>
      <c r="OCM925" s="721"/>
      <c r="OCN925" s="3"/>
      <c r="OCO925" s="525"/>
      <c r="OCP925" s="3"/>
      <c r="OCQ925" s="721"/>
      <c r="OCR925" s="3"/>
      <c r="OCS925" s="525"/>
      <c r="OCT925" s="3"/>
      <c r="OCU925" s="721"/>
      <c r="OCV925" s="3"/>
      <c r="OCW925" s="525"/>
      <c r="OCX925" s="3"/>
      <c r="OCY925" s="721"/>
      <c r="OCZ925" s="3"/>
      <c r="ODA925" s="525"/>
      <c r="ODB925" s="3"/>
      <c r="ODC925" s="721"/>
      <c r="ODD925" s="3"/>
      <c r="ODE925" s="525"/>
      <c r="ODF925" s="3"/>
      <c r="ODG925" s="721"/>
      <c r="ODH925" s="3"/>
      <c r="ODI925" s="525"/>
      <c r="ODJ925" s="3"/>
      <c r="ODK925" s="721"/>
      <c r="ODL925" s="3"/>
      <c r="ODM925" s="525"/>
      <c r="ODN925" s="3"/>
      <c r="ODO925" s="721"/>
      <c r="ODP925" s="3"/>
      <c r="ODQ925" s="525"/>
      <c r="ODR925" s="3"/>
      <c r="ODS925" s="721"/>
      <c r="ODT925" s="3"/>
      <c r="ODU925" s="525"/>
      <c r="ODV925" s="3"/>
      <c r="ODW925" s="721"/>
      <c r="ODX925" s="3"/>
      <c r="ODY925" s="525"/>
      <c r="ODZ925" s="3"/>
      <c r="OEA925" s="721"/>
      <c r="OEB925" s="3"/>
      <c r="OEC925" s="525"/>
      <c r="OED925" s="3"/>
      <c r="OEE925" s="721"/>
      <c r="OEF925" s="3"/>
      <c r="OEG925" s="525"/>
      <c r="OEH925" s="3"/>
      <c r="OEI925" s="721"/>
      <c r="OEJ925" s="3"/>
      <c r="OEK925" s="525"/>
      <c r="OEL925" s="3"/>
      <c r="OEM925" s="721"/>
      <c r="OEN925" s="3"/>
      <c r="OEO925" s="525"/>
      <c r="OEP925" s="3"/>
      <c r="OEQ925" s="721"/>
      <c r="OER925" s="3"/>
      <c r="OES925" s="525"/>
      <c r="OET925" s="3"/>
      <c r="OEU925" s="721"/>
      <c r="OEV925" s="3"/>
      <c r="OEW925" s="525"/>
      <c r="OEX925" s="3"/>
      <c r="OEY925" s="721"/>
      <c r="OEZ925" s="3"/>
      <c r="OFA925" s="525"/>
      <c r="OFB925" s="3"/>
      <c r="OFC925" s="721"/>
      <c r="OFD925" s="3"/>
      <c r="OFE925" s="525"/>
      <c r="OFF925" s="3"/>
      <c r="OFG925" s="721"/>
      <c r="OFH925" s="3"/>
      <c r="OFI925" s="525"/>
      <c r="OFJ925" s="3"/>
      <c r="OFK925" s="721"/>
      <c r="OFL925" s="3"/>
      <c r="OFM925" s="525"/>
      <c r="OFN925" s="3"/>
      <c r="OFO925" s="721"/>
      <c r="OFP925" s="3"/>
      <c r="OFQ925" s="525"/>
      <c r="OFR925" s="3"/>
      <c r="OFS925" s="721"/>
      <c r="OFT925" s="3"/>
      <c r="OFU925" s="525"/>
      <c r="OFV925" s="3"/>
      <c r="OFW925" s="721"/>
      <c r="OFX925" s="3"/>
      <c r="OFY925" s="525"/>
      <c r="OFZ925" s="3"/>
      <c r="OGA925" s="721"/>
      <c r="OGB925" s="3"/>
      <c r="OGC925" s="525"/>
      <c r="OGD925" s="3"/>
      <c r="OGE925" s="721"/>
      <c r="OGF925" s="3"/>
      <c r="OGG925" s="525"/>
      <c r="OGH925" s="3"/>
      <c r="OGI925" s="721"/>
      <c r="OGJ925" s="3"/>
      <c r="OGK925" s="525"/>
      <c r="OGL925" s="3"/>
      <c r="OGM925" s="721"/>
      <c r="OGN925" s="3"/>
      <c r="OGO925" s="525"/>
      <c r="OGP925" s="3"/>
      <c r="OGQ925" s="721"/>
      <c r="OGR925" s="3"/>
      <c r="OGS925" s="525"/>
      <c r="OGT925" s="3"/>
      <c r="OGU925" s="721"/>
      <c r="OGV925" s="3"/>
      <c r="OGW925" s="525"/>
      <c r="OGX925" s="3"/>
      <c r="OGY925" s="721"/>
      <c r="OGZ925" s="3"/>
      <c r="OHA925" s="525"/>
      <c r="OHB925" s="3"/>
      <c r="OHC925" s="721"/>
      <c r="OHD925" s="3"/>
      <c r="OHE925" s="525"/>
      <c r="OHF925" s="3"/>
      <c r="OHG925" s="721"/>
      <c r="OHH925" s="3"/>
      <c r="OHI925" s="525"/>
      <c r="OHJ925" s="3"/>
      <c r="OHK925" s="721"/>
      <c r="OHL925" s="3"/>
      <c r="OHM925" s="525"/>
      <c r="OHN925" s="3"/>
      <c r="OHO925" s="721"/>
      <c r="OHP925" s="3"/>
      <c r="OHQ925" s="525"/>
      <c r="OHR925" s="3"/>
      <c r="OHS925" s="721"/>
      <c r="OHT925" s="3"/>
      <c r="OHU925" s="525"/>
      <c r="OHV925" s="3"/>
      <c r="OHW925" s="721"/>
      <c r="OHX925" s="3"/>
      <c r="OHY925" s="525"/>
      <c r="OHZ925" s="3"/>
      <c r="OIA925" s="721"/>
      <c r="OIB925" s="3"/>
      <c r="OIC925" s="525"/>
      <c r="OID925" s="3"/>
      <c r="OIE925" s="721"/>
      <c r="OIF925" s="3"/>
      <c r="OIG925" s="525"/>
      <c r="OIH925" s="3"/>
      <c r="OII925" s="721"/>
      <c r="OIJ925" s="3"/>
      <c r="OIK925" s="525"/>
      <c r="OIL925" s="3"/>
      <c r="OIM925" s="721"/>
      <c r="OIN925" s="3"/>
      <c r="OIO925" s="525"/>
      <c r="OIP925" s="3"/>
      <c r="OIQ925" s="721"/>
      <c r="OIR925" s="3"/>
      <c r="OIS925" s="525"/>
      <c r="OIT925" s="3"/>
      <c r="OIU925" s="721"/>
      <c r="OIV925" s="3"/>
      <c r="OIW925" s="525"/>
      <c r="OIX925" s="3"/>
      <c r="OIY925" s="721"/>
      <c r="OIZ925" s="3"/>
      <c r="OJA925" s="525"/>
      <c r="OJB925" s="3"/>
      <c r="OJC925" s="721"/>
      <c r="OJD925" s="3"/>
      <c r="OJE925" s="525"/>
      <c r="OJF925" s="3"/>
      <c r="OJG925" s="721"/>
      <c r="OJH925" s="3"/>
      <c r="OJI925" s="525"/>
      <c r="OJJ925" s="3"/>
      <c r="OJK925" s="721"/>
      <c r="OJL925" s="3"/>
      <c r="OJM925" s="525"/>
      <c r="OJN925" s="3"/>
      <c r="OJO925" s="721"/>
      <c r="OJP925" s="3"/>
      <c r="OJQ925" s="525"/>
      <c r="OJR925" s="3"/>
      <c r="OJS925" s="721"/>
      <c r="OJT925" s="3"/>
      <c r="OJU925" s="525"/>
      <c r="OJV925" s="3"/>
      <c r="OJW925" s="721"/>
      <c r="OJX925" s="3"/>
      <c r="OJY925" s="525"/>
      <c r="OJZ925" s="3"/>
      <c r="OKA925" s="721"/>
      <c r="OKB925" s="3"/>
      <c r="OKC925" s="525"/>
      <c r="OKD925" s="3"/>
      <c r="OKE925" s="721"/>
      <c r="OKF925" s="3"/>
      <c r="OKG925" s="525"/>
      <c r="OKH925" s="3"/>
      <c r="OKI925" s="721"/>
      <c r="OKJ925" s="3"/>
      <c r="OKK925" s="525"/>
      <c r="OKL925" s="3"/>
      <c r="OKM925" s="721"/>
      <c r="OKN925" s="3"/>
      <c r="OKO925" s="525"/>
      <c r="OKP925" s="3"/>
      <c r="OKQ925" s="721"/>
      <c r="OKR925" s="3"/>
      <c r="OKS925" s="525"/>
      <c r="OKT925" s="3"/>
      <c r="OKU925" s="721"/>
      <c r="OKV925" s="3"/>
      <c r="OKW925" s="525"/>
      <c r="OKX925" s="3"/>
      <c r="OKY925" s="721"/>
      <c r="OKZ925" s="3"/>
      <c r="OLA925" s="525"/>
      <c r="OLB925" s="3"/>
      <c r="OLC925" s="721"/>
      <c r="OLD925" s="3"/>
      <c r="OLE925" s="525"/>
      <c r="OLF925" s="3"/>
      <c r="OLG925" s="721"/>
      <c r="OLH925" s="3"/>
      <c r="OLI925" s="525"/>
      <c r="OLJ925" s="3"/>
      <c r="OLK925" s="721"/>
      <c r="OLL925" s="3"/>
      <c r="OLM925" s="525"/>
      <c r="OLN925" s="3"/>
      <c r="OLO925" s="721"/>
      <c r="OLP925" s="3"/>
      <c r="OLQ925" s="525"/>
      <c r="OLR925" s="3"/>
      <c r="OLS925" s="721"/>
      <c r="OLT925" s="3"/>
      <c r="OLU925" s="525"/>
      <c r="OLV925" s="3"/>
      <c r="OLW925" s="721"/>
      <c r="OLX925" s="3"/>
      <c r="OLY925" s="525"/>
      <c r="OLZ925" s="3"/>
      <c r="OMA925" s="721"/>
      <c r="OMB925" s="3"/>
      <c r="OMC925" s="525"/>
      <c r="OMD925" s="3"/>
      <c r="OME925" s="721"/>
      <c r="OMF925" s="3"/>
      <c r="OMG925" s="525"/>
      <c r="OMH925" s="3"/>
      <c r="OMI925" s="721"/>
      <c r="OMJ925" s="3"/>
      <c r="OMK925" s="525"/>
      <c r="OML925" s="3"/>
      <c r="OMM925" s="721"/>
      <c r="OMN925" s="3"/>
      <c r="OMO925" s="525"/>
      <c r="OMP925" s="3"/>
      <c r="OMQ925" s="721"/>
      <c r="OMR925" s="3"/>
      <c r="OMS925" s="525"/>
      <c r="OMT925" s="3"/>
      <c r="OMU925" s="721"/>
      <c r="OMV925" s="3"/>
      <c r="OMW925" s="525"/>
      <c r="OMX925" s="3"/>
      <c r="OMY925" s="721"/>
      <c r="OMZ925" s="3"/>
      <c r="ONA925" s="525"/>
      <c r="ONB925" s="3"/>
      <c r="ONC925" s="721"/>
      <c r="OND925" s="3"/>
      <c r="ONE925" s="525"/>
      <c r="ONF925" s="3"/>
      <c r="ONG925" s="721"/>
      <c r="ONH925" s="3"/>
      <c r="ONI925" s="525"/>
      <c r="ONJ925" s="3"/>
      <c r="ONK925" s="721"/>
      <c r="ONL925" s="3"/>
      <c r="ONM925" s="525"/>
      <c r="ONN925" s="3"/>
      <c r="ONO925" s="721"/>
      <c r="ONP925" s="3"/>
      <c r="ONQ925" s="525"/>
      <c r="ONR925" s="3"/>
      <c r="ONS925" s="721"/>
      <c r="ONT925" s="3"/>
      <c r="ONU925" s="525"/>
      <c r="ONV925" s="3"/>
      <c r="ONW925" s="721"/>
      <c r="ONX925" s="3"/>
      <c r="ONY925" s="525"/>
      <c r="ONZ925" s="3"/>
      <c r="OOA925" s="721"/>
      <c r="OOB925" s="3"/>
      <c r="OOC925" s="525"/>
      <c r="OOD925" s="3"/>
      <c r="OOE925" s="721"/>
      <c r="OOF925" s="3"/>
      <c r="OOG925" s="525"/>
      <c r="OOH925" s="3"/>
      <c r="OOI925" s="721"/>
      <c r="OOJ925" s="3"/>
      <c r="OOK925" s="525"/>
      <c r="OOL925" s="3"/>
      <c r="OOM925" s="721"/>
      <c r="OON925" s="3"/>
      <c r="OOO925" s="525"/>
      <c r="OOP925" s="3"/>
      <c r="OOQ925" s="721"/>
      <c r="OOR925" s="3"/>
      <c r="OOS925" s="525"/>
      <c r="OOT925" s="3"/>
      <c r="OOU925" s="721"/>
      <c r="OOV925" s="3"/>
      <c r="OOW925" s="525"/>
      <c r="OOX925" s="3"/>
      <c r="OOY925" s="721"/>
      <c r="OOZ925" s="3"/>
      <c r="OPA925" s="525"/>
      <c r="OPB925" s="3"/>
      <c r="OPC925" s="721"/>
      <c r="OPD925" s="3"/>
      <c r="OPE925" s="525"/>
      <c r="OPF925" s="3"/>
      <c r="OPG925" s="721"/>
      <c r="OPH925" s="3"/>
      <c r="OPI925" s="525"/>
      <c r="OPJ925" s="3"/>
      <c r="OPK925" s="721"/>
      <c r="OPL925" s="3"/>
      <c r="OPM925" s="525"/>
      <c r="OPN925" s="3"/>
      <c r="OPO925" s="721"/>
      <c r="OPP925" s="3"/>
      <c r="OPQ925" s="525"/>
      <c r="OPR925" s="3"/>
      <c r="OPS925" s="721"/>
      <c r="OPT925" s="3"/>
      <c r="OPU925" s="525"/>
      <c r="OPV925" s="3"/>
      <c r="OPW925" s="721"/>
      <c r="OPX925" s="3"/>
      <c r="OPY925" s="525"/>
      <c r="OPZ925" s="3"/>
      <c r="OQA925" s="721"/>
      <c r="OQB925" s="3"/>
      <c r="OQC925" s="525"/>
      <c r="OQD925" s="3"/>
      <c r="OQE925" s="721"/>
      <c r="OQF925" s="3"/>
      <c r="OQG925" s="525"/>
      <c r="OQH925" s="3"/>
      <c r="OQI925" s="721"/>
      <c r="OQJ925" s="3"/>
      <c r="OQK925" s="525"/>
      <c r="OQL925" s="3"/>
      <c r="OQM925" s="721"/>
      <c r="OQN925" s="3"/>
      <c r="OQO925" s="525"/>
      <c r="OQP925" s="3"/>
      <c r="OQQ925" s="721"/>
      <c r="OQR925" s="3"/>
      <c r="OQS925" s="525"/>
      <c r="OQT925" s="3"/>
      <c r="OQU925" s="721"/>
      <c r="OQV925" s="3"/>
      <c r="OQW925" s="525"/>
      <c r="OQX925" s="3"/>
      <c r="OQY925" s="721"/>
      <c r="OQZ925" s="3"/>
      <c r="ORA925" s="525"/>
      <c r="ORB925" s="3"/>
      <c r="ORC925" s="721"/>
      <c r="ORD925" s="3"/>
      <c r="ORE925" s="525"/>
      <c r="ORF925" s="3"/>
      <c r="ORG925" s="721"/>
      <c r="ORH925" s="3"/>
      <c r="ORI925" s="525"/>
      <c r="ORJ925" s="3"/>
      <c r="ORK925" s="721"/>
      <c r="ORL925" s="3"/>
      <c r="ORM925" s="525"/>
      <c r="ORN925" s="3"/>
      <c r="ORO925" s="721"/>
      <c r="ORP925" s="3"/>
      <c r="ORQ925" s="525"/>
      <c r="ORR925" s="3"/>
      <c r="ORS925" s="721"/>
      <c r="ORT925" s="3"/>
      <c r="ORU925" s="525"/>
      <c r="ORV925" s="3"/>
      <c r="ORW925" s="721"/>
      <c r="ORX925" s="3"/>
      <c r="ORY925" s="525"/>
      <c r="ORZ925" s="3"/>
      <c r="OSA925" s="721"/>
      <c r="OSB925" s="3"/>
      <c r="OSC925" s="525"/>
      <c r="OSD925" s="3"/>
      <c r="OSE925" s="721"/>
      <c r="OSF925" s="3"/>
      <c r="OSG925" s="525"/>
      <c r="OSH925" s="3"/>
      <c r="OSI925" s="721"/>
      <c r="OSJ925" s="3"/>
      <c r="OSK925" s="525"/>
      <c r="OSL925" s="3"/>
      <c r="OSM925" s="721"/>
      <c r="OSN925" s="3"/>
      <c r="OSO925" s="525"/>
      <c r="OSP925" s="3"/>
      <c r="OSQ925" s="721"/>
      <c r="OSR925" s="3"/>
      <c r="OSS925" s="525"/>
      <c r="OST925" s="3"/>
      <c r="OSU925" s="721"/>
      <c r="OSV925" s="3"/>
      <c r="OSW925" s="525"/>
      <c r="OSX925" s="3"/>
      <c r="OSY925" s="721"/>
      <c r="OSZ925" s="3"/>
      <c r="OTA925" s="525"/>
      <c r="OTB925" s="3"/>
      <c r="OTC925" s="721"/>
      <c r="OTD925" s="3"/>
      <c r="OTE925" s="525"/>
      <c r="OTF925" s="3"/>
      <c r="OTG925" s="721"/>
      <c r="OTH925" s="3"/>
      <c r="OTI925" s="525"/>
      <c r="OTJ925" s="3"/>
      <c r="OTK925" s="721"/>
      <c r="OTL925" s="3"/>
      <c r="OTM925" s="525"/>
      <c r="OTN925" s="3"/>
      <c r="OTO925" s="721"/>
      <c r="OTP925" s="3"/>
      <c r="OTQ925" s="525"/>
      <c r="OTR925" s="3"/>
      <c r="OTS925" s="721"/>
      <c r="OTT925" s="3"/>
      <c r="OTU925" s="525"/>
      <c r="OTV925" s="3"/>
      <c r="OTW925" s="721"/>
      <c r="OTX925" s="3"/>
      <c r="OTY925" s="525"/>
      <c r="OTZ925" s="3"/>
      <c r="OUA925" s="721"/>
      <c r="OUB925" s="3"/>
      <c r="OUC925" s="525"/>
      <c r="OUD925" s="3"/>
      <c r="OUE925" s="721"/>
      <c r="OUF925" s="3"/>
      <c r="OUG925" s="525"/>
      <c r="OUH925" s="3"/>
      <c r="OUI925" s="721"/>
      <c r="OUJ925" s="3"/>
      <c r="OUK925" s="525"/>
      <c r="OUL925" s="3"/>
      <c r="OUM925" s="721"/>
      <c r="OUN925" s="3"/>
      <c r="OUO925" s="525"/>
      <c r="OUP925" s="3"/>
      <c r="OUQ925" s="721"/>
      <c r="OUR925" s="3"/>
      <c r="OUS925" s="525"/>
      <c r="OUT925" s="3"/>
      <c r="OUU925" s="721"/>
      <c r="OUV925" s="3"/>
      <c r="OUW925" s="525"/>
      <c r="OUX925" s="3"/>
      <c r="OUY925" s="721"/>
      <c r="OUZ925" s="3"/>
      <c r="OVA925" s="525"/>
      <c r="OVB925" s="3"/>
      <c r="OVC925" s="721"/>
      <c r="OVD925" s="3"/>
      <c r="OVE925" s="525"/>
      <c r="OVF925" s="3"/>
      <c r="OVG925" s="721"/>
      <c r="OVH925" s="3"/>
      <c r="OVI925" s="525"/>
      <c r="OVJ925" s="3"/>
      <c r="OVK925" s="721"/>
      <c r="OVL925" s="3"/>
      <c r="OVM925" s="525"/>
      <c r="OVN925" s="3"/>
      <c r="OVO925" s="721"/>
      <c r="OVP925" s="3"/>
      <c r="OVQ925" s="525"/>
      <c r="OVR925" s="3"/>
      <c r="OVS925" s="721"/>
      <c r="OVT925" s="3"/>
      <c r="OVU925" s="525"/>
      <c r="OVV925" s="3"/>
      <c r="OVW925" s="721"/>
      <c r="OVX925" s="3"/>
      <c r="OVY925" s="525"/>
      <c r="OVZ925" s="3"/>
      <c r="OWA925" s="721"/>
      <c r="OWB925" s="3"/>
      <c r="OWC925" s="525"/>
      <c r="OWD925" s="3"/>
      <c r="OWE925" s="721"/>
      <c r="OWF925" s="3"/>
      <c r="OWG925" s="525"/>
      <c r="OWH925" s="3"/>
      <c r="OWI925" s="721"/>
      <c r="OWJ925" s="3"/>
      <c r="OWK925" s="525"/>
      <c r="OWL925" s="3"/>
      <c r="OWM925" s="721"/>
      <c r="OWN925" s="3"/>
      <c r="OWO925" s="525"/>
      <c r="OWP925" s="3"/>
      <c r="OWQ925" s="721"/>
      <c r="OWR925" s="3"/>
      <c r="OWS925" s="525"/>
      <c r="OWT925" s="3"/>
      <c r="OWU925" s="721"/>
      <c r="OWV925" s="3"/>
      <c r="OWW925" s="525"/>
      <c r="OWX925" s="3"/>
      <c r="OWY925" s="721"/>
      <c r="OWZ925" s="3"/>
      <c r="OXA925" s="525"/>
      <c r="OXB925" s="3"/>
      <c r="OXC925" s="721"/>
      <c r="OXD925" s="3"/>
      <c r="OXE925" s="525"/>
      <c r="OXF925" s="3"/>
      <c r="OXG925" s="721"/>
      <c r="OXH925" s="3"/>
      <c r="OXI925" s="525"/>
      <c r="OXJ925" s="3"/>
      <c r="OXK925" s="721"/>
      <c r="OXL925" s="3"/>
      <c r="OXM925" s="525"/>
      <c r="OXN925" s="3"/>
      <c r="OXO925" s="721"/>
      <c r="OXP925" s="3"/>
      <c r="OXQ925" s="525"/>
      <c r="OXR925" s="3"/>
      <c r="OXS925" s="721"/>
      <c r="OXT925" s="3"/>
      <c r="OXU925" s="525"/>
      <c r="OXV925" s="3"/>
      <c r="OXW925" s="721"/>
      <c r="OXX925" s="3"/>
      <c r="OXY925" s="525"/>
      <c r="OXZ925" s="3"/>
      <c r="OYA925" s="721"/>
      <c r="OYB925" s="3"/>
      <c r="OYC925" s="525"/>
      <c r="OYD925" s="3"/>
      <c r="OYE925" s="721"/>
      <c r="OYF925" s="3"/>
      <c r="OYG925" s="525"/>
      <c r="OYH925" s="3"/>
      <c r="OYI925" s="721"/>
      <c r="OYJ925" s="3"/>
      <c r="OYK925" s="525"/>
      <c r="OYL925" s="3"/>
      <c r="OYM925" s="721"/>
      <c r="OYN925" s="3"/>
      <c r="OYO925" s="525"/>
      <c r="OYP925" s="3"/>
      <c r="OYQ925" s="721"/>
      <c r="OYR925" s="3"/>
      <c r="OYS925" s="525"/>
      <c r="OYT925" s="3"/>
      <c r="OYU925" s="721"/>
      <c r="OYV925" s="3"/>
      <c r="OYW925" s="525"/>
      <c r="OYX925" s="3"/>
      <c r="OYY925" s="721"/>
      <c r="OYZ925" s="3"/>
      <c r="OZA925" s="525"/>
      <c r="OZB925" s="3"/>
      <c r="OZC925" s="721"/>
      <c r="OZD925" s="3"/>
      <c r="OZE925" s="525"/>
      <c r="OZF925" s="3"/>
      <c r="OZG925" s="721"/>
      <c r="OZH925" s="3"/>
      <c r="OZI925" s="525"/>
      <c r="OZJ925" s="3"/>
      <c r="OZK925" s="721"/>
      <c r="OZL925" s="3"/>
      <c r="OZM925" s="525"/>
      <c r="OZN925" s="3"/>
      <c r="OZO925" s="721"/>
      <c r="OZP925" s="3"/>
      <c r="OZQ925" s="525"/>
      <c r="OZR925" s="3"/>
      <c r="OZS925" s="721"/>
      <c r="OZT925" s="3"/>
      <c r="OZU925" s="525"/>
      <c r="OZV925" s="3"/>
      <c r="OZW925" s="721"/>
      <c r="OZX925" s="3"/>
      <c r="OZY925" s="525"/>
      <c r="OZZ925" s="3"/>
      <c r="PAA925" s="721"/>
      <c r="PAB925" s="3"/>
      <c r="PAC925" s="525"/>
      <c r="PAD925" s="3"/>
      <c r="PAE925" s="721"/>
      <c r="PAF925" s="3"/>
      <c r="PAG925" s="525"/>
      <c r="PAH925" s="3"/>
      <c r="PAI925" s="721"/>
      <c r="PAJ925" s="3"/>
      <c r="PAK925" s="525"/>
      <c r="PAL925" s="3"/>
      <c r="PAM925" s="721"/>
      <c r="PAN925" s="3"/>
      <c r="PAO925" s="525"/>
      <c r="PAP925" s="3"/>
      <c r="PAQ925" s="721"/>
      <c r="PAR925" s="3"/>
      <c r="PAS925" s="525"/>
      <c r="PAT925" s="3"/>
      <c r="PAU925" s="721"/>
      <c r="PAV925" s="3"/>
      <c r="PAW925" s="525"/>
      <c r="PAX925" s="3"/>
      <c r="PAY925" s="721"/>
      <c r="PAZ925" s="3"/>
      <c r="PBA925" s="525"/>
      <c r="PBB925" s="3"/>
      <c r="PBC925" s="721"/>
      <c r="PBD925" s="3"/>
      <c r="PBE925" s="525"/>
      <c r="PBF925" s="3"/>
      <c r="PBG925" s="721"/>
      <c r="PBH925" s="3"/>
      <c r="PBI925" s="525"/>
      <c r="PBJ925" s="3"/>
      <c r="PBK925" s="721"/>
      <c r="PBL925" s="3"/>
      <c r="PBM925" s="525"/>
      <c r="PBN925" s="3"/>
      <c r="PBO925" s="721"/>
      <c r="PBP925" s="3"/>
      <c r="PBQ925" s="525"/>
      <c r="PBR925" s="3"/>
      <c r="PBS925" s="721"/>
      <c r="PBT925" s="3"/>
      <c r="PBU925" s="525"/>
      <c r="PBV925" s="3"/>
      <c r="PBW925" s="721"/>
      <c r="PBX925" s="3"/>
      <c r="PBY925" s="525"/>
      <c r="PBZ925" s="3"/>
      <c r="PCA925" s="721"/>
      <c r="PCB925" s="3"/>
      <c r="PCC925" s="525"/>
      <c r="PCD925" s="3"/>
      <c r="PCE925" s="721"/>
      <c r="PCF925" s="3"/>
      <c r="PCG925" s="525"/>
      <c r="PCH925" s="3"/>
      <c r="PCI925" s="721"/>
      <c r="PCJ925" s="3"/>
      <c r="PCK925" s="525"/>
      <c r="PCL925" s="3"/>
      <c r="PCM925" s="721"/>
      <c r="PCN925" s="3"/>
      <c r="PCO925" s="525"/>
      <c r="PCP925" s="3"/>
      <c r="PCQ925" s="721"/>
      <c r="PCR925" s="3"/>
      <c r="PCS925" s="525"/>
      <c r="PCT925" s="3"/>
      <c r="PCU925" s="721"/>
      <c r="PCV925" s="3"/>
      <c r="PCW925" s="525"/>
      <c r="PCX925" s="3"/>
      <c r="PCY925" s="721"/>
      <c r="PCZ925" s="3"/>
      <c r="PDA925" s="525"/>
      <c r="PDB925" s="3"/>
      <c r="PDC925" s="721"/>
      <c r="PDD925" s="3"/>
      <c r="PDE925" s="525"/>
      <c r="PDF925" s="3"/>
      <c r="PDG925" s="721"/>
      <c r="PDH925" s="3"/>
      <c r="PDI925" s="525"/>
      <c r="PDJ925" s="3"/>
      <c r="PDK925" s="721"/>
      <c r="PDL925" s="3"/>
      <c r="PDM925" s="525"/>
      <c r="PDN925" s="3"/>
      <c r="PDO925" s="721"/>
      <c r="PDP925" s="3"/>
      <c r="PDQ925" s="525"/>
      <c r="PDR925" s="3"/>
      <c r="PDS925" s="721"/>
      <c r="PDT925" s="3"/>
      <c r="PDU925" s="525"/>
      <c r="PDV925" s="3"/>
      <c r="PDW925" s="721"/>
      <c r="PDX925" s="3"/>
      <c r="PDY925" s="525"/>
      <c r="PDZ925" s="3"/>
      <c r="PEA925" s="721"/>
      <c r="PEB925" s="3"/>
      <c r="PEC925" s="525"/>
      <c r="PED925" s="3"/>
      <c r="PEE925" s="721"/>
      <c r="PEF925" s="3"/>
      <c r="PEG925" s="525"/>
      <c r="PEH925" s="3"/>
      <c r="PEI925" s="721"/>
      <c r="PEJ925" s="3"/>
      <c r="PEK925" s="525"/>
      <c r="PEL925" s="3"/>
      <c r="PEM925" s="721"/>
      <c r="PEN925" s="3"/>
      <c r="PEO925" s="525"/>
      <c r="PEP925" s="3"/>
      <c r="PEQ925" s="721"/>
      <c r="PER925" s="3"/>
      <c r="PES925" s="525"/>
      <c r="PET925" s="3"/>
      <c r="PEU925" s="721"/>
      <c r="PEV925" s="3"/>
      <c r="PEW925" s="525"/>
      <c r="PEX925" s="3"/>
      <c r="PEY925" s="721"/>
      <c r="PEZ925" s="3"/>
      <c r="PFA925" s="525"/>
      <c r="PFB925" s="3"/>
      <c r="PFC925" s="721"/>
      <c r="PFD925" s="3"/>
      <c r="PFE925" s="525"/>
      <c r="PFF925" s="3"/>
      <c r="PFG925" s="721"/>
      <c r="PFH925" s="3"/>
      <c r="PFI925" s="525"/>
      <c r="PFJ925" s="3"/>
      <c r="PFK925" s="721"/>
      <c r="PFL925" s="3"/>
      <c r="PFM925" s="525"/>
      <c r="PFN925" s="3"/>
      <c r="PFO925" s="721"/>
      <c r="PFP925" s="3"/>
      <c r="PFQ925" s="525"/>
      <c r="PFR925" s="3"/>
      <c r="PFS925" s="721"/>
      <c r="PFT925" s="3"/>
      <c r="PFU925" s="525"/>
      <c r="PFV925" s="3"/>
      <c r="PFW925" s="721"/>
      <c r="PFX925" s="3"/>
      <c r="PFY925" s="525"/>
      <c r="PFZ925" s="3"/>
      <c r="PGA925" s="721"/>
      <c r="PGB925" s="3"/>
      <c r="PGC925" s="525"/>
      <c r="PGD925" s="3"/>
      <c r="PGE925" s="721"/>
      <c r="PGF925" s="3"/>
      <c r="PGG925" s="525"/>
      <c r="PGH925" s="3"/>
      <c r="PGI925" s="721"/>
      <c r="PGJ925" s="3"/>
      <c r="PGK925" s="525"/>
      <c r="PGL925" s="3"/>
      <c r="PGM925" s="721"/>
      <c r="PGN925" s="3"/>
      <c r="PGO925" s="525"/>
      <c r="PGP925" s="3"/>
      <c r="PGQ925" s="721"/>
      <c r="PGR925" s="3"/>
      <c r="PGS925" s="525"/>
      <c r="PGT925" s="3"/>
      <c r="PGU925" s="721"/>
      <c r="PGV925" s="3"/>
      <c r="PGW925" s="525"/>
      <c r="PGX925" s="3"/>
      <c r="PGY925" s="721"/>
      <c r="PGZ925" s="3"/>
      <c r="PHA925" s="525"/>
      <c r="PHB925" s="3"/>
      <c r="PHC925" s="721"/>
      <c r="PHD925" s="3"/>
      <c r="PHE925" s="525"/>
      <c r="PHF925" s="3"/>
      <c r="PHG925" s="721"/>
      <c r="PHH925" s="3"/>
      <c r="PHI925" s="525"/>
      <c r="PHJ925" s="3"/>
      <c r="PHK925" s="721"/>
      <c r="PHL925" s="3"/>
      <c r="PHM925" s="525"/>
      <c r="PHN925" s="3"/>
      <c r="PHO925" s="721"/>
      <c r="PHP925" s="3"/>
      <c r="PHQ925" s="525"/>
      <c r="PHR925" s="3"/>
      <c r="PHS925" s="721"/>
      <c r="PHT925" s="3"/>
      <c r="PHU925" s="525"/>
      <c r="PHV925" s="3"/>
      <c r="PHW925" s="721"/>
      <c r="PHX925" s="3"/>
      <c r="PHY925" s="525"/>
      <c r="PHZ925" s="3"/>
      <c r="PIA925" s="721"/>
      <c r="PIB925" s="3"/>
      <c r="PIC925" s="525"/>
      <c r="PID925" s="3"/>
      <c r="PIE925" s="721"/>
      <c r="PIF925" s="3"/>
      <c r="PIG925" s="525"/>
      <c r="PIH925" s="3"/>
      <c r="PII925" s="721"/>
      <c r="PIJ925" s="3"/>
      <c r="PIK925" s="525"/>
      <c r="PIL925" s="3"/>
      <c r="PIM925" s="721"/>
      <c r="PIN925" s="3"/>
      <c r="PIO925" s="525"/>
      <c r="PIP925" s="3"/>
      <c r="PIQ925" s="721"/>
      <c r="PIR925" s="3"/>
      <c r="PIS925" s="525"/>
      <c r="PIT925" s="3"/>
      <c r="PIU925" s="721"/>
      <c r="PIV925" s="3"/>
      <c r="PIW925" s="525"/>
      <c r="PIX925" s="3"/>
      <c r="PIY925" s="721"/>
      <c r="PIZ925" s="3"/>
      <c r="PJA925" s="525"/>
      <c r="PJB925" s="3"/>
      <c r="PJC925" s="721"/>
      <c r="PJD925" s="3"/>
      <c r="PJE925" s="525"/>
      <c r="PJF925" s="3"/>
      <c r="PJG925" s="721"/>
      <c r="PJH925" s="3"/>
      <c r="PJI925" s="525"/>
      <c r="PJJ925" s="3"/>
      <c r="PJK925" s="721"/>
      <c r="PJL925" s="3"/>
      <c r="PJM925" s="525"/>
      <c r="PJN925" s="3"/>
      <c r="PJO925" s="721"/>
      <c r="PJP925" s="3"/>
      <c r="PJQ925" s="525"/>
      <c r="PJR925" s="3"/>
      <c r="PJS925" s="721"/>
      <c r="PJT925" s="3"/>
      <c r="PJU925" s="525"/>
      <c r="PJV925" s="3"/>
      <c r="PJW925" s="721"/>
      <c r="PJX925" s="3"/>
      <c r="PJY925" s="525"/>
      <c r="PJZ925" s="3"/>
      <c r="PKA925" s="721"/>
      <c r="PKB925" s="3"/>
      <c r="PKC925" s="525"/>
      <c r="PKD925" s="3"/>
      <c r="PKE925" s="721"/>
      <c r="PKF925" s="3"/>
      <c r="PKG925" s="525"/>
      <c r="PKH925" s="3"/>
      <c r="PKI925" s="721"/>
      <c r="PKJ925" s="3"/>
      <c r="PKK925" s="525"/>
      <c r="PKL925" s="3"/>
      <c r="PKM925" s="721"/>
      <c r="PKN925" s="3"/>
      <c r="PKO925" s="525"/>
      <c r="PKP925" s="3"/>
      <c r="PKQ925" s="721"/>
      <c r="PKR925" s="3"/>
      <c r="PKS925" s="525"/>
      <c r="PKT925" s="3"/>
      <c r="PKU925" s="721"/>
      <c r="PKV925" s="3"/>
      <c r="PKW925" s="525"/>
      <c r="PKX925" s="3"/>
      <c r="PKY925" s="721"/>
      <c r="PKZ925" s="3"/>
      <c r="PLA925" s="525"/>
      <c r="PLB925" s="3"/>
      <c r="PLC925" s="721"/>
      <c r="PLD925" s="3"/>
      <c r="PLE925" s="525"/>
      <c r="PLF925" s="3"/>
      <c r="PLG925" s="721"/>
      <c r="PLH925" s="3"/>
      <c r="PLI925" s="525"/>
      <c r="PLJ925" s="3"/>
      <c r="PLK925" s="721"/>
      <c r="PLL925" s="3"/>
      <c r="PLM925" s="525"/>
      <c r="PLN925" s="3"/>
      <c r="PLO925" s="721"/>
      <c r="PLP925" s="3"/>
      <c r="PLQ925" s="525"/>
      <c r="PLR925" s="3"/>
      <c r="PLS925" s="721"/>
      <c r="PLT925" s="3"/>
      <c r="PLU925" s="525"/>
      <c r="PLV925" s="3"/>
      <c r="PLW925" s="721"/>
      <c r="PLX925" s="3"/>
      <c r="PLY925" s="525"/>
      <c r="PLZ925" s="3"/>
      <c r="PMA925" s="721"/>
      <c r="PMB925" s="3"/>
      <c r="PMC925" s="525"/>
      <c r="PMD925" s="3"/>
      <c r="PME925" s="721"/>
      <c r="PMF925" s="3"/>
      <c r="PMG925" s="525"/>
      <c r="PMH925" s="3"/>
      <c r="PMI925" s="721"/>
      <c r="PMJ925" s="3"/>
      <c r="PMK925" s="525"/>
      <c r="PML925" s="3"/>
      <c r="PMM925" s="721"/>
      <c r="PMN925" s="3"/>
      <c r="PMO925" s="525"/>
      <c r="PMP925" s="3"/>
      <c r="PMQ925" s="721"/>
      <c r="PMR925" s="3"/>
      <c r="PMS925" s="525"/>
      <c r="PMT925" s="3"/>
      <c r="PMU925" s="721"/>
      <c r="PMV925" s="3"/>
      <c r="PMW925" s="525"/>
      <c r="PMX925" s="3"/>
      <c r="PMY925" s="721"/>
      <c r="PMZ925" s="3"/>
      <c r="PNA925" s="525"/>
      <c r="PNB925" s="3"/>
      <c r="PNC925" s="721"/>
      <c r="PND925" s="3"/>
      <c r="PNE925" s="525"/>
      <c r="PNF925" s="3"/>
      <c r="PNG925" s="721"/>
      <c r="PNH925" s="3"/>
      <c r="PNI925" s="525"/>
      <c r="PNJ925" s="3"/>
      <c r="PNK925" s="721"/>
      <c r="PNL925" s="3"/>
      <c r="PNM925" s="525"/>
      <c r="PNN925" s="3"/>
      <c r="PNO925" s="721"/>
      <c r="PNP925" s="3"/>
      <c r="PNQ925" s="525"/>
      <c r="PNR925" s="3"/>
      <c r="PNS925" s="721"/>
      <c r="PNT925" s="3"/>
      <c r="PNU925" s="525"/>
      <c r="PNV925" s="3"/>
      <c r="PNW925" s="721"/>
      <c r="PNX925" s="3"/>
      <c r="PNY925" s="525"/>
      <c r="PNZ925" s="3"/>
      <c r="POA925" s="721"/>
      <c r="POB925" s="3"/>
      <c r="POC925" s="525"/>
      <c r="POD925" s="3"/>
      <c r="POE925" s="721"/>
      <c r="POF925" s="3"/>
      <c r="POG925" s="525"/>
      <c r="POH925" s="3"/>
      <c r="POI925" s="721"/>
      <c r="POJ925" s="3"/>
      <c r="POK925" s="525"/>
      <c r="POL925" s="3"/>
      <c r="POM925" s="721"/>
      <c r="PON925" s="3"/>
      <c r="POO925" s="525"/>
      <c r="POP925" s="3"/>
      <c r="POQ925" s="721"/>
      <c r="POR925" s="3"/>
      <c r="POS925" s="525"/>
      <c r="POT925" s="3"/>
      <c r="POU925" s="721"/>
      <c r="POV925" s="3"/>
      <c r="POW925" s="525"/>
      <c r="POX925" s="3"/>
      <c r="POY925" s="721"/>
      <c r="POZ925" s="3"/>
      <c r="PPA925" s="525"/>
      <c r="PPB925" s="3"/>
      <c r="PPC925" s="721"/>
      <c r="PPD925" s="3"/>
      <c r="PPE925" s="525"/>
      <c r="PPF925" s="3"/>
      <c r="PPG925" s="721"/>
      <c r="PPH925" s="3"/>
      <c r="PPI925" s="525"/>
      <c r="PPJ925" s="3"/>
      <c r="PPK925" s="721"/>
      <c r="PPL925" s="3"/>
      <c r="PPM925" s="525"/>
      <c r="PPN925" s="3"/>
      <c r="PPO925" s="721"/>
      <c r="PPP925" s="3"/>
      <c r="PPQ925" s="525"/>
      <c r="PPR925" s="3"/>
      <c r="PPS925" s="721"/>
      <c r="PPT925" s="3"/>
      <c r="PPU925" s="525"/>
      <c r="PPV925" s="3"/>
      <c r="PPW925" s="721"/>
      <c r="PPX925" s="3"/>
      <c r="PPY925" s="525"/>
      <c r="PPZ925" s="3"/>
      <c r="PQA925" s="721"/>
      <c r="PQB925" s="3"/>
      <c r="PQC925" s="525"/>
      <c r="PQD925" s="3"/>
      <c r="PQE925" s="721"/>
      <c r="PQF925" s="3"/>
      <c r="PQG925" s="525"/>
      <c r="PQH925" s="3"/>
      <c r="PQI925" s="721"/>
      <c r="PQJ925" s="3"/>
      <c r="PQK925" s="525"/>
      <c r="PQL925" s="3"/>
      <c r="PQM925" s="721"/>
      <c r="PQN925" s="3"/>
      <c r="PQO925" s="525"/>
      <c r="PQP925" s="3"/>
      <c r="PQQ925" s="721"/>
      <c r="PQR925" s="3"/>
      <c r="PQS925" s="525"/>
      <c r="PQT925" s="3"/>
      <c r="PQU925" s="721"/>
      <c r="PQV925" s="3"/>
      <c r="PQW925" s="525"/>
      <c r="PQX925" s="3"/>
      <c r="PQY925" s="721"/>
      <c r="PQZ925" s="3"/>
      <c r="PRA925" s="525"/>
      <c r="PRB925" s="3"/>
      <c r="PRC925" s="721"/>
      <c r="PRD925" s="3"/>
      <c r="PRE925" s="525"/>
      <c r="PRF925" s="3"/>
      <c r="PRG925" s="721"/>
      <c r="PRH925" s="3"/>
      <c r="PRI925" s="525"/>
      <c r="PRJ925" s="3"/>
      <c r="PRK925" s="721"/>
      <c r="PRL925" s="3"/>
      <c r="PRM925" s="525"/>
      <c r="PRN925" s="3"/>
      <c r="PRO925" s="721"/>
      <c r="PRP925" s="3"/>
      <c r="PRQ925" s="525"/>
      <c r="PRR925" s="3"/>
      <c r="PRS925" s="721"/>
      <c r="PRT925" s="3"/>
      <c r="PRU925" s="525"/>
      <c r="PRV925" s="3"/>
      <c r="PRW925" s="721"/>
      <c r="PRX925" s="3"/>
      <c r="PRY925" s="525"/>
      <c r="PRZ925" s="3"/>
      <c r="PSA925" s="721"/>
      <c r="PSB925" s="3"/>
      <c r="PSC925" s="525"/>
      <c r="PSD925" s="3"/>
      <c r="PSE925" s="721"/>
      <c r="PSF925" s="3"/>
      <c r="PSG925" s="525"/>
      <c r="PSH925" s="3"/>
      <c r="PSI925" s="721"/>
      <c r="PSJ925" s="3"/>
      <c r="PSK925" s="525"/>
      <c r="PSL925" s="3"/>
      <c r="PSM925" s="721"/>
      <c r="PSN925" s="3"/>
      <c r="PSO925" s="525"/>
      <c r="PSP925" s="3"/>
      <c r="PSQ925" s="721"/>
      <c r="PSR925" s="3"/>
      <c r="PSS925" s="525"/>
      <c r="PST925" s="3"/>
      <c r="PSU925" s="721"/>
      <c r="PSV925" s="3"/>
      <c r="PSW925" s="525"/>
      <c r="PSX925" s="3"/>
      <c r="PSY925" s="721"/>
      <c r="PSZ925" s="3"/>
      <c r="PTA925" s="525"/>
      <c r="PTB925" s="3"/>
      <c r="PTC925" s="721"/>
      <c r="PTD925" s="3"/>
      <c r="PTE925" s="525"/>
      <c r="PTF925" s="3"/>
      <c r="PTG925" s="721"/>
      <c r="PTH925" s="3"/>
      <c r="PTI925" s="525"/>
      <c r="PTJ925" s="3"/>
      <c r="PTK925" s="721"/>
      <c r="PTL925" s="3"/>
      <c r="PTM925" s="525"/>
      <c r="PTN925" s="3"/>
      <c r="PTO925" s="721"/>
      <c r="PTP925" s="3"/>
      <c r="PTQ925" s="525"/>
      <c r="PTR925" s="3"/>
      <c r="PTS925" s="721"/>
      <c r="PTT925" s="3"/>
      <c r="PTU925" s="525"/>
      <c r="PTV925" s="3"/>
      <c r="PTW925" s="721"/>
      <c r="PTX925" s="3"/>
      <c r="PTY925" s="525"/>
      <c r="PTZ925" s="3"/>
      <c r="PUA925" s="721"/>
      <c r="PUB925" s="3"/>
      <c r="PUC925" s="525"/>
      <c r="PUD925" s="3"/>
      <c r="PUE925" s="721"/>
      <c r="PUF925" s="3"/>
      <c r="PUG925" s="525"/>
      <c r="PUH925" s="3"/>
      <c r="PUI925" s="721"/>
      <c r="PUJ925" s="3"/>
      <c r="PUK925" s="525"/>
      <c r="PUL925" s="3"/>
      <c r="PUM925" s="721"/>
      <c r="PUN925" s="3"/>
      <c r="PUO925" s="525"/>
      <c r="PUP925" s="3"/>
      <c r="PUQ925" s="721"/>
      <c r="PUR925" s="3"/>
      <c r="PUS925" s="525"/>
      <c r="PUT925" s="3"/>
      <c r="PUU925" s="721"/>
      <c r="PUV925" s="3"/>
      <c r="PUW925" s="525"/>
      <c r="PUX925" s="3"/>
      <c r="PUY925" s="721"/>
      <c r="PUZ925" s="3"/>
      <c r="PVA925" s="525"/>
      <c r="PVB925" s="3"/>
      <c r="PVC925" s="721"/>
      <c r="PVD925" s="3"/>
      <c r="PVE925" s="525"/>
      <c r="PVF925" s="3"/>
      <c r="PVG925" s="721"/>
      <c r="PVH925" s="3"/>
      <c r="PVI925" s="525"/>
      <c r="PVJ925" s="3"/>
      <c r="PVK925" s="721"/>
      <c r="PVL925" s="3"/>
      <c r="PVM925" s="525"/>
      <c r="PVN925" s="3"/>
      <c r="PVO925" s="721"/>
      <c r="PVP925" s="3"/>
      <c r="PVQ925" s="525"/>
      <c r="PVR925" s="3"/>
      <c r="PVS925" s="721"/>
      <c r="PVT925" s="3"/>
      <c r="PVU925" s="525"/>
      <c r="PVV925" s="3"/>
      <c r="PVW925" s="721"/>
      <c r="PVX925" s="3"/>
      <c r="PVY925" s="525"/>
      <c r="PVZ925" s="3"/>
      <c r="PWA925" s="721"/>
      <c r="PWB925" s="3"/>
      <c r="PWC925" s="525"/>
      <c r="PWD925" s="3"/>
      <c r="PWE925" s="721"/>
      <c r="PWF925" s="3"/>
      <c r="PWG925" s="525"/>
      <c r="PWH925" s="3"/>
      <c r="PWI925" s="721"/>
      <c r="PWJ925" s="3"/>
      <c r="PWK925" s="525"/>
      <c r="PWL925" s="3"/>
      <c r="PWM925" s="721"/>
      <c r="PWN925" s="3"/>
      <c r="PWO925" s="525"/>
      <c r="PWP925" s="3"/>
      <c r="PWQ925" s="721"/>
      <c r="PWR925" s="3"/>
      <c r="PWS925" s="525"/>
      <c r="PWT925" s="3"/>
      <c r="PWU925" s="721"/>
      <c r="PWV925" s="3"/>
      <c r="PWW925" s="525"/>
      <c r="PWX925" s="3"/>
      <c r="PWY925" s="721"/>
      <c r="PWZ925" s="3"/>
      <c r="PXA925" s="525"/>
      <c r="PXB925" s="3"/>
      <c r="PXC925" s="721"/>
      <c r="PXD925" s="3"/>
      <c r="PXE925" s="525"/>
      <c r="PXF925" s="3"/>
      <c r="PXG925" s="721"/>
      <c r="PXH925" s="3"/>
      <c r="PXI925" s="525"/>
      <c r="PXJ925" s="3"/>
      <c r="PXK925" s="721"/>
      <c r="PXL925" s="3"/>
      <c r="PXM925" s="525"/>
      <c r="PXN925" s="3"/>
      <c r="PXO925" s="721"/>
      <c r="PXP925" s="3"/>
      <c r="PXQ925" s="525"/>
      <c r="PXR925" s="3"/>
      <c r="PXS925" s="721"/>
      <c r="PXT925" s="3"/>
      <c r="PXU925" s="525"/>
      <c r="PXV925" s="3"/>
      <c r="PXW925" s="721"/>
      <c r="PXX925" s="3"/>
      <c r="PXY925" s="525"/>
      <c r="PXZ925" s="3"/>
      <c r="PYA925" s="721"/>
      <c r="PYB925" s="3"/>
      <c r="PYC925" s="525"/>
      <c r="PYD925" s="3"/>
      <c r="PYE925" s="721"/>
      <c r="PYF925" s="3"/>
      <c r="PYG925" s="525"/>
      <c r="PYH925" s="3"/>
      <c r="PYI925" s="721"/>
      <c r="PYJ925" s="3"/>
      <c r="PYK925" s="525"/>
      <c r="PYL925" s="3"/>
      <c r="PYM925" s="721"/>
      <c r="PYN925" s="3"/>
      <c r="PYO925" s="525"/>
      <c r="PYP925" s="3"/>
      <c r="PYQ925" s="721"/>
      <c r="PYR925" s="3"/>
      <c r="PYS925" s="525"/>
      <c r="PYT925" s="3"/>
      <c r="PYU925" s="721"/>
      <c r="PYV925" s="3"/>
      <c r="PYW925" s="525"/>
      <c r="PYX925" s="3"/>
      <c r="PYY925" s="721"/>
      <c r="PYZ925" s="3"/>
      <c r="PZA925" s="525"/>
      <c r="PZB925" s="3"/>
      <c r="PZC925" s="721"/>
      <c r="PZD925" s="3"/>
      <c r="PZE925" s="525"/>
      <c r="PZF925" s="3"/>
      <c r="PZG925" s="721"/>
      <c r="PZH925" s="3"/>
      <c r="PZI925" s="525"/>
      <c r="PZJ925" s="3"/>
      <c r="PZK925" s="721"/>
      <c r="PZL925" s="3"/>
      <c r="PZM925" s="525"/>
      <c r="PZN925" s="3"/>
      <c r="PZO925" s="721"/>
      <c r="PZP925" s="3"/>
      <c r="PZQ925" s="525"/>
      <c r="PZR925" s="3"/>
      <c r="PZS925" s="721"/>
      <c r="PZT925" s="3"/>
      <c r="PZU925" s="525"/>
      <c r="PZV925" s="3"/>
      <c r="PZW925" s="721"/>
      <c r="PZX925" s="3"/>
      <c r="PZY925" s="525"/>
      <c r="PZZ925" s="3"/>
      <c r="QAA925" s="721"/>
      <c r="QAB925" s="3"/>
      <c r="QAC925" s="525"/>
      <c r="QAD925" s="3"/>
      <c r="QAE925" s="721"/>
      <c r="QAF925" s="3"/>
      <c r="QAG925" s="525"/>
      <c r="QAH925" s="3"/>
      <c r="QAI925" s="721"/>
      <c r="QAJ925" s="3"/>
      <c r="QAK925" s="525"/>
      <c r="QAL925" s="3"/>
      <c r="QAM925" s="721"/>
      <c r="QAN925" s="3"/>
      <c r="QAO925" s="525"/>
      <c r="QAP925" s="3"/>
      <c r="QAQ925" s="721"/>
      <c r="QAR925" s="3"/>
      <c r="QAS925" s="525"/>
      <c r="QAT925" s="3"/>
      <c r="QAU925" s="721"/>
      <c r="QAV925" s="3"/>
      <c r="QAW925" s="525"/>
      <c r="QAX925" s="3"/>
      <c r="QAY925" s="721"/>
      <c r="QAZ925" s="3"/>
      <c r="QBA925" s="525"/>
      <c r="QBB925" s="3"/>
      <c r="QBC925" s="721"/>
      <c r="QBD925" s="3"/>
      <c r="QBE925" s="525"/>
      <c r="QBF925" s="3"/>
      <c r="QBG925" s="721"/>
      <c r="QBH925" s="3"/>
      <c r="QBI925" s="525"/>
      <c r="QBJ925" s="3"/>
      <c r="QBK925" s="721"/>
      <c r="QBL925" s="3"/>
      <c r="QBM925" s="525"/>
      <c r="QBN925" s="3"/>
      <c r="QBO925" s="721"/>
      <c r="QBP925" s="3"/>
      <c r="QBQ925" s="525"/>
      <c r="QBR925" s="3"/>
      <c r="QBS925" s="721"/>
      <c r="QBT925" s="3"/>
      <c r="QBU925" s="525"/>
      <c r="QBV925" s="3"/>
      <c r="QBW925" s="721"/>
      <c r="QBX925" s="3"/>
      <c r="QBY925" s="525"/>
      <c r="QBZ925" s="3"/>
      <c r="QCA925" s="721"/>
      <c r="QCB925" s="3"/>
      <c r="QCC925" s="525"/>
      <c r="QCD925" s="3"/>
      <c r="QCE925" s="721"/>
      <c r="QCF925" s="3"/>
      <c r="QCG925" s="525"/>
      <c r="QCH925" s="3"/>
      <c r="QCI925" s="721"/>
      <c r="QCJ925" s="3"/>
      <c r="QCK925" s="525"/>
      <c r="QCL925" s="3"/>
      <c r="QCM925" s="721"/>
      <c r="QCN925" s="3"/>
      <c r="QCO925" s="525"/>
      <c r="QCP925" s="3"/>
      <c r="QCQ925" s="721"/>
      <c r="QCR925" s="3"/>
      <c r="QCS925" s="525"/>
      <c r="QCT925" s="3"/>
      <c r="QCU925" s="721"/>
      <c r="QCV925" s="3"/>
      <c r="QCW925" s="525"/>
      <c r="QCX925" s="3"/>
      <c r="QCY925" s="721"/>
      <c r="QCZ925" s="3"/>
      <c r="QDA925" s="525"/>
      <c r="QDB925" s="3"/>
      <c r="QDC925" s="721"/>
      <c r="QDD925" s="3"/>
      <c r="QDE925" s="525"/>
      <c r="QDF925" s="3"/>
      <c r="QDG925" s="721"/>
      <c r="QDH925" s="3"/>
      <c r="QDI925" s="525"/>
      <c r="QDJ925" s="3"/>
      <c r="QDK925" s="721"/>
      <c r="QDL925" s="3"/>
      <c r="QDM925" s="525"/>
      <c r="QDN925" s="3"/>
      <c r="QDO925" s="721"/>
      <c r="QDP925" s="3"/>
      <c r="QDQ925" s="525"/>
      <c r="QDR925" s="3"/>
      <c r="QDS925" s="721"/>
      <c r="QDT925" s="3"/>
      <c r="QDU925" s="525"/>
      <c r="QDV925" s="3"/>
      <c r="QDW925" s="721"/>
      <c r="QDX925" s="3"/>
      <c r="QDY925" s="525"/>
      <c r="QDZ925" s="3"/>
      <c r="QEA925" s="721"/>
      <c r="QEB925" s="3"/>
      <c r="QEC925" s="525"/>
      <c r="QED925" s="3"/>
      <c r="QEE925" s="721"/>
      <c r="QEF925" s="3"/>
      <c r="QEG925" s="525"/>
      <c r="QEH925" s="3"/>
      <c r="QEI925" s="721"/>
      <c r="QEJ925" s="3"/>
      <c r="QEK925" s="525"/>
      <c r="QEL925" s="3"/>
      <c r="QEM925" s="721"/>
      <c r="QEN925" s="3"/>
      <c r="QEO925" s="525"/>
      <c r="QEP925" s="3"/>
      <c r="QEQ925" s="721"/>
      <c r="QER925" s="3"/>
      <c r="QES925" s="525"/>
      <c r="QET925" s="3"/>
      <c r="QEU925" s="721"/>
      <c r="QEV925" s="3"/>
      <c r="QEW925" s="525"/>
      <c r="QEX925" s="3"/>
      <c r="QEY925" s="721"/>
      <c r="QEZ925" s="3"/>
      <c r="QFA925" s="525"/>
      <c r="QFB925" s="3"/>
      <c r="QFC925" s="721"/>
      <c r="QFD925" s="3"/>
      <c r="QFE925" s="525"/>
      <c r="QFF925" s="3"/>
      <c r="QFG925" s="721"/>
      <c r="QFH925" s="3"/>
      <c r="QFI925" s="525"/>
      <c r="QFJ925" s="3"/>
      <c r="QFK925" s="721"/>
      <c r="QFL925" s="3"/>
      <c r="QFM925" s="525"/>
      <c r="QFN925" s="3"/>
      <c r="QFO925" s="721"/>
      <c r="QFP925" s="3"/>
      <c r="QFQ925" s="525"/>
      <c r="QFR925" s="3"/>
      <c r="QFS925" s="721"/>
      <c r="QFT925" s="3"/>
      <c r="QFU925" s="525"/>
      <c r="QFV925" s="3"/>
      <c r="QFW925" s="721"/>
      <c r="QFX925" s="3"/>
      <c r="QFY925" s="525"/>
      <c r="QFZ925" s="3"/>
      <c r="QGA925" s="721"/>
      <c r="QGB925" s="3"/>
      <c r="QGC925" s="525"/>
      <c r="QGD925" s="3"/>
      <c r="QGE925" s="721"/>
      <c r="QGF925" s="3"/>
      <c r="QGG925" s="525"/>
      <c r="QGH925" s="3"/>
      <c r="QGI925" s="721"/>
      <c r="QGJ925" s="3"/>
      <c r="QGK925" s="525"/>
      <c r="QGL925" s="3"/>
      <c r="QGM925" s="721"/>
      <c r="QGN925" s="3"/>
      <c r="QGO925" s="525"/>
      <c r="QGP925" s="3"/>
      <c r="QGQ925" s="721"/>
      <c r="QGR925" s="3"/>
      <c r="QGS925" s="525"/>
      <c r="QGT925" s="3"/>
      <c r="QGU925" s="721"/>
      <c r="QGV925" s="3"/>
      <c r="QGW925" s="525"/>
      <c r="QGX925" s="3"/>
      <c r="QGY925" s="721"/>
      <c r="QGZ925" s="3"/>
      <c r="QHA925" s="525"/>
      <c r="QHB925" s="3"/>
      <c r="QHC925" s="721"/>
      <c r="QHD925" s="3"/>
      <c r="QHE925" s="525"/>
      <c r="QHF925" s="3"/>
      <c r="QHG925" s="721"/>
      <c r="QHH925" s="3"/>
      <c r="QHI925" s="525"/>
      <c r="QHJ925" s="3"/>
      <c r="QHK925" s="721"/>
      <c r="QHL925" s="3"/>
      <c r="QHM925" s="525"/>
      <c r="QHN925" s="3"/>
      <c r="QHO925" s="721"/>
      <c r="QHP925" s="3"/>
      <c r="QHQ925" s="525"/>
      <c r="QHR925" s="3"/>
      <c r="QHS925" s="721"/>
      <c r="QHT925" s="3"/>
      <c r="QHU925" s="525"/>
      <c r="QHV925" s="3"/>
      <c r="QHW925" s="721"/>
      <c r="QHX925" s="3"/>
      <c r="QHY925" s="525"/>
      <c r="QHZ925" s="3"/>
      <c r="QIA925" s="721"/>
      <c r="QIB925" s="3"/>
      <c r="QIC925" s="525"/>
      <c r="QID925" s="3"/>
      <c r="QIE925" s="721"/>
      <c r="QIF925" s="3"/>
      <c r="QIG925" s="525"/>
      <c r="QIH925" s="3"/>
      <c r="QII925" s="721"/>
      <c r="QIJ925" s="3"/>
      <c r="QIK925" s="525"/>
      <c r="QIL925" s="3"/>
      <c r="QIM925" s="721"/>
      <c r="QIN925" s="3"/>
      <c r="QIO925" s="525"/>
      <c r="QIP925" s="3"/>
      <c r="QIQ925" s="721"/>
      <c r="QIR925" s="3"/>
      <c r="QIS925" s="525"/>
      <c r="QIT925" s="3"/>
      <c r="QIU925" s="721"/>
      <c r="QIV925" s="3"/>
      <c r="QIW925" s="525"/>
      <c r="QIX925" s="3"/>
      <c r="QIY925" s="721"/>
      <c r="QIZ925" s="3"/>
      <c r="QJA925" s="525"/>
      <c r="QJB925" s="3"/>
      <c r="QJC925" s="721"/>
      <c r="QJD925" s="3"/>
      <c r="QJE925" s="525"/>
      <c r="QJF925" s="3"/>
      <c r="QJG925" s="721"/>
      <c r="QJH925" s="3"/>
      <c r="QJI925" s="525"/>
      <c r="QJJ925" s="3"/>
      <c r="QJK925" s="721"/>
      <c r="QJL925" s="3"/>
      <c r="QJM925" s="525"/>
      <c r="QJN925" s="3"/>
      <c r="QJO925" s="721"/>
      <c r="QJP925" s="3"/>
      <c r="QJQ925" s="525"/>
      <c r="QJR925" s="3"/>
      <c r="QJS925" s="721"/>
      <c r="QJT925" s="3"/>
      <c r="QJU925" s="525"/>
      <c r="QJV925" s="3"/>
      <c r="QJW925" s="721"/>
      <c r="QJX925" s="3"/>
      <c r="QJY925" s="525"/>
      <c r="QJZ925" s="3"/>
      <c r="QKA925" s="721"/>
      <c r="QKB925" s="3"/>
      <c r="QKC925" s="525"/>
      <c r="QKD925" s="3"/>
      <c r="QKE925" s="721"/>
      <c r="QKF925" s="3"/>
      <c r="QKG925" s="525"/>
      <c r="QKH925" s="3"/>
      <c r="QKI925" s="721"/>
      <c r="QKJ925" s="3"/>
      <c r="QKK925" s="525"/>
      <c r="QKL925" s="3"/>
      <c r="QKM925" s="721"/>
      <c r="QKN925" s="3"/>
      <c r="QKO925" s="525"/>
      <c r="QKP925" s="3"/>
      <c r="QKQ925" s="721"/>
      <c r="QKR925" s="3"/>
      <c r="QKS925" s="525"/>
      <c r="QKT925" s="3"/>
      <c r="QKU925" s="721"/>
      <c r="QKV925" s="3"/>
      <c r="QKW925" s="525"/>
      <c r="QKX925" s="3"/>
      <c r="QKY925" s="721"/>
      <c r="QKZ925" s="3"/>
      <c r="QLA925" s="525"/>
      <c r="QLB925" s="3"/>
      <c r="QLC925" s="721"/>
      <c r="QLD925" s="3"/>
      <c r="QLE925" s="525"/>
      <c r="QLF925" s="3"/>
      <c r="QLG925" s="721"/>
      <c r="QLH925" s="3"/>
      <c r="QLI925" s="525"/>
      <c r="QLJ925" s="3"/>
      <c r="QLK925" s="721"/>
      <c r="QLL925" s="3"/>
      <c r="QLM925" s="525"/>
      <c r="QLN925" s="3"/>
      <c r="QLO925" s="721"/>
      <c r="QLP925" s="3"/>
      <c r="QLQ925" s="525"/>
      <c r="QLR925" s="3"/>
      <c r="QLS925" s="721"/>
      <c r="QLT925" s="3"/>
      <c r="QLU925" s="525"/>
      <c r="QLV925" s="3"/>
      <c r="QLW925" s="721"/>
      <c r="QLX925" s="3"/>
      <c r="QLY925" s="525"/>
      <c r="QLZ925" s="3"/>
      <c r="QMA925" s="721"/>
      <c r="QMB925" s="3"/>
      <c r="QMC925" s="525"/>
      <c r="QMD925" s="3"/>
      <c r="QME925" s="721"/>
      <c r="QMF925" s="3"/>
      <c r="QMG925" s="525"/>
      <c r="QMH925" s="3"/>
      <c r="QMI925" s="721"/>
      <c r="QMJ925" s="3"/>
      <c r="QMK925" s="525"/>
      <c r="QML925" s="3"/>
      <c r="QMM925" s="721"/>
      <c r="QMN925" s="3"/>
      <c r="QMO925" s="525"/>
      <c r="QMP925" s="3"/>
      <c r="QMQ925" s="721"/>
      <c r="QMR925" s="3"/>
      <c r="QMS925" s="525"/>
      <c r="QMT925" s="3"/>
      <c r="QMU925" s="721"/>
      <c r="QMV925" s="3"/>
      <c r="QMW925" s="525"/>
      <c r="QMX925" s="3"/>
      <c r="QMY925" s="721"/>
      <c r="QMZ925" s="3"/>
      <c r="QNA925" s="525"/>
      <c r="QNB925" s="3"/>
      <c r="QNC925" s="721"/>
      <c r="QND925" s="3"/>
      <c r="QNE925" s="525"/>
      <c r="QNF925" s="3"/>
      <c r="QNG925" s="721"/>
      <c r="QNH925" s="3"/>
      <c r="QNI925" s="525"/>
      <c r="QNJ925" s="3"/>
      <c r="QNK925" s="721"/>
      <c r="QNL925" s="3"/>
      <c r="QNM925" s="525"/>
      <c r="QNN925" s="3"/>
      <c r="QNO925" s="721"/>
      <c r="QNP925" s="3"/>
      <c r="QNQ925" s="525"/>
      <c r="QNR925" s="3"/>
      <c r="QNS925" s="721"/>
      <c r="QNT925" s="3"/>
      <c r="QNU925" s="525"/>
      <c r="QNV925" s="3"/>
      <c r="QNW925" s="721"/>
      <c r="QNX925" s="3"/>
      <c r="QNY925" s="525"/>
      <c r="QNZ925" s="3"/>
      <c r="QOA925" s="721"/>
      <c r="QOB925" s="3"/>
      <c r="QOC925" s="525"/>
      <c r="QOD925" s="3"/>
      <c r="QOE925" s="721"/>
      <c r="QOF925" s="3"/>
      <c r="QOG925" s="525"/>
      <c r="QOH925" s="3"/>
      <c r="QOI925" s="721"/>
      <c r="QOJ925" s="3"/>
      <c r="QOK925" s="525"/>
      <c r="QOL925" s="3"/>
      <c r="QOM925" s="721"/>
      <c r="QON925" s="3"/>
      <c r="QOO925" s="525"/>
      <c r="QOP925" s="3"/>
      <c r="QOQ925" s="721"/>
      <c r="QOR925" s="3"/>
      <c r="QOS925" s="525"/>
      <c r="QOT925" s="3"/>
      <c r="QOU925" s="721"/>
      <c r="QOV925" s="3"/>
      <c r="QOW925" s="525"/>
      <c r="QOX925" s="3"/>
      <c r="QOY925" s="721"/>
      <c r="QOZ925" s="3"/>
      <c r="QPA925" s="525"/>
      <c r="QPB925" s="3"/>
      <c r="QPC925" s="721"/>
      <c r="QPD925" s="3"/>
      <c r="QPE925" s="525"/>
      <c r="QPF925" s="3"/>
      <c r="QPG925" s="721"/>
      <c r="QPH925" s="3"/>
      <c r="QPI925" s="525"/>
      <c r="QPJ925" s="3"/>
      <c r="QPK925" s="721"/>
      <c r="QPL925" s="3"/>
      <c r="QPM925" s="525"/>
      <c r="QPN925" s="3"/>
      <c r="QPO925" s="721"/>
      <c r="QPP925" s="3"/>
      <c r="QPQ925" s="525"/>
      <c r="QPR925" s="3"/>
      <c r="QPS925" s="721"/>
      <c r="QPT925" s="3"/>
      <c r="QPU925" s="525"/>
      <c r="QPV925" s="3"/>
      <c r="QPW925" s="721"/>
      <c r="QPX925" s="3"/>
      <c r="QPY925" s="525"/>
      <c r="QPZ925" s="3"/>
      <c r="QQA925" s="721"/>
      <c r="QQB925" s="3"/>
      <c r="QQC925" s="525"/>
      <c r="QQD925" s="3"/>
      <c r="QQE925" s="721"/>
      <c r="QQF925" s="3"/>
      <c r="QQG925" s="525"/>
      <c r="QQH925" s="3"/>
      <c r="QQI925" s="721"/>
      <c r="QQJ925" s="3"/>
      <c r="QQK925" s="525"/>
      <c r="QQL925" s="3"/>
      <c r="QQM925" s="721"/>
      <c r="QQN925" s="3"/>
      <c r="QQO925" s="525"/>
      <c r="QQP925" s="3"/>
      <c r="QQQ925" s="721"/>
      <c r="QQR925" s="3"/>
      <c r="QQS925" s="525"/>
      <c r="QQT925" s="3"/>
      <c r="QQU925" s="721"/>
      <c r="QQV925" s="3"/>
      <c r="QQW925" s="525"/>
      <c r="QQX925" s="3"/>
      <c r="QQY925" s="721"/>
      <c r="QQZ925" s="3"/>
      <c r="QRA925" s="525"/>
      <c r="QRB925" s="3"/>
      <c r="QRC925" s="721"/>
      <c r="QRD925" s="3"/>
      <c r="QRE925" s="525"/>
      <c r="QRF925" s="3"/>
      <c r="QRG925" s="721"/>
      <c r="QRH925" s="3"/>
      <c r="QRI925" s="525"/>
      <c r="QRJ925" s="3"/>
      <c r="QRK925" s="721"/>
      <c r="QRL925" s="3"/>
      <c r="QRM925" s="525"/>
      <c r="QRN925" s="3"/>
      <c r="QRO925" s="721"/>
      <c r="QRP925" s="3"/>
      <c r="QRQ925" s="525"/>
      <c r="QRR925" s="3"/>
      <c r="QRS925" s="721"/>
      <c r="QRT925" s="3"/>
      <c r="QRU925" s="525"/>
      <c r="QRV925" s="3"/>
      <c r="QRW925" s="721"/>
      <c r="QRX925" s="3"/>
      <c r="QRY925" s="525"/>
      <c r="QRZ925" s="3"/>
      <c r="QSA925" s="721"/>
      <c r="QSB925" s="3"/>
      <c r="QSC925" s="525"/>
      <c r="QSD925" s="3"/>
      <c r="QSE925" s="721"/>
      <c r="QSF925" s="3"/>
      <c r="QSG925" s="525"/>
      <c r="QSH925" s="3"/>
      <c r="QSI925" s="721"/>
      <c r="QSJ925" s="3"/>
      <c r="QSK925" s="525"/>
      <c r="QSL925" s="3"/>
      <c r="QSM925" s="721"/>
      <c r="QSN925" s="3"/>
      <c r="QSO925" s="525"/>
      <c r="QSP925" s="3"/>
      <c r="QSQ925" s="721"/>
      <c r="QSR925" s="3"/>
      <c r="QSS925" s="525"/>
      <c r="QST925" s="3"/>
      <c r="QSU925" s="721"/>
      <c r="QSV925" s="3"/>
      <c r="QSW925" s="525"/>
      <c r="QSX925" s="3"/>
      <c r="QSY925" s="721"/>
      <c r="QSZ925" s="3"/>
      <c r="QTA925" s="525"/>
      <c r="QTB925" s="3"/>
      <c r="QTC925" s="721"/>
      <c r="QTD925" s="3"/>
      <c r="QTE925" s="525"/>
      <c r="QTF925" s="3"/>
      <c r="QTG925" s="721"/>
      <c r="QTH925" s="3"/>
      <c r="QTI925" s="525"/>
      <c r="QTJ925" s="3"/>
      <c r="QTK925" s="721"/>
      <c r="QTL925" s="3"/>
      <c r="QTM925" s="525"/>
      <c r="QTN925" s="3"/>
      <c r="QTO925" s="721"/>
      <c r="QTP925" s="3"/>
      <c r="QTQ925" s="525"/>
      <c r="QTR925" s="3"/>
      <c r="QTS925" s="721"/>
      <c r="QTT925" s="3"/>
      <c r="QTU925" s="525"/>
      <c r="QTV925" s="3"/>
      <c r="QTW925" s="721"/>
      <c r="QTX925" s="3"/>
      <c r="QTY925" s="525"/>
      <c r="QTZ925" s="3"/>
      <c r="QUA925" s="721"/>
      <c r="QUB925" s="3"/>
      <c r="QUC925" s="525"/>
      <c r="QUD925" s="3"/>
      <c r="QUE925" s="721"/>
      <c r="QUF925" s="3"/>
      <c r="QUG925" s="525"/>
      <c r="QUH925" s="3"/>
      <c r="QUI925" s="721"/>
      <c r="QUJ925" s="3"/>
      <c r="QUK925" s="525"/>
      <c r="QUL925" s="3"/>
      <c r="QUM925" s="721"/>
      <c r="QUN925" s="3"/>
      <c r="QUO925" s="525"/>
      <c r="QUP925" s="3"/>
      <c r="QUQ925" s="721"/>
      <c r="QUR925" s="3"/>
      <c r="QUS925" s="525"/>
      <c r="QUT925" s="3"/>
      <c r="QUU925" s="721"/>
      <c r="QUV925" s="3"/>
      <c r="QUW925" s="525"/>
      <c r="QUX925" s="3"/>
      <c r="QUY925" s="721"/>
      <c r="QUZ925" s="3"/>
      <c r="QVA925" s="525"/>
      <c r="QVB925" s="3"/>
      <c r="QVC925" s="721"/>
      <c r="QVD925" s="3"/>
      <c r="QVE925" s="525"/>
      <c r="QVF925" s="3"/>
      <c r="QVG925" s="721"/>
      <c r="QVH925" s="3"/>
      <c r="QVI925" s="525"/>
      <c r="QVJ925" s="3"/>
      <c r="QVK925" s="721"/>
      <c r="QVL925" s="3"/>
      <c r="QVM925" s="525"/>
      <c r="QVN925" s="3"/>
      <c r="QVO925" s="721"/>
      <c r="QVP925" s="3"/>
      <c r="QVQ925" s="525"/>
      <c r="QVR925" s="3"/>
      <c r="QVS925" s="721"/>
      <c r="QVT925" s="3"/>
      <c r="QVU925" s="525"/>
      <c r="QVV925" s="3"/>
      <c r="QVW925" s="721"/>
      <c r="QVX925" s="3"/>
      <c r="QVY925" s="525"/>
      <c r="QVZ925" s="3"/>
      <c r="QWA925" s="721"/>
      <c r="QWB925" s="3"/>
      <c r="QWC925" s="525"/>
      <c r="QWD925" s="3"/>
      <c r="QWE925" s="721"/>
      <c r="QWF925" s="3"/>
      <c r="QWG925" s="525"/>
      <c r="QWH925" s="3"/>
      <c r="QWI925" s="721"/>
      <c r="QWJ925" s="3"/>
      <c r="QWK925" s="525"/>
      <c r="QWL925" s="3"/>
      <c r="QWM925" s="721"/>
      <c r="QWN925" s="3"/>
      <c r="QWO925" s="525"/>
      <c r="QWP925" s="3"/>
      <c r="QWQ925" s="721"/>
      <c r="QWR925" s="3"/>
      <c r="QWS925" s="525"/>
      <c r="QWT925" s="3"/>
      <c r="QWU925" s="721"/>
      <c r="QWV925" s="3"/>
      <c r="QWW925" s="525"/>
      <c r="QWX925" s="3"/>
      <c r="QWY925" s="721"/>
      <c r="QWZ925" s="3"/>
      <c r="QXA925" s="525"/>
      <c r="QXB925" s="3"/>
      <c r="QXC925" s="721"/>
      <c r="QXD925" s="3"/>
      <c r="QXE925" s="525"/>
      <c r="QXF925" s="3"/>
      <c r="QXG925" s="721"/>
      <c r="QXH925" s="3"/>
      <c r="QXI925" s="525"/>
      <c r="QXJ925" s="3"/>
      <c r="QXK925" s="721"/>
      <c r="QXL925" s="3"/>
      <c r="QXM925" s="525"/>
      <c r="QXN925" s="3"/>
      <c r="QXO925" s="721"/>
      <c r="QXP925" s="3"/>
      <c r="QXQ925" s="525"/>
      <c r="QXR925" s="3"/>
      <c r="QXS925" s="721"/>
      <c r="QXT925" s="3"/>
      <c r="QXU925" s="525"/>
      <c r="QXV925" s="3"/>
      <c r="QXW925" s="721"/>
      <c r="QXX925" s="3"/>
      <c r="QXY925" s="525"/>
      <c r="QXZ925" s="3"/>
      <c r="QYA925" s="721"/>
      <c r="QYB925" s="3"/>
      <c r="QYC925" s="525"/>
      <c r="QYD925" s="3"/>
      <c r="QYE925" s="721"/>
      <c r="QYF925" s="3"/>
      <c r="QYG925" s="525"/>
      <c r="QYH925" s="3"/>
      <c r="QYI925" s="721"/>
      <c r="QYJ925" s="3"/>
      <c r="QYK925" s="525"/>
      <c r="QYL925" s="3"/>
      <c r="QYM925" s="721"/>
      <c r="QYN925" s="3"/>
      <c r="QYO925" s="525"/>
      <c r="QYP925" s="3"/>
      <c r="QYQ925" s="721"/>
      <c r="QYR925" s="3"/>
      <c r="QYS925" s="525"/>
      <c r="QYT925" s="3"/>
      <c r="QYU925" s="721"/>
      <c r="QYV925" s="3"/>
      <c r="QYW925" s="525"/>
      <c r="QYX925" s="3"/>
      <c r="QYY925" s="721"/>
      <c r="QYZ925" s="3"/>
      <c r="QZA925" s="525"/>
      <c r="QZB925" s="3"/>
      <c r="QZC925" s="721"/>
      <c r="QZD925" s="3"/>
      <c r="QZE925" s="525"/>
      <c r="QZF925" s="3"/>
      <c r="QZG925" s="721"/>
      <c r="QZH925" s="3"/>
      <c r="QZI925" s="525"/>
      <c r="QZJ925" s="3"/>
      <c r="QZK925" s="721"/>
      <c r="QZL925" s="3"/>
      <c r="QZM925" s="525"/>
      <c r="QZN925" s="3"/>
      <c r="QZO925" s="721"/>
      <c r="QZP925" s="3"/>
      <c r="QZQ925" s="525"/>
      <c r="QZR925" s="3"/>
      <c r="QZS925" s="721"/>
      <c r="QZT925" s="3"/>
      <c r="QZU925" s="525"/>
      <c r="QZV925" s="3"/>
      <c r="QZW925" s="721"/>
      <c r="QZX925" s="3"/>
      <c r="QZY925" s="525"/>
      <c r="QZZ925" s="3"/>
      <c r="RAA925" s="721"/>
      <c r="RAB925" s="3"/>
      <c r="RAC925" s="525"/>
      <c r="RAD925" s="3"/>
      <c r="RAE925" s="721"/>
      <c r="RAF925" s="3"/>
      <c r="RAG925" s="525"/>
      <c r="RAH925" s="3"/>
      <c r="RAI925" s="721"/>
      <c r="RAJ925" s="3"/>
      <c r="RAK925" s="525"/>
      <c r="RAL925" s="3"/>
      <c r="RAM925" s="721"/>
      <c r="RAN925" s="3"/>
      <c r="RAO925" s="525"/>
      <c r="RAP925" s="3"/>
      <c r="RAQ925" s="721"/>
      <c r="RAR925" s="3"/>
      <c r="RAS925" s="525"/>
      <c r="RAT925" s="3"/>
      <c r="RAU925" s="721"/>
      <c r="RAV925" s="3"/>
      <c r="RAW925" s="525"/>
      <c r="RAX925" s="3"/>
      <c r="RAY925" s="721"/>
      <c r="RAZ925" s="3"/>
      <c r="RBA925" s="525"/>
      <c r="RBB925" s="3"/>
      <c r="RBC925" s="721"/>
      <c r="RBD925" s="3"/>
      <c r="RBE925" s="525"/>
      <c r="RBF925" s="3"/>
      <c r="RBG925" s="721"/>
      <c r="RBH925" s="3"/>
      <c r="RBI925" s="525"/>
      <c r="RBJ925" s="3"/>
      <c r="RBK925" s="721"/>
      <c r="RBL925" s="3"/>
      <c r="RBM925" s="525"/>
      <c r="RBN925" s="3"/>
      <c r="RBO925" s="721"/>
      <c r="RBP925" s="3"/>
      <c r="RBQ925" s="525"/>
      <c r="RBR925" s="3"/>
      <c r="RBS925" s="721"/>
      <c r="RBT925" s="3"/>
      <c r="RBU925" s="525"/>
      <c r="RBV925" s="3"/>
      <c r="RBW925" s="721"/>
      <c r="RBX925" s="3"/>
      <c r="RBY925" s="525"/>
      <c r="RBZ925" s="3"/>
      <c r="RCA925" s="721"/>
      <c r="RCB925" s="3"/>
      <c r="RCC925" s="525"/>
      <c r="RCD925" s="3"/>
      <c r="RCE925" s="721"/>
      <c r="RCF925" s="3"/>
      <c r="RCG925" s="525"/>
      <c r="RCH925" s="3"/>
      <c r="RCI925" s="721"/>
      <c r="RCJ925" s="3"/>
      <c r="RCK925" s="525"/>
      <c r="RCL925" s="3"/>
      <c r="RCM925" s="721"/>
      <c r="RCN925" s="3"/>
      <c r="RCO925" s="525"/>
      <c r="RCP925" s="3"/>
      <c r="RCQ925" s="721"/>
      <c r="RCR925" s="3"/>
      <c r="RCS925" s="525"/>
      <c r="RCT925" s="3"/>
      <c r="RCU925" s="721"/>
      <c r="RCV925" s="3"/>
      <c r="RCW925" s="525"/>
      <c r="RCX925" s="3"/>
      <c r="RCY925" s="721"/>
      <c r="RCZ925" s="3"/>
      <c r="RDA925" s="525"/>
      <c r="RDB925" s="3"/>
      <c r="RDC925" s="721"/>
      <c r="RDD925" s="3"/>
      <c r="RDE925" s="525"/>
      <c r="RDF925" s="3"/>
      <c r="RDG925" s="721"/>
      <c r="RDH925" s="3"/>
      <c r="RDI925" s="525"/>
      <c r="RDJ925" s="3"/>
      <c r="RDK925" s="721"/>
      <c r="RDL925" s="3"/>
      <c r="RDM925" s="525"/>
      <c r="RDN925" s="3"/>
      <c r="RDO925" s="721"/>
      <c r="RDP925" s="3"/>
      <c r="RDQ925" s="525"/>
      <c r="RDR925" s="3"/>
      <c r="RDS925" s="721"/>
      <c r="RDT925" s="3"/>
      <c r="RDU925" s="525"/>
      <c r="RDV925" s="3"/>
      <c r="RDW925" s="721"/>
      <c r="RDX925" s="3"/>
      <c r="RDY925" s="525"/>
      <c r="RDZ925" s="3"/>
      <c r="REA925" s="721"/>
      <c r="REB925" s="3"/>
      <c r="REC925" s="525"/>
      <c r="RED925" s="3"/>
      <c r="REE925" s="721"/>
      <c r="REF925" s="3"/>
      <c r="REG925" s="525"/>
      <c r="REH925" s="3"/>
      <c r="REI925" s="721"/>
      <c r="REJ925" s="3"/>
      <c r="REK925" s="525"/>
      <c r="REL925" s="3"/>
      <c r="REM925" s="721"/>
      <c r="REN925" s="3"/>
      <c r="REO925" s="525"/>
      <c r="REP925" s="3"/>
      <c r="REQ925" s="721"/>
      <c r="RER925" s="3"/>
      <c r="RES925" s="525"/>
      <c r="RET925" s="3"/>
      <c r="REU925" s="721"/>
      <c r="REV925" s="3"/>
      <c r="REW925" s="525"/>
      <c r="REX925" s="3"/>
      <c r="REY925" s="721"/>
      <c r="REZ925" s="3"/>
      <c r="RFA925" s="525"/>
      <c r="RFB925" s="3"/>
      <c r="RFC925" s="721"/>
      <c r="RFD925" s="3"/>
      <c r="RFE925" s="525"/>
      <c r="RFF925" s="3"/>
      <c r="RFG925" s="721"/>
      <c r="RFH925" s="3"/>
      <c r="RFI925" s="525"/>
      <c r="RFJ925" s="3"/>
      <c r="RFK925" s="721"/>
      <c r="RFL925" s="3"/>
      <c r="RFM925" s="525"/>
      <c r="RFN925" s="3"/>
      <c r="RFO925" s="721"/>
      <c r="RFP925" s="3"/>
      <c r="RFQ925" s="525"/>
      <c r="RFR925" s="3"/>
      <c r="RFS925" s="721"/>
      <c r="RFT925" s="3"/>
      <c r="RFU925" s="525"/>
      <c r="RFV925" s="3"/>
      <c r="RFW925" s="721"/>
      <c r="RFX925" s="3"/>
      <c r="RFY925" s="525"/>
      <c r="RFZ925" s="3"/>
      <c r="RGA925" s="721"/>
      <c r="RGB925" s="3"/>
      <c r="RGC925" s="525"/>
      <c r="RGD925" s="3"/>
      <c r="RGE925" s="721"/>
      <c r="RGF925" s="3"/>
      <c r="RGG925" s="525"/>
      <c r="RGH925" s="3"/>
      <c r="RGI925" s="721"/>
      <c r="RGJ925" s="3"/>
      <c r="RGK925" s="525"/>
      <c r="RGL925" s="3"/>
      <c r="RGM925" s="721"/>
      <c r="RGN925" s="3"/>
      <c r="RGO925" s="525"/>
      <c r="RGP925" s="3"/>
      <c r="RGQ925" s="721"/>
      <c r="RGR925" s="3"/>
      <c r="RGS925" s="525"/>
      <c r="RGT925" s="3"/>
      <c r="RGU925" s="721"/>
      <c r="RGV925" s="3"/>
      <c r="RGW925" s="525"/>
      <c r="RGX925" s="3"/>
      <c r="RGY925" s="721"/>
      <c r="RGZ925" s="3"/>
      <c r="RHA925" s="525"/>
      <c r="RHB925" s="3"/>
      <c r="RHC925" s="721"/>
      <c r="RHD925" s="3"/>
      <c r="RHE925" s="525"/>
      <c r="RHF925" s="3"/>
      <c r="RHG925" s="721"/>
      <c r="RHH925" s="3"/>
      <c r="RHI925" s="525"/>
      <c r="RHJ925" s="3"/>
      <c r="RHK925" s="721"/>
      <c r="RHL925" s="3"/>
      <c r="RHM925" s="525"/>
      <c r="RHN925" s="3"/>
      <c r="RHO925" s="721"/>
      <c r="RHP925" s="3"/>
      <c r="RHQ925" s="525"/>
      <c r="RHR925" s="3"/>
      <c r="RHS925" s="721"/>
      <c r="RHT925" s="3"/>
      <c r="RHU925" s="525"/>
      <c r="RHV925" s="3"/>
      <c r="RHW925" s="721"/>
      <c r="RHX925" s="3"/>
      <c r="RHY925" s="525"/>
      <c r="RHZ925" s="3"/>
      <c r="RIA925" s="721"/>
      <c r="RIB925" s="3"/>
      <c r="RIC925" s="525"/>
      <c r="RID925" s="3"/>
      <c r="RIE925" s="721"/>
      <c r="RIF925" s="3"/>
      <c r="RIG925" s="525"/>
      <c r="RIH925" s="3"/>
      <c r="RII925" s="721"/>
      <c r="RIJ925" s="3"/>
      <c r="RIK925" s="525"/>
      <c r="RIL925" s="3"/>
      <c r="RIM925" s="721"/>
      <c r="RIN925" s="3"/>
      <c r="RIO925" s="525"/>
      <c r="RIP925" s="3"/>
      <c r="RIQ925" s="721"/>
      <c r="RIR925" s="3"/>
      <c r="RIS925" s="525"/>
      <c r="RIT925" s="3"/>
      <c r="RIU925" s="721"/>
      <c r="RIV925" s="3"/>
      <c r="RIW925" s="525"/>
      <c r="RIX925" s="3"/>
      <c r="RIY925" s="721"/>
      <c r="RIZ925" s="3"/>
      <c r="RJA925" s="525"/>
      <c r="RJB925" s="3"/>
      <c r="RJC925" s="721"/>
      <c r="RJD925" s="3"/>
      <c r="RJE925" s="525"/>
      <c r="RJF925" s="3"/>
      <c r="RJG925" s="721"/>
      <c r="RJH925" s="3"/>
      <c r="RJI925" s="525"/>
      <c r="RJJ925" s="3"/>
      <c r="RJK925" s="721"/>
      <c r="RJL925" s="3"/>
      <c r="RJM925" s="525"/>
      <c r="RJN925" s="3"/>
      <c r="RJO925" s="721"/>
      <c r="RJP925" s="3"/>
      <c r="RJQ925" s="525"/>
      <c r="RJR925" s="3"/>
      <c r="RJS925" s="721"/>
      <c r="RJT925" s="3"/>
      <c r="RJU925" s="525"/>
      <c r="RJV925" s="3"/>
      <c r="RJW925" s="721"/>
      <c r="RJX925" s="3"/>
      <c r="RJY925" s="525"/>
      <c r="RJZ925" s="3"/>
      <c r="RKA925" s="721"/>
      <c r="RKB925" s="3"/>
      <c r="RKC925" s="525"/>
      <c r="RKD925" s="3"/>
      <c r="RKE925" s="721"/>
      <c r="RKF925" s="3"/>
      <c r="RKG925" s="525"/>
      <c r="RKH925" s="3"/>
      <c r="RKI925" s="721"/>
      <c r="RKJ925" s="3"/>
      <c r="RKK925" s="525"/>
      <c r="RKL925" s="3"/>
      <c r="RKM925" s="721"/>
      <c r="RKN925" s="3"/>
      <c r="RKO925" s="525"/>
      <c r="RKP925" s="3"/>
      <c r="RKQ925" s="721"/>
      <c r="RKR925" s="3"/>
      <c r="RKS925" s="525"/>
      <c r="RKT925" s="3"/>
      <c r="RKU925" s="721"/>
      <c r="RKV925" s="3"/>
      <c r="RKW925" s="525"/>
      <c r="RKX925" s="3"/>
      <c r="RKY925" s="721"/>
      <c r="RKZ925" s="3"/>
      <c r="RLA925" s="525"/>
      <c r="RLB925" s="3"/>
      <c r="RLC925" s="721"/>
      <c r="RLD925" s="3"/>
      <c r="RLE925" s="525"/>
      <c r="RLF925" s="3"/>
      <c r="RLG925" s="721"/>
      <c r="RLH925" s="3"/>
      <c r="RLI925" s="525"/>
      <c r="RLJ925" s="3"/>
      <c r="RLK925" s="721"/>
      <c r="RLL925" s="3"/>
      <c r="RLM925" s="525"/>
      <c r="RLN925" s="3"/>
      <c r="RLO925" s="721"/>
      <c r="RLP925" s="3"/>
      <c r="RLQ925" s="525"/>
      <c r="RLR925" s="3"/>
      <c r="RLS925" s="721"/>
      <c r="RLT925" s="3"/>
      <c r="RLU925" s="525"/>
      <c r="RLV925" s="3"/>
      <c r="RLW925" s="721"/>
      <c r="RLX925" s="3"/>
      <c r="RLY925" s="525"/>
      <c r="RLZ925" s="3"/>
      <c r="RMA925" s="721"/>
      <c r="RMB925" s="3"/>
      <c r="RMC925" s="525"/>
      <c r="RMD925" s="3"/>
      <c r="RME925" s="721"/>
      <c r="RMF925" s="3"/>
      <c r="RMG925" s="525"/>
      <c r="RMH925" s="3"/>
      <c r="RMI925" s="721"/>
      <c r="RMJ925" s="3"/>
      <c r="RMK925" s="525"/>
      <c r="RML925" s="3"/>
      <c r="RMM925" s="721"/>
      <c r="RMN925" s="3"/>
      <c r="RMO925" s="525"/>
      <c r="RMP925" s="3"/>
      <c r="RMQ925" s="721"/>
      <c r="RMR925" s="3"/>
      <c r="RMS925" s="525"/>
      <c r="RMT925" s="3"/>
      <c r="RMU925" s="721"/>
      <c r="RMV925" s="3"/>
      <c r="RMW925" s="525"/>
      <c r="RMX925" s="3"/>
      <c r="RMY925" s="721"/>
      <c r="RMZ925" s="3"/>
      <c r="RNA925" s="525"/>
      <c r="RNB925" s="3"/>
      <c r="RNC925" s="721"/>
      <c r="RND925" s="3"/>
      <c r="RNE925" s="525"/>
      <c r="RNF925" s="3"/>
      <c r="RNG925" s="721"/>
      <c r="RNH925" s="3"/>
      <c r="RNI925" s="525"/>
      <c r="RNJ925" s="3"/>
      <c r="RNK925" s="721"/>
      <c r="RNL925" s="3"/>
      <c r="RNM925" s="525"/>
      <c r="RNN925" s="3"/>
      <c r="RNO925" s="721"/>
      <c r="RNP925" s="3"/>
      <c r="RNQ925" s="525"/>
      <c r="RNR925" s="3"/>
      <c r="RNS925" s="721"/>
      <c r="RNT925" s="3"/>
      <c r="RNU925" s="525"/>
      <c r="RNV925" s="3"/>
      <c r="RNW925" s="721"/>
      <c r="RNX925" s="3"/>
      <c r="RNY925" s="525"/>
      <c r="RNZ925" s="3"/>
      <c r="ROA925" s="721"/>
      <c r="ROB925" s="3"/>
      <c r="ROC925" s="525"/>
      <c r="ROD925" s="3"/>
      <c r="ROE925" s="721"/>
      <c r="ROF925" s="3"/>
      <c r="ROG925" s="525"/>
      <c r="ROH925" s="3"/>
      <c r="ROI925" s="721"/>
      <c r="ROJ925" s="3"/>
      <c r="ROK925" s="525"/>
      <c r="ROL925" s="3"/>
      <c r="ROM925" s="721"/>
      <c r="RON925" s="3"/>
      <c r="ROO925" s="525"/>
      <c r="ROP925" s="3"/>
      <c r="ROQ925" s="721"/>
      <c r="ROR925" s="3"/>
      <c r="ROS925" s="525"/>
      <c r="ROT925" s="3"/>
      <c r="ROU925" s="721"/>
      <c r="ROV925" s="3"/>
      <c r="ROW925" s="525"/>
      <c r="ROX925" s="3"/>
      <c r="ROY925" s="721"/>
      <c r="ROZ925" s="3"/>
      <c r="RPA925" s="525"/>
      <c r="RPB925" s="3"/>
      <c r="RPC925" s="721"/>
      <c r="RPD925" s="3"/>
      <c r="RPE925" s="525"/>
      <c r="RPF925" s="3"/>
      <c r="RPG925" s="721"/>
      <c r="RPH925" s="3"/>
      <c r="RPI925" s="525"/>
      <c r="RPJ925" s="3"/>
      <c r="RPK925" s="721"/>
      <c r="RPL925" s="3"/>
      <c r="RPM925" s="525"/>
      <c r="RPN925" s="3"/>
      <c r="RPO925" s="721"/>
      <c r="RPP925" s="3"/>
      <c r="RPQ925" s="525"/>
      <c r="RPR925" s="3"/>
      <c r="RPS925" s="721"/>
      <c r="RPT925" s="3"/>
      <c r="RPU925" s="525"/>
      <c r="RPV925" s="3"/>
      <c r="RPW925" s="721"/>
      <c r="RPX925" s="3"/>
      <c r="RPY925" s="525"/>
      <c r="RPZ925" s="3"/>
      <c r="RQA925" s="721"/>
      <c r="RQB925" s="3"/>
      <c r="RQC925" s="525"/>
      <c r="RQD925" s="3"/>
      <c r="RQE925" s="721"/>
      <c r="RQF925" s="3"/>
      <c r="RQG925" s="525"/>
      <c r="RQH925" s="3"/>
      <c r="RQI925" s="721"/>
      <c r="RQJ925" s="3"/>
      <c r="RQK925" s="525"/>
      <c r="RQL925" s="3"/>
      <c r="RQM925" s="721"/>
      <c r="RQN925" s="3"/>
      <c r="RQO925" s="525"/>
      <c r="RQP925" s="3"/>
      <c r="RQQ925" s="721"/>
      <c r="RQR925" s="3"/>
      <c r="RQS925" s="525"/>
      <c r="RQT925" s="3"/>
      <c r="RQU925" s="721"/>
      <c r="RQV925" s="3"/>
      <c r="RQW925" s="525"/>
      <c r="RQX925" s="3"/>
      <c r="RQY925" s="721"/>
      <c r="RQZ925" s="3"/>
      <c r="RRA925" s="525"/>
      <c r="RRB925" s="3"/>
      <c r="RRC925" s="721"/>
      <c r="RRD925" s="3"/>
      <c r="RRE925" s="525"/>
      <c r="RRF925" s="3"/>
      <c r="RRG925" s="721"/>
      <c r="RRH925" s="3"/>
      <c r="RRI925" s="525"/>
      <c r="RRJ925" s="3"/>
      <c r="RRK925" s="721"/>
      <c r="RRL925" s="3"/>
      <c r="RRM925" s="525"/>
      <c r="RRN925" s="3"/>
      <c r="RRO925" s="721"/>
      <c r="RRP925" s="3"/>
      <c r="RRQ925" s="525"/>
      <c r="RRR925" s="3"/>
      <c r="RRS925" s="721"/>
      <c r="RRT925" s="3"/>
      <c r="RRU925" s="525"/>
      <c r="RRV925" s="3"/>
      <c r="RRW925" s="721"/>
      <c r="RRX925" s="3"/>
      <c r="RRY925" s="525"/>
      <c r="RRZ925" s="3"/>
      <c r="RSA925" s="721"/>
      <c r="RSB925" s="3"/>
      <c r="RSC925" s="525"/>
      <c r="RSD925" s="3"/>
      <c r="RSE925" s="721"/>
      <c r="RSF925" s="3"/>
      <c r="RSG925" s="525"/>
      <c r="RSH925" s="3"/>
      <c r="RSI925" s="721"/>
      <c r="RSJ925" s="3"/>
      <c r="RSK925" s="525"/>
      <c r="RSL925" s="3"/>
      <c r="RSM925" s="721"/>
      <c r="RSN925" s="3"/>
      <c r="RSO925" s="525"/>
      <c r="RSP925" s="3"/>
      <c r="RSQ925" s="721"/>
      <c r="RSR925" s="3"/>
      <c r="RSS925" s="525"/>
      <c r="RST925" s="3"/>
      <c r="RSU925" s="721"/>
      <c r="RSV925" s="3"/>
      <c r="RSW925" s="525"/>
      <c r="RSX925" s="3"/>
      <c r="RSY925" s="721"/>
      <c r="RSZ925" s="3"/>
      <c r="RTA925" s="525"/>
      <c r="RTB925" s="3"/>
      <c r="RTC925" s="721"/>
      <c r="RTD925" s="3"/>
      <c r="RTE925" s="525"/>
      <c r="RTF925" s="3"/>
      <c r="RTG925" s="721"/>
      <c r="RTH925" s="3"/>
      <c r="RTI925" s="525"/>
      <c r="RTJ925" s="3"/>
      <c r="RTK925" s="721"/>
      <c r="RTL925" s="3"/>
      <c r="RTM925" s="525"/>
      <c r="RTN925" s="3"/>
      <c r="RTO925" s="721"/>
      <c r="RTP925" s="3"/>
      <c r="RTQ925" s="525"/>
      <c r="RTR925" s="3"/>
      <c r="RTS925" s="721"/>
      <c r="RTT925" s="3"/>
      <c r="RTU925" s="525"/>
      <c r="RTV925" s="3"/>
      <c r="RTW925" s="721"/>
      <c r="RTX925" s="3"/>
      <c r="RTY925" s="525"/>
      <c r="RTZ925" s="3"/>
      <c r="RUA925" s="721"/>
      <c r="RUB925" s="3"/>
      <c r="RUC925" s="525"/>
      <c r="RUD925" s="3"/>
      <c r="RUE925" s="721"/>
      <c r="RUF925" s="3"/>
      <c r="RUG925" s="525"/>
      <c r="RUH925" s="3"/>
      <c r="RUI925" s="721"/>
      <c r="RUJ925" s="3"/>
      <c r="RUK925" s="525"/>
      <c r="RUL925" s="3"/>
      <c r="RUM925" s="721"/>
      <c r="RUN925" s="3"/>
      <c r="RUO925" s="525"/>
      <c r="RUP925" s="3"/>
      <c r="RUQ925" s="721"/>
      <c r="RUR925" s="3"/>
      <c r="RUS925" s="525"/>
      <c r="RUT925" s="3"/>
      <c r="RUU925" s="721"/>
      <c r="RUV925" s="3"/>
      <c r="RUW925" s="525"/>
      <c r="RUX925" s="3"/>
      <c r="RUY925" s="721"/>
      <c r="RUZ925" s="3"/>
      <c r="RVA925" s="525"/>
      <c r="RVB925" s="3"/>
      <c r="RVC925" s="721"/>
      <c r="RVD925" s="3"/>
      <c r="RVE925" s="525"/>
      <c r="RVF925" s="3"/>
      <c r="RVG925" s="721"/>
      <c r="RVH925" s="3"/>
      <c r="RVI925" s="525"/>
      <c r="RVJ925" s="3"/>
      <c r="RVK925" s="721"/>
      <c r="RVL925" s="3"/>
      <c r="RVM925" s="525"/>
      <c r="RVN925" s="3"/>
      <c r="RVO925" s="721"/>
      <c r="RVP925" s="3"/>
      <c r="RVQ925" s="525"/>
      <c r="RVR925" s="3"/>
      <c r="RVS925" s="721"/>
      <c r="RVT925" s="3"/>
      <c r="RVU925" s="525"/>
      <c r="RVV925" s="3"/>
      <c r="RVW925" s="721"/>
      <c r="RVX925" s="3"/>
      <c r="RVY925" s="525"/>
      <c r="RVZ925" s="3"/>
      <c r="RWA925" s="721"/>
      <c r="RWB925" s="3"/>
      <c r="RWC925" s="525"/>
      <c r="RWD925" s="3"/>
      <c r="RWE925" s="721"/>
      <c r="RWF925" s="3"/>
      <c r="RWG925" s="525"/>
      <c r="RWH925" s="3"/>
      <c r="RWI925" s="721"/>
      <c r="RWJ925" s="3"/>
      <c r="RWK925" s="525"/>
      <c r="RWL925" s="3"/>
      <c r="RWM925" s="721"/>
      <c r="RWN925" s="3"/>
      <c r="RWO925" s="525"/>
      <c r="RWP925" s="3"/>
      <c r="RWQ925" s="721"/>
      <c r="RWR925" s="3"/>
      <c r="RWS925" s="525"/>
      <c r="RWT925" s="3"/>
      <c r="RWU925" s="721"/>
      <c r="RWV925" s="3"/>
      <c r="RWW925" s="525"/>
      <c r="RWX925" s="3"/>
      <c r="RWY925" s="721"/>
      <c r="RWZ925" s="3"/>
      <c r="RXA925" s="525"/>
      <c r="RXB925" s="3"/>
      <c r="RXC925" s="721"/>
      <c r="RXD925" s="3"/>
      <c r="RXE925" s="525"/>
      <c r="RXF925" s="3"/>
      <c r="RXG925" s="721"/>
      <c r="RXH925" s="3"/>
      <c r="RXI925" s="525"/>
      <c r="RXJ925" s="3"/>
      <c r="RXK925" s="721"/>
      <c r="RXL925" s="3"/>
      <c r="RXM925" s="525"/>
      <c r="RXN925" s="3"/>
      <c r="RXO925" s="721"/>
      <c r="RXP925" s="3"/>
      <c r="RXQ925" s="525"/>
      <c r="RXR925" s="3"/>
      <c r="RXS925" s="721"/>
      <c r="RXT925" s="3"/>
      <c r="RXU925" s="525"/>
      <c r="RXV925" s="3"/>
      <c r="RXW925" s="721"/>
      <c r="RXX925" s="3"/>
      <c r="RXY925" s="525"/>
      <c r="RXZ925" s="3"/>
      <c r="RYA925" s="721"/>
      <c r="RYB925" s="3"/>
      <c r="RYC925" s="525"/>
      <c r="RYD925" s="3"/>
      <c r="RYE925" s="721"/>
      <c r="RYF925" s="3"/>
      <c r="RYG925" s="525"/>
      <c r="RYH925" s="3"/>
      <c r="RYI925" s="721"/>
      <c r="RYJ925" s="3"/>
      <c r="RYK925" s="525"/>
      <c r="RYL925" s="3"/>
      <c r="RYM925" s="721"/>
      <c r="RYN925" s="3"/>
      <c r="RYO925" s="525"/>
      <c r="RYP925" s="3"/>
      <c r="RYQ925" s="721"/>
      <c r="RYR925" s="3"/>
      <c r="RYS925" s="525"/>
      <c r="RYT925" s="3"/>
      <c r="RYU925" s="721"/>
      <c r="RYV925" s="3"/>
      <c r="RYW925" s="525"/>
      <c r="RYX925" s="3"/>
      <c r="RYY925" s="721"/>
      <c r="RYZ925" s="3"/>
      <c r="RZA925" s="525"/>
      <c r="RZB925" s="3"/>
      <c r="RZC925" s="721"/>
      <c r="RZD925" s="3"/>
      <c r="RZE925" s="525"/>
      <c r="RZF925" s="3"/>
      <c r="RZG925" s="721"/>
      <c r="RZH925" s="3"/>
      <c r="RZI925" s="525"/>
      <c r="RZJ925" s="3"/>
      <c r="RZK925" s="721"/>
      <c r="RZL925" s="3"/>
      <c r="RZM925" s="525"/>
      <c r="RZN925" s="3"/>
      <c r="RZO925" s="721"/>
      <c r="RZP925" s="3"/>
      <c r="RZQ925" s="525"/>
      <c r="RZR925" s="3"/>
      <c r="RZS925" s="721"/>
      <c r="RZT925" s="3"/>
      <c r="RZU925" s="525"/>
      <c r="RZV925" s="3"/>
      <c r="RZW925" s="721"/>
      <c r="RZX925" s="3"/>
      <c r="RZY925" s="525"/>
      <c r="RZZ925" s="3"/>
      <c r="SAA925" s="721"/>
      <c r="SAB925" s="3"/>
      <c r="SAC925" s="525"/>
      <c r="SAD925" s="3"/>
      <c r="SAE925" s="721"/>
      <c r="SAF925" s="3"/>
      <c r="SAG925" s="525"/>
      <c r="SAH925" s="3"/>
      <c r="SAI925" s="721"/>
      <c r="SAJ925" s="3"/>
      <c r="SAK925" s="525"/>
      <c r="SAL925" s="3"/>
      <c r="SAM925" s="721"/>
      <c r="SAN925" s="3"/>
      <c r="SAO925" s="525"/>
      <c r="SAP925" s="3"/>
      <c r="SAQ925" s="721"/>
      <c r="SAR925" s="3"/>
      <c r="SAS925" s="525"/>
      <c r="SAT925" s="3"/>
      <c r="SAU925" s="721"/>
      <c r="SAV925" s="3"/>
      <c r="SAW925" s="525"/>
      <c r="SAX925" s="3"/>
      <c r="SAY925" s="721"/>
      <c r="SAZ925" s="3"/>
      <c r="SBA925" s="525"/>
      <c r="SBB925" s="3"/>
      <c r="SBC925" s="721"/>
      <c r="SBD925" s="3"/>
      <c r="SBE925" s="525"/>
      <c r="SBF925" s="3"/>
      <c r="SBG925" s="721"/>
      <c r="SBH925" s="3"/>
      <c r="SBI925" s="525"/>
      <c r="SBJ925" s="3"/>
      <c r="SBK925" s="721"/>
      <c r="SBL925" s="3"/>
      <c r="SBM925" s="525"/>
      <c r="SBN925" s="3"/>
      <c r="SBO925" s="721"/>
      <c r="SBP925" s="3"/>
      <c r="SBQ925" s="525"/>
      <c r="SBR925" s="3"/>
      <c r="SBS925" s="721"/>
      <c r="SBT925" s="3"/>
      <c r="SBU925" s="525"/>
      <c r="SBV925" s="3"/>
      <c r="SBW925" s="721"/>
      <c r="SBX925" s="3"/>
      <c r="SBY925" s="525"/>
      <c r="SBZ925" s="3"/>
      <c r="SCA925" s="721"/>
      <c r="SCB925" s="3"/>
      <c r="SCC925" s="525"/>
      <c r="SCD925" s="3"/>
      <c r="SCE925" s="721"/>
      <c r="SCF925" s="3"/>
      <c r="SCG925" s="525"/>
      <c r="SCH925" s="3"/>
      <c r="SCI925" s="721"/>
      <c r="SCJ925" s="3"/>
      <c r="SCK925" s="525"/>
      <c r="SCL925" s="3"/>
      <c r="SCM925" s="721"/>
      <c r="SCN925" s="3"/>
      <c r="SCO925" s="525"/>
      <c r="SCP925" s="3"/>
      <c r="SCQ925" s="721"/>
      <c r="SCR925" s="3"/>
      <c r="SCS925" s="525"/>
      <c r="SCT925" s="3"/>
      <c r="SCU925" s="721"/>
      <c r="SCV925" s="3"/>
      <c r="SCW925" s="525"/>
      <c r="SCX925" s="3"/>
      <c r="SCY925" s="721"/>
      <c r="SCZ925" s="3"/>
      <c r="SDA925" s="525"/>
      <c r="SDB925" s="3"/>
      <c r="SDC925" s="721"/>
      <c r="SDD925" s="3"/>
      <c r="SDE925" s="525"/>
      <c r="SDF925" s="3"/>
      <c r="SDG925" s="721"/>
      <c r="SDH925" s="3"/>
      <c r="SDI925" s="525"/>
      <c r="SDJ925" s="3"/>
      <c r="SDK925" s="721"/>
      <c r="SDL925" s="3"/>
      <c r="SDM925" s="525"/>
      <c r="SDN925" s="3"/>
      <c r="SDO925" s="721"/>
      <c r="SDP925" s="3"/>
      <c r="SDQ925" s="525"/>
      <c r="SDR925" s="3"/>
      <c r="SDS925" s="721"/>
      <c r="SDT925" s="3"/>
      <c r="SDU925" s="525"/>
      <c r="SDV925" s="3"/>
      <c r="SDW925" s="721"/>
      <c r="SDX925" s="3"/>
      <c r="SDY925" s="525"/>
      <c r="SDZ925" s="3"/>
      <c r="SEA925" s="721"/>
      <c r="SEB925" s="3"/>
      <c r="SEC925" s="525"/>
      <c r="SED925" s="3"/>
      <c r="SEE925" s="721"/>
      <c r="SEF925" s="3"/>
      <c r="SEG925" s="525"/>
      <c r="SEH925" s="3"/>
      <c r="SEI925" s="721"/>
      <c r="SEJ925" s="3"/>
      <c r="SEK925" s="525"/>
      <c r="SEL925" s="3"/>
      <c r="SEM925" s="721"/>
      <c r="SEN925" s="3"/>
      <c r="SEO925" s="525"/>
      <c r="SEP925" s="3"/>
      <c r="SEQ925" s="721"/>
      <c r="SER925" s="3"/>
      <c r="SES925" s="525"/>
      <c r="SET925" s="3"/>
      <c r="SEU925" s="721"/>
      <c r="SEV925" s="3"/>
      <c r="SEW925" s="525"/>
      <c r="SEX925" s="3"/>
      <c r="SEY925" s="721"/>
      <c r="SEZ925" s="3"/>
      <c r="SFA925" s="525"/>
      <c r="SFB925" s="3"/>
      <c r="SFC925" s="721"/>
      <c r="SFD925" s="3"/>
      <c r="SFE925" s="525"/>
      <c r="SFF925" s="3"/>
      <c r="SFG925" s="721"/>
      <c r="SFH925" s="3"/>
      <c r="SFI925" s="525"/>
      <c r="SFJ925" s="3"/>
      <c r="SFK925" s="721"/>
      <c r="SFL925" s="3"/>
      <c r="SFM925" s="525"/>
      <c r="SFN925" s="3"/>
      <c r="SFO925" s="721"/>
      <c r="SFP925" s="3"/>
      <c r="SFQ925" s="525"/>
      <c r="SFR925" s="3"/>
      <c r="SFS925" s="721"/>
      <c r="SFT925" s="3"/>
      <c r="SFU925" s="525"/>
      <c r="SFV925" s="3"/>
      <c r="SFW925" s="721"/>
      <c r="SFX925" s="3"/>
      <c r="SFY925" s="525"/>
      <c r="SFZ925" s="3"/>
      <c r="SGA925" s="721"/>
      <c r="SGB925" s="3"/>
      <c r="SGC925" s="525"/>
      <c r="SGD925" s="3"/>
      <c r="SGE925" s="721"/>
      <c r="SGF925" s="3"/>
      <c r="SGG925" s="525"/>
      <c r="SGH925" s="3"/>
      <c r="SGI925" s="721"/>
      <c r="SGJ925" s="3"/>
      <c r="SGK925" s="525"/>
      <c r="SGL925" s="3"/>
      <c r="SGM925" s="721"/>
      <c r="SGN925" s="3"/>
      <c r="SGO925" s="525"/>
      <c r="SGP925" s="3"/>
      <c r="SGQ925" s="721"/>
      <c r="SGR925" s="3"/>
      <c r="SGS925" s="525"/>
      <c r="SGT925" s="3"/>
      <c r="SGU925" s="721"/>
      <c r="SGV925" s="3"/>
      <c r="SGW925" s="525"/>
      <c r="SGX925" s="3"/>
      <c r="SGY925" s="721"/>
      <c r="SGZ925" s="3"/>
      <c r="SHA925" s="525"/>
      <c r="SHB925" s="3"/>
      <c r="SHC925" s="721"/>
      <c r="SHD925" s="3"/>
      <c r="SHE925" s="525"/>
      <c r="SHF925" s="3"/>
      <c r="SHG925" s="721"/>
      <c r="SHH925" s="3"/>
      <c r="SHI925" s="525"/>
      <c r="SHJ925" s="3"/>
      <c r="SHK925" s="721"/>
      <c r="SHL925" s="3"/>
      <c r="SHM925" s="525"/>
      <c r="SHN925" s="3"/>
      <c r="SHO925" s="721"/>
      <c r="SHP925" s="3"/>
      <c r="SHQ925" s="525"/>
      <c r="SHR925" s="3"/>
      <c r="SHS925" s="721"/>
      <c r="SHT925" s="3"/>
      <c r="SHU925" s="525"/>
      <c r="SHV925" s="3"/>
      <c r="SHW925" s="721"/>
      <c r="SHX925" s="3"/>
      <c r="SHY925" s="525"/>
      <c r="SHZ925" s="3"/>
      <c r="SIA925" s="721"/>
      <c r="SIB925" s="3"/>
      <c r="SIC925" s="525"/>
      <c r="SID925" s="3"/>
      <c r="SIE925" s="721"/>
      <c r="SIF925" s="3"/>
      <c r="SIG925" s="525"/>
      <c r="SIH925" s="3"/>
      <c r="SII925" s="721"/>
      <c r="SIJ925" s="3"/>
      <c r="SIK925" s="525"/>
      <c r="SIL925" s="3"/>
      <c r="SIM925" s="721"/>
      <c r="SIN925" s="3"/>
      <c r="SIO925" s="525"/>
      <c r="SIP925" s="3"/>
      <c r="SIQ925" s="721"/>
      <c r="SIR925" s="3"/>
      <c r="SIS925" s="525"/>
      <c r="SIT925" s="3"/>
      <c r="SIU925" s="721"/>
      <c r="SIV925" s="3"/>
      <c r="SIW925" s="525"/>
      <c r="SIX925" s="3"/>
      <c r="SIY925" s="721"/>
      <c r="SIZ925" s="3"/>
      <c r="SJA925" s="525"/>
      <c r="SJB925" s="3"/>
      <c r="SJC925" s="721"/>
      <c r="SJD925" s="3"/>
      <c r="SJE925" s="525"/>
      <c r="SJF925" s="3"/>
      <c r="SJG925" s="721"/>
      <c r="SJH925" s="3"/>
      <c r="SJI925" s="525"/>
      <c r="SJJ925" s="3"/>
      <c r="SJK925" s="721"/>
      <c r="SJL925" s="3"/>
      <c r="SJM925" s="525"/>
      <c r="SJN925" s="3"/>
      <c r="SJO925" s="721"/>
      <c r="SJP925" s="3"/>
      <c r="SJQ925" s="525"/>
      <c r="SJR925" s="3"/>
      <c r="SJS925" s="721"/>
      <c r="SJT925" s="3"/>
      <c r="SJU925" s="525"/>
      <c r="SJV925" s="3"/>
      <c r="SJW925" s="721"/>
      <c r="SJX925" s="3"/>
      <c r="SJY925" s="525"/>
      <c r="SJZ925" s="3"/>
      <c r="SKA925" s="721"/>
      <c r="SKB925" s="3"/>
      <c r="SKC925" s="525"/>
      <c r="SKD925" s="3"/>
      <c r="SKE925" s="721"/>
      <c r="SKF925" s="3"/>
      <c r="SKG925" s="525"/>
      <c r="SKH925" s="3"/>
      <c r="SKI925" s="721"/>
      <c r="SKJ925" s="3"/>
      <c r="SKK925" s="525"/>
      <c r="SKL925" s="3"/>
      <c r="SKM925" s="721"/>
      <c r="SKN925" s="3"/>
      <c r="SKO925" s="525"/>
      <c r="SKP925" s="3"/>
      <c r="SKQ925" s="721"/>
      <c r="SKR925" s="3"/>
      <c r="SKS925" s="525"/>
      <c r="SKT925" s="3"/>
      <c r="SKU925" s="721"/>
      <c r="SKV925" s="3"/>
      <c r="SKW925" s="525"/>
      <c r="SKX925" s="3"/>
      <c r="SKY925" s="721"/>
      <c r="SKZ925" s="3"/>
      <c r="SLA925" s="525"/>
      <c r="SLB925" s="3"/>
      <c r="SLC925" s="721"/>
      <c r="SLD925" s="3"/>
      <c r="SLE925" s="525"/>
      <c r="SLF925" s="3"/>
      <c r="SLG925" s="721"/>
      <c r="SLH925" s="3"/>
      <c r="SLI925" s="525"/>
      <c r="SLJ925" s="3"/>
      <c r="SLK925" s="721"/>
      <c r="SLL925" s="3"/>
      <c r="SLM925" s="525"/>
      <c r="SLN925" s="3"/>
      <c r="SLO925" s="721"/>
      <c r="SLP925" s="3"/>
      <c r="SLQ925" s="525"/>
      <c r="SLR925" s="3"/>
      <c r="SLS925" s="721"/>
      <c r="SLT925" s="3"/>
      <c r="SLU925" s="525"/>
      <c r="SLV925" s="3"/>
      <c r="SLW925" s="721"/>
      <c r="SLX925" s="3"/>
      <c r="SLY925" s="525"/>
      <c r="SLZ925" s="3"/>
      <c r="SMA925" s="721"/>
      <c r="SMB925" s="3"/>
      <c r="SMC925" s="525"/>
      <c r="SMD925" s="3"/>
      <c r="SME925" s="721"/>
      <c r="SMF925" s="3"/>
      <c r="SMG925" s="525"/>
      <c r="SMH925" s="3"/>
      <c r="SMI925" s="721"/>
      <c r="SMJ925" s="3"/>
      <c r="SMK925" s="525"/>
      <c r="SML925" s="3"/>
      <c r="SMM925" s="721"/>
      <c r="SMN925" s="3"/>
      <c r="SMO925" s="525"/>
      <c r="SMP925" s="3"/>
      <c r="SMQ925" s="721"/>
      <c r="SMR925" s="3"/>
      <c r="SMS925" s="525"/>
      <c r="SMT925" s="3"/>
      <c r="SMU925" s="721"/>
      <c r="SMV925" s="3"/>
      <c r="SMW925" s="525"/>
      <c r="SMX925" s="3"/>
      <c r="SMY925" s="721"/>
      <c r="SMZ925" s="3"/>
      <c r="SNA925" s="525"/>
      <c r="SNB925" s="3"/>
      <c r="SNC925" s="721"/>
      <c r="SND925" s="3"/>
      <c r="SNE925" s="525"/>
      <c r="SNF925" s="3"/>
      <c r="SNG925" s="721"/>
      <c r="SNH925" s="3"/>
      <c r="SNI925" s="525"/>
      <c r="SNJ925" s="3"/>
      <c r="SNK925" s="721"/>
      <c r="SNL925" s="3"/>
      <c r="SNM925" s="525"/>
      <c r="SNN925" s="3"/>
      <c r="SNO925" s="721"/>
      <c r="SNP925" s="3"/>
      <c r="SNQ925" s="525"/>
      <c r="SNR925" s="3"/>
      <c r="SNS925" s="721"/>
      <c r="SNT925" s="3"/>
      <c r="SNU925" s="525"/>
      <c r="SNV925" s="3"/>
      <c r="SNW925" s="721"/>
      <c r="SNX925" s="3"/>
      <c r="SNY925" s="525"/>
      <c r="SNZ925" s="3"/>
      <c r="SOA925" s="721"/>
      <c r="SOB925" s="3"/>
      <c r="SOC925" s="525"/>
      <c r="SOD925" s="3"/>
      <c r="SOE925" s="721"/>
      <c r="SOF925" s="3"/>
      <c r="SOG925" s="525"/>
      <c r="SOH925" s="3"/>
      <c r="SOI925" s="721"/>
      <c r="SOJ925" s="3"/>
      <c r="SOK925" s="525"/>
      <c r="SOL925" s="3"/>
      <c r="SOM925" s="721"/>
      <c r="SON925" s="3"/>
      <c r="SOO925" s="525"/>
      <c r="SOP925" s="3"/>
      <c r="SOQ925" s="721"/>
      <c r="SOR925" s="3"/>
      <c r="SOS925" s="525"/>
      <c r="SOT925" s="3"/>
      <c r="SOU925" s="721"/>
      <c r="SOV925" s="3"/>
      <c r="SOW925" s="525"/>
      <c r="SOX925" s="3"/>
      <c r="SOY925" s="721"/>
      <c r="SOZ925" s="3"/>
      <c r="SPA925" s="525"/>
      <c r="SPB925" s="3"/>
      <c r="SPC925" s="721"/>
      <c r="SPD925" s="3"/>
      <c r="SPE925" s="525"/>
      <c r="SPF925" s="3"/>
      <c r="SPG925" s="721"/>
      <c r="SPH925" s="3"/>
      <c r="SPI925" s="525"/>
      <c r="SPJ925" s="3"/>
      <c r="SPK925" s="721"/>
      <c r="SPL925" s="3"/>
      <c r="SPM925" s="525"/>
      <c r="SPN925" s="3"/>
      <c r="SPO925" s="721"/>
      <c r="SPP925" s="3"/>
      <c r="SPQ925" s="525"/>
      <c r="SPR925" s="3"/>
      <c r="SPS925" s="721"/>
      <c r="SPT925" s="3"/>
      <c r="SPU925" s="525"/>
      <c r="SPV925" s="3"/>
      <c r="SPW925" s="721"/>
      <c r="SPX925" s="3"/>
      <c r="SPY925" s="525"/>
      <c r="SPZ925" s="3"/>
      <c r="SQA925" s="721"/>
      <c r="SQB925" s="3"/>
      <c r="SQC925" s="525"/>
      <c r="SQD925" s="3"/>
      <c r="SQE925" s="721"/>
      <c r="SQF925" s="3"/>
      <c r="SQG925" s="525"/>
      <c r="SQH925" s="3"/>
      <c r="SQI925" s="721"/>
      <c r="SQJ925" s="3"/>
      <c r="SQK925" s="525"/>
      <c r="SQL925" s="3"/>
      <c r="SQM925" s="721"/>
      <c r="SQN925" s="3"/>
      <c r="SQO925" s="525"/>
      <c r="SQP925" s="3"/>
      <c r="SQQ925" s="721"/>
      <c r="SQR925" s="3"/>
      <c r="SQS925" s="525"/>
      <c r="SQT925" s="3"/>
      <c r="SQU925" s="721"/>
      <c r="SQV925" s="3"/>
      <c r="SQW925" s="525"/>
      <c r="SQX925" s="3"/>
      <c r="SQY925" s="721"/>
      <c r="SQZ925" s="3"/>
      <c r="SRA925" s="525"/>
      <c r="SRB925" s="3"/>
      <c r="SRC925" s="721"/>
      <c r="SRD925" s="3"/>
      <c r="SRE925" s="525"/>
      <c r="SRF925" s="3"/>
      <c r="SRG925" s="721"/>
      <c r="SRH925" s="3"/>
      <c r="SRI925" s="525"/>
      <c r="SRJ925" s="3"/>
      <c r="SRK925" s="721"/>
      <c r="SRL925" s="3"/>
      <c r="SRM925" s="525"/>
      <c r="SRN925" s="3"/>
      <c r="SRO925" s="721"/>
      <c r="SRP925" s="3"/>
      <c r="SRQ925" s="525"/>
      <c r="SRR925" s="3"/>
      <c r="SRS925" s="721"/>
      <c r="SRT925" s="3"/>
      <c r="SRU925" s="525"/>
      <c r="SRV925" s="3"/>
      <c r="SRW925" s="721"/>
      <c r="SRX925" s="3"/>
      <c r="SRY925" s="525"/>
      <c r="SRZ925" s="3"/>
      <c r="SSA925" s="721"/>
      <c r="SSB925" s="3"/>
      <c r="SSC925" s="525"/>
      <c r="SSD925" s="3"/>
      <c r="SSE925" s="721"/>
      <c r="SSF925" s="3"/>
      <c r="SSG925" s="525"/>
      <c r="SSH925" s="3"/>
      <c r="SSI925" s="721"/>
      <c r="SSJ925" s="3"/>
      <c r="SSK925" s="525"/>
      <c r="SSL925" s="3"/>
      <c r="SSM925" s="721"/>
      <c r="SSN925" s="3"/>
      <c r="SSO925" s="525"/>
      <c r="SSP925" s="3"/>
      <c r="SSQ925" s="721"/>
      <c r="SSR925" s="3"/>
      <c r="SSS925" s="525"/>
      <c r="SST925" s="3"/>
      <c r="SSU925" s="721"/>
      <c r="SSV925" s="3"/>
      <c r="SSW925" s="525"/>
      <c r="SSX925" s="3"/>
      <c r="SSY925" s="721"/>
      <c r="SSZ925" s="3"/>
      <c r="STA925" s="525"/>
      <c r="STB925" s="3"/>
      <c r="STC925" s="721"/>
      <c r="STD925" s="3"/>
      <c r="STE925" s="525"/>
      <c r="STF925" s="3"/>
      <c r="STG925" s="721"/>
      <c r="STH925" s="3"/>
      <c r="STI925" s="525"/>
      <c r="STJ925" s="3"/>
      <c r="STK925" s="721"/>
      <c r="STL925" s="3"/>
      <c r="STM925" s="525"/>
      <c r="STN925" s="3"/>
      <c r="STO925" s="721"/>
      <c r="STP925" s="3"/>
      <c r="STQ925" s="525"/>
      <c r="STR925" s="3"/>
      <c r="STS925" s="721"/>
      <c r="STT925" s="3"/>
      <c r="STU925" s="525"/>
      <c r="STV925" s="3"/>
      <c r="STW925" s="721"/>
      <c r="STX925" s="3"/>
      <c r="STY925" s="525"/>
      <c r="STZ925" s="3"/>
      <c r="SUA925" s="721"/>
      <c r="SUB925" s="3"/>
      <c r="SUC925" s="525"/>
      <c r="SUD925" s="3"/>
      <c r="SUE925" s="721"/>
      <c r="SUF925" s="3"/>
      <c r="SUG925" s="525"/>
      <c r="SUH925" s="3"/>
      <c r="SUI925" s="721"/>
      <c r="SUJ925" s="3"/>
      <c r="SUK925" s="525"/>
      <c r="SUL925" s="3"/>
      <c r="SUM925" s="721"/>
      <c r="SUN925" s="3"/>
      <c r="SUO925" s="525"/>
      <c r="SUP925" s="3"/>
      <c r="SUQ925" s="721"/>
      <c r="SUR925" s="3"/>
      <c r="SUS925" s="525"/>
      <c r="SUT925" s="3"/>
      <c r="SUU925" s="721"/>
      <c r="SUV925" s="3"/>
      <c r="SUW925" s="525"/>
      <c r="SUX925" s="3"/>
      <c r="SUY925" s="721"/>
      <c r="SUZ925" s="3"/>
      <c r="SVA925" s="525"/>
      <c r="SVB925" s="3"/>
      <c r="SVC925" s="721"/>
      <c r="SVD925" s="3"/>
      <c r="SVE925" s="525"/>
      <c r="SVF925" s="3"/>
      <c r="SVG925" s="721"/>
      <c r="SVH925" s="3"/>
      <c r="SVI925" s="525"/>
      <c r="SVJ925" s="3"/>
      <c r="SVK925" s="721"/>
      <c r="SVL925" s="3"/>
      <c r="SVM925" s="525"/>
      <c r="SVN925" s="3"/>
      <c r="SVO925" s="721"/>
      <c r="SVP925" s="3"/>
      <c r="SVQ925" s="525"/>
      <c r="SVR925" s="3"/>
      <c r="SVS925" s="721"/>
      <c r="SVT925" s="3"/>
      <c r="SVU925" s="525"/>
      <c r="SVV925" s="3"/>
      <c r="SVW925" s="721"/>
      <c r="SVX925" s="3"/>
      <c r="SVY925" s="525"/>
      <c r="SVZ925" s="3"/>
      <c r="SWA925" s="721"/>
      <c r="SWB925" s="3"/>
      <c r="SWC925" s="525"/>
      <c r="SWD925" s="3"/>
      <c r="SWE925" s="721"/>
      <c r="SWF925" s="3"/>
      <c r="SWG925" s="525"/>
      <c r="SWH925" s="3"/>
      <c r="SWI925" s="721"/>
      <c r="SWJ925" s="3"/>
      <c r="SWK925" s="525"/>
      <c r="SWL925" s="3"/>
      <c r="SWM925" s="721"/>
      <c r="SWN925" s="3"/>
      <c r="SWO925" s="525"/>
      <c r="SWP925" s="3"/>
      <c r="SWQ925" s="721"/>
      <c r="SWR925" s="3"/>
      <c r="SWS925" s="525"/>
      <c r="SWT925" s="3"/>
      <c r="SWU925" s="721"/>
      <c r="SWV925" s="3"/>
      <c r="SWW925" s="525"/>
      <c r="SWX925" s="3"/>
      <c r="SWY925" s="721"/>
      <c r="SWZ925" s="3"/>
      <c r="SXA925" s="525"/>
      <c r="SXB925" s="3"/>
      <c r="SXC925" s="721"/>
      <c r="SXD925" s="3"/>
      <c r="SXE925" s="525"/>
      <c r="SXF925" s="3"/>
      <c r="SXG925" s="721"/>
      <c r="SXH925" s="3"/>
      <c r="SXI925" s="525"/>
      <c r="SXJ925" s="3"/>
      <c r="SXK925" s="721"/>
      <c r="SXL925" s="3"/>
      <c r="SXM925" s="525"/>
      <c r="SXN925" s="3"/>
      <c r="SXO925" s="721"/>
      <c r="SXP925" s="3"/>
      <c r="SXQ925" s="525"/>
      <c r="SXR925" s="3"/>
      <c r="SXS925" s="721"/>
      <c r="SXT925" s="3"/>
      <c r="SXU925" s="525"/>
      <c r="SXV925" s="3"/>
      <c r="SXW925" s="721"/>
      <c r="SXX925" s="3"/>
      <c r="SXY925" s="525"/>
      <c r="SXZ925" s="3"/>
      <c r="SYA925" s="721"/>
      <c r="SYB925" s="3"/>
      <c r="SYC925" s="525"/>
      <c r="SYD925" s="3"/>
      <c r="SYE925" s="721"/>
      <c r="SYF925" s="3"/>
      <c r="SYG925" s="525"/>
      <c r="SYH925" s="3"/>
      <c r="SYI925" s="721"/>
      <c r="SYJ925" s="3"/>
      <c r="SYK925" s="525"/>
      <c r="SYL925" s="3"/>
      <c r="SYM925" s="721"/>
      <c r="SYN925" s="3"/>
      <c r="SYO925" s="525"/>
      <c r="SYP925" s="3"/>
      <c r="SYQ925" s="721"/>
      <c r="SYR925" s="3"/>
      <c r="SYS925" s="525"/>
      <c r="SYT925" s="3"/>
      <c r="SYU925" s="721"/>
      <c r="SYV925" s="3"/>
      <c r="SYW925" s="525"/>
      <c r="SYX925" s="3"/>
      <c r="SYY925" s="721"/>
      <c r="SYZ925" s="3"/>
      <c r="SZA925" s="525"/>
      <c r="SZB925" s="3"/>
      <c r="SZC925" s="721"/>
      <c r="SZD925" s="3"/>
      <c r="SZE925" s="525"/>
      <c r="SZF925" s="3"/>
      <c r="SZG925" s="721"/>
      <c r="SZH925" s="3"/>
      <c r="SZI925" s="525"/>
      <c r="SZJ925" s="3"/>
      <c r="SZK925" s="721"/>
      <c r="SZL925" s="3"/>
      <c r="SZM925" s="525"/>
      <c r="SZN925" s="3"/>
      <c r="SZO925" s="721"/>
      <c r="SZP925" s="3"/>
      <c r="SZQ925" s="525"/>
      <c r="SZR925" s="3"/>
      <c r="SZS925" s="721"/>
      <c r="SZT925" s="3"/>
      <c r="SZU925" s="525"/>
      <c r="SZV925" s="3"/>
      <c r="SZW925" s="721"/>
      <c r="SZX925" s="3"/>
      <c r="SZY925" s="525"/>
      <c r="SZZ925" s="3"/>
      <c r="TAA925" s="721"/>
      <c r="TAB925" s="3"/>
      <c r="TAC925" s="525"/>
      <c r="TAD925" s="3"/>
      <c r="TAE925" s="721"/>
      <c r="TAF925" s="3"/>
      <c r="TAG925" s="525"/>
      <c r="TAH925" s="3"/>
      <c r="TAI925" s="721"/>
      <c r="TAJ925" s="3"/>
      <c r="TAK925" s="525"/>
      <c r="TAL925" s="3"/>
      <c r="TAM925" s="721"/>
      <c r="TAN925" s="3"/>
      <c r="TAO925" s="525"/>
      <c r="TAP925" s="3"/>
      <c r="TAQ925" s="721"/>
      <c r="TAR925" s="3"/>
      <c r="TAS925" s="525"/>
      <c r="TAT925" s="3"/>
      <c r="TAU925" s="721"/>
      <c r="TAV925" s="3"/>
      <c r="TAW925" s="525"/>
      <c r="TAX925" s="3"/>
      <c r="TAY925" s="721"/>
      <c r="TAZ925" s="3"/>
      <c r="TBA925" s="525"/>
      <c r="TBB925" s="3"/>
      <c r="TBC925" s="721"/>
      <c r="TBD925" s="3"/>
      <c r="TBE925" s="525"/>
      <c r="TBF925" s="3"/>
      <c r="TBG925" s="721"/>
      <c r="TBH925" s="3"/>
      <c r="TBI925" s="525"/>
      <c r="TBJ925" s="3"/>
      <c r="TBK925" s="721"/>
      <c r="TBL925" s="3"/>
      <c r="TBM925" s="525"/>
      <c r="TBN925" s="3"/>
      <c r="TBO925" s="721"/>
      <c r="TBP925" s="3"/>
      <c r="TBQ925" s="525"/>
      <c r="TBR925" s="3"/>
      <c r="TBS925" s="721"/>
      <c r="TBT925" s="3"/>
      <c r="TBU925" s="525"/>
      <c r="TBV925" s="3"/>
      <c r="TBW925" s="721"/>
      <c r="TBX925" s="3"/>
      <c r="TBY925" s="525"/>
      <c r="TBZ925" s="3"/>
      <c r="TCA925" s="721"/>
      <c r="TCB925" s="3"/>
      <c r="TCC925" s="525"/>
      <c r="TCD925" s="3"/>
      <c r="TCE925" s="721"/>
      <c r="TCF925" s="3"/>
      <c r="TCG925" s="525"/>
      <c r="TCH925" s="3"/>
      <c r="TCI925" s="721"/>
      <c r="TCJ925" s="3"/>
      <c r="TCK925" s="525"/>
      <c r="TCL925" s="3"/>
      <c r="TCM925" s="721"/>
      <c r="TCN925" s="3"/>
      <c r="TCO925" s="525"/>
      <c r="TCP925" s="3"/>
      <c r="TCQ925" s="721"/>
      <c r="TCR925" s="3"/>
      <c r="TCS925" s="525"/>
      <c r="TCT925" s="3"/>
      <c r="TCU925" s="721"/>
      <c r="TCV925" s="3"/>
      <c r="TCW925" s="525"/>
      <c r="TCX925" s="3"/>
      <c r="TCY925" s="721"/>
      <c r="TCZ925" s="3"/>
      <c r="TDA925" s="525"/>
      <c r="TDB925" s="3"/>
      <c r="TDC925" s="721"/>
      <c r="TDD925" s="3"/>
      <c r="TDE925" s="525"/>
      <c r="TDF925" s="3"/>
      <c r="TDG925" s="721"/>
      <c r="TDH925" s="3"/>
      <c r="TDI925" s="525"/>
      <c r="TDJ925" s="3"/>
      <c r="TDK925" s="721"/>
      <c r="TDL925" s="3"/>
      <c r="TDM925" s="525"/>
      <c r="TDN925" s="3"/>
      <c r="TDO925" s="721"/>
      <c r="TDP925" s="3"/>
      <c r="TDQ925" s="525"/>
      <c r="TDR925" s="3"/>
      <c r="TDS925" s="721"/>
      <c r="TDT925" s="3"/>
      <c r="TDU925" s="525"/>
      <c r="TDV925" s="3"/>
      <c r="TDW925" s="721"/>
      <c r="TDX925" s="3"/>
      <c r="TDY925" s="525"/>
      <c r="TDZ925" s="3"/>
      <c r="TEA925" s="721"/>
      <c r="TEB925" s="3"/>
      <c r="TEC925" s="525"/>
      <c r="TED925" s="3"/>
      <c r="TEE925" s="721"/>
      <c r="TEF925" s="3"/>
      <c r="TEG925" s="525"/>
      <c r="TEH925" s="3"/>
      <c r="TEI925" s="721"/>
      <c r="TEJ925" s="3"/>
      <c r="TEK925" s="525"/>
      <c r="TEL925" s="3"/>
      <c r="TEM925" s="721"/>
      <c r="TEN925" s="3"/>
      <c r="TEO925" s="525"/>
      <c r="TEP925" s="3"/>
      <c r="TEQ925" s="721"/>
      <c r="TER925" s="3"/>
      <c r="TES925" s="525"/>
      <c r="TET925" s="3"/>
      <c r="TEU925" s="721"/>
      <c r="TEV925" s="3"/>
      <c r="TEW925" s="525"/>
      <c r="TEX925" s="3"/>
      <c r="TEY925" s="721"/>
      <c r="TEZ925" s="3"/>
      <c r="TFA925" s="525"/>
      <c r="TFB925" s="3"/>
      <c r="TFC925" s="721"/>
      <c r="TFD925" s="3"/>
      <c r="TFE925" s="525"/>
      <c r="TFF925" s="3"/>
      <c r="TFG925" s="721"/>
      <c r="TFH925" s="3"/>
      <c r="TFI925" s="525"/>
      <c r="TFJ925" s="3"/>
      <c r="TFK925" s="721"/>
      <c r="TFL925" s="3"/>
      <c r="TFM925" s="525"/>
      <c r="TFN925" s="3"/>
      <c r="TFO925" s="721"/>
      <c r="TFP925" s="3"/>
      <c r="TFQ925" s="525"/>
      <c r="TFR925" s="3"/>
      <c r="TFS925" s="721"/>
      <c r="TFT925" s="3"/>
      <c r="TFU925" s="525"/>
      <c r="TFV925" s="3"/>
      <c r="TFW925" s="721"/>
      <c r="TFX925" s="3"/>
      <c r="TFY925" s="525"/>
      <c r="TFZ925" s="3"/>
      <c r="TGA925" s="721"/>
      <c r="TGB925" s="3"/>
      <c r="TGC925" s="525"/>
      <c r="TGD925" s="3"/>
      <c r="TGE925" s="721"/>
      <c r="TGF925" s="3"/>
      <c r="TGG925" s="525"/>
      <c r="TGH925" s="3"/>
      <c r="TGI925" s="721"/>
      <c r="TGJ925" s="3"/>
      <c r="TGK925" s="525"/>
      <c r="TGL925" s="3"/>
      <c r="TGM925" s="721"/>
      <c r="TGN925" s="3"/>
      <c r="TGO925" s="525"/>
      <c r="TGP925" s="3"/>
      <c r="TGQ925" s="721"/>
      <c r="TGR925" s="3"/>
      <c r="TGS925" s="525"/>
      <c r="TGT925" s="3"/>
      <c r="TGU925" s="721"/>
      <c r="TGV925" s="3"/>
      <c r="TGW925" s="525"/>
      <c r="TGX925" s="3"/>
      <c r="TGY925" s="721"/>
      <c r="TGZ925" s="3"/>
      <c r="THA925" s="525"/>
      <c r="THB925" s="3"/>
      <c r="THC925" s="721"/>
      <c r="THD925" s="3"/>
      <c r="THE925" s="525"/>
      <c r="THF925" s="3"/>
      <c r="THG925" s="721"/>
      <c r="THH925" s="3"/>
      <c r="THI925" s="525"/>
      <c r="THJ925" s="3"/>
      <c r="THK925" s="721"/>
      <c r="THL925" s="3"/>
      <c r="THM925" s="525"/>
      <c r="THN925" s="3"/>
      <c r="THO925" s="721"/>
      <c r="THP925" s="3"/>
      <c r="THQ925" s="525"/>
      <c r="THR925" s="3"/>
      <c r="THS925" s="721"/>
      <c r="THT925" s="3"/>
      <c r="THU925" s="525"/>
      <c r="THV925" s="3"/>
      <c r="THW925" s="721"/>
      <c r="THX925" s="3"/>
      <c r="THY925" s="525"/>
      <c r="THZ925" s="3"/>
      <c r="TIA925" s="721"/>
      <c r="TIB925" s="3"/>
      <c r="TIC925" s="525"/>
      <c r="TID925" s="3"/>
      <c r="TIE925" s="721"/>
      <c r="TIF925" s="3"/>
      <c r="TIG925" s="525"/>
      <c r="TIH925" s="3"/>
      <c r="TII925" s="721"/>
      <c r="TIJ925" s="3"/>
      <c r="TIK925" s="525"/>
      <c r="TIL925" s="3"/>
      <c r="TIM925" s="721"/>
      <c r="TIN925" s="3"/>
      <c r="TIO925" s="525"/>
      <c r="TIP925" s="3"/>
      <c r="TIQ925" s="721"/>
      <c r="TIR925" s="3"/>
      <c r="TIS925" s="525"/>
      <c r="TIT925" s="3"/>
      <c r="TIU925" s="721"/>
      <c r="TIV925" s="3"/>
      <c r="TIW925" s="525"/>
      <c r="TIX925" s="3"/>
      <c r="TIY925" s="721"/>
      <c r="TIZ925" s="3"/>
      <c r="TJA925" s="525"/>
      <c r="TJB925" s="3"/>
      <c r="TJC925" s="721"/>
      <c r="TJD925" s="3"/>
      <c r="TJE925" s="525"/>
      <c r="TJF925" s="3"/>
      <c r="TJG925" s="721"/>
      <c r="TJH925" s="3"/>
      <c r="TJI925" s="525"/>
      <c r="TJJ925" s="3"/>
      <c r="TJK925" s="721"/>
      <c r="TJL925" s="3"/>
      <c r="TJM925" s="525"/>
      <c r="TJN925" s="3"/>
      <c r="TJO925" s="721"/>
      <c r="TJP925" s="3"/>
      <c r="TJQ925" s="525"/>
      <c r="TJR925" s="3"/>
      <c r="TJS925" s="721"/>
      <c r="TJT925" s="3"/>
      <c r="TJU925" s="525"/>
      <c r="TJV925" s="3"/>
      <c r="TJW925" s="721"/>
      <c r="TJX925" s="3"/>
      <c r="TJY925" s="525"/>
      <c r="TJZ925" s="3"/>
      <c r="TKA925" s="721"/>
      <c r="TKB925" s="3"/>
      <c r="TKC925" s="525"/>
      <c r="TKD925" s="3"/>
      <c r="TKE925" s="721"/>
      <c r="TKF925" s="3"/>
      <c r="TKG925" s="525"/>
      <c r="TKH925" s="3"/>
      <c r="TKI925" s="721"/>
      <c r="TKJ925" s="3"/>
      <c r="TKK925" s="525"/>
      <c r="TKL925" s="3"/>
      <c r="TKM925" s="721"/>
      <c r="TKN925" s="3"/>
      <c r="TKO925" s="525"/>
      <c r="TKP925" s="3"/>
      <c r="TKQ925" s="721"/>
      <c r="TKR925" s="3"/>
      <c r="TKS925" s="525"/>
      <c r="TKT925" s="3"/>
      <c r="TKU925" s="721"/>
      <c r="TKV925" s="3"/>
      <c r="TKW925" s="525"/>
      <c r="TKX925" s="3"/>
      <c r="TKY925" s="721"/>
      <c r="TKZ925" s="3"/>
      <c r="TLA925" s="525"/>
      <c r="TLB925" s="3"/>
      <c r="TLC925" s="721"/>
      <c r="TLD925" s="3"/>
      <c r="TLE925" s="525"/>
      <c r="TLF925" s="3"/>
      <c r="TLG925" s="721"/>
      <c r="TLH925" s="3"/>
      <c r="TLI925" s="525"/>
      <c r="TLJ925" s="3"/>
      <c r="TLK925" s="721"/>
      <c r="TLL925" s="3"/>
      <c r="TLM925" s="525"/>
      <c r="TLN925" s="3"/>
      <c r="TLO925" s="721"/>
      <c r="TLP925" s="3"/>
      <c r="TLQ925" s="525"/>
      <c r="TLR925" s="3"/>
      <c r="TLS925" s="721"/>
      <c r="TLT925" s="3"/>
      <c r="TLU925" s="525"/>
      <c r="TLV925" s="3"/>
      <c r="TLW925" s="721"/>
      <c r="TLX925" s="3"/>
      <c r="TLY925" s="525"/>
      <c r="TLZ925" s="3"/>
      <c r="TMA925" s="721"/>
      <c r="TMB925" s="3"/>
      <c r="TMC925" s="525"/>
      <c r="TMD925" s="3"/>
      <c r="TME925" s="721"/>
      <c r="TMF925" s="3"/>
      <c r="TMG925" s="525"/>
      <c r="TMH925" s="3"/>
      <c r="TMI925" s="721"/>
      <c r="TMJ925" s="3"/>
      <c r="TMK925" s="525"/>
      <c r="TML925" s="3"/>
      <c r="TMM925" s="721"/>
      <c r="TMN925" s="3"/>
      <c r="TMO925" s="525"/>
      <c r="TMP925" s="3"/>
      <c r="TMQ925" s="721"/>
      <c r="TMR925" s="3"/>
      <c r="TMS925" s="525"/>
      <c r="TMT925" s="3"/>
      <c r="TMU925" s="721"/>
      <c r="TMV925" s="3"/>
      <c r="TMW925" s="525"/>
      <c r="TMX925" s="3"/>
      <c r="TMY925" s="721"/>
      <c r="TMZ925" s="3"/>
      <c r="TNA925" s="525"/>
      <c r="TNB925" s="3"/>
      <c r="TNC925" s="721"/>
      <c r="TND925" s="3"/>
      <c r="TNE925" s="525"/>
      <c r="TNF925" s="3"/>
      <c r="TNG925" s="721"/>
      <c r="TNH925" s="3"/>
      <c r="TNI925" s="525"/>
      <c r="TNJ925" s="3"/>
      <c r="TNK925" s="721"/>
      <c r="TNL925" s="3"/>
      <c r="TNM925" s="525"/>
      <c r="TNN925" s="3"/>
      <c r="TNO925" s="721"/>
      <c r="TNP925" s="3"/>
      <c r="TNQ925" s="525"/>
      <c r="TNR925" s="3"/>
      <c r="TNS925" s="721"/>
      <c r="TNT925" s="3"/>
      <c r="TNU925" s="525"/>
      <c r="TNV925" s="3"/>
      <c r="TNW925" s="721"/>
      <c r="TNX925" s="3"/>
      <c r="TNY925" s="525"/>
      <c r="TNZ925" s="3"/>
      <c r="TOA925" s="721"/>
      <c r="TOB925" s="3"/>
      <c r="TOC925" s="525"/>
      <c r="TOD925" s="3"/>
      <c r="TOE925" s="721"/>
      <c r="TOF925" s="3"/>
      <c r="TOG925" s="525"/>
      <c r="TOH925" s="3"/>
      <c r="TOI925" s="721"/>
      <c r="TOJ925" s="3"/>
      <c r="TOK925" s="525"/>
      <c r="TOL925" s="3"/>
      <c r="TOM925" s="721"/>
      <c r="TON925" s="3"/>
      <c r="TOO925" s="525"/>
      <c r="TOP925" s="3"/>
      <c r="TOQ925" s="721"/>
      <c r="TOR925" s="3"/>
      <c r="TOS925" s="525"/>
      <c r="TOT925" s="3"/>
      <c r="TOU925" s="721"/>
      <c r="TOV925" s="3"/>
      <c r="TOW925" s="525"/>
      <c r="TOX925" s="3"/>
      <c r="TOY925" s="721"/>
      <c r="TOZ925" s="3"/>
      <c r="TPA925" s="525"/>
      <c r="TPB925" s="3"/>
      <c r="TPC925" s="721"/>
      <c r="TPD925" s="3"/>
      <c r="TPE925" s="525"/>
      <c r="TPF925" s="3"/>
      <c r="TPG925" s="721"/>
      <c r="TPH925" s="3"/>
      <c r="TPI925" s="525"/>
      <c r="TPJ925" s="3"/>
      <c r="TPK925" s="721"/>
      <c r="TPL925" s="3"/>
      <c r="TPM925" s="525"/>
      <c r="TPN925" s="3"/>
      <c r="TPO925" s="721"/>
      <c r="TPP925" s="3"/>
      <c r="TPQ925" s="525"/>
      <c r="TPR925" s="3"/>
      <c r="TPS925" s="721"/>
      <c r="TPT925" s="3"/>
      <c r="TPU925" s="525"/>
      <c r="TPV925" s="3"/>
      <c r="TPW925" s="721"/>
      <c r="TPX925" s="3"/>
      <c r="TPY925" s="525"/>
      <c r="TPZ925" s="3"/>
      <c r="TQA925" s="721"/>
      <c r="TQB925" s="3"/>
      <c r="TQC925" s="525"/>
      <c r="TQD925" s="3"/>
      <c r="TQE925" s="721"/>
      <c r="TQF925" s="3"/>
      <c r="TQG925" s="525"/>
      <c r="TQH925" s="3"/>
      <c r="TQI925" s="721"/>
      <c r="TQJ925" s="3"/>
      <c r="TQK925" s="525"/>
      <c r="TQL925" s="3"/>
      <c r="TQM925" s="721"/>
      <c r="TQN925" s="3"/>
      <c r="TQO925" s="525"/>
      <c r="TQP925" s="3"/>
      <c r="TQQ925" s="721"/>
      <c r="TQR925" s="3"/>
      <c r="TQS925" s="525"/>
      <c r="TQT925" s="3"/>
      <c r="TQU925" s="721"/>
      <c r="TQV925" s="3"/>
      <c r="TQW925" s="525"/>
      <c r="TQX925" s="3"/>
      <c r="TQY925" s="721"/>
      <c r="TQZ925" s="3"/>
      <c r="TRA925" s="525"/>
      <c r="TRB925" s="3"/>
      <c r="TRC925" s="721"/>
      <c r="TRD925" s="3"/>
      <c r="TRE925" s="525"/>
      <c r="TRF925" s="3"/>
      <c r="TRG925" s="721"/>
      <c r="TRH925" s="3"/>
      <c r="TRI925" s="525"/>
      <c r="TRJ925" s="3"/>
      <c r="TRK925" s="721"/>
      <c r="TRL925" s="3"/>
      <c r="TRM925" s="525"/>
      <c r="TRN925" s="3"/>
      <c r="TRO925" s="721"/>
      <c r="TRP925" s="3"/>
      <c r="TRQ925" s="525"/>
      <c r="TRR925" s="3"/>
      <c r="TRS925" s="721"/>
      <c r="TRT925" s="3"/>
      <c r="TRU925" s="525"/>
      <c r="TRV925" s="3"/>
      <c r="TRW925" s="721"/>
      <c r="TRX925" s="3"/>
      <c r="TRY925" s="525"/>
      <c r="TRZ925" s="3"/>
      <c r="TSA925" s="721"/>
      <c r="TSB925" s="3"/>
      <c r="TSC925" s="525"/>
      <c r="TSD925" s="3"/>
      <c r="TSE925" s="721"/>
      <c r="TSF925" s="3"/>
      <c r="TSG925" s="525"/>
      <c r="TSH925" s="3"/>
      <c r="TSI925" s="721"/>
      <c r="TSJ925" s="3"/>
      <c r="TSK925" s="525"/>
      <c r="TSL925" s="3"/>
      <c r="TSM925" s="721"/>
      <c r="TSN925" s="3"/>
      <c r="TSO925" s="525"/>
      <c r="TSP925" s="3"/>
      <c r="TSQ925" s="721"/>
      <c r="TSR925" s="3"/>
      <c r="TSS925" s="525"/>
      <c r="TST925" s="3"/>
      <c r="TSU925" s="721"/>
      <c r="TSV925" s="3"/>
      <c r="TSW925" s="525"/>
      <c r="TSX925" s="3"/>
      <c r="TSY925" s="721"/>
      <c r="TSZ925" s="3"/>
      <c r="TTA925" s="525"/>
      <c r="TTB925" s="3"/>
      <c r="TTC925" s="721"/>
      <c r="TTD925" s="3"/>
      <c r="TTE925" s="525"/>
      <c r="TTF925" s="3"/>
      <c r="TTG925" s="721"/>
      <c r="TTH925" s="3"/>
      <c r="TTI925" s="525"/>
      <c r="TTJ925" s="3"/>
      <c r="TTK925" s="721"/>
      <c r="TTL925" s="3"/>
      <c r="TTM925" s="525"/>
      <c r="TTN925" s="3"/>
      <c r="TTO925" s="721"/>
      <c r="TTP925" s="3"/>
      <c r="TTQ925" s="525"/>
      <c r="TTR925" s="3"/>
      <c r="TTS925" s="721"/>
      <c r="TTT925" s="3"/>
      <c r="TTU925" s="525"/>
      <c r="TTV925" s="3"/>
      <c r="TTW925" s="721"/>
      <c r="TTX925" s="3"/>
      <c r="TTY925" s="525"/>
      <c r="TTZ925" s="3"/>
      <c r="TUA925" s="721"/>
      <c r="TUB925" s="3"/>
      <c r="TUC925" s="525"/>
      <c r="TUD925" s="3"/>
      <c r="TUE925" s="721"/>
      <c r="TUF925" s="3"/>
      <c r="TUG925" s="525"/>
      <c r="TUH925" s="3"/>
      <c r="TUI925" s="721"/>
      <c r="TUJ925" s="3"/>
      <c r="TUK925" s="525"/>
      <c r="TUL925" s="3"/>
      <c r="TUM925" s="721"/>
      <c r="TUN925" s="3"/>
      <c r="TUO925" s="525"/>
      <c r="TUP925" s="3"/>
      <c r="TUQ925" s="721"/>
      <c r="TUR925" s="3"/>
      <c r="TUS925" s="525"/>
      <c r="TUT925" s="3"/>
      <c r="TUU925" s="721"/>
      <c r="TUV925" s="3"/>
      <c r="TUW925" s="525"/>
      <c r="TUX925" s="3"/>
      <c r="TUY925" s="721"/>
      <c r="TUZ925" s="3"/>
      <c r="TVA925" s="525"/>
      <c r="TVB925" s="3"/>
      <c r="TVC925" s="721"/>
      <c r="TVD925" s="3"/>
      <c r="TVE925" s="525"/>
      <c r="TVF925" s="3"/>
      <c r="TVG925" s="721"/>
      <c r="TVH925" s="3"/>
      <c r="TVI925" s="525"/>
      <c r="TVJ925" s="3"/>
      <c r="TVK925" s="721"/>
      <c r="TVL925" s="3"/>
      <c r="TVM925" s="525"/>
      <c r="TVN925" s="3"/>
      <c r="TVO925" s="721"/>
      <c r="TVP925" s="3"/>
      <c r="TVQ925" s="525"/>
      <c r="TVR925" s="3"/>
      <c r="TVS925" s="721"/>
      <c r="TVT925" s="3"/>
      <c r="TVU925" s="525"/>
      <c r="TVV925" s="3"/>
      <c r="TVW925" s="721"/>
      <c r="TVX925" s="3"/>
      <c r="TVY925" s="525"/>
      <c r="TVZ925" s="3"/>
      <c r="TWA925" s="721"/>
      <c r="TWB925" s="3"/>
      <c r="TWC925" s="525"/>
      <c r="TWD925" s="3"/>
      <c r="TWE925" s="721"/>
      <c r="TWF925" s="3"/>
      <c r="TWG925" s="525"/>
      <c r="TWH925" s="3"/>
      <c r="TWI925" s="721"/>
      <c r="TWJ925" s="3"/>
      <c r="TWK925" s="525"/>
      <c r="TWL925" s="3"/>
      <c r="TWM925" s="721"/>
      <c r="TWN925" s="3"/>
      <c r="TWO925" s="525"/>
      <c r="TWP925" s="3"/>
      <c r="TWQ925" s="721"/>
      <c r="TWR925" s="3"/>
      <c r="TWS925" s="525"/>
      <c r="TWT925" s="3"/>
      <c r="TWU925" s="721"/>
      <c r="TWV925" s="3"/>
      <c r="TWW925" s="525"/>
      <c r="TWX925" s="3"/>
      <c r="TWY925" s="721"/>
      <c r="TWZ925" s="3"/>
      <c r="TXA925" s="525"/>
      <c r="TXB925" s="3"/>
      <c r="TXC925" s="721"/>
      <c r="TXD925" s="3"/>
      <c r="TXE925" s="525"/>
      <c r="TXF925" s="3"/>
      <c r="TXG925" s="721"/>
      <c r="TXH925" s="3"/>
      <c r="TXI925" s="525"/>
      <c r="TXJ925" s="3"/>
      <c r="TXK925" s="721"/>
      <c r="TXL925" s="3"/>
      <c r="TXM925" s="525"/>
      <c r="TXN925" s="3"/>
      <c r="TXO925" s="721"/>
      <c r="TXP925" s="3"/>
      <c r="TXQ925" s="525"/>
      <c r="TXR925" s="3"/>
      <c r="TXS925" s="721"/>
      <c r="TXT925" s="3"/>
      <c r="TXU925" s="525"/>
      <c r="TXV925" s="3"/>
      <c r="TXW925" s="721"/>
      <c r="TXX925" s="3"/>
      <c r="TXY925" s="525"/>
      <c r="TXZ925" s="3"/>
      <c r="TYA925" s="721"/>
      <c r="TYB925" s="3"/>
      <c r="TYC925" s="525"/>
      <c r="TYD925" s="3"/>
      <c r="TYE925" s="721"/>
      <c r="TYF925" s="3"/>
      <c r="TYG925" s="525"/>
      <c r="TYH925" s="3"/>
      <c r="TYI925" s="721"/>
      <c r="TYJ925" s="3"/>
      <c r="TYK925" s="525"/>
      <c r="TYL925" s="3"/>
      <c r="TYM925" s="721"/>
      <c r="TYN925" s="3"/>
      <c r="TYO925" s="525"/>
      <c r="TYP925" s="3"/>
      <c r="TYQ925" s="721"/>
      <c r="TYR925" s="3"/>
      <c r="TYS925" s="525"/>
      <c r="TYT925" s="3"/>
      <c r="TYU925" s="721"/>
      <c r="TYV925" s="3"/>
      <c r="TYW925" s="525"/>
      <c r="TYX925" s="3"/>
      <c r="TYY925" s="721"/>
      <c r="TYZ925" s="3"/>
      <c r="TZA925" s="525"/>
      <c r="TZB925" s="3"/>
      <c r="TZC925" s="721"/>
      <c r="TZD925" s="3"/>
      <c r="TZE925" s="525"/>
      <c r="TZF925" s="3"/>
      <c r="TZG925" s="721"/>
      <c r="TZH925" s="3"/>
      <c r="TZI925" s="525"/>
      <c r="TZJ925" s="3"/>
      <c r="TZK925" s="721"/>
      <c r="TZL925" s="3"/>
      <c r="TZM925" s="525"/>
      <c r="TZN925" s="3"/>
      <c r="TZO925" s="721"/>
      <c r="TZP925" s="3"/>
      <c r="TZQ925" s="525"/>
      <c r="TZR925" s="3"/>
      <c r="TZS925" s="721"/>
      <c r="TZT925" s="3"/>
      <c r="TZU925" s="525"/>
      <c r="TZV925" s="3"/>
      <c r="TZW925" s="721"/>
      <c r="TZX925" s="3"/>
      <c r="TZY925" s="525"/>
      <c r="TZZ925" s="3"/>
      <c r="UAA925" s="721"/>
      <c r="UAB925" s="3"/>
      <c r="UAC925" s="525"/>
      <c r="UAD925" s="3"/>
      <c r="UAE925" s="721"/>
      <c r="UAF925" s="3"/>
      <c r="UAG925" s="525"/>
      <c r="UAH925" s="3"/>
      <c r="UAI925" s="721"/>
      <c r="UAJ925" s="3"/>
      <c r="UAK925" s="525"/>
      <c r="UAL925" s="3"/>
      <c r="UAM925" s="721"/>
      <c r="UAN925" s="3"/>
      <c r="UAO925" s="525"/>
      <c r="UAP925" s="3"/>
      <c r="UAQ925" s="721"/>
      <c r="UAR925" s="3"/>
      <c r="UAS925" s="525"/>
      <c r="UAT925" s="3"/>
      <c r="UAU925" s="721"/>
      <c r="UAV925" s="3"/>
      <c r="UAW925" s="525"/>
      <c r="UAX925" s="3"/>
      <c r="UAY925" s="721"/>
      <c r="UAZ925" s="3"/>
      <c r="UBA925" s="525"/>
      <c r="UBB925" s="3"/>
      <c r="UBC925" s="721"/>
      <c r="UBD925" s="3"/>
      <c r="UBE925" s="525"/>
      <c r="UBF925" s="3"/>
      <c r="UBG925" s="721"/>
      <c r="UBH925" s="3"/>
      <c r="UBI925" s="525"/>
      <c r="UBJ925" s="3"/>
      <c r="UBK925" s="721"/>
      <c r="UBL925" s="3"/>
      <c r="UBM925" s="525"/>
      <c r="UBN925" s="3"/>
      <c r="UBO925" s="721"/>
      <c r="UBP925" s="3"/>
      <c r="UBQ925" s="525"/>
      <c r="UBR925" s="3"/>
      <c r="UBS925" s="721"/>
      <c r="UBT925" s="3"/>
      <c r="UBU925" s="525"/>
      <c r="UBV925" s="3"/>
      <c r="UBW925" s="721"/>
      <c r="UBX925" s="3"/>
      <c r="UBY925" s="525"/>
      <c r="UBZ925" s="3"/>
      <c r="UCA925" s="721"/>
      <c r="UCB925" s="3"/>
      <c r="UCC925" s="525"/>
      <c r="UCD925" s="3"/>
      <c r="UCE925" s="721"/>
      <c r="UCF925" s="3"/>
      <c r="UCG925" s="525"/>
      <c r="UCH925" s="3"/>
      <c r="UCI925" s="721"/>
      <c r="UCJ925" s="3"/>
      <c r="UCK925" s="525"/>
      <c r="UCL925" s="3"/>
      <c r="UCM925" s="721"/>
      <c r="UCN925" s="3"/>
      <c r="UCO925" s="525"/>
      <c r="UCP925" s="3"/>
      <c r="UCQ925" s="721"/>
      <c r="UCR925" s="3"/>
      <c r="UCS925" s="525"/>
      <c r="UCT925" s="3"/>
      <c r="UCU925" s="721"/>
      <c r="UCV925" s="3"/>
      <c r="UCW925" s="525"/>
      <c r="UCX925" s="3"/>
      <c r="UCY925" s="721"/>
      <c r="UCZ925" s="3"/>
      <c r="UDA925" s="525"/>
      <c r="UDB925" s="3"/>
      <c r="UDC925" s="721"/>
      <c r="UDD925" s="3"/>
      <c r="UDE925" s="525"/>
      <c r="UDF925" s="3"/>
      <c r="UDG925" s="721"/>
      <c r="UDH925" s="3"/>
      <c r="UDI925" s="525"/>
      <c r="UDJ925" s="3"/>
      <c r="UDK925" s="721"/>
      <c r="UDL925" s="3"/>
      <c r="UDM925" s="525"/>
      <c r="UDN925" s="3"/>
      <c r="UDO925" s="721"/>
      <c r="UDP925" s="3"/>
      <c r="UDQ925" s="525"/>
      <c r="UDR925" s="3"/>
      <c r="UDS925" s="721"/>
      <c r="UDT925" s="3"/>
      <c r="UDU925" s="525"/>
      <c r="UDV925" s="3"/>
      <c r="UDW925" s="721"/>
      <c r="UDX925" s="3"/>
      <c r="UDY925" s="525"/>
      <c r="UDZ925" s="3"/>
      <c r="UEA925" s="721"/>
      <c r="UEB925" s="3"/>
      <c r="UEC925" s="525"/>
      <c r="UED925" s="3"/>
      <c r="UEE925" s="721"/>
      <c r="UEF925" s="3"/>
      <c r="UEG925" s="525"/>
      <c r="UEH925" s="3"/>
      <c r="UEI925" s="721"/>
      <c r="UEJ925" s="3"/>
      <c r="UEK925" s="525"/>
      <c r="UEL925" s="3"/>
      <c r="UEM925" s="721"/>
      <c r="UEN925" s="3"/>
      <c r="UEO925" s="525"/>
      <c r="UEP925" s="3"/>
      <c r="UEQ925" s="721"/>
      <c r="UER925" s="3"/>
      <c r="UES925" s="525"/>
      <c r="UET925" s="3"/>
      <c r="UEU925" s="721"/>
      <c r="UEV925" s="3"/>
      <c r="UEW925" s="525"/>
      <c r="UEX925" s="3"/>
      <c r="UEY925" s="721"/>
      <c r="UEZ925" s="3"/>
      <c r="UFA925" s="525"/>
      <c r="UFB925" s="3"/>
      <c r="UFC925" s="721"/>
      <c r="UFD925" s="3"/>
      <c r="UFE925" s="525"/>
      <c r="UFF925" s="3"/>
      <c r="UFG925" s="721"/>
      <c r="UFH925" s="3"/>
      <c r="UFI925" s="525"/>
      <c r="UFJ925" s="3"/>
      <c r="UFK925" s="721"/>
      <c r="UFL925" s="3"/>
      <c r="UFM925" s="525"/>
      <c r="UFN925" s="3"/>
      <c r="UFO925" s="721"/>
      <c r="UFP925" s="3"/>
      <c r="UFQ925" s="525"/>
      <c r="UFR925" s="3"/>
      <c r="UFS925" s="721"/>
      <c r="UFT925" s="3"/>
      <c r="UFU925" s="525"/>
      <c r="UFV925" s="3"/>
      <c r="UFW925" s="721"/>
      <c r="UFX925" s="3"/>
      <c r="UFY925" s="525"/>
      <c r="UFZ925" s="3"/>
      <c r="UGA925" s="721"/>
      <c r="UGB925" s="3"/>
      <c r="UGC925" s="525"/>
      <c r="UGD925" s="3"/>
      <c r="UGE925" s="721"/>
      <c r="UGF925" s="3"/>
      <c r="UGG925" s="525"/>
      <c r="UGH925" s="3"/>
      <c r="UGI925" s="721"/>
      <c r="UGJ925" s="3"/>
      <c r="UGK925" s="525"/>
      <c r="UGL925" s="3"/>
      <c r="UGM925" s="721"/>
      <c r="UGN925" s="3"/>
      <c r="UGO925" s="525"/>
      <c r="UGP925" s="3"/>
      <c r="UGQ925" s="721"/>
      <c r="UGR925" s="3"/>
      <c r="UGS925" s="525"/>
      <c r="UGT925" s="3"/>
      <c r="UGU925" s="721"/>
      <c r="UGV925" s="3"/>
      <c r="UGW925" s="525"/>
      <c r="UGX925" s="3"/>
      <c r="UGY925" s="721"/>
      <c r="UGZ925" s="3"/>
      <c r="UHA925" s="525"/>
      <c r="UHB925" s="3"/>
      <c r="UHC925" s="721"/>
      <c r="UHD925" s="3"/>
      <c r="UHE925" s="525"/>
      <c r="UHF925" s="3"/>
      <c r="UHG925" s="721"/>
      <c r="UHH925" s="3"/>
      <c r="UHI925" s="525"/>
      <c r="UHJ925" s="3"/>
      <c r="UHK925" s="721"/>
      <c r="UHL925" s="3"/>
      <c r="UHM925" s="525"/>
      <c r="UHN925" s="3"/>
      <c r="UHO925" s="721"/>
      <c r="UHP925" s="3"/>
      <c r="UHQ925" s="525"/>
      <c r="UHR925" s="3"/>
      <c r="UHS925" s="721"/>
      <c r="UHT925" s="3"/>
      <c r="UHU925" s="525"/>
      <c r="UHV925" s="3"/>
      <c r="UHW925" s="721"/>
      <c r="UHX925" s="3"/>
      <c r="UHY925" s="525"/>
      <c r="UHZ925" s="3"/>
      <c r="UIA925" s="721"/>
      <c r="UIB925" s="3"/>
      <c r="UIC925" s="525"/>
      <c r="UID925" s="3"/>
      <c r="UIE925" s="721"/>
      <c r="UIF925" s="3"/>
      <c r="UIG925" s="525"/>
      <c r="UIH925" s="3"/>
      <c r="UII925" s="721"/>
      <c r="UIJ925" s="3"/>
      <c r="UIK925" s="525"/>
      <c r="UIL925" s="3"/>
      <c r="UIM925" s="721"/>
      <c r="UIN925" s="3"/>
      <c r="UIO925" s="525"/>
      <c r="UIP925" s="3"/>
      <c r="UIQ925" s="721"/>
      <c r="UIR925" s="3"/>
      <c r="UIS925" s="525"/>
      <c r="UIT925" s="3"/>
      <c r="UIU925" s="721"/>
      <c r="UIV925" s="3"/>
      <c r="UIW925" s="525"/>
      <c r="UIX925" s="3"/>
      <c r="UIY925" s="721"/>
      <c r="UIZ925" s="3"/>
      <c r="UJA925" s="525"/>
      <c r="UJB925" s="3"/>
      <c r="UJC925" s="721"/>
      <c r="UJD925" s="3"/>
      <c r="UJE925" s="525"/>
      <c r="UJF925" s="3"/>
      <c r="UJG925" s="721"/>
      <c r="UJH925" s="3"/>
      <c r="UJI925" s="525"/>
      <c r="UJJ925" s="3"/>
      <c r="UJK925" s="721"/>
      <c r="UJL925" s="3"/>
      <c r="UJM925" s="525"/>
      <c r="UJN925" s="3"/>
      <c r="UJO925" s="721"/>
      <c r="UJP925" s="3"/>
      <c r="UJQ925" s="525"/>
      <c r="UJR925" s="3"/>
      <c r="UJS925" s="721"/>
      <c r="UJT925" s="3"/>
      <c r="UJU925" s="525"/>
      <c r="UJV925" s="3"/>
      <c r="UJW925" s="721"/>
      <c r="UJX925" s="3"/>
      <c r="UJY925" s="525"/>
      <c r="UJZ925" s="3"/>
      <c r="UKA925" s="721"/>
      <c r="UKB925" s="3"/>
      <c r="UKC925" s="525"/>
      <c r="UKD925" s="3"/>
      <c r="UKE925" s="721"/>
      <c r="UKF925" s="3"/>
      <c r="UKG925" s="525"/>
      <c r="UKH925" s="3"/>
      <c r="UKI925" s="721"/>
      <c r="UKJ925" s="3"/>
      <c r="UKK925" s="525"/>
      <c r="UKL925" s="3"/>
      <c r="UKM925" s="721"/>
      <c r="UKN925" s="3"/>
      <c r="UKO925" s="525"/>
      <c r="UKP925" s="3"/>
      <c r="UKQ925" s="721"/>
      <c r="UKR925" s="3"/>
      <c r="UKS925" s="525"/>
      <c r="UKT925" s="3"/>
      <c r="UKU925" s="721"/>
      <c r="UKV925" s="3"/>
      <c r="UKW925" s="525"/>
      <c r="UKX925" s="3"/>
      <c r="UKY925" s="721"/>
      <c r="UKZ925" s="3"/>
      <c r="ULA925" s="525"/>
      <c r="ULB925" s="3"/>
      <c r="ULC925" s="721"/>
      <c r="ULD925" s="3"/>
      <c r="ULE925" s="525"/>
      <c r="ULF925" s="3"/>
      <c r="ULG925" s="721"/>
      <c r="ULH925" s="3"/>
      <c r="ULI925" s="525"/>
      <c r="ULJ925" s="3"/>
      <c r="ULK925" s="721"/>
      <c r="ULL925" s="3"/>
      <c r="ULM925" s="525"/>
      <c r="ULN925" s="3"/>
      <c r="ULO925" s="721"/>
      <c r="ULP925" s="3"/>
      <c r="ULQ925" s="525"/>
      <c r="ULR925" s="3"/>
      <c r="ULS925" s="721"/>
      <c r="ULT925" s="3"/>
      <c r="ULU925" s="525"/>
      <c r="ULV925" s="3"/>
      <c r="ULW925" s="721"/>
      <c r="ULX925" s="3"/>
      <c r="ULY925" s="525"/>
      <c r="ULZ925" s="3"/>
      <c r="UMA925" s="721"/>
      <c r="UMB925" s="3"/>
      <c r="UMC925" s="525"/>
      <c r="UMD925" s="3"/>
      <c r="UME925" s="721"/>
      <c r="UMF925" s="3"/>
      <c r="UMG925" s="525"/>
      <c r="UMH925" s="3"/>
      <c r="UMI925" s="721"/>
      <c r="UMJ925" s="3"/>
      <c r="UMK925" s="525"/>
      <c r="UML925" s="3"/>
      <c r="UMM925" s="721"/>
      <c r="UMN925" s="3"/>
      <c r="UMO925" s="525"/>
      <c r="UMP925" s="3"/>
      <c r="UMQ925" s="721"/>
      <c r="UMR925" s="3"/>
      <c r="UMS925" s="525"/>
      <c r="UMT925" s="3"/>
      <c r="UMU925" s="721"/>
      <c r="UMV925" s="3"/>
      <c r="UMW925" s="525"/>
      <c r="UMX925" s="3"/>
      <c r="UMY925" s="721"/>
      <c r="UMZ925" s="3"/>
      <c r="UNA925" s="525"/>
      <c r="UNB925" s="3"/>
      <c r="UNC925" s="721"/>
      <c r="UND925" s="3"/>
      <c r="UNE925" s="525"/>
      <c r="UNF925" s="3"/>
      <c r="UNG925" s="721"/>
      <c r="UNH925" s="3"/>
      <c r="UNI925" s="525"/>
      <c r="UNJ925" s="3"/>
      <c r="UNK925" s="721"/>
      <c r="UNL925" s="3"/>
      <c r="UNM925" s="525"/>
      <c r="UNN925" s="3"/>
      <c r="UNO925" s="721"/>
      <c r="UNP925" s="3"/>
      <c r="UNQ925" s="525"/>
      <c r="UNR925" s="3"/>
      <c r="UNS925" s="721"/>
      <c r="UNT925" s="3"/>
      <c r="UNU925" s="525"/>
      <c r="UNV925" s="3"/>
      <c r="UNW925" s="721"/>
      <c r="UNX925" s="3"/>
      <c r="UNY925" s="525"/>
      <c r="UNZ925" s="3"/>
      <c r="UOA925" s="721"/>
      <c r="UOB925" s="3"/>
      <c r="UOC925" s="525"/>
      <c r="UOD925" s="3"/>
      <c r="UOE925" s="721"/>
      <c r="UOF925" s="3"/>
      <c r="UOG925" s="525"/>
      <c r="UOH925" s="3"/>
      <c r="UOI925" s="721"/>
      <c r="UOJ925" s="3"/>
      <c r="UOK925" s="525"/>
      <c r="UOL925" s="3"/>
      <c r="UOM925" s="721"/>
      <c r="UON925" s="3"/>
      <c r="UOO925" s="525"/>
      <c r="UOP925" s="3"/>
      <c r="UOQ925" s="721"/>
      <c r="UOR925" s="3"/>
      <c r="UOS925" s="525"/>
      <c r="UOT925" s="3"/>
      <c r="UOU925" s="721"/>
      <c r="UOV925" s="3"/>
      <c r="UOW925" s="525"/>
      <c r="UOX925" s="3"/>
      <c r="UOY925" s="721"/>
      <c r="UOZ925" s="3"/>
      <c r="UPA925" s="525"/>
      <c r="UPB925" s="3"/>
      <c r="UPC925" s="721"/>
      <c r="UPD925" s="3"/>
      <c r="UPE925" s="525"/>
      <c r="UPF925" s="3"/>
      <c r="UPG925" s="721"/>
      <c r="UPH925" s="3"/>
      <c r="UPI925" s="525"/>
      <c r="UPJ925" s="3"/>
      <c r="UPK925" s="721"/>
      <c r="UPL925" s="3"/>
      <c r="UPM925" s="525"/>
      <c r="UPN925" s="3"/>
      <c r="UPO925" s="721"/>
      <c r="UPP925" s="3"/>
      <c r="UPQ925" s="525"/>
      <c r="UPR925" s="3"/>
      <c r="UPS925" s="721"/>
      <c r="UPT925" s="3"/>
      <c r="UPU925" s="525"/>
      <c r="UPV925" s="3"/>
      <c r="UPW925" s="721"/>
      <c r="UPX925" s="3"/>
      <c r="UPY925" s="525"/>
      <c r="UPZ925" s="3"/>
      <c r="UQA925" s="721"/>
      <c r="UQB925" s="3"/>
      <c r="UQC925" s="525"/>
      <c r="UQD925" s="3"/>
      <c r="UQE925" s="721"/>
      <c r="UQF925" s="3"/>
      <c r="UQG925" s="525"/>
      <c r="UQH925" s="3"/>
      <c r="UQI925" s="721"/>
      <c r="UQJ925" s="3"/>
      <c r="UQK925" s="525"/>
      <c r="UQL925" s="3"/>
      <c r="UQM925" s="721"/>
      <c r="UQN925" s="3"/>
      <c r="UQO925" s="525"/>
      <c r="UQP925" s="3"/>
      <c r="UQQ925" s="721"/>
      <c r="UQR925" s="3"/>
      <c r="UQS925" s="525"/>
      <c r="UQT925" s="3"/>
      <c r="UQU925" s="721"/>
      <c r="UQV925" s="3"/>
      <c r="UQW925" s="525"/>
      <c r="UQX925" s="3"/>
      <c r="UQY925" s="721"/>
      <c r="UQZ925" s="3"/>
      <c r="URA925" s="525"/>
      <c r="URB925" s="3"/>
      <c r="URC925" s="721"/>
      <c r="URD925" s="3"/>
      <c r="URE925" s="525"/>
      <c r="URF925" s="3"/>
      <c r="URG925" s="721"/>
      <c r="URH925" s="3"/>
      <c r="URI925" s="525"/>
      <c r="URJ925" s="3"/>
      <c r="URK925" s="721"/>
      <c r="URL925" s="3"/>
      <c r="URM925" s="525"/>
      <c r="URN925" s="3"/>
      <c r="URO925" s="721"/>
      <c r="URP925" s="3"/>
      <c r="URQ925" s="525"/>
      <c r="URR925" s="3"/>
      <c r="URS925" s="721"/>
      <c r="URT925" s="3"/>
      <c r="URU925" s="525"/>
      <c r="URV925" s="3"/>
      <c r="URW925" s="721"/>
      <c r="URX925" s="3"/>
      <c r="URY925" s="525"/>
      <c r="URZ925" s="3"/>
      <c r="USA925" s="721"/>
      <c r="USB925" s="3"/>
      <c r="USC925" s="525"/>
      <c r="USD925" s="3"/>
      <c r="USE925" s="721"/>
      <c r="USF925" s="3"/>
      <c r="USG925" s="525"/>
      <c r="USH925" s="3"/>
      <c r="USI925" s="721"/>
      <c r="USJ925" s="3"/>
      <c r="USK925" s="525"/>
      <c r="USL925" s="3"/>
      <c r="USM925" s="721"/>
      <c r="USN925" s="3"/>
      <c r="USO925" s="525"/>
      <c r="USP925" s="3"/>
      <c r="USQ925" s="721"/>
      <c r="USR925" s="3"/>
      <c r="USS925" s="525"/>
      <c r="UST925" s="3"/>
      <c r="USU925" s="721"/>
      <c r="USV925" s="3"/>
      <c r="USW925" s="525"/>
      <c r="USX925" s="3"/>
      <c r="USY925" s="721"/>
      <c r="USZ925" s="3"/>
      <c r="UTA925" s="525"/>
      <c r="UTB925" s="3"/>
      <c r="UTC925" s="721"/>
      <c r="UTD925" s="3"/>
      <c r="UTE925" s="525"/>
      <c r="UTF925" s="3"/>
      <c r="UTG925" s="721"/>
      <c r="UTH925" s="3"/>
      <c r="UTI925" s="525"/>
      <c r="UTJ925" s="3"/>
      <c r="UTK925" s="721"/>
      <c r="UTL925" s="3"/>
      <c r="UTM925" s="525"/>
      <c r="UTN925" s="3"/>
      <c r="UTO925" s="721"/>
      <c r="UTP925" s="3"/>
      <c r="UTQ925" s="525"/>
      <c r="UTR925" s="3"/>
      <c r="UTS925" s="721"/>
      <c r="UTT925" s="3"/>
      <c r="UTU925" s="525"/>
      <c r="UTV925" s="3"/>
      <c r="UTW925" s="721"/>
      <c r="UTX925" s="3"/>
      <c r="UTY925" s="525"/>
      <c r="UTZ925" s="3"/>
      <c r="UUA925" s="721"/>
      <c r="UUB925" s="3"/>
      <c r="UUC925" s="525"/>
      <c r="UUD925" s="3"/>
      <c r="UUE925" s="721"/>
      <c r="UUF925" s="3"/>
      <c r="UUG925" s="525"/>
      <c r="UUH925" s="3"/>
      <c r="UUI925" s="721"/>
      <c r="UUJ925" s="3"/>
      <c r="UUK925" s="525"/>
      <c r="UUL925" s="3"/>
      <c r="UUM925" s="721"/>
      <c r="UUN925" s="3"/>
      <c r="UUO925" s="525"/>
      <c r="UUP925" s="3"/>
      <c r="UUQ925" s="721"/>
      <c r="UUR925" s="3"/>
      <c r="UUS925" s="525"/>
      <c r="UUT925" s="3"/>
      <c r="UUU925" s="721"/>
      <c r="UUV925" s="3"/>
      <c r="UUW925" s="525"/>
      <c r="UUX925" s="3"/>
      <c r="UUY925" s="721"/>
      <c r="UUZ925" s="3"/>
      <c r="UVA925" s="525"/>
      <c r="UVB925" s="3"/>
      <c r="UVC925" s="721"/>
      <c r="UVD925" s="3"/>
      <c r="UVE925" s="525"/>
      <c r="UVF925" s="3"/>
      <c r="UVG925" s="721"/>
      <c r="UVH925" s="3"/>
      <c r="UVI925" s="525"/>
      <c r="UVJ925" s="3"/>
      <c r="UVK925" s="721"/>
      <c r="UVL925" s="3"/>
      <c r="UVM925" s="525"/>
      <c r="UVN925" s="3"/>
      <c r="UVO925" s="721"/>
      <c r="UVP925" s="3"/>
      <c r="UVQ925" s="525"/>
      <c r="UVR925" s="3"/>
      <c r="UVS925" s="721"/>
      <c r="UVT925" s="3"/>
      <c r="UVU925" s="525"/>
      <c r="UVV925" s="3"/>
      <c r="UVW925" s="721"/>
      <c r="UVX925" s="3"/>
      <c r="UVY925" s="525"/>
      <c r="UVZ925" s="3"/>
      <c r="UWA925" s="721"/>
      <c r="UWB925" s="3"/>
      <c r="UWC925" s="525"/>
      <c r="UWD925" s="3"/>
      <c r="UWE925" s="721"/>
      <c r="UWF925" s="3"/>
      <c r="UWG925" s="525"/>
      <c r="UWH925" s="3"/>
      <c r="UWI925" s="721"/>
      <c r="UWJ925" s="3"/>
      <c r="UWK925" s="525"/>
      <c r="UWL925" s="3"/>
      <c r="UWM925" s="721"/>
      <c r="UWN925" s="3"/>
      <c r="UWO925" s="525"/>
      <c r="UWP925" s="3"/>
      <c r="UWQ925" s="721"/>
      <c r="UWR925" s="3"/>
      <c r="UWS925" s="525"/>
      <c r="UWT925" s="3"/>
      <c r="UWU925" s="721"/>
      <c r="UWV925" s="3"/>
      <c r="UWW925" s="525"/>
      <c r="UWX925" s="3"/>
      <c r="UWY925" s="721"/>
      <c r="UWZ925" s="3"/>
      <c r="UXA925" s="525"/>
      <c r="UXB925" s="3"/>
      <c r="UXC925" s="721"/>
      <c r="UXD925" s="3"/>
      <c r="UXE925" s="525"/>
      <c r="UXF925" s="3"/>
      <c r="UXG925" s="721"/>
      <c r="UXH925" s="3"/>
      <c r="UXI925" s="525"/>
      <c r="UXJ925" s="3"/>
      <c r="UXK925" s="721"/>
      <c r="UXL925" s="3"/>
      <c r="UXM925" s="525"/>
      <c r="UXN925" s="3"/>
      <c r="UXO925" s="721"/>
      <c r="UXP925" s="3"/>
      <c r="UXQ925" s="525"/>
      <c r="UXR925" s="3"/>
      <c r="UXS925" s="721"/>
      <c r="UXT925" s="3"/>
      <c r="UXU925" s="525"/>
      <c r="UXV925" s="3"/>
      <c r="UXW925" s="721"/>
      <c r="UXX925" s="3"/>
      <c r="UXY925" s="525"/>
      <c r="UXZ925" s="3"/>
      <c r="UYA925" s="721"/>
      <c r="UYB925" s="3"/>
      <c r="UYC925" s="525"/>
      <c r="UYD925" s="3"/>
      <c r="UYE925" s="721"/>
      <c r="UYF925" s="3"/>
      <c r="UYG925" s="525"/>
      <c r="UYH925" s="3"/>
      <c r="UYI925" s="721"/>
      <c r="UYJ925" s="3"/>
      <c r="UYK925" s="525"/>
      <c r="UYL925" s="3"/>
      <c r="UYM925" s="721"/>
      <c r="UYN925" s="3"/>
      <c r="UYO925" s="525"/>
      <c r="UYP925" s="3"/>
      <c r="UYQ925" s="721"/>
      <c r="UYR925" s="3"/>
      <c r="UYS925" s="525"/>
      <c r="UYT925" s="3"/>
      <c r="UYU925" s="721"/>
      <c r="UYV925" s="3"/>
      <c r="UYW925" s="525"/>
      <c r="UYX925" s="3"/>
      <c r="UYY925" s="721"/>
      <c r="UYZ925" s="3"/>
      <c r="UZA925" s="525"/>
      <c r="UZB925" s="3"/>
      <c r="UZC925" s="721"/>
      <c r="UZD925" s="3"/>
      <c r="UZE925" s="525"/>
      <c r="UZF925" s="3"/>
      <c r="UZG925" s="721"/>
      <c r="UZH925" s="3"/>
      <c r="UZI925" s="525"/>
      <c r="UZJ925" s="3"/>
      <c r="UZK925" s="721"/>
      <c r="UZL925" s="3"/>
      <c r="UZM925" s="525"/>
      <c r="UZN925" s="3"/>
      <c r="UZO925" s="721"/>
      <c r="UZP925" s="3"/>
      <c r="UZQ925" s="525"/>
      <c r="UZR925" s="3"/>
      <c r="UZS925" s="721"/>
      <c r="UZT925" s="3"/>
      <c r="UZU925" s="525"/>
      <c r="UZV925" s="3"/>
      <c r="UZW925" s="721"/>
      <c r="UZX925" s="3"/>
      <c r="UZY925" s="525"/>
      <c r="UZZ925" s="3"/>
      <c r="VAA925" s="721"/>
      <c r="VAB925" s="3"/>
      <c r="VAC925" s="525"/>
      <c r="VAD925" s="3"/>
      <c r="VAE925" s="721"/>
      <c r="VAF925" s="3"/>
      <c r="VAG925" s="525"/>
      <c r="VAH925" s="3"/>
      <c r="VAI925" s="721"/>
      <c r="VAJ925" s="3"/>
      <c r="VAK925" s="525"/>
      <c r="VAL925" s="3"/>
      <c r="VAM925" s="721"/>
      <c r="VAN925" s="3"/>
      <c r="VAO925" s="525"/>
      <c r="VAP925" s="3"/>
      <c r="VAQ925" s="721"/>
      <c r="VAR925" s="3"/>
      <c r="VAS925" s="525"/>
      <c r="VAT925" s="3"/>
      <c r="VAU925" s="721"/>
      <c r="VAV925" s="3"/>
      <c r="VAW925" s="525"/>
      <c r="VAX925" s="3"/>
      <c r="VAY925" s="721"/>
      <c r="VAZ925" s="3"/>
      <c r="VBA925" s="525"/>
      <c r="VBB925" s="3"/>
      <c r="VBC925" s="721"/>
      <c r="VBD925" s="3"/>
      <c r="VBE925" s="525"/>
      <c r="VBF925" s="3"/>
      <c r="VBG925" s="721"/>
      <c r="VBH925" s="3"/>
      <c r="VBI925" s="525"/>
      <c r="VBJ925" s="3"/>
      <c r="VBK925" s="721"/>
      <c r="VBL925" s="3"/>
      <c r="VBM925" s="525"/>
      <c r="VBN925" s="3"/>
      <c r="VBO925" s="721"/>
      <c r="VBP925" s="3"/>
      <c r="VBQ925" s="525"/>
      <c r="VBR925" s="3"/>
      <c r="VBS925" s="721"/>
      <c r="VBT925" s="3"/>
      <c r="VBU925" s="525"/>
      <c r="VBV925" s="3"/>
      <c r="VBW925" s="721"/>
      <c r="VBX925" s="3"/>
      <c r="VBY925" s="525"/>
      <c r="VBZ925" s="3"/>
      <c r="VCA925" s="721"/>
      <c r="VCB925" s="3"/>
      <c r="VCC925" s="525"/>
      <c r="VCD925" s="3"/>
      <c r="VCE925" s="721"/>
      <c r="VCF925" s="3"/>
      <c r="VCG925" s="525"/>
      <c r="VCH925" s="3"/>
      <c r="VCI925" s="721"/>
      <c r="VCJ925" s="3"/>
      <c r="VCK925" s="525"/>
      <c r="VCL925" s="3"/>
      <c r="VCM925" s="721"/>
      <c r="VCN925" s="3"/>
      <c r="VCO925" s="525"/>
      <c r="VCP925" s="3"/>
      <c r="VCQ925" s="721"/>
      <c r="VCR925" s="3"/>
      <c r="VCS925" s="525"/>
      <c r="VCT925" s="3"/>
      <c r="VCU925" s="721"/>
      <c r="VCV925" s="3"/>
      <c r="VCW925" s="525"/>
      <c r="VCX925" s="3"/>
      <c r="VCY925" s="721"/>
      <c r="VCZ925" s="3"/>
      <c r="VDA925" s="525"/>
      <c r="VDB925" s="3"/>
      <c r="VDC925" s="721"/>
      <c r="VDD925" s="3"/>
      <c r="VDE925" s="525"/>
      <c r="VDF925" s="3"/>
      <c r="VDG925" s="721"/>
      <c r="VDH925" s="3"/>
      <c r="VDI925" s="525"/>
      <c r="VDJ925" s="3"/>
      <c r="VDK925" s="721"/>
      <c r="VDL925" s="3"/>
      <c r="VDM925" s="525"/>
      <c r="VDN925" s="3"/>
      <c r="VDO925" s="721"/>
      <c r="VDP925" s="3"/>
      <c r="VDQ925" s="525"/>
      <c r="VDR925" s="3"/>
      <c r="VDS925" s="721"/>
      <c r="VDT925" s="3"/>
      <c r="VDU925" s="525"/>
      <c r="VDV925" s="3"/>
      <c r="VDW925" s="721"/>
      <c r="VDX925" s="3"/>
      <c r="VDY925" s="525"/>
      <c r="VDZ925" s="3"/>
      <c r="VEA925" s="721"/>
      <c r="VEB925" s="3"/>
      <c r="VEC925" s="525"/>
      <c r="VED925" s="3"/>
      <c r="VEE925" s="721"/>
      <c r="VEF925" s="3"/>
      <c r="VEG925" s="525"/>
      <c r="VEH925" s="3"/>
      <c r="VEI925" s="721"/>
      <c r="VEJ925" s="3"/>
      <c r="VEK925" s="525"/>
      <c r="VEL925" s="3"/>
      <c r="VEM925" s="721"/>
      <c r="VEN925" s="3"/>
      <c r="VEO925" s="525"/>
      <c r="VEP925" s="3"/>
      <c r="VEQ925" s="721"/>
      <c r="VER925" s="3"/>
      <c r="VES925" s="525"/>
      <c r="VET925" s="3"/>
      <c r="VEU925" s="721"/>
      <c r="VEV925" s="3"/>
      <c r="VEW925" s="525"/>
      <c r="VEX925" s="3"/>
      <c r="VEY925" s="721"/>
      <c r="VEZ925" s="3"/>
      <c r="VFA925" s="525"/>
      <c r="VFB925" s="3"/>
      <c r="VFC925" s="721"/>
      <c r="VFD925" s="3"/>
      <c r="VFE925" s="525"/>
      <c r="VFF925" s="3"/>
      <c r="VFG925" s="721"/>
      <c r="VFH925" s="3"/>
      <c r="VFI925" s="525"/>
      <c r="VFJ925" s="3"/>
      <c r="VFK925" s="721"/>
      <c r="VFL925" s="3"/>
      <c r="VFM925" s="525"/>
      <c r="VFN925" s="3"/>
      <c r="VFO925" s="721"/>
      <c r="VFP925" s="3"/>
      <c r="VFQ925" s="525"/>
      <c r="VFR925" s="3"/>
      <c r="VFS925" s="721"/>
      <c r="VFT925" s="3"/>
      <c r="VFU925" s="525"/>
      <c r="VFV925" s="3"/>
      <c r="VFW925" s="721"/>
      <c r="VFX925" s="3"/>
      <c r="VFY925" s="525"/>
      <c r="VFZ925" s="3"/>
      <c r="VGA925" s="721"/>
      <c r="VGB925" s="3"/>
      <c r="VGC925" s="525"/>
      <c r="VGD925" s="3"/>
      <c r="VGE925" s="721"/>
      <c r="VGF925" s="3"/>
      <c r="VGG925" s="525"/>
      <c r="VGH925" s="3"/>
      <c r="VGI925" s="721"/>
      <c r="VGJ925" s="3"/>
      <c r="VGK925" s="525"/>
      <c r="VGL925" s="3"/>
      <c r="VGM925" s="721"/>
      <c r="VGN925" s="3"/>
      <c r="VGO925" s="525"/>
      <c r="VGP925" s="3"/>
      <c r="VGQ925" s="721"/>
      <c r="VGR925" s="3"/>
      <c r="VGS925" s="525"/>
      <c r="VGT925" s="3"/>
      <c r="VGU925" s="721"/>
      <c r="VGV925" s="3"/>
      <c r="VGW925" s="525"/>
      <c r="VGX925" s="3"/>
      <c r="VGY925" s="721"/>
      <c r="VGZ925" s="3"/>
      <c r="VHA925" s="525"/>
      <c r="VHB925" s="3"/>
      <c r="VHC925" s="721"/>
      <c r="VHD925" s="3"/>
      <c r="VHE925" s="525"/>
      <c r="VHF925" s="3"/>
      <c r="VHG925" s="721"/>
      <c r="VHH925" s="3"/>
      <c r="VHI925" s="525"/>
      <c r="VHJ925" s="3"/>
      <c r="VHK925" s="721"/>
      <c r="VHL925" s="3"/>
      <c r="VHM925" s="525"/>
      <c r="VHN925" s="3"/>
      <c r="VHO925" s="721"/>
      <c r="VHP925" s="3"/>
      <c r="VHQ925" s="525"/>
      <c r="VHR925" s="3"/>
      <c r="VHS925" s="721"/>
      <c r="VHT925" s="3"/>
      <c r="VHU925" s="525"/>
      <c r="VHV925" s="3"/>
      <c r="VHW925" s="721"/>
      <c r="VHX925" s="3"/>
      <c r="VHY925" s="525"/>
      <c r="VHZ925" s="3"/>
      <c r="VIA925" s="721"/>
      <c r="VIB925" s="3"/>
      <c r="VIC925" s="525"/>
      <c r="VID925" s="3"/>
      <c r="VIE925" s="721"/>
      <c r="VIF925" s="3"/>
      <c r="VIG925" s="525"/>
      <c r="VIH925" s="3"/>
      <c r="VII925" s="721"/>
      <c r="VIJ925" s="3"/>
      <c r="VIK925" s="525"/>
      <c r="VIL925" s="3"/>
      <c r="VIM925" s="721"/>
      <c r="VIN925" s="3"/>
      <c r="VIO925" s="525"/>
      <c r="VIP925" s="3"/>
      <c r="VIQ925" s="721"/>
      <c r="VIR925" s="3"/>
      <c r="VIS925" s="525"/>
      <c r="VIT925" s="3"/>
      <c r="VIU925" s="721"/>
      <c r="VIV925" s="3"/>
      <c r="VIW925" s="525"/>
      <c r="VIX925" s="3"/>
      <c r="VIY925" s="721"/>
      <c r="VIZ925" s="3"/>
      <c r="VJA925" s="525"/>
      <c r="VJB925" s="3"/>
      <c r="VJC925" s="721"/>
      <c r="VJD925" s="3"/>
      <c r="VJE925" s="525"/>
      <c r="VJF925" s="3"/>
      <c r="VJG925" s="721"/>
      <c r="VJH925" s="3"/>
      <c r="VJI925" s="525"/>
      <c r="VJJ925" s="3"/>
      <c r="VJK925" s="721"/>
      <c r="VJL925" s="3"/>
      <c r="VJM925" s="525"/>
      <c r="VJN925" s="3"/>
      <c r="VJO925" s="721"/>
      <c r="VJP925" s="3"/>
      <c r="VJQ925" s="525"/>
      <c r="VJR925" s="3"/>
      <c r="VJS925" s="721"/>
      <c r="VJT925" s="3"/>
      <c r="VJU925" s="525"/>
      <c r="VJV925" s="3"/>
      <c r="VJW925" s="721"/>
      <c r="VJX925" s="3"/>
      <c r="VJY925" s="525"/>
      <c r="VJZ925" s="3"/>
      <c r="VKA925" s="721"/>
      <c r="VKB925" s="3"/>
      <c r="VKC925" s="525"/>
      <c r="VKD925" s="3"/>
      <c r="VKE925" s="721"/>
      <c r="VKF925" s="3"/>
      <c r="VKG925" s="525"/>
      <c r="VKH925" s="3"/>
      <c r="VKI925" s="721"/>
      <c r="VKJ925" s="3"/>
      <c r="VKK925" s="525"/>
      <c r="VKL925" s="3"/>
      <c r="VKM925" s="721"/>
      <c r="VKN925" s="3"/>
      <c r="VKO925" s="525"/>
      <c r="VKP925" s="3"/>
      <c r="VKQ925" s="721"/>
      <c r="VKR925" s="3"/>
      <c r="VKS925" s="525"/>
      <c r="VKT925" s="3"/>
      <c r="VKU925" s="721"/>
      <c r="VKV925" s="3"/>
      <c r="VKW925" s="525"/>
      <c r="VKX925" s="3"/>
      <c r="VKY925" s="721"/>
      <c r="VKZ925" s="3"/>
      <c r="VLA925" s="525"/>
      <c r="VLB925" s="3"/>
      <c r="VLC925" s="721"/>
      <c r="VLD925" s="3"/>
      <c r="VLE925" s="525"/>
      <c r="VLF925" s="3"/>
      <c r="VLG925" s="721"/>
      <c r="VLH925" s="3"/>
      <c r="VLI925" s="525"/>
      <c r="VLJ925" s="3"/>
      <c r="VLK925" s="721"/>
      <c r="VLL925" s="3"/>
      <c r="VLM925" s="525"/>
      <c r="VLN925" s="3"/>
      <c r="VLO925" s="721"/>
      <c r="VLP925" s="3"/>
      <c r="VLQ925" s="525"/>
      <c r="VLR925" s="3"/>
      <c r="VLS925" s="721"/>
      <c r="VLT925" s="3"/>
      <c r="VLU925" s="525"/>
      <c r="VLV925" s="3"/>
      <c r="VLW925" s="721"/>
      <c r="VLX925" s="3"/>
      <c r="VLY925" s="525"/>
      <c r="VLZ925" s="3"/>
      <c r="VMA925" s="721"/>
      <c r="VMB925" s="3"/>
      <c r="VMC925" s="525"/>
      <c r="VMD925" s="3"/>
      <c r="VME925" s="721"/>
      <c r="VMF925" s="3"/>
      <c r="VMG925" s="525"/>
      <c r="VMH925" s="3"/>
      <c r="VMI925" s="721"/>
      <c r="VMJ925" s="3"/>
      <c r="VMK925" s="525"/>
      <c r="VML925" s="3"/>
      <c r="VMM925" s="721"/>
      <c r="VMN925" s="3"/>
      <c r="VMO925" s="525"/>
      <c r="VMP925" s="3"/>
      <c r="VMQ925" s="721"/>
      <c r="VMR925" s="3"/>
      <c r="VMS925" s="525"/>
      <c r="VMT925" s="3"/>
      <c r="VMU925" s="721"/>
      <c r="VMV925" s="3"/>
      <c r="VMW925" s="525"/>
      <c r="VMX925" s="3"/>
      <c r="VMY925" s="721"/>
      <c r="VMZ925" s="3"/>
      <c r="VNA925" s="525"/>
      <c r="VNB925" s="3"/>
      <c r="VNC925" s="721"/>
      <c r="VND925" s="3"/>
      <c r="VNE925" s="525"/>
      <c r="VNF925" s="3"/>
      <c r="VNG925" s="721"/>
      <c r="VNH925" s="3"/>
      <c r="VNI925" s="525"/>
      <c r="VNJ925" s="3"/>
      <c r="VNK925" s="721"/>
      <c r="VNL925" s="3"/>
      <c r="VNM925" s="525"/>
      <c r="VNN925" s="3"/>
      <c r="VNO925" s="721"/>
      <c r="VNP925" s="3"/>
      <c r="VNQ925" s="525"/>
      <c r="VNR925" s="3"/>
      <c r="VNS925" s="721"/>
      <c r="VNT925" s="3"/>
      <c r="VNU925" s="525"/>
      <c r="VNV925" s="3"/>
      <c r="VNW925" s="721"/>
      <c r="VNX925" s="3"/>
      <c r="VNY925" s="525"/>
      <c r="VNZ925" s="3"/>
      <c r="VOA925" s="721"/>
      <c r="VOB925" s="3"/>
      <c r="VOC925" s="525"/>
      <c r="VOD925" s="3"/>
      <c r="VOE925" s="721"/>
      <c r="VOF925" s="3"/>
      <c r="VOG925" s="525"/>
      <c r="VOH925" s="3"/>
      <c r="VOI925" s="721"/>
      <c r="VOJ925" s="3"/>
      <c r="VOK925" s="525"/>
      <c r="VOL925" s="3"/>
      <c r="VOM925" s="721"/>
      <c r="VON925" s="3"/>
      <c r="VOO925" s="525"/>
      <c r="VOP925" s="3"/>
      <c r="VOQ925" s="721"/>
      <c r="VOR925" s="3"/>
      <c r="VOS925" s="525"/>
      <c r="VOT925" s="3"/>
      <c r="VOU925" s="721"/>
      <c r="VOV925" s="3"/>
      <c r="VOW925" s="525"/>
      <c r="VOX925" s="3"/>
      <c r="VOY925" s="721"/>
      <c r="VOZ925" s="3"/>
      <c r="VPA925" s="525"/>
      <c r="VPB925" s="3"/>
      <c r="VPC925" s="721"/>
      <c r="VPD925" s="3"/>
      <c r="VPE925" s="525"/>
      <c r="VPF925" s="3"/>
      <c r="VPG925" s="721"/>
      <c r="VPH925" s="3"/>
      <c r="VPI925" s="525"/>
      <c r="VPJ925" s="3"/>
      <c r="VPK925" s="721"/>
      <c r="VPL925" s="3"/>
      <c r="VPM925" s="525"/>
      <c r="VPN925" s="3"/>
      <c r="VPO925" s="721"/>
      <c r="VPP925" s="3"/>
      <c r="VPQ925" s="525"/>
      <c r="VPR925" s="3"/>
      <c r="VPS925" s="721"/>
      <c r="VPT925" s="3"/>
      <c r="VPU925" s="525"/>
      <c r="VPV925" s="3"/>
      <c r="VPW925" s="721"/>
      <c r="VPX925" s="3"/>
      <c r="VPY925" s="525"/>
      <c r="VPZ925" s="3"/>
      <c r="VQA925" s="721"/>
      <c r="VQB925" s="3"/>
      <c r="VQC925" s="525"/>
      <c r="VQD925" s="3"/>
      <c r="VQE925" s="721"/>
      <c r="VQF925" s="3"/>
      <c r="VQG925" s="525"/>
      <c r="VQH925" s="3"/>
      <c r="VQI925" s="721"/>
      <c r="VQJ925" s="3"/>
      <c r="VQK925" s="525"/>
      <c r="VQL925" s="3"/>
      <c r="VQM925" s="721"/>
      <c r="VQN925" s="3"/>
      <c r="VQO925" s="525"/>
      <c r="VQP925" s="3"/>
      <c r="VQQ925" s="721"/>
      <c r="VQR925" s="3"/>
      <c r="VQS925" s="525"/>
      <c r="VQT925" s="3"/>
      <c r="VQU925" s="721"/>
      <c r="VQV925" s="3"/>
      <c r="VQW925" s="525"/>
      <c r="VQX925" s="3"/>
      <c r="VQY925" s="721"/>
      <c r="VQZ925" s="3"/>
      <c r="VRA925" s="525"/>
      <c r="VRB925" s="3"/>
      <c r="VRC925" s="721"/>
      <c r="VRD925" s="3"/>
      <c r="VRE925" s="525"/>
      <c r="VRF925" s="3"/>
      <c r="VRG925" s="721"/>
      <c r="VRH925" s="3"/>
      <c r="VRI925" s="525"/>
      <c r="VRJ925" s="3"/>
      <c r="VRK925" s="721"/>
      <c r="VRL925" s="3"/>
      <c r="VRM925" s="525"/>
      <c r="VRN925" s="3"/>
      <c r="VRO925" s="721"/>
      <c r="VRP925" s="3"/>
      <c r="VRQ925" s="525"/>
      <c r="VRR925" s="3"/>
      <c r="VRS925" s="721"/>
      <c r="VRT925" s="3"/>
      <c r="VRU925" s="525"/>
      <c r="VRV925" s="3"/>
      <c r="VRW925" s="721"/>
      <c r="VRX925" s="3"/>
      <c r="VRY925" s="525"/>
      <c r="VRZ925" s="3"/>
      <c r="VSA925" s="721"/>
      <c r="VSB925" s="3"/>
      <c r="VSC925" s="525"/>
      <c r="VSD925" s="3"/>
      <c r="VSE925" s="721"/>
      <c r="VSF925" s="3"/>
      <c r="VSG925" s="525"/>
      <c r="VSH925" s="3"/>
      <c r="VSI925" s="721"/>
      <c r="VSJ925" s="3"/>
      <c r="VSK925" s="525"/>
      <c r="VSL925" s="3"/>
      <c r="VSM925" s="721"/>
      <c r="VSN925" s="3"/>
      <c r="VSO925" s="525"/>
      <c r="VSP925" s="3"/>
      <c r="VSQ925" s="721"/>
      <c r="VSR925" s="3"/>
      <c r="VSS925" s="525"/>
      <c r="VST925" s="3"/>
      <c r="VSU925" s="721"/>
      <c r="VSV925" s="3"/>
      <c r="VSW925" s="525"/>
      <c r="VSX925" s="3"/>
      <c r="VSY925" s="721"/>
      <c r="VSZ925" s="3"/>
      <c r="VTA925" s="525"/>
      <c r="VTB925" s="3"/>
      <c r="VTC925" s="721"/>
      <c r="VTD925" s="3"/>
      <c r="VTE925" s="525"/>
      <c r="VTF925" s="3"/>
      <c r="VTG925" s="721"/>
      <c r="VTH925" s="3"/>
      <c r="VTI925" s="525"/>
      <c r="VTJ925" s="3"/>
      <c r="VTK925" s="721"/>
      <c r="VTL925" s="3"/>
      <c r="VTM925" s="525"/>
      <c r="VTN925" s="3"/>
      <c r="VTO925" s="721"/>
      <c r="VTP925" s="3"/>
      <c r="VTQ925" s="525"/>
      <c r="VTR925" s="3"/>
      <c r="VTS925" s="721"/>
      <c r="VTT925" s="3"/>
      <c r="VTU925" s="525"/>
      <c r="VTV925" s="3"/>
      <c r="VTW925" s="721"/>
      <c r="VTX925" s="3"/>
      <c r="VTY925" s="525"/>
      <c r="VTZ925" s="3"/>
      <c r="VUA925" s="721"/>
      <c r="VUB925" s="3"/>
      <c r="VUC925" s="525"/>
      <c r="VUD925" s="3"/>
      <c r="VUE925" s="721"/>
      <c r="VUF925" s="3"/>
      <c r="VUG925" s="525"/>
      <c r="VUH925" s="3"/>
      <c r="VUI925" s="721"/>
      <c r="VUJ925" s="3"/>
      <c r="VUK925" s="525"/>
      <c r="VUL925" s="3"/>
      <c r="VUM925" s="721"/>
      <c r="VUN925" s="3"/>
      <c r="VUO925" s="525"/>
      <c r="VUP925" s="3"/>
      <c r="VUQ925" s="721"/>
      <c r="VUR925" s="3"/>
      <c r="VUS925" s="525"/>
      <c r="VUT925" s="3"/>
      <c r="VUU925" s="721"/>
      <c r="VUV925" s="3"/>
      <c r="VUW925" s="525"/>
      <c r="VUX925" s="3"/>
      <c r="VUY925" s="721"/>
      <c r="VUZ925" s="3"/>
      <c r="VVA925" s="525"/>
      <c r="VVB925" s="3"/>
      <c r="VVC925" s="721"/>
      <c r="VVD925" s="3"/>
      <c r="VVE925" s="525"/>
      <c r="VVF925" s="3"/>
      <c r="VVG925" s="721"/>
      <c r="VVH925" s="3"/>
      <c r="VVI925" s="525"/>
      <c r="VVJ925" s="3"/>
      <c r="VVK925" s="721"/>
      <c r="VVL925" s="3"/>
      <c r="VVM925" s="525"/>
      <c r="VVN925" s="3"/>
      <c r="VVO925" s="721"/>
      <c r="VVP925" s="3"/>
      <c r="VVQ925" s="525"/>
      <c r="VVR925" s="3"/>
      <c r="VVS925" s="721"/>
      <c r="VVT925" s="3"/>
      <c r="VVU925" s="525"/>
      <c r="VVV925" s="3"/>
      <c r="VVW925" s="721"/>
      <c r="VVX925" s="3"/>
      <c r="VVY925" s="525"/>
      <c r="VVZ925" s="3"/>
      <c r="VWA925" s="721"/>
      <c r="VWB925" s="3"/>
      <c r="VWC925" s="525"/>
      <c r="VWD925" s="3"/>
      <c r="VWE925" s="721"/>
      <c r="VWF925" s="3"/>
      <c r="VWG925" s="525"/>
      <c r="VWH925" s="3"/>
      <c r="VWI925" s="721"/>
      <c r="VWJ925" s="3"/>
      <c r="VWK925" s="525"/>
      <c r="VWL925" s="3"/>
      <c r="VWM925" s="721"/>
      <c r="VWN925" s="3"/>
      <c r="VWO925" s="525"/>
      <c r="VWP925" s="3"/>
      <c r="VWQ925" s="721"/>
      <c r="VWR925" s="3"/>
      <c r="VWS925" s="525"/>
      <c r="VWT925" s="3"/>
      <c r="VWU925" s="721"/>
      <c r="VWV925" s="3"/>
      <c r="VWW925" s="525"/>
      <c r="VWX925" s="3"/>
      <c r="VWY925" s="721"/>
      <c r="VWZ925" s="3"/>
      <c r="VXA925" s="525"/>
      <c r="VXB925" s="3"/>
      <c r="VXC925" s="721"/>
      <c r="VXD925" s="3"/>
      <c r="VXE925" s="525"/>
      <c r="VXF925" s="3"/>
      <c r="VXG925" s="721"/>
      <c r="VXH925" s="3"/>
      <c r="VXI925" s="525"/>
      <c r="VXJ925" s="3"/>
      <c r="VXK925" s="721"/>
      <c r="VXL925" s="3"/>
      <c r="VXM925" s="525"/>
      <c r="VXN925" s="3"/>
      <c r="VXO925" s="721"/>
      <c r="VXP925" s="3"/>
      <c r="VXQ925" s="525"/>
      <c r="VXR925" s="3"/>
      <c r="VXS925" s="721"/>
      <c r="VXT925" s="3"/>
      <c r="VXU925" s="525"/>
      <c r="VXV925" s="3"/>
      <c r="VXW925" s="721"/>
      <c r="VXX925" s="3"/>
      <c r="VXY925" s="525"/>
      <c r="VXZ925" s="3"/>
      <c r="VYA925" s="721"/>
      <c r="VYB925" s="3"/>
      <c r="VYC925" s="525"/>
      <c r="VYD925" s="3"/>
      <c r="VYE925" s="721"/>
      <c r="VYF925" s="3"/>
      <c r="VYG925" s="525"/>
      <c r="VYH925" s="3"/>
      <c r="VYI925" s="721"/>
      <c r="VYJ925" s="3"/>
      <c r="VYK925" s="525"/>
      <c r="VYL925" s="3"/>
      <c r="VYM925" s="721"/>
      <c r="VYN925" s="3"/>
      <c r="VYO925" s="525"/>
      <c r="VYP925" s="3"/>
      <c r="VYQ925" s="721"/>
      <c r="VYR925" s="3"/>
      <c r="VYS925" s="525"/>
      <c r="VYT925" s="3"/>
      <c r="VYU925" s="721"/>
      <c r="VYV925" s="3"/>
      <c r="VYW925" s="525"/>
      <c r="VYX925" s="3"/>
      <c r="VYY925" s="721"/>
      <c r="VYZ925" s="3"/>
      <c r="VZA925" s="525"/>
      <c r="VZB925" s="3"/>
      <c r="VZC925" s="721"/>
      <c r="VZD925" s="3"/>
      <c r="VZE925" s="525"/>
      <c r="VZF925" s="3"/>
      <c r="VZG925" s="721"/>
      <c r="VZH925" s="3"/>
      <c r="VZI925" s="525"/>
      <c r="VZJ925" s="3"/>
      <c r="VZK925" s="721"/>
      <c r="VZL925" s="3"/>
      <c r="VZM925" s="525"/>
      <c r="VZN925" s="3"/>
      <c r="VZO925" s="721"/>
      <c r="VZP925" s="3"/>
      <c r="VZQ925" s="525"/>
      <c r="VZR925" s="3"/>
      <c r="VZS925" s="721"/>
      <c r="VZT925" s="3"/>
      <c r="VZU925" s="525"/>
      <c r="VZV925" s="3"/>
      <c r="VZW925" s="721"/>
      <c r="VZX925" s="3"/>
      <c r="VZY925" s="525"/>
      <c r="VZZ925" s="3"/>
      <c r="WAA925" s="721"/>
      <c r="WAB925" s="3"/>
      <c r="WAC925" s="525"/>
      <c r="WAD925" s="3"/>
      <c r="WAE925" s="721"/>
      <c r="WAF925" s="3"/>
      <c r="WAG925" s="525"/>
      <c r="WAH925" s="3"/>
      <c r="WAI925" s="721"/>
      <c r="WAJ925" s="3"/>
      <c r="WAK925" s="525"/>
      <c r="WAL925" s="3"/>
      <c r="WAM925" s="721"/>
      <c r="WAN925" s="3"/>
      <c r="WAO925" s="525"/>
      <c r="WAP925" s="3"/>
      <c r="WAQ925" s="721"/>
      <c r="WAR925" s="3"/>
      <c r="WAS925" s="525"/>
      <c r="WAT925" s="3"/>
      <c r="WAU925" s="721"/>
      <c r="WAV925" s="3"/>
      <c r="WAW925" s="525"/>
      <c r="WAX925" s="3"/>
      <c r="WAY925" s="721"/>
      <c r="WAZ925" s="3"/>
      <c r="WBA925" s="525"/>
      <c r="WBB925" s="3"/>
      <c r="WBC925" s="721"/>
      <c r="WBD925" s="3"/>
      <c r="WBE925" s="525"/>
      <c r="WBF925" s="3"/>
      <c r="WBG925" s="721"/>
      <c r="WBH925" s="3"/>
      <c r="WBI925" s="525"/>
      <c r="WBJ925" s="3"/>
      <c r="WBK925" s="721"/>
      <c r="WBL925" s="3"/>
      <c r="WBM925" s="525"/>
      <c r="WBN925" s="3"/>
      <c r="WBO925" s="721"/>
      <c r="WBP925" s="3"/>
      <c r="WBQ925" s="525"/>
      <c r="WBR925" s="3"/>
      <c r="WBS925" s="721"/>
      <c r="WBT925" s="3"/>
      <c r="WBU925" s="525"/>
      <c r="WBV925" s="3"/>
      <c r="WBW925" s="721"/>
      <c r="WBX925" s="3"/>
      <c r="WBY925" s="525"/>
      <c r="WBZ925" s="3"/>
      <c r="WCA925" s="721"/>
      <c r="WCB925" s="3"/>
      <c r="WCC925" s="525"/>
      <c r="WCD925" s="3"/>
      <c r="WCE925" s="721"/>
      <c r="WCF925" s="3"/>
      <c r="WCG925" s="525"/>
      <c r="WCH925" s="3"/>
      <c r="WCI925" s="721"/>
      <c r="WCJ925" s="3"/>
      <c r="WCK925" s="525"/>
      <c r="WCL925" s="3"/>
      <c r="WCM925" s="721"/>
      <c r="WCN925" s="3"/>
      <c r="WCO925" s="525"/>
      <c r="WCP925" s="3"/>
      <c r="WCQ925" s="721"/>
      <c r="WCR925" s="3"/>
      <c r="WCS925" s="525"/>
      <c r="WCT925" s="3"/>
      <c r="WCU925" s="721"/>
      <c r="WCV925" s="3"/>
      <c r="WCW925" s="525"/>
      <c r="WCX925" s="3"/>
      <c r="WCY925" s="721"/>
      <c r="WCZ925" s="3"/>
      <c r="WDA925" s="525"/>
      <c r="WDB925" s="3"/>
      <c r="WDC925" s="721"/>
      <c r="WDD925" s="3"/>
      <c r="WDE925" s="525"/>
      <c r="WDF925" s="3"/>
      <c r="WDG925" s="721"/>
      <c r="WDH925" s="3"/>
      <c r="WDI925" s="525"/>
      <c r="WDJ925" s="3"/>
      <c r="WDK925" s="721"/>
      <c r="WDL925" s="3"/>
      <c r="WDM925" s="525"/>
      <c r="WDN925" s="3"/>
      <c r="WDO925" s="721"/>
      <c r="WDP925" s="3"/>
      <c r="WDQ925" s="525"/>
      <c r="WDR925" s="3"/>
      <c r="WDS925" s="721"/>
      <c r="WDT925" s="3"/>
      <c r="WDU925" s="525"/>
      <c r="WDV925" s="3"/>
      <c r="WDW925" s="721"/>
      <c r="WDX925" s="3"/>
      <c r="WDY925" s="525"/>
      <c r="WDZ925" s="3"/>
      <c r="WEA925" s="721"/>
      <c r="WEB925" s="3"/>
      <c r="WEC925" s="525"/>
      <c r="WED925" s="3"/>
      <c r="WEE925" s="721"/>
      <c r="WEF925" s="3"/>
      <c r="WEG925" s="525"/>
      <c r="WEH925" s="3"/>
      <c r="WEI925" s="721"/>
      <c r="WEJ925" s="3"/>
      <c r="WEK925" s="525"/>
      <c r="WEL925" s="3"/>
      <c r="WEM925" s="721"/>
      <c r="WEN925" s="3"/>
      <c r="WEO925" s="525"/>
      <c r="WEP925" s="3"/>
      <c r="WEQ925" s="721"/>
      <c r="WER925" s="3"/>
      <c r="WES925" s="525"/>
      <c r="WET925" s="3"/>
      <c r="WEU925" s="721"/>
      <c r="WEV925" s="3"/>
      <c r="WEW925" s="525"/>
      <c r="WEX925" s="3"/>
      <c r="WEY925" s="721"/>
      <c r="WEZ925" s="3"/>
      <c r="WFA925" s="525"/>
      <c r="WFB925" s="3"/>
      <c r="WFC925" s="721"/>
      <c r="WFD925" s="3"/>
      <c r="WFE925" s="525"/>
      <c r="WFF925" s="3"/>
      <c r="WFG925" s="721"/>
      <c r="WFH925" s="3"/>
      <c r="WFI925" s="525"/>
      <c r="WFJ925" s="3"/>
      <c r="WFK925" s="721"/>
      <c r="WFL925" s="3"/>
      <c r="WFM925" s="525"/>
      <c r="WFN925" s="3"/>
      <c r="WFO925" s="721"/>
      <c r="WFP925" s="3"/>
      <c r="WFQ925" s="525"/>
      <c r="WFR925" s="3"/>
      <c r="WFS925" s="721"/>
      <c r="WFT925" s="3"/>
      <c r="WFU925" s="525"/>
      <c r="WFV925" s="3"/>
      <c r="WFW925" s="721"/>
      <c r="WFX925" s="3"/>
      <c r="WFY925" s="525"/>
      <c r="WFZ925" s="3"/>
      <c r="WGA925" s="721"/>
      <c r="WGB925" s="3"/>
      <c r="WGC925" s="525"/>
      <c r="WGD925" s="3"/>
      <c r="WGE925" s="721"/>
      <c r="WGF925" s="3"/>
      <c r="WGG925" s="525"/>
      <c r="WGH925" s="3"/>
      <c r="WGI925" s="721"/>
      <c r="WGJ925" s="3"/>
      <c r="WGK925" s="525"/>
      <c r="WGL925" s="3"/>
      <c r="WGM925" s="721"/>
      <c r="WGN925" s="3"/>
      <c r="WGO925" s="525"/>
      <c r="WGP925" s="3"/>
      <c r="WGQ925" s="721"/>
      <c r="WGR925" s="3"/>
      <c r="WGS925" s="525"/>
      <c r="WGT925" s="3"/>
      <c r="WGU925" s="721"/>
      <c r="WGV925" s="3"/>
      <c r="WGW925" s="525"/>
      <c r="WGX925" s="3"/>
      <c r="WGY925" s="721"/>
      <c r="WGZ925" s="3"/>
      <c r="WHA925" s="525"/>
      <c r="WHB925" s="3"/>
      <c r="WHC925" s="721"/>
      <c r="WHD925" s="3"/>
      <c r="WHE925" s="525"/>
      <c r="WHF925" s="3"/>
      <c r="WHG925" s="721"/>
      <c r="WHH925" s="3"/>
      <c r="WHI925" s="525"/>
      <c r="WHJ925" s="3"/>
      <c r="WHK925" s="721"/>
      <c r="WHL925" s="3"/>
      <c r="WHM925" s="525"/>
      <c r="WHN925" s="3"/>
      <c r="WHO925" s="721"/>
      <c r="WHP925" s="3"/>
      <c r="WHQ925" s="525"/>
      <c r="WHR925" s="3"/>
      <c r="WHS925" s="721"/>
      <c r="WHT925" s="3"/>
      <c r="WHU925" s="525"/>
      <c r="WHV925" s="3"/>
      <c r="WHW925" s="721"/>
      <c r="WHX925" s="3"/>
      <c r="WHY925" s="525"/>
      <c r="WHZ925" s="3"/>
      <c r="WIA925" s="721"/>
      <c r="WIB925" s="3"/>
      <c r="WIC925" s="525"/>
      <c r="WID925" s="3"/>
      <c r="WIE925" s="721"/>
      <c r="WIF925" s="3"/>
      <c r="WIG925" s="525"/>
      <c r="WIH925" s="3"/>
      <c r="WII925" s="721"/>
      <c r="WIJ925" s="3"/>
      <c r="WIK925" s="525"/>
      <c r="WIL925" s="3"/>
      <c r="WIM925" s="721"/>
      <c r="WIN925" s="3"/>
      <c r="WIO925" s="525"/>
      <c r="WIP925" s="3"/>
      <c r="WIQ925" s="721"/>
      <c r="WIR925" s="3"/>
      <c r="WIS925" s="525"/>
      <c r="WIT925" s="3"/>
      <c r="WIU925" s="721"/>
      <c r="WIV925" s="3"/>
      <c r="WIW925" s="525"/>
      <c r="WIX925" s="3"/>
      <c r="WIY925" s="721"/>
      <c r="WIZ925" s="3"/>
      <c r="WJA925" s="525"/>
      <c r="WJB925" s="3"/>
      <c r="WJC925" s="721"/>
      <c r="WJD925" s="3"/>
      <c r="WJE925" s="525"/>
      <c r="WJF925" s="3"/>
      <c r="WJG925" s="721"/>
      <c r="WJH925" s="3"/>
      <c r="WJI925" s="525"/>
      <c r="WJJ925" s="3"/>
      <c r="WJK925" s="721"/>
      <c r="WJL925" s="3"/>
      <c r="WJM925" s="525"/>
      <c r="WJN925" s="3"/>
      <c r="WJO925" s="721"/>
      <c r="WJP925" s="3"/>
      <c r="WJQ925" s="525"/>
      <c r="WJR925" s="3"/>
      <c r="WJS925" s="721"/>
      <c r="WJT925" s="3"/>
      <c r="WJU925" s="525"/>
      <c r="WJV925" s="3"/>
      <c r="WJW925" s="721"/>
      <c r="WJX925" s="3"/>
      <c r="WJY925" s="525"/>
      <c r="WJZ925" s="3"/>
      <c r="WKA925" s="721"/>
      <c r="WKB925" s="3"/>
      <c r="WKC925" s="525"/>
      <c r="WKD925" s="3"/>
      <c r="WKE925" s="721"/>
      <c r="WKF925" s="3"/>
      <c r="WKG925" s="525"/>
      <c r="WKH925" s="3"/>
      <c r="WKI925" s="721"/>
      <c r="WKJ925" s="3"/>
      <c r="WKK925" s="525"/>
      <c r="WKL925" s="3"/>
      <c r="WKM925" s="721"/>
      <c r="WKN925" s="3"/>
      <c r="WKO925" s="525"/>
      <c r="WKP925" s="3"/>
      <c r="WKQ925" s="721"/>
      <c r="WKR925" s="3"/>
      <c r="WKS925" s="525"/>
      <c r="WKT925" s="3"/>
      <c r="WKU925" s="721"/>
      <c r="WKV925" s="3"/>
      <c r="WKW925" s="525"/>
      <c r="WKX925" s="3"/>
      <c r="WKY925" s="721"/>
      <c r="WKZ925" s="3"/>
      <c r="WLA925" s="525"/>
      <c r="WLB925" s="3"/>
      <c r="WLC925" s="721"/>
      <c r="WLD925" s="3"/>
      <c r="WLE925" s="525"/>
      <c r="WLF925" s="3"/>
      <c r="WLG925" s="721"/>
      <c r="WLH925" s="3"/>
      <c r="WLI925" s="525"/>
      <c r="WLJ925" s="3"/>
      <c r="WLK925" s="721"/>
      <c r="WLL925" s="3"/>
      <c r="WLM925" s="525"/>
      <c r="WLN925" s="3"/>
      <c r="WLO925" s="721"/>
      <c r="WLP925" s="3"/>
      <c r="WLQ925" s="525"/>
      <c r="WLR925" s="3"/>
      <c r="WLS925" s="721"/>
      <c r="WLT925" s="3"/>
      <c r="WLU925" s="525"/>
      <c r="WLV925" s="3"/>
      <c r="WLW925" s="721"/>
      <c r="WLX925" s="3"/>
      <c r="WLY925" s="525"/>
      <c r="WLZ925" s="3"/>
      <c r="WMA925" s="721"/>
      <c r="WMB925" s="3"/>
      <c r="WMC925" s="525"/>
      <c r="WMD925" s="3"/>
      <c r="WME925" s="721"/>
      <c r="WMF925" s="3"/>
      <c r="WMG925" s="525"/>
      <c r="WMH925" s="3"/>
      <c r="WMI925" s="721"/>
      <c r="WMJ925" s="3"/>
      <c r="WMK925" s="525"/>
      <c r="WML925" s="3"/>
      <c r="WMM925" s="721"/>
      <c r="WMN925" s="3"/>
      <c r="WMO925" s="525"/>
      <c r="WMP925" s="3"/>
      <c r="WMQ925" s="721"/>
      <c r="WMR925" s="3"/>
      <c r="WMS925" s="525"/>
      <c r="WMT925" s="3"/>
      <c r="WMU925" s="721"/>
      <c r="WMV925" s="3"/>
      <c r="WMW925" s="525"/>
      <c r="WMX925" s="3"/>
      <c r="WMY925" s="721"/>
      <c r="WMZ925" s="3"/>
      <c r="WNA925" s="525"/>
      <c r="WNB925" s="3"/>
      <c r="WNC925" s="721"/>
      <c r="WND925" s="3"/>
      <c r="WNE925" s="525"/>
      <c r="WNF925" s="3"/>
      <c r="WNG925" s="721"/>
      <c r="WNH925" s="3"/>
      <c r="WNI925" s="525"/>
      <c r="WNJ925" s="3"/>
      <c r="WNK925" s="721"/>
      <c r="WNL925" s="3"/>
      <c r="WNM925" s="525"/>
      <c r="WNN925" s="3"/>
      <c r="WNO925" s="721"/>
      <c r="WNP925" s="3"/>
      <c r="WNQ925" s="525"/>
      <c r="WNR925" s="3"/>
      <c r="WNS925" s="721"/>
      <c r="WNT925" s="3"/>
      <c r="WNU925" s="525"/>
      <c r="WNV925" s="3"/>
      <c r="WNW925" s="721"/>
      <c r="WNX925" s="3"/>
      <c r="WNY925" s="525"/>
      <c r="WNZ925" s="3"/>
      <c r="WOA925" s="721"/>
      <c r="WOB925" s="3"/>
      <c r="WOC925" s="525"/>
      <c r="WOD925" s="3"/>
      <c r="WOE925" s="721"/>
      <c r="WOF925" s="3"/>
      <c r="WOG925" s="525"/>
      <c r="WOH925" s="3"/>
      <c r="WOI925" s="721"/>
      <c r="WOJ925" s="3"/>
      <c r="WOK925" s="525"/>
      <c r="WOL925" s="3"/>
      <c r="WOM925" s="721"/>
      <c r="WON925" s="3"/>
      <c r="WOO925" s="525"/>
      <c r="WOP925" s="3"/>
      <c r="WOQ925" s="721"/>
      <c r="WOR925" s="3"/>
      <c r="WOS925" s="525"/>
      <c r="WOT925" s="3"/>
      <c r="WOU925" s="721"/>
      <c r="WOV925" s="3"/>
      <c r="WOW925" s="525"/>
      <c r="WOX925" s="3"/>
      <c r="WOY925" s="721"/>
      <c r="WOZ925" s="3"/>
      <c r="WPA925" s="525"/>
      <c r="WPB925" s="3"/>
      <c r="WPC925" s="721"/>
      <c r="WPD925" s="3"/>
      <c r="WPE925" s="525"/>
      <c r="WPF925" s="3"/>
      <c r="WPG925" s="721"/>
      <c r="WPH925" s="3"/>
      <c r="WPI925" s="525"/>
      <c r="WPJ925" s="3"/>
      <c r="WPK925" s="721"/>
      <c r="WPL925" s="3"/>
      <c r="WPM925" s="525"/>
      <c r="WPN925" s="3"/>
      <c r="WPO925" s="721"/>
      <c r="WPP925" s="3"/>
      <c r="WPQ925" s="525"/>
      <c r="WPR925" s="3"/>
      <c r="WPS925" s="721"/>
      <c r="WPT925" s="3"/>
      <c r="WPU925" s="525"/>
      <c r="WPV925" s="3"/>
      <c r="WPW925" s="721"/>
      <c r="WPX925" s="3"/>
      <c r="WPY925" s="525"/>
      <c r="WPZ925" s="3"/>
      <c r="WQA925" s="721"/>
      <c r="WQB925" s="3"/>
      <c r="WQC925" s="525"/>
      <c r="WQD925" s="3"/>
      <c r="WQE925" s="721"/>
      <c r="WQF925" s="3"/>
      <c r="WQG925" s="525"/>
      <c r="WQH925" s="3"/>
      <c r="WQI925" s="721"/>
      <c r="WQJ925" s="3"/>
      <c r="WQK925" s="525"/>
      <c r="WQL925" s="3"/>
      <c r="WQM925" s="721"/>
      <c r="WQN925" s="3"/>
      <c r="WQO925" s="525"/>
      <c r="WQP925" s="3"/>
      <c r="WQQ925" s="721"/>
      <c r="WQR925" s="3"/>
      <c r="WQS925" s="525"/>
      <c r="WQT925" s="3"/>
      <c r="WQU925" s="721"/>
      <c r="WQV925" s="3"/>
      <c r="WQW925" s="525"/>
      <c r="WQX925" s="3"/>
      <c r="WQY925" s="721"/>
      <c r="WQZ925" s="3"/>
      <c r="WRA925" s="525"/>
      <c r="WRB925" s="3"/>
      <c r="WRC925" s="721"/>
      <c r="WRD925" s="3"/>
      <c r="WRE925" s="525"/>
      <c r="WRF925" s="3"/>
      <c r="WRG925" s="721"/>
      <c r="WRH925" s="3"/>
      <c r="WRI925" s="525"/>
      <c r="WRJ925" s="3"/>
      <c r="WRK925" s="721"/>
      <c r="WRL925" s="3"/>
      <c r="WRM925" s="525"/>
      <c r="WRN925" s="3"/>
      <c r="WRO925" s="721"/>
      <c r="WRP925" s="3"/>
      <c r="WRQ925" s="525"/>
      <c r="WRR925" s="3"/>
      <c r="WRS925" s="721"/>
      <c r="WRT925" s="3"/>
      <c r="WRU925" s="525"/>
      <c r="WRV925" s="3"/>
      <c r="WRW925" s="721"/>
      <c r="WRX925" s="3"/>
      <c r="WRY925" s="525"/>
      <c r="WRZ925" s="3"/>
      <c r="WSA925" s="721"/>
      <c r="WSB925" s="3"/>
      <c r="WSC925" s="525"/>
      <c r="WSD925" s="3"/>
      <c r="WSE925" s="721"/>
      <c r="WSF925" s="3"/>
      <c r="WSG925" s="525"/>
      <c r="WSH925" s="3"/>
      <c r="WSI925" s="721"/>
      <c r="WSJ925" s="3"/>
      <c r="WSK925" s="525"/>
      <c r="WSL925" s="3"/>
      <c r="WSM925" s="721"/>
      <c r="WSN925" s="3"/>
      <c r="WSO925" s="525"/>
      <c r="WSP925" s="3"/>
      <c r="WSQ925" s="721"/>
      <c r="WSR925" s="3"/>
      <c r="WSS925" s="525"/>
      <c r="WST925" s="3"/>
      <c r="WSU925" s="721"/>
      <c r="WSV925" s="3"/>
      <c r="WSW925" s="525"/>
      <c r="WSX925" s="3"/>
      <c r="WSY925" s="721"/>
      <c r="WSZ925" s="3"/>
      <c r="WTA925" s="525"/>
      <c r="WTB925" s="3"/>
      <c r="WTC925" s="721"/>
      <c r="WTD925" s="3"/>
      <c r="WTE925" s="525"/>
      <c r="WTF925" s="3"/>
      <c r="WTG925" s="721"/>
      <c r="WTH925" s="3"/>
      <c r="WTI925" s="525"/>
      <c r="WTJ925" s="3"/>
      <c r="WTK925" s="721"/>
      <c r="WTL925" s="3"/>
      <c r="WTM925" s="525"/>
      <c r="WTN925" s="3"/>
      <c r="WTO925" s="721"/>
      <c r="WTP925" s="3"/>
      <c r="WTQ925" s="525"/>
      <c r="WTR925" s="3"/>
      <c r="WTS925" s="721"/>
      <c r="WTT925" s="3"/>
      <c r="WTU925" s="525"/>
      <c r="WTV925" s="3"/>
      <c r="WTW925" s="721"/>
      <c r="WTX925" s="3"/>
      <c r="WTY925" s="525"/>
      <c r="WTZ925" s="3"/>
      <c r="WUA925" s="721"/>
      <c r="WUB925" s="3"/>
      <c r="WUC925" s="525"/>
      <c r="WUD925" s="3"/>
      <c r="WUE925" s="721"/>
      <c r="WUF925" s="3"/>
      <c r="WUG925" s="525"/>
      <c r="WUH925" s="3"/>
      <c r="WUI925" s="721"/>
      <c r="WUJ925" s="3"/>
      <c r="WUK925" s="525"/>
      <c r="WUL925" s="3"/>
      <c r="WUM925" s="721"/>
      <c r="WUN925" s="3"/>
      <c r="WUO925" s="525"/>
      <c r="WUP925" s="3"/>
      <c r="WUQ925" s="721"/>
      <c r="WUR925" s="3"/>
      <c r="WUS925" s="525"/>
      <c r="WUT925" s="3"/>
      <c r="WUU925" s="721"/>
      <c r="WUV925" s="3"/>
      <c r="WUW925" s="525"/>
      <c r="WUX925" s="3"/>
      <c r="WUY925" s="721"/>
      <c r="WUZ925" s="3"/>
      <c r="WVA925" s="525"/>
      <c r="WVB925" s="3"/>
      <c r="WVC925" s="721"/>
      <c r="WVD925" s="3"/>
      <c r="WVE925" s="525"/>
      <c r="WVF925" s="3"/>
      <c r="WVG925" s="721"/>
      <c r="WVH925" s="3"/>
      <c r="WVI925" s="525"/>
      <c r="WVJ925" s="3"/>
      <c r="WVK925" s="721"/>
      <c r="WVL925" s="3"/>
      <c r="WVM925" s="525"/>
      <c r="WVN925" s="3"/>
      <c r="WVO925" s="721"/>
      <c r="WVP925" s="3"/>
      <c r="WVQ925" s="525"/>
      <c r="WVR925" s="3"/>
      <c r="WVS925" s="721"/>
      <c r="WVT925" s="3"/>
      <c r="WVU925" s="525"/>
      <c r="WVV925" s="3"/>
      <c r="WVW925" s="721"/>
      <c r="WVX925" s="3"/>
      <c r="WVY925" s="525"/>
      <c r="WVZ925" s="3"/>
      <c r="WWA925" s="721"/>
      <c r="WWB925" s="3"/>
      <c r="WWC925" s="525"/>
      <c r="WWD925" s="3"/>
      <c r="WWE925" s="721"/>
      <c r="WWF925" s="3"/>
      <c r="WWG925" s="525"/>
      <c r="WWH925" s="3"/>
      <c r="WWI925" s="721"/>
      <c r="WWJ925" s="3"/>
      <c r="WWK925" s="525"/>
      <c r="WWL925" s="3"/>
      <c r="WWM925" s="721"/>
      <c r="WWN925" s="3"/>
      <c r="WWO925" s="525"/>
      <c r="WWP925" s="3"/>
      <c r="WWQ925" s="721"/>
      <c r="WWR925" s="3"/>
      <c r="WWS925" s="525"/>
      <c r="WWT925" s="3"/>
      <c r="WWU925" s="721"/>
      <c r="WWV925" s="3"/>
      <c r="WWW925" s="525"/>
      <c r="WWX925" s="3"/>
      <c r="WWY925" s="721"/>
      <c r="WWZ925" s="3"/>
      <c r="WXA925" s="525"/>
      <c r="WXB925" s="3"/>
      <c r="WXC925" s="721"/>
      <c r="WXD925" s="3"/>
      <c r="WXE925" s="525"/>
      <c r="WXF925" s="3"/>
      <c r="WXG925" s="721"/>
      <c r="WXH925" s="3"/>
      <c r="WXI925" s="525"/>
      <c r="WXJ925" s="3"/>
      <c r="WXK925" s="721"/>
      <c r="WXL925" s="3"/>
      <c r="WXM925" s="525"/>
      <c r="WXN925" s="3"/>
      <c r="WXO925" s="721"/>
      <c r="WXP925" s="3"/>
      <c r="WXQ925" s="525"/>
      <c r="WXR925" s="3"/>
      <c r="WXS925" s="721"/>
      <c r="WXT925" s="3"/>
      <c r="WXU925" s="525"/>
      <c r="WXV925" s="3"/>
      <c r="WXW925" s="721"/>
      <c r="WXX925" s="3"/>
      <c r="WXY925" s="525"/>
      <c r="WXZ925" s="3"/>
      <c r="WYA925" s="721"/>
      <c r="WYB925" s="3"/>
      <c r="WYC925" s="525"/>
      <c r="WYD925" s="3"/>
      <c r="WYE925" s="721"/>
      <c r="WYF925" s="3"/>
      <c r="WYG925" s="525"/>
      <c r="WYH925" s="3"/>
      <c r="WYI925" s="721"/>
      <c r="WYJ925" s="3"/>
      <c r="WYK925" s="525"/>
      <c r="WYL925" s="3"/>
      <c r="WYM925" s="721"/>
      <c r="WYN925" s="3"/>
      <c r="WYO925" s="525"/>
      <c r="WYP925" s="3"/>
      <c r="WYQ925" s="721"/>
      <c r="WYR925" s="3"/>
      <c r="WYS925" s="525"/>
      <c r="WYT925" s="3"/>
      <c r="WYU925" s="721"/>
      <c r="WYV925" s="3"/>
      <c r="WYW925" s="525"/>
      <c r="WYX925" s="3"/>
      <c r="WYY925" s="721"/>
      <c r="WYZ925" s="3"/>
      <c r="WZA925" s="525"/>
      <c r="WZB925" s="3"/>
      <c r="WZC925" s="721"/>
      <c r="WZD925" s="3"/>
      <c r="WZE925" s="525"/>
      <c r="WZF925" s="3"/>
      <c r="WZG925" s="721"/>
      <c r="WZH925" s="3"/>
      <c r="WZI925" s="525"/>
      <c r="WZJ925" s="3"/>
      <c r="WZK925" s="721"/>
      <c r="WZL925" s="3"/>
      <c r="WZM925" s="525"/>
      <c r="WZN925" s="3"/>
      <c r="WZO925" s="721"/>
      <c r="WZP925" s="3"/>
      <c r="WZQ925" s="525"/>
      <c r="WZR925" s="3"/>
      <c r="WZS925" s="721"/>
      <c r="WZT925" s="3"/>
      <c r="WZU925" s="525"/>
      <c r="WZV925" s="3"/>
      <c r="WZW925" s="721"/>
      <c r="WZX925" s="3"/>
      <c r="WZY925" s="525"/>
      <c r="WZZ925" s="3"/>
      <c r="XAA925" s="721"/>
      <c r="XAB925" s="3"/>
      <c r="XAC925" s="525"/>
      <c r="XAD925" s="3"/>
      <c r="XAE925" s="721"/>
      <c r="XAF925" s="3"/>
      <c r="XAG925" s="525"/>
      <c r="XAH925" s="3"/>
      <c r="XAI925" s="721"/>
      <c r="XAJ925" s="3"/>
      <c r="XAK925" s="525"/>
      <c r="XAL925" s="3"/>
      <c r="XAM925" s="721"/>
      <c r="XAN925" s="3"/>
      <c r="XAO925" s="525"/>
      <c r="XAP925" s="3"/>
      <c r="XAQ925" s="721"/>
      <c r="XAR925" s="3"/>
      <c r="XAS925" s="525"/>
      <c r="XAT925" s="3"/>
      <c r="XAU925" s="721"/>
      <c r="XAV925" s="3"/>
      <c r="XAW925" s="525"/>
      <c r="XAX925" s="3"/>
      <c r="XAY925" s="721"/>
      <c r="XAZ925" s="3"/>
      <c r="XBA925" s="525"/>
      <c r="XBB925" s="3"/>
      <c r="XBC925" s="721"/>
      <c r="XBD925" s="3"/>
      <c r="XBE925" s="525"/>
      <c r="XBF925" s="3"/>
      <c r="XBG925" s="721"/>
      <c r="XBH925" s="3"/>
      <c r="XBI925" s="525"/>
      <c r="XBJ925" s="3"/>
      <c r="XBK925" s="721"/>
      <c r="XBL925" s="3"/>
      <c r="XBM925" s="525"/>
      <c r="XBN925" s="3"/>
      <c r="XBO925" s="721"/>
      <c r="XBP925" s="3"/>
      <c r="XBQ925" s="525"/>
      <c r="XBR925" s="3"/>
      <c r="XBS925" s="721"/>
      <c r="XBT925" s="3"/>
      <c r="XBU925" s="525"/>
      <c r="XBV925" s="3"/>
      <c r="XBW925" s="721"/>
      <c r="XBX925" s="3"/>
      <c r="XBY925" s="525"/>
      <c r="XBZ925" s="3"/>
      <c r="XCA925" s="721"/>
      <c r="XCB925" s="3"/>
      <c r="XCC925" s="525"/>
      <c r="XCD925" s="3"/>
      <c r="XCE925" s="721"/>
      <c r="XCF925" s="3"/>
      <c r="XCG925" s="525"/>
      <c r="XCH925" s="3"/>
      <c r="XCI925" s="721"/>
      <c r="XCJ925" s="3"/>
      <c r="XCK925" s="525"/>
      <c r="XCL925" s="3"/>
      <c r="XCM925" s="721"/>
      <c r="XCN925" s="3"/>
      <c r="XCO925" s="525"/>
      <c r="XCP925" s="3"/>
      <c r="XCQ925" s="721"/>
      <c r="XCR925" s="3"/>
      <c r="XCS925" s="525"/>
      <c r="XCT925" s="3"/>
      <c r="XCU925" s="721"/>
      <c r="XCV925" s="3"/>
      <c r="XCW925" s="525"/>
      <c r="XCX925" s="3"/>
      <c r="XCY925" s="721"/>
      <c r="XCZ925" s="3"/>
      <c r="XDA925" s="525"/>
      <c r="XDB925" s="3"/>
      <c r="XDC925" s="721"/>
      <c r="XDD925" s="3"/>
      <c r="XDE925" s="525"/>
      <c r="XDF925" s="3"/>
      <c r="XDG925" s="721"/>
      <c r="XDH925" s="3"/>
      <c r="XDI925" s="525"/>
      <c r="XDJ925" s="3"/>
      <c r="XDK925" s="721"/>
      <c r="XDL925" s="3"/>
      <c r="XDM925" s="525"/>
      <c r="XDN925" s="3"/>
      <c r="XDO925" s="721"/>
      <c r="XDP925" s="3"/>
      <c r="XDQ925" s="525"/>
      <c r="XDR925" s="3"/>
      <c r="XDS925" s="721"/>
      <c r="XDT925" s="3"/>
      <c r="XDU925" s="525"/>
      <c r="XDV925" s="3"/>
      <c r="XDW925" s="721"/>
      <c r="XDX925" s="3"/>
      <c r="XDY925" s="525"/>
      <c r="XDZ925" s="3"/>
      <c r="XEA925" s="721"/>
      <c r="XEB925" s="3"/>
      <c r="XEC925" s="525"/>
      <c r="XED925" s="3"/>
      <c r="XEE925" s="721"/>
      <c r="XEF925" s="3"/>
      <c r="XEG925" s="525"/>
      <c r="XEH925" s="3"/>
      <c r="XEI925" s="721"/>
      <c r="XEJ925" s="3"/>
      <c r="XEK925" s="525"/>
      <c r="XEL925" s="3"/>
      <c r="XEM925" s="721"/>
      <c r="XEN925" s="3"/>
      <c r="XEO925" s="525"/>
      <c r="XEP925" s="3"/>
      <c r="XEQ925" s="721"/>
      <c r="XER925" s="3"/>
      <c r="XES925" s="525"/>
      <c r="XET925" s="3"/>
      <c r="XEU925" s="721"/>
      <c r="XEV925" s="3"/>
      <c r="XEW925" s="525"/>
      <c r="XEX925" s="3"/>
      <c r="XEY925" s="721"/>
      <c r="XEZ925" s="3"/>
      <c r="XFA925" s="525"/>
      <c r="XFB925" s="3"/>
      <c r="XFC925" s="721"/>
      <c r="XFD925" s="3"/>
    </row>
    <row r="926" spans="1:16384" s="34" customFormat="1">
      <c r="A926" s="525"/>
      <c r="B926" s="3"/>
      <c r="C926" s="3"/>
      <c r="D926" s="3"/>
      <c r="E926" s="525"/>
      <c r="F926" s="3"/>
      <c r="G926" s="721"/>
      <c r="H926" s="3"/>
      <c r="I926" s="525"/>
      <c r="J926" s="3"/>
      <c r="K926" s="721"/>
      <c r="L926" s="3"/>
      <c r="M926" s="525"/>
      <c r="N926" s="3"/>
      <c r="O926" s="721"/>
      <c r="P926" s="3"/>
      <c r="Q926" s="525"/>
      <c r="R926" s="3"/>
      <c r="S926" s="721"/>
      <c r="T926" s="3"/>
      <c r="U926" s="525"/>
      <c r="V926" s="3"/>
      <c r="W926" s="721"/>
      <c r="X926" s="3"/>
      <c r="Y926" s="525"/>
      <c r="Z926" s="3"/>
      <c r="AA926" s="721"/>
      <c r="AB926" s="3"/>
      <c r="AC926" s="525"/>
      <c r="AD926" s="3"/>
      <c r="AE926" s="721"/>
      <c r="AF926" s="3"/>
      <c r="AG926" s="525"/>
      <c r="AH926" s="3"/>
      <c r="AI926" s="721"/>
      <c r="AJ926" s="3"/>
      <c r="AK926" s="525"/>
      <c r="AL926" s="3"/>
      <c r="AM926" s="721"/>
      <c r="AN926" s="3"/>
      <c r="AO926" s="525"/>
      <c r="AP926" s="3"/>
      <c r="AQ926" s="721"/>
      <c r="AR926" s="3"/>
      <c r="AS926" s="525"/>
      <c r="AT926" s="3"/>
      <c r="AU926" s="721"/>
      <c r="AV926" s="3"/>
      <c r="AW926" s="525"/>
      <c r="AX926" s="3"/>
      <c r="AY926" s="721"/>
      <c r="AZ926" s="3"/>
      <c r="BA926" s="525"/>
      <c r="BB926" s="3"/>
      <c r="BC926" s="721"/>
      <c r="BD926" s="3"/>
      <c r="BE926" s="525"/>
      <c r="BF926" s="3"/>
      <c r="BG926" s="721"/>
      <c r="BH926" s="3"/>
      <c r="BI926" s="525"/>
      <c r="BJ926" s="3"/>
      <c r="BK926" s="721"/>
      <c r="BL926" s="3"/>
      <c r="BM926" s="525"/>
      <c r="BN926" s="3"/>
      <c r="BO926" s="721"/>
      <c r="BP926" s="3"/>
      <c r="BQ926" s="525"/>
      <c r="BR926" s="3"/>
      <c r="BS926" s="721"/>
      <c r="BT926" s="3"/>
      <c r="BU926" s="525"/>
      <c r="BV926" s="3"/>
      <c r="BW926" s="721"/>
      <c r="BX926" s="3"/>
      <c r="BY926" s="525"/>
      <c r="BZ926" s="3"/>
      <c r="CA926" s="721"/>
      <c r="CB926" s="3"/>
      <c r="CC926" s="525"/>
      <c r="CD926" s="3"/>
      <c r="CE926" s="721"/>
      <c r="CF926" s="3"/>
      <c r="CG926" s="525"/>
      <c r="CH926" s="3"/>
      <c r="CI926" s="721"/>
      <c r="CJ926" s="3"/>
      <c r="CK926" s="525"/>
      <c r="CL926" s="3"/>
      <c r="CM926" s="721"/>
      <c r="CN926" s="3"/>
      <c r="CO926" s="525"/>
      <c r="CP926" s="3"/>
      <c r="CQ926" s="721"/>
      <c r="CR926" s="3"/>
      <c r="CS926" s="525"/>
      <c r="CT926" s="3"/>
      <c r="CU926" s="721"/>
      <c r="CV926" s="3"/>
      <c r="CW926" s="525"/>
      <c r="CX926" s="3"/>
      <c r="CY926" s="721"/>
      <c r="CZ926" s="3"/>
      <c r="DA926" s="525"/>
      <c r="DB926" s="3"/>
      <c r="DC926" s="721"/>
      <c r="DD926" s="3"/>
      <c r="DE926" s="525"/>
      <c r="DF926" s="3"/>
      <c r="DG926" s="721"/>
      <c r="DH926" s="3"/>
      <c r="DI926" s="525"/>
      <c r="DJ926" s="3"/>
      <c r="DK926" s="721"/>
      <c r="DL926" s="3"/>
      <c r="DM926" s="525"/>
      <c r="DN926" s="3"/>
      <c r="DO926" s="721"/>
      <c r="DP926" s="3"/>
      <c r="DQ926" s="525"/>
      <c r="DR926" s="3"/>
      <c r="DS926" s="721"/>
      <c r="DT926" s="3"/>
      <c r="DU926" s="525"/>
      <c r="DV926" s="3"/>
      <c r="DW926" s="721"/>
      <c r="DX926" s="3"/>
      <c r="DY926" s="525"/>
      <c r="DZ926" s="3"/>
      <c r="EA926" s="721"/>
      <c r="EB926" s="3"/>
      <c r="EC926" s="525"/>
      <c r="ED926" s="3"/>
      <c r="EE926" s="721"/>
      <c r="EF926" s="3"/>
      <c r="EG926" s="525"/>
      <c r="EH926" s="3"/>
      <c r="EI926" s="721"/>
      <c r="EJ926" s="3"/>
      <c r="EK926" s="525"/>
      <c r="EL926" s="3"/>
      <c r="EM926" s="721"/>
      <c r="EN926" s="3"/>
      <c r="EO926" s="525"/>
      <c r="EP926" s="3"/>
      <c r="EQ926" s="721"/>
      <c r="ER926" s="3"/>
      <c r="ES926" s="525"/>
      <c r="ET926" s="3"/>
      <c r="EU926" s="721"/>
      <c r="EV926" s="3"/>
      <c r="EW926" s="525"/>
      <c r="EX926" s="3"/>
      <c r="EY926" s="721"/>
      <c r="EZ926" s="3"/>
      <c r="FA926" s="525"/>
      <c r="FB926" s="3"/>
      <c r="FC926" s="721"/>
      <c r="FD926" s="3"/>
      <c r="FE926" s="525"/>
      <c r="FF926" s="3"/>
      <c r="FG926" s="721"/>
      <c r="FH926" s="3"/>
      <c r="FI926" s="525"/>
      <c r="FJ926" s="3"/>
      <c r="FK926" s="721"/>
      <c r="FL926" s="3"/>
      <c r="FM926" s="525"/>
      <c r="FN926" s="3"/>
      <c r="FO926" s="721"/>
      <c r="FP926" s="3"/>
      <c r="FQ926" s="525"/>
      <c r="FR926" s="3"/>
      <c r="FS926" s="721"/>
      <c r="FT926" s="3"/>
      <c r="FU926" s="525"/>
      <c r="FV926" s="3"/>
      <c r="FW926" s="721"/>
      <c r="FX926" s="3"/>
      <c r="FY926" s="525"/>
      <c r="FZ926" s="3"/>
      <c r="GA926" s="721"/>
      <c r="GB926" s="3"/>
      <c r="GC926" s="525"/>
      <c r="GD926" s="3"/>
      <c r="GE926" s="721"/>
      <c r="GF926" s="3"/>
      <c r="GG926" s="525"/>
      <c r="GH926" s="3"/>
      <c r="GI926" s="721"/>
      <c r="GJ926" s="3"/>
      <c r="GK926" s="525"/>
      <c r="GL926" s="3"/>
      <c r="GM926" s="721"/>
      <c r="GN926" s="3"/>
      <c r="GO926" s="525"/>
      <c r="GP926" s="3"/>
      <c r="GQ926" s="721"/>
      <c r="GR926" s="3"/>
      <c r="GS926" s="525"/>
      <c r="GT926" s="3"/>
      <c r="GU926" s="721"/>
      <c r="GV926" s="3"/>
      <c r="GW926" s="525"/>
      <c r="GX926" s="3"/>
      <c r="GY926" s="721"/>
      <c r="GZ926" s="3"/>
      <c r="HA926" s="525"/>
      <c r="HB926" s="3"/>
      <c r="HC926" s="721"/>
      <c r="HD926" s="3"/>
      <c r="HE926" s="525"/>
      <c r="HF926" s="3"/>
      <c r="HG926" s="721"/>
      <c r="HH926" s="3"/>
      <c r="HI926" s="525"/>
      <c r="HJ926" s="3"/>
      <c r="HK926" s="721"/>
      <c r="HL926" s="3"/>
      <c r="HM926" s="525"/>
      <c r="HN926" s="3"/>
      <c r="HO926" s="721"/>
      <c r="HP926" s="3"/>
      <c r="HQ926" s="525"/>
      <c r="HR926" s="3"/>
      <c r="HS926" s="721"/>
      <c r="HT926" s="3"/>
      <c r="HU926" s="525"/>
      <c r="HV926" s="3"/>
      <c r="HW926" s="721"/>
      <c r="HX926" s="3"/>
      <c r="HY926" s="525"/>
      <c r="HZ926" s="3"/>
      <c r="IA926" s="721"/>
      <c r="IB926" s="3"/>
      <c r="IC926" s="525"/>
      <c r="ID926" s="3"/>
      <c r="IE926" s="721"/>
      <c r="IF926" s="3"/>
      <c r="IG926" s="525"/>
      <c r="IH926" s="3"/>
      <c r="II926" s="721"/>
      <c r="IJ926" s="3"/>
      <c r="IK926" s="525"/>
      <c r="IL926" s="3"/>
      <c r="IM926" s="721"/>
      <c r="IN926" s="3"/>
      <c r="IO926" s="525"/>
      <c r="IP926" s="3"/>
      <c r="IQ926" s="721"/>
      <c r="IR926" s="3"/>
      <c r="IS926" s="525"/>
      <c r="IT926" s="3"/>
      <c r="IU926" s="721"/>
      <c r="IV926" s="3"/>
      <c r="IW926" s="525"/>
      <c r="IX926" s="3"/>
      <c r="IY926" s="721"/>
      <c r="IZ926" s="3"/>
      <c r="JA926" s="525"/>
      <c r="JB926" s="3"/>
      <c r="JC926" s="721"/>
      <c r="JD926" s="3"/>
      <c r="JE926" s="525"/>
      <c r="JF926" s="3"/>
      <c r="JG926" s="721"/>
      <c r="JH926" s="3"/>
      <c r="JI926" s="525"/>
      <c r="JJ926" s="3"/>
      <c r="JK926" s="721"/>
      <c r="JL926" s="3"/>
      <c r="JM926" s="525"/>
      <c r="JN926" s="3"/>
      <c r="JO926" s="721"/>
      <c r="JP926" s="3"/>
      <c r="JQ926" s="525"/>
      <c r="JR926" s="3"/>
      <c r="JS926" s="721"/>
      <c r="JT926" s="3"/>
      <c r="JU926" s="525"/>
      <c r="JV926" s="3"/>
      <c r="JW926" s="721"/>
      <c r="JX926" s="3"/>
      <c r="JY926" s="525"/>
      <c r="JZ926" s="3"/>
      <c r="KA926" s="721"/>
      <c r="KB926" s="3"/>
      <c r="KC926" s="525"/>
      <c r="KD926" s="3"/>
      <c r="KE926" s="721"/>
      <c r="KF926" s="3"/>
      <c r="KG926" s="525"/>
      <c r="KH926" s="3"/>
      <c r="KI926" s="721"/>
      <c r="KJ926" s="3"/>
      <c r="KK926" s="525"/>
      <c r="KL926" s="3"/>
      <c r="KM926" s="721"/>
      <c r="KN926" s="3"/>
      <c r="KO926" s="525"/>
      <c r="KP926" s="3"/>
      <c r="KQ926" s="721"/>
      <c r="KR926" s="3"/>
      <c r="KS926" s="525"/>
      <c r="KT926" s="3"/>
      <c r="KU926" s="721"/>
      <c r="KV926" s="3"/>
      <c r="KW926" s="525"/>
      <c r="KX926" s="3"/>
      <c r="KY926" s="721"/>
      <c r="KZ926" s="3"/>
      <c r="LA926" s="525"/>
      <c r="LB926" s="3"/>
      <c r="LC926" s="721"/>
      <c r="LD926" s="3"/>
      <c r="LE926" s="525"/>
      <c r="LF926" s="3"/>
      <c r="LG926" s="721"/>
      <c r="LH926" s="3"/>
      <c r="LI926" s="525"/>
      <c r="LJ926" s="3"/>
      <c r="LK926" s="721"/>
      <c r="LL926" s="3"/>
      <c r="LM926" s="525"/>
      <c r="LN926" s="3"/>
      <c r="LO926" s="721"/>
      <c r="LP926" s="3"/>
      <c r="LQ926" s="525"/>
      <c r="LR926" s="3"/>
      <c r="LS926" s="721"/>
      <c r="LT926" s="3"/>
      <c r="LU926" s="525"/>
      <c r="LV926" s="3"/>
      <c r="LW926" s="721"/>
      <c r="LX926" s="3"/>
      <c r="LY926" s="525"/>
      <c r="LZ926" s="3"/>
      <c r="MA926" s="721"/>
      <c r="MB926" s="3"/>
      <c r="MC926" s="525"/>
      <c r="MD926" s="3"/>
      <c r="ME926" s="721"/>
      <c r="MF926" s="3"/>
      <c r="MG926" s="525"/>
      <c r="MH926" s="3"/>
      <c r="MI926" s="721"/>
      <c r="MJ926" s="3"/>
      <c r="MK926" s="525"/>
      <c r="ML926" s="3"/>
      <c r="MM926" s="721"/>
      <c r="MN926" s="3"/>
      <c r="MO926" s="525"/>
      <c r="MP926" s="3"/>
      <c r="MQ926" s="721"/>
      <c r="MR926" s="3"/>
      <c r="MS926" s="525"/>
      <c r="MT926" s="3"/>
      <c r="MU926" s="721"/>
      <c r="MV926" s="3"/>
      <c r="MW926" s="525"/>
      <c r="MX926" s="3"/>
      <c r="MY926" s="721"/>
      <c r="MZ926" s="3"/>
      <c r="NA926" s="525"/>
      <c r="NB926" s="3"/>
      <c r="NC926" s="721"/>
      <c r="ND926" s="3"/>
      <c r="NE926" s="525"/>
      <c r="NF926" s="3"/>
      <c r="NG926" s="721"/>
      <c r="NH926" s="3"/>
      <c r="NI926" s="525"/>
      <c r="NJ926" s="3"/>
      <c r="NK926" s="721"/>
      <c r="NL926" s="3"/>
      <c r="NM926" s="525"/>
      <c r="NN926" s="3"/>
      <c r="NO926" s="721"/>
      <c r="NP926" s="3"/>
      <c r="NQ926" s="525"/>
      <c r="NR926" s="3"/>
      <c r="NS926" s="721"/>
      <c r="NT926" s="3"/>
      <c r="NU926" s="525"/>
      <c r="NV926" s="3"/>
      <c r="NW926" s="721"/>
      <c r="NX926" s="3"/>
      <c r="NY926" s="525"/>
      <c r="NZ926" s="3"/>
      <c r="OA926" s="721"/>
      <c r="OB926" s="3"/>
      <c r="OC926" s="525"/>
      <c r="OD926" s="3"/>
      <c r="OE926" s="721"/>
      <c r="OF926" s="3"/>
      <c r="OG926" s="525"/>
      <c r="OH926" s="3"/>
      <c r="OI926" s="721"/>
      <c r="OJ926" s="3"/>
      <c r="OK926" s="525"/>
      <c r="OL926" s="3"/>
      <c r="OM926" s="721"/>
      <c r="ON926" s="3"/>
      <c r="OO926" s="525"/>
      <c r="OP926" s="3"/>
      <c r="OQ926" s="721"/>
      <c r="OR926" s="3"/>
      <c r="OS926" s="525"/>
      <c r="OT926" s="3"/>
      <c r="OU926" s="721"/>
      <c r="OV926" s="3"/>
      <c r="OW926" s="525"/>
      <c r="OX926" s="3"/>
      <c r="OY926" s="721"/>
      <c r="OZ926" s="3"/>
      <c r="PA926" s="525"/>
      <c r="PB926" s="3"/>
      <c r="PC926" s="721"/>
      <c r="PD926" s="3"/>
      <c r="PE926" s="525"/>
      <c r="PF926" s="3"/>
      <c r="PG926" s="721"/>
      <c r="PH926" s="3"/>
      <c r="PI926" s="525"/>
      <c r="PJ926" s="3"/>
      <c r="PK926" s="721"/>
      <c r="PL926" s="3"/>
      <c r="PM926" s="525"/>
      <c r="PN926" s="3"/>
      <c r="PO926" s="721"/>
      <c r="PP926" s="3"/>
      <c r="PQ926" s="525"/>
      <c r="PR926" s="3"/>
      <c r="PS926" s="721"/>
      <c r="PT926" s="3"/>
      <c r="PU926" s="525"/>
      <c r="PV926" s="3"/>
      <c r="PW926" s="721"/>
      <c r="PX926" s="3"/>
      <c r="PY926" s="525"/>
      <c r="PZ926" s="3"/>
      <c r="QA926" s="721"/>
      <c r="QB926" s="3"/>
      <c r="QC926" s="525"/>
      <c r="QD926" s="3"/>
      <c r="QE926" s="721"/>
      <c r="QF926" s="3"/>
      <c r="QG926" s="525"/>
      <c r="QH926" s="3"/>
      <c r="QI926" s="721"/>
      <c r="QJ926" s="3"/>
      <c r="QK926" s="525"/>
      <c r="QL926" s="3"/>
      <c r="QM926" s="721"/>
      <c r="QN926" s="3"/>
      <c r="QO926" s="525"/>
      <c r="QP926" s="3"/>
      <c r="QQ926" s="721"/>
      <c r="QR926" s="3"/>
      <c r="QS926" s="525"/>
      <c r="QT926" s="3"/>
      <c r="QU926" s="721"/>
      <c r="QV926" s="3"/>
      <c r="QW926" s="525"/>
      <c r="QX926" s="3"/>
      <c r="QY926" s="721"/>
      <c r="QZ926" s="3"/>
      <c r="RA926" s="525"/>
      <c r="RB926" s="3"/>
      <c r="RC926" s="721"/>
      <c r="RD926" s="3"/>
      <c r="RE926" s="525"/>
      <c r="RF926" s="3"/>
      <c r="RG926" s="721"/>
      <c r="RH926" s="3"/>
      <c r="RI926" s="525"/>
      <c r="RJ926" s="3"/>
      <c r="RK926" s="721"/>
      <c r="RL926" s="3"/>
      <c r="RM926" s="525"/>
      <c r="RN926" s="3"/>
      <c r="RO926" s="721"/>
      <c r="RP926" s="3"/>
      <c r="RQ926" s="525"/>
      <c r="RR926" s="3"/>
      <c r="RS926" s="721"/>
      <c r="RT926" s="3"/>
      <c r="RU926" s="525"/>
      <c r="RV926" s="3"/>
      <c r="RW926" s="721"/>
      <c r="RX926" s="3"/>
      <c r="RY926" s="525"/>
      <c r="RZ926" s="3"/>
      <c r="SA926" s="721"/>
      <c r="SB926" s="3"/>
      <c r="SC926" s="525"/>
      <c r="SD926" s="3"/>
      <c r="SE926" s="721"/>
      <c r="SF926" s="3"/>
      <c r="SG926" s="525"/>
      <c r="SH926" s="3"/>
      <c r="SI926" s="721"/>
      <c r="SJ926" s="3"/>
      <c r="SK926" s="525"/>
      <c r="SL926" s="3"/>
      <c r="SM926" s="721"/>
      <c r="SN926" s="3"/>
      <c r="SO926" s="525"/>
      <c r="SP926" s="3"/>
      <c r="SQ926" s="721"/>
      <c r="SR926" s="3"/>
      <c r="SS926" s="525"/>
      <c r="ST926" s="3"/>
      <c r="SU926" s="721"/>
      <c r="SV926" s="3"/>
      <c r="SW926" s="525"/>
      <c r="SX926" s="3"/>
      <c r="SY926" s="721"/>
      <c r="SZ926" s="3"/>
      <c r="TA926" s="525"/>
      <c r="TB926" s="3"/>
      <c r="TC926" s="721"/>
      <c r="TD926" s="3"/>
      <c r="TE926" s="525"/>
      <c r="TF926" s="3"/>
      <c r="TG926" s="721"/>
      <c r="TH926" s="3"/>
      <c r="TI926" s="525"/>
      <c r="TJ926" s="3"/>
      <c r="TK926" s="721"/>
      <c r="TL926" s="3"/>
      <c r="TM926" s="525"/>
      <c r="TN926" s="3"/>
      <c r="TO926" s="721"/>
      <c r="TP926" s="3"/>
      <c r="TQ926" s="525"/>
      <c r="TR926" s="3"/>
      <c r="TS926" s="721"/>
      <c r="TT926" s="3"/>
      <c r="TU926" s="525"/>
      <c r="TV926" s="3"/>
      <c r="TW926" s="721"/>
      <c r="TX926" s="3"/>
      <c r="TY926" s="525"/>
      <c r="TZ926" s="3"/>
      <c r="UA926" s="721"/>
      <c r="UB926" s="3"/>
      <c r="UC926" s="525"/>
      <c r="UD926" s="3"/>
      <c r="UE926" s="721"/>
      <c r="UF926" s="3"/>
      <c r="UG926" s="525"/>
      <c r="UH926" s="3"/>
      <c r="UI926" s="721"/>
      <c r="UJ926" s="3"/>
      <c r="UK926" s="525"/>
      <c r="UL926" s="3"/>
      <c r="UM926" s="721"/>
      <c r="UN926" s="3"/>
      <c r="UO926" s="525"/>
      <c r="UP926" s="3"/>
      <c r="UQ926" s="721"/>
      <c r="UR926" s="3"/>
      <c r="US926" s="525"/>
      <c r="UT926" s="3"/>
      <c r="UU926" s="721"/>
      <c r="UV926" s="3"/>
      <c r="UW926" s="525"/>
      <c r="UX926" s="3"/>
      <c r="UY926" s="721"/>
      <c r="UZ926" s="3"/>
      <c r="VA926" s="525"/>
      <c r="VB926" s="3"/>
      <c r="VC926" s="721"/>
      <c r="VD926" s="3"/>
      <c r="VE926" s="525"/>
      <c r="VF926" s="3"/>
      <c r="VG926" s="721"/>
      <c r="VH926" s="3"/>
      <c r="VI926" s="525"/>
      <c r="VJ926" s="3"/>
      <c r="VK926" s="721"/>
      <c r="VL926" s="3"/>
      <c r="VM926" s="525"/>
      <c r="VN926" s="3"/>
      <c r="VO926" s="721"/>
      <c r="VP926" s="3"/>
      <c r="VQ926" s="525"/>
      <c r="VR926" s="3"/>
      <c r="VS926" s="721"/>
      <c r="VT926" s="3"/>
      <c r="VU926" s="525"/>
      <c r="VV926" s="3"/>
      <c r="VW926" s="721"/>
      <c r="VX926" s="3"/>
      <c r="VY926" s="525"/>
      <c r="VZ926" s="3"/>
      <c r="WA926" s="721"/>
      <c r="WB926" s="3"/>
      <c r="WC926" s="525"/>
      <c r="WD926" s="3"/>
      <c r="WE926" s="721"/>
      <c r="WF926" s="3"/>
      <c r="WG926" s="525"/>
      <c r="WH926" s="3"/>
      <c r="WI926" s="721"/>
      <c r="WJ926" s="3"/>
      <c r="WK926" s="525"/>
      <c r="WL926" s="3"/>
      <c r="WM926" s="721"/>
      <c r="WN926" s="3"/>
      <c r="WO926" s="525"/>
      <c r="WP926" s="3"/>
      <c r="WQ926" s="721"/>
      <c r="WR926" s="3"/>
      <c r="WS926" s="525"/>
      <c r="WT926" s="3"/>
      <c r="WU926" s="721"/>
      <c r="WV926" s="3"/>
      <c r="WW926" s="525"/>
      <c r="WX926" s="3"/>
      <c r="WY926" s="721"/>
      <c r="WZ926" s="3"/>
      <c r="XA926" s="525"/>
      <c r="XB926" s="3"/>
      <c r="XC926" s="721"/>
      <c r="XD926" s="3"/>
      <c r="XE926" s="525"/>
      <c r="XF926" s="3"/>
      <c r="XG926" s="721"/>
      <c r="XH926" s="3"/>
      <c r="XI926" s="525"/>
      <c r="XJ926" s="3"/>
      <c r="XK926" s="721"/>
      <c r="XL926" s="3"/>
      <c r="XM926" s="525"/>
      <c r="XN926" s="3"/>
      <c r="XO926" s="721"/>
      <c r="XP926" s="3"/>
      <c r="XQ926" s="525"/>
      <c r="XR926" s="3"/>
      <c r="XS926" s="721"/>
      <c r="XT926" s="3"/>
      <c r="XU926" s="525"/>
      <c r="XV926" s="3"/>
      <c r="XW926" s="721"/>
      <c r="XX926" s="3"/>
      <c r="XY926" s="525"/>
      <c r="XZ926" s="3"/>
      <c r="YA926" s="721"/>
      <c r="YB926" s="3"/>
      <c r="YC926" s="525"/>
      <c r="YD926" s="3"/>
      <c r="YE926" s="721"/>
      <c r="YF926" s="3"/>
      <c r="YG926" s="525"/>
      <c r="YH926" s="3"/>
      <c r="YI926" s="721"/>
      <c r="YJ926" s="3"/>
      <c r="YK926" s="525"/>
      <c r="YL926" s="3"/>
      <c r="YM926" s="721"/>
      <c r="YN926" s="3"/>
      <c r="YO926" s="525"/>
      <c r="YP926" s="3"/>
      <c r="YQ926" s="721"/>
      <c r="YR926" s="3"/>
      <c r="YS926" s="525"/>
      <c r="YT926" s="3"/>
      <c r="YU926" s="721"/>
      <c r="YV926" s="3"/>
      <c r="YW926" s="525"/>
      <c r="YX926" s="3"/>
      <c r="YY926" s="721"/>
      <c r="YZ926" s="3"/>
      <c r="ZA926" s="525"/>
      <c r="ZB926" s="3"/>
      <c r="ZC926" s="721"/>
      <c r="ZD926" s="3"/>
      <c r="ZE926" s="525"/>
      <c r="ZF926" s="3"/>
      <c r="ZG926" s="721"/>
      <c r="ZH926" s="3"/>
      <c r="ZI926" s="525"/>
      <c r="ZJ926" s="3"/>
      <c r="ZK926" s="721"/>
      <c r="ZL926" s="3"/>
      <c r="ZM926" s="525"/>
      <c r="ZN926" s="3"/>
      <c r="ZO926" s="721"/>
      <c r="ZP926" s="3"/>
      <c r="ZQ926" s="525"/>
      <c r="ZR926" s="3"/>
      <c r="ZS926" s="721"/>
      <c r="ZT926" s="3"/>
      <c r="ZU926" s="525"/>
      <c r="ZV926" s="3"/>
      <c r="ZW926" s="721"/>
      <c r="ZX926" s="3"/>
      <c r="ZY926" s="525"/>
      <c r="ZZ926" s="3"/>
      <c r="AAA926" s="721"/>
      <c r="AAB926" s="3"/>
      <c r="AAC926" s="525"/>
      <c r="AAD926" s="3"/>
      <c r="AAE926" s="721"/>
      <c r="AAF926" s="3"/>
      <c r="AAG926" s="525"/>
      <c r="AAH926" s="3"/>
      <c r="AAI926" s="721"/>
      <c r="AAJ926" s="3"/>
      <c r="AAK926" s="525"/>
      <c r="AAL926" s="3"/>
      <c r="AAM926" s="721"/>
      <c r="AAN926" s="3"/>
      <c r="AAO926" s="525"/>
      <c r="AAP926" s="3"/>
      <c r="AAQ926" s="721"/>
      <c r="AAR926" s="3"/>
      <c r="AAS926" s="525"/>
      <c r="AAT926" s="3"/>
      <c r="AAU926" s="721"/>
      <c r="AAV926" s="3"/>
      <c r="AAW926" s="525"/>
      <c r="AAX926" s="3"/>
      <c r="AAY926" s="721"/>
      <c r="AAZ926" s="3"/>
      <c r="ABA926" s="525"/>
      <c r="ABB926" s="3"/>
      <c r="ABC926" s="721"/>
      <c r="ABD926" s="3"/>
      <c r="ABE926" s="525"/>
      <c r="ABF926" s="3"/>
      <c r="ABG926" s="721"/>
      <c r="ABH926" s="3"/>
      <c r="ABI926" s="525"/>
      <c r="ABJ926" s="3"/>
      <c r="ABK926" s="721"/>
      <c r="ABL926" s="3"/>
      <c r="ABM926" s="525"/>
      <c r="ABN926" s="3"/>
      <c r="ABO926" s="721"/>
      <c r="ABP926" s="3"/>
      <c r="ABQ926" s="525"/>
      <c r="ABR926" s="3"/>
      <c r="ABS926" s="721"/>
      <c r="ABT926" s="3"/>
      <c r="ABU926" s="525"/>
      <c r="ABV926" s="3"/>
      <c r="ABW926" s="721"/>
      <c r="ABX926" s="3"/>
      <c r="ABY926" s="525"/>
      <c r="ABZ926" s="3"/>
      <c r="ACA926" s="721"/>
      <c r="ACB926" s="3"/>
      <c r="ACC926" s="525"/>
      <c r="ACD926" s="3"/>
      <c r="ACE926" s="721"/>
      <c r="ACF926" s="3"/>
      <c r="ACG926" s="525"/>
      <c r="ACH926" s="3"/>
      <c r="ACI926" s="721"/>
      <c r="ACJ926" s="3"/>
      <c r="ACK926" s="525"/>
      <c r="ACL926" s="3"/>
      <c r="ACM926" s="721"/>
      <c r="ACN926" s="3"/>
      <c r="ACO926" s="525"/>
      <c r="ACP926" s="3"/>
      <c r="ACQ926" s="721"/>
      <c r="ACR926" s="3"/>
      <c r="ACS926" s="525"/>
      <c r="ACT926" s="3"/>
      <c r="ACU926" s="721"/>
      <c r="ACV926" s="3"/>
      <c r="ACW926" s="525"/>
      <c r="ACX926" s="3"/>
      <c r="ACY926" s="721"/>
      <c r="ACZ926" s="3"/>
      <c r="ADA926" s="525"/>
      <c r="ADB926" s="3"/>
      <c r="ADC926" s="721"/>
      <c r="ADD926" s="3"/>
      <c r="ADE926" s="525"/>
      <c r="ADF926" s="3"/>
      <c r="ADG926" s="721"/>
      <c r="ADH926" s="3"/>
      <c r="ADI926" s="525"/>
      <c r="ADJ926" s="3"/>
      <c r="ADK926" s="721"/>
      <c r="ADL926" s="3"/>
      <c r="ADM926" s="525"/>
      <c r="ADN926" s="3"/>
      <c r="ADO926" s="721"/>
      <c r="ADP926" s="3"/>
      <c r="ADQ926" s="525"/>
      <c r="ADR926" s="3"/>
      <c r="ADS926" s="721"/>
      <c r="ADT926" s="3"/>
      <c r="ADU926" s="525"/>
      <c r="ADV926" s="3"/>
      <c r="ADW926" s="721"/>
      <c r="ADX926" s="3"/>
      <c r="ADY926" s="525"/>
      <c r="ADZ926" s="3"/>
      <c r="AEA926" s="721"/>
      <c r="AEB926" s="3"/>
      <c r="AEC926" s="525"/>
      <c r="AED926" s="3"/>
      <c r="AEE926" s="721"/>
      <c r="AEF926" s="3"/>
      <c r="AEG926" s="525"/>
      <c r="AEH926" s="3"/>
      <c r="AEI926" s="721"/>
      <c r="AEJ926" s="3"/>
      <c r="AEK926" s="525"/>
      <c r="AEL926" s="3"/>
      <c r="AEM926" s="721"/>
      <c r="AEN926" s="3"/>
      <c r="AEO926" s="525"/>
      <c r="AEP926" s="3"/>
      <c r="AEQ926" s="721"/>
      <c r="AER926" s="3"/>
      <c r="AES926" s="525"/>
      <c r="AET926" s="3"/>
      <c r="AEU926" s="721"/>
      <c r="AEV926" s="3"/>
      <c r="AEW926" s="525"/>
      <c r="AEX926" s="3"/>
      <c r="AEY926" s="721"/>
      <c r="AEZ926" s="3"/>
      <c r="AFA926" s="525"/>
      <c r="AFB926" s="3"/>
      <c r="AFC926" s="721"/>
      <c r="AFD926" s="3"/>
      <c r="AFE926" s="525"/>
      <c r="AFF926" s="3"/>
      <c r="AFG926" s="721"/>
      <c r="AFH926" s="3"/>
      <c r="AFI926" s="525"/>
      <c r="AFJ926" s="3"/>
      <c r="AFK926" s="721"/>
      <c r="AFL926" s="3"/>
      <c r="AFM926" s="525"/>
      <c r="AFN926" s="3"/>
      <c r="AFO926" s="721"/>
      <c r="AFP926" s="3"/>
      <c r="AFQ926" s="525"/>
      <c r="AFR926" s="3"/>
      <c r="AFS926" s="721"/>
      <c r="AFT926" s="3"/>
      <c r="AFU926" s="525"/>
      <c r="AFV926" s="3"/>
      <c r="AFW926" s="721"/>
      <c r="AFX926" s="3"/>
      <c r="AFY926" s="525"/>
      <c r="AFZ926" s="3"/>
      <c r="AGA926" s="721"/>
      <c r="AGB926" s="3"/>
      <c r="AGC926" s="525"/>
      <c r="AGD926" s="3"/>
      <c r="AGE926" s="721"/>
      <c r="AGF926" s="3"/>
      <c r="AGG926" s="525"/>
      <c r="AGH926" s="3"/>
      <c r="AGI926" s="721"/>
      <c r="AGJ926" s="3"/>
      <c r="AGK926" s="525"/>
      <c r="AGL926" s="3"/>
      <c r="AGM926" s="721"/>
      <c r="AGN926" s="3"/>
      <c r="AGO926" s="525"/>
      <c r="AGP926" s="3"/>
      <c r="AGQ926" s="721"/>
      <c r="AGR926" s="3"/>
      <c r="AGS926" s="525"/>
      <c r="AGT926" s="3"/>
      <c r="AGU926" s="721"/>
      <c r="AGV926" s="3"/>
      <c r="AGW926" s="525"/>
      <c r="AGX926" s="3"/>
      <c r="AGY926" s="721"/>
      <c r="AGZ926" s="3"/>
      <c r="AHA926" s="525"/>
      <c r="AHB926" s="3"/>
      <c r="AHC926" s="721"/>
      <c r="AHD926" s="3"/>
      <c r="AHE926" s="525"/>
      <c r="AHF926" s="3"/>
      <c r="AHG926" s="721"/>
      <c r="AHH926" s="3"/>
      <c r="AHI926" s="525"/>
      <c r="AHJ926" s="3"/>
      <c r="AHK926" s="721"/>
      <c r="AHL926" s="3"/>
      <c r="AHM926" s="525"/>
      <c r="AHN926" s="3"/>
      <c r="AHO926" s="721"/>
      <c r="AHP926" s="3"/>
      <c r="AHQ926" s="525"/>
      <c r="AHR926" s="3"/>
      <c r="AHS926" s="721"/>
      <c r="AHT926" s="3"/>
      <c r="AHU926" s="525"/>
      <c r="AHV926" s="3"/>
      <c r="AHW926" s="721"/>
      <c r="AHX926" s="3"/>
      <c r="AHY926" s="525"/>
      <c r="AHZ926" s="3"/>
      <c r="AIA926" s="721"/>
      <c r="AIB926" s="3"/>
      <c r="AIC926" s="525"/>
      <c r="AID926" s="3"/>
      <c r="AIE926" s="721"/>
      <c r="AIF926" s="3"/>
      <c r="AIG926" s="525"/>
      <c r="AIH926" s="3"/>
      <c r="AII926" s="721"/>
      <c r="AIJ926" s="3"/>
      <c r="AIK926" s="525"/>
      <c r="AIL926" s="3"/>
      <c r="AIM926" s="721"/>
      <c r="AIN926" s="3"/>
      <c r="AIO926" s="525"/>
      <c r="AIP926" s="3"/>
      <c r="AIQ926" s="721"/>
      <c r="AIR926" s="3"/>
      <c r="AIS926" s="525"/>
      <c r="AIT926" s="3"/>
      <c r="AIU926" s="721"/>
      <c r="AIV926" s="3"/>
      <c r="AIW926" s="525"/>
      <c r="AIX926" s="3"/>
      <c r="AIY926" s="721"/>
      <c r="AIZ926" s="3"/>
      <c r="AJA926" s="525"/>
      <c r="AJB926" s="3"/>
      <c r="AJC926" s="721"/>
      <c r="AJD926" s="3"/>
      <c r="AJE926" s="525"/>
      <c r="AJF926" s="3"/>
      <c r="AJG926" s="721"/>
      <c r="AJH926" s="3"/>
      <c r="AJI926" s="525"/>
      <c r="AJJ926" s="3"/>
      <c r="AJK926" s="721"/>
      <c r="AJL926" s="3"/>
      <c r="AJM926" s="525"/>
      <c r="AJN926" s="3"/>
      <c r="AJO926" s="721"/>
      <c r="AJP926" s="3"/>
      <c r="AJQ926" s="525"/>
      <c r="AJR926" s="3"/>
      <c r="AJS926" s="721"/>
      <c r="AJT926" s="3"/>
      <c r="AJU926" s="525"/>
      <c r="AJV926" s="3"/>
      <c r="AJW926" s="721"/>
      <c r="AJX926" s="3"/>
      <c r="AJY926" s="525"/>
      <c r="AJZ926" s="3"/>
      <c r="AKA926" s="721"/>
      <c r="AKB926" s="3"/>
      <c r="AKC926" s="525"/>
      <c r="AKD926" s="3"/>
      <c r="AKE926" s="721"/>
      <c r="AKF926" s="3"/>
      <c r="AKG926" s="525"/>
      <c r="AKH926" s="3"/>
      <c r="AKI926" s="721"/>
      <c r="AKJ926" s="3"/>
      <c r="AKK926" s="525"/>
      <c r="AKL926" s="3"/>
      <c r="AKM926" s="721"/>
      <c r="AKN926" s="3"/>
      <c r="AKO926" s="525"/>
      <c r="AKP926" s="3"/>
      <c r="AKQ926" s="721"/>
      <c r="AKR926" s="3"/>
      <c r="AKS926" s="525"/>
      <c r="AKT926" s="3"/>
      <c r="AKU926" s="721"/>
      <c r="AKV926" s="3"/>
      <c r="AKW926" s="525"/>
      <c r="AKX926" s="3"/>
      <c r="AKY926" s="721"/>
      <c r="AKZ926" s="3"/>
      <c r="ALA926" s="525"/>
      <c r="ALB926" s="3"/>
      <c r="ALC926" s="721"/>
      <c r="ALD926" s="3"/>
      <c r="ALE926" s="525"/>
      <c r="ALF926" s="3"/>
      <c r="ALG926" s="721"/>
      <c r="ALH926" s="3"/>
      <c r="ALI926" s="525"/>
      <c r="ALJ926" s="3"/>
      <c r="ALK926" s="721"/>
      <c r="ALL926" s="3"/>
      <c r="ALM926" s="525"/>
      <c r="ALN926" s="3"/>
      <c r="ALO926" s="721"/>
      <c r="ALP926" s="3"/>
      <c r="ALQ926" s="525"/>
      <c r="ALR926" s="3"/>
      <c r="ALS926" s="721"/>
      <c r="ALT926" s="3"/>
      <c r="ALU926" s="525"/>
      <c r="ALV926" s="3"/>
      <c r="ALW926" s="721"/>
      <c r="ALX926" s="3"/>
      <c r="ALY926" s="525"/>
      <c r="ALZ926" s="3"/>
      <c r="AMA926" s="721"/>
      <c r="AMB926" s="3"/>
      <c r="AMC926" s="525"/>
      <c r="AMD926" s="3"/>
      <c r="AME926" s="721"/>
      <c r="AMF926" s="3"/>
      <c r="AMG926" s="525"/>
      <c r="AMH926" s="3"/>
      <c r="AMI926" s="721"/>
      <c r="AMJ926" s="3"/>
      <c r="AMK926" s="525"/>
      <c r="AML926" s="3"/>
      <c r="AMM926" s="721"/>
      <c r="AMN926" s="3"/>
      <c r="AMO926" s="525"/>
      <c r="AMP926" s="3"/>
      <c r="AMQ926" s="721"/>
      <c r="AMR926" s="3"/>
      <c r="AMS926" s="525"/>
      <c r="AMT926" s="3"/>
      <c r="AMU926" s="721"/>
      <c r="AMV926" s="3"/>
      <c r="AMW926" s="525"/>
      <c r="AMX926" s="3"/>
      <c r="AMY926" s="721"/>
      <c r="AMZ926" s="3"/>
      <c r="ANA926" s="525"/>
      <c r="ANB926" s="3"/>
      <c r="ANC926" s="721"/>
      <c r="AND926" s="3"/>
      <c r="ANE926" s="525"/>
      <c r="ANF926" s="3"/>
      <c r="ANG926" s="721"/>
      <c r="ANH926" s="3"/>
      <c r="ANI926" s="525"/>
      <c r="ANJ926" s="3"/>
      <c r="ANK926" s="721"/>
      <c r="ANL926" s="3"/>
      <c r="ANM926" s="525"/>
      <c r="ANN926" s="3"/>
      <c r="ANO926" s="721"/>
      <c r="ANP926" s="3"/>
      <c r="ANQ926" s="525"/>
      <c r="ANR926" s="3"/>
      <c r="ANS926" s="721"/>
      <c r="ANT926" s="3"/>
      <c r="ANU926" s="525"/>
      <c r="ANV926" s="3"/>
      <c r="ANW926" s="721"/>
      <c r="ANX926" s="3"/>
      <c r="ANY926" s="525"/>
      <c r="ANZ926" s="3"/>
      <c r="AOA926" s="721"/>
      <c r="AOB926" s="3"/>
      <c r="AOC926" s="525"/>
      <c r="AOD926" s="3"/>
      <c r="AOE926" s="721"/>
      <c r="AOF926" s="3"/>
      <c r="AOG926" s="525"/>
      <c r="AOH926" s="3"/>
      <c r="AOI926" s="721"/>
      <c r="AOJ926" s="3"/>
      <c r="AOK926" s="525"/>
      <c r="AOL926" s="3"/>
      <c r="AOM926" s="721"/>
      <c r="AON926" s="3"/>
      <c r="AOO926" s="525"/>
      <c r="AOP926" s="3"/>
      <c r="AOQ926" s="721"/>
      <c r="AOR926" s="3"/>
      <c r="AOS926" s="525"/>
      <c r="AOT926" s="3"/>
      <c r="AOU926" s="721"/>
      <c r="AOV926" s="3"/>
      <c r="AOW926" s="525"/>
      <c r="AOX926" s="3"/>
      <c r="AOY926" s="721"/>
      <c r="AOZ926" s="3"/>
      <c r="APA926" s="525"/>
      <c r="APB926" s="3"/>
      <c r="APC926" s="721"/>
      <c r="APD926" s="3"/>
      <c r="APE926" s="525"/>
      <c r="APF926" s="3"/>
      <c r="APG926" s="721"/>
      <c r="APH926" s="3"/>
      <c r="API926" s="525"/>
      <c r="APJ926" s="3"/>
      <c r="APK926" s="721"/>
      <c r="APL926" s="3"/>
      <c r="APM926" s="525"/>
      <c r="APN926" s="3"/>
      <c r="APO926" s="721"/>
      <c r="APP926" s="3"/>
      <c r="APQ926" s="525"/>
      <c r="APR926" s="3"/>
      <c r="APS926" s="721"/>
      <c r="APT926" s="3"/>
      <c r="APU926" s="525"/>
      <c r="APV926" s="3"/>
      <c r="APW926" s="721"/>
      <c r="APX926" s="3"/>
      <c r="APY926" s="525"/>
      <c r="APZ926" s="3"/>
      <c r="AQA926" s="721"/>
      <c r="AQB926" s="3"/>
      <c r="AQC926" s="525"/>
      <c r="AQD926" s="3"/>
      <c r="AQE926" s="721"/>
      <c r="AQF926" s="3"/>
      <c r="AQG926" s="525"/>
      <c r="AQH926" s="3"/>
      <c r="AQI926" s="721"/>
      <c r="AQJ926" s="3"/>
      <c r="AQK926" s="525"/>
      <c r="AQL926" s="3"/>
      <c r="AQM926" s="721"/>
      <c r="AQN926" s="3"/>
      <c r="AQO926" s="525"/>
      <c r="AQP926" s="3"/>
      <c r="AQQ926" s="721"/>
      <c r="AQR926" s="3"/>
      <c r="AQS926" s="525"/>
      <c r="AQT926" s="3"/>
      <c r="AQU926" s="721"/>
      <c r="AQV926" s="3"/>
      <c r="AQW926" s="525"/>
      <c r="AQX926" s="3"/>
      <c r="AQY926" s="721"/>
      <c r="AQZ926" s="3"/>
      <c r="ARA926" s="525"/>
      <c r="ARB926" s="3"/>
      <c r="ARC926" s="721"/>
      <c r="ARD926" s="3"/>
      <c r="ARE926" s="525"/>
      <c r="ARF926" s="3"/>
      <c r="ARG926" s="721"/>
      <c r="ARH926" s="3"/>
      <c r="ARI926" s="525"/>
      <c r="ARJ926" s="3"/>
      <c r="ARK926" s="721"/>
      <c r="ARL926" s="3"/>
      <c r="ARM926" s="525"/>
      <c r="ARN926" s="3"/>
      <c r="ARO926" s="721"/>
      <c r="ARP926" s="3"/>
      <c r="ARQ926" s="525"/>
      <c r="ARR926" s="3"/>
      <c r="ARS926" s="721"/>
      <c r="ART926" s="3"/>
      <c r="ARU926" s="525"/>
      <c r="ARV926" s="3"/>
      <c r="ARW926" s="721"/>
      <c r="ARX926" s="3"/>
      <c r="ARY926" s="525"/>
      <c r="ARZ926" s="3"/>
      <c r="ASA926" s="721"/>
      <c r="ASB926" s="3"/>
      <c r="ASC926" s="525"/>
      <c r="ASD926" s="3"/>
      <c r="ASE926" s="721"/>
      <c r="ASF926" s="3"/>
      <c r="ASG926" s="525"/>
      <c r="ASH926" s="3"/>
      <c r="ASI926" s="721"/>
      <c r="ASJ926" s="3"/>
      <c r="ASK926" s="525"/>
      <c r="ASL926" s="3"/>
      <c r="ASM926" s="721"/>
      <c r="ASN926" s="3"/>
      <c r="ASO926" s="525"/>
      <c r="ASP926" s="3"/>
      <c r="ASQ926" s="721"/>
      <c r="ASR926" s="3"/>
      <c r="ASS926" s="525"/>
      <c r="AST926" s="3"/>
      <c r="ASU926" s="721"/>
      <c r="ASV926" s="3"/>
      <c r="ASW926" s="525"/>
      <c r="ASX926" s="3"/>
      <c r="ASY926" s="721"/>
      <c r="ASZ926" s="3"/>
      <c r="ATA926" s="525"/>
      <c r="ATB926" s="3"/>
      <c r="ATC926" s="721"/>
      <c r="ATD926" s="3"/>
      <c r="ATE926" s="525"/>
      <c r="ATF926" s="3"/>
      <c r="ATG926" s="721"/>
      <c r="ATH926" s="3"/>
      <c r="ATI926" s="525"/>
      <c r="ATJ926" s="3"/>
      <c r="ATK926" s="721"/>
      <c r="ATL926" s="3"/>
      <c r="ATM926" s="525"/>
      <c r="ATN926" s="3"/>
      <c r="ATO926" s="721"/>
      <c r="ATP926" s="3"/>
      <c r="ATQ926" s="525"/>
      <c r="ATR926" s="3"/>
      <c r="ATS926" s="721"/>
      <c r="ATT926" s="3"/>
      <c r="ATU926" s="525"/>
      <c r="ATV926" s="3"/>
      <c r="ATW926" s="721"/>
      <c r="ATX926" s="3"/>
      <c r="ATY926" s="525"/>
      <c r="ATZ926" s="3"/>
      <c r="AUA926" s="721"/>
      <c r="AUB926" s="3"/>
      <c r="AUC926" s="525"/>
      <c r="AUD926" s="3"/>
      <c r="AUE926" s="721"/>
      <c r="AUF926" s="3"/>
      <c r="AUG926" s="525"/>
      <c r="AUH926" s="3"/>
      <c r="AUI926" s="721"/>
      <c r="AUJ926" s="3"/>
      <c r="AUK926" s="525"/>
      <c r="AUL926" s="3"/>
      <c r="AUM926" s="721"/>
      <c r="AUN926" s="3"/>
      <c r="AUO926" s="525"/>
      <c r="AUP926" s="3"/>
      <c r="AUQ926" s="721"/>
      <c r="AUR926" s="3"/>
      <c r="AUS926" s="525"/>
      <c r="AUT926" s="3"/>
      <c r="AUU926" s="721"/>
      <c r="AUV926" s="3"/>
      <c r="AUW926" s="525"/>
      <c r="AUX926" s="3"/>
      <c r="AUY926" s="721"/>
      <c r="AUZ926" s="3"/>
      <c r="AVA926" s="525"/>
      <c r="AVB926" s="3"/>
      <c r="AVC926" s="721"/>
      <c r="AVD926" s="3"/>
      <c r="AVE926" s="525"/>
      <c r="AVF926" s="3"/>
      <c r="AVG926" s="721"/>
      <c r="AVH926" s="3"/>
      <c r="AVI926" s="525"/>
      <c r="AVJ926" s="3"/>
      <c r="AVK926" s="721"/>
      <c r="AVL926" s="3"/>
      <c r="AVM926" s="525"/>
      <c r="AVN926" s="3"/>
      <c r="AVO926" s="721"/>
      <c r="AVP926" s="3"/>
      <c r="AVQ926" s="525"/>
      <c r="AVR926" s="3"/>
      <c r="AVS926" s="721"/>
      <c r="AVT926" s="3"/>
      <c r="AVU926" s="525"/>
      <c r="AVV926" s="3"/>
      <c r="AVW926" s="721"/>
      <c r="AVX926" s="3"/>
      <c r="AVY926" s="525"/>
      <c r="AVZ926" s="3"/>
      <c r="AWA926" s="721"/>
      <c r="AWB926" s="3"/>
      <c r="AWC926" s="525"/>
      <c r="AWD926" s="3"/>
      <c r="AWE926" s="721"/>
      <c r="AWF926" s="3"/>
      <c r="AWG926" s="525"/>
      <c r="AWH926" s="3"/>
      <c r="AWI926" s="721"/>
      <c r="AWJ926" s="3"/>
      <c r="AWK926" s="525"/>
      <c r="AWL926" s="3"/>
      <c r="AWM926" s="721"/>
      <c r="AWN926" s="3"/>
      <c r="AWO926" s="525"/>
      <c r="AWP926" s="3"/>
      <c r="AWQ926" s="721"/>
      <c r="AWR926" s="3"/>
      <c r="AWS926" s="525"/>
      <c r="AWT926" s="3"/>
      <c r="AWU926" s="721"/>
      <c r="AWV926" s="3"/>
      <c r="AWW926" s="525"/>
      <c r="AWX926" s="3"/>
      <c r="AWY926" s="721"/>
      <c r="AWZ926" s="3"/>
      <c r="AXA926" s="525"/>
      <c r="AXB926" s="3"/>
      <c r="AXC926" s="721"/>
      <c r="AXD926" s="3"/>
      <c r="AXE926" s="525"/>
      <c r="AXF926" s="3"/>
      <c r="AXG926" s="721"/>
      <c r="AXH926" s="3"/>
      <c r="AXI926" s="525"/>
      <c r="AXJ926" s="3"/>
      <c r="AXK926" s="721"/>
      <c r="AXL926" s="3"/>
      <c r="AXM926" s="525"/>
      <c r="AXN926" s="3"/>
      <c r="AXO926" s="721"/>
      <c r="AXP926" s="3"/>
      <c r="AXQ926" s="525"/>
      <c r="AXR926" s="3"/>
      <c r="AXS926" s="721"/>
      <c r="AXT926" s="3"/>
      <c r="AXU926" s="525"/>
      <c r="AXV926" s="3"/>
      <c r="AXW926" s="721"/>
      <c r="AXX926" s="3"/>
      <c r="AXY926" s="525"/>
      <c r="AXZ926" s="3"/>
      <c r="AYA926" s="721"/>
      <c r="AYB926" s="3"/>
      <c r="AYC926" s="525"/>
      <c r="AYD926" s="3"/>
      <c r="AYE926" s="721"/>
      <c r="AYF926" s="3"/>
      <c r="AYG926" s="525"/>
      <c r="AYH926" s="3"/>
      <c r="AYI926" s="721"/>
      <c r="AYJ926" s="3"/>
      <c r="AYK926" s="525"/>
      <c r="AYL926" s="3"/>
      <c r="AYM926" s="721"/>
      <c r="AYN926" s="3"/>
      <c r="AYO926" s="525"/>
      <c r="AYP926" s="3"/>
      <c r="AYQ926" s="721"/>
      <c r="AYR926" s="3"/>
      <c r="AYS926" s="525"/>
      <c r="AYT926" s="3"/>
      <c r="AYU926" s="721"/>
      <c r="AYV926" s="3"/>
      <c r="AYW926" s="525"/>
      <c r="AYX926" s="3"/>
      <c r="AYY926" s="721"/>
      <c r="AYZ926" s="3"/>
      <c r="AZA926" s="525"/>
      <c r="AZB926" s="3"/>
      <c r="AZC926" s="721"/>
      <c r="AZD926" s="3"/>
      <c r="AZE926" s="525"/>
      <c r="AZF926" s="3"/>
      <c r="AZG926" s="721"/>
      <c r="AZH926" s="3"/>
      <c r="AZI926" s="525"/>
      <c r="AZJ926" s="3"/>
      <c r="AZK926" s="721"/>
      <c r="AZL926" s="3"/>
      <c r="AZM926" s="525"/>
      <c r="AZN926" s="3"/>
      <c r="AZO926" s="721"/>
      <c r="AZP926" s="3"/>
      <c r="AZQ926" s="525"/>
      <c r="AZR926" s="3"/>
      <c r="AZS926" s="721"/>
      <c r="AZT926" s="3"/>
      <c r="AZU926" s="525"/>
      <c r="AZV926" s="3"/>
      <c r="AZW926" s="721"/>
      <c r="AZX926" s="3"/>
      <c r="AZY926" s="525"/>
      <c r="AZZ926" s="3"/>
      <c r="BAA926" s="721"/>
      <c r="BAB926" s="3"/>
      <c r="BAC926" s="525"/>
      <c r="BAD926" s="3"/>
      <c r="BAE926" s="721"/>
      <c r="BAF926" s="3"/>
      <c r="BAG926" s="525"/>
      <c r="BAH926" s="3"/>
      <c r="BAI926" s="721"/>
      <c r="BAJ926" s="3"/>
      <c r="BAK926" s="525"/>
      <c r="BAL926" s="3"/>
      <c r="BAM926" s="721"/>
      <c r="BAN926" s="3"/>
      <c r="BAO926" s="525"/>
      <c r="BAP926" s="3"/>
      <c r="BAQ926" s="721"/>
      <c r="BAR926" s="3"/>
      <c r="BAS926" s="525"/>
      <c r="BAT926" s="3"/>
      <c r="BAU926" s="721"/>
      <c r="BAV926" s="3"/>
      <c r="BAW926" s="525"/>
      <c r="BAX926" s="3"/>
      <c r="BAY926" s="721"/>
      <c r="BAZ926" s="3"/>
      <c r="BBA926" s="525"/>
      <c r="BBB926" s="3"/>
      <c r="BBC926" s="721"/>
      <c r="BBD926" s="3"/>
      <c r="BBE926" s="525"/>
      <c r="BBF926" s="3"/>
      <c r="BBG926" s="721"/>
      <c r="BBH926" s="3"/>
      <c r="BBI926" s="525"/>
      <c r="BBJ926" s="3"/>
      <c r="BBK926" s="721"/>
      <c r="BBL926" s="3"/>
      <c r="BBM926" s="525"/>
      <c r="BBN926" s="3"/>
      <c r="BBO926" s="721"/>
      <c r="BBP926" s="3"/>
      <c r="BBQ926" s="525"/>
      <c r="BBR926" s="3"/>
      <c r="BBS926" s="721"/>
      <c r="BBT926" s="3"/>
      <c r="BBU926" s="525"/>
      <c r="BBV926" s="3"/>
      <c r="BBW926" s="721"/>
      <c r="BBX926" s="3"/>
      <c r="BBY926" s="525"/>
      <c r="BBZ926" s="3"/>
      <c r="BCA926" s="721"/>
      <c r="BCB926" s="3"/>
      <c r="BCC926" s="525"/>
      <c r="BCD926" s="3"/>
      <c r="BCE926" s="721"/>
      <c r="BCF926" s="3"/>
      <c r="BCG926" s="525"/>
      <c r="BCH926" s="3"/>
      <c r="BCI926" s="721"/>
      <c r="BCJ926" s="3"/>
      <c r="BCK926" s="525"/>
      <c r="BCL926" s="3"/>
      <c r="BCM926" s="721"/>
      <c r="BCN926" s="3"/>
      <c r="BCO926" s="525"/>
      <c r="BCP926" s="3"/>
      <c r="BCQ926" s="721"/>
      <c r="BCR926" s="3"/>
      <c r="BCS926" s="525"/>
      <c r="BCT926" s="3"/>
      <c r="BCU926" s="721"/>
      <c r="BCV926" s="3"/>
      <c r="BCW926" s="525"/>
      <c r="BCX926" s="3"/>
      <c r="BCY926" s="721"/>
      <c r="BCZ926" s="3"/>
      <c r="BDA926" s="525"/>
      <c r="BDB926" s="3"/>
      <c r="BDC926" s="721"/>
      <c r="BDD926" s="3"/>
      <c r="BDE926" s="525"/>
      <c r="BDF926" s="3"/>
      <c r="BDG926" s="721"/>
      <c r="BDH926" s="3"/>
      <c r="BDI926" s="525"/>
      <c r="BDJ926" s="3"/>
      <c r="BDK926" s="721"/>
      <c r="BDL926" s="3"/>
      <c r="BDM926" s="525"/>
      <c r="BDN926" s="3"/>
      <c r="BDO926" s="721"/>
      <c r="BDP926" s="3"/>
      <c r="BDQ926" s="525"/>
      <c r="BDR926" s="3"/>
      <c r="BDS926" s="721"/>
      <c r="BDT926" s="3"/>
      <c r="BDU926" s="525"/>
      <c r="BDV926" s="3"/>
      <c r="BDW926" s="721"/>
      <c r="BDX926" s="3"/>
      <c r="BDY926" s="525"/>
      <c r="BDZ926" s="3"/>
      <c r="BEA926" s="721"/>
      <c r="BEB926" s="3"/>
      <c r="BEC926" s="525"/>
      <c r="BED926" s="3"/>
      <c r="BEE926" s="721"/>
      <c r="BEF926" s="3"/>
      <c r="BEG926" s="525"/>
      <c r="BEH926" s="3"/>
      <c r="BEI926" s="721"/>
      <c r="BEJ926" s="3"/>
      <c r="BEK926" s="525"/>
      <c r="BEL926" s="3"/>
      <c r="BEM926" s="721"/>
      <c r="BEN926" s="3"/>
      <c r="BEO926" s="525"/>
      <c r="BEP926" s="3"/>
      <c r="BEQ926" s="721"/>
      <c r="BER926" s="3"/>
      <c r="BES926" s="525"/>
      <c r="BET926" s="3"/>
      <c r="BEU926" s="721"/>
      <c r="BEV926" s="3"/>
      <c r="BEW926" s="525"/>
      <c r="BEX926" s="3"/>
      <c r="BEY926" s="721"/>
      <c r="BEZ926" s="3"/>
      <c r="BFA926" s="525"/>
      <c r="BFB926" s="3"/>
      <c r="BFC926" s="721"/>
      <c r="BFD926" s="3"/>
      <c r="BFE926" s="525"/>
      <c r="BFF926" s="3"/>
      <c r="BFG926" s="721"/>
      <c r="BFH926" s="3"/>
      <c r="BFI926" s="525"/>
      <c r="BFJ926" s="3"/>
      <c r="BFK926" s="721"/>
      <c r="BFL926" s="3"/>
      <c r="BFM926" s="525"/>
      <c r="BFN926" s="3"/>
      <c r="BFO926" s="721"/>
      <c r="BFP926" s="3"/>
      <c r="BFQ926" s="525"/>
      <c r="BFR926" s="3"/>
      <c r="BFS926" s="721"/>
      <c r="BFT926" s="3"/>
      <c r="BFU926" s="525"/>
      <c r="BFV926" s="3"/>
      <c r="BFW926" s="721"/>
      <c r="BFX926" s="3"/>
      <c r="BFY926" s="525"/>
      <c r="BFZ926" s="3"/>
      <c r="BGA926" s="721"/>
      <c r="BGB926" s="3"/>
      <c r="BGC926" s="525"/>
      <c r="BGD926" s="3"/>
      <c r="BGE926" s="721"/>
      <c r="BGF926" s="3"/>
      <c r="BGG926" s="525"/>
      <c r="BGH926" s="3"/>
      <c r="BGI926" s="721"/>
      <c r="BGJ926" s="3"/>
      <c r="BGK926" s="525"/>
      <c r="BGL926" s="3"/>
      <c r="BGM926" s="721"/>
      <c r="BGN926" s="3"/>
      <c r="BGO926" s="525"/>
      <c r="BGP926" s="3"/>
      <c r="BGQ926" s="721"/>
      <c r="BGR926" s="3"/>
      <c r="BGS926" s="525"/>
      <c r="BGT926" s="3"/>
      <c r="BGU926" s="721"/>
      <c r="BGV926" s="3"/>
      <c r="BGW926" s="525"/>
      <c r="BGX926" s="3"/>
      <c r="BGY926" s="721"/>
      <c r="BGZ926" s="3"/>
      <c r="BHA926" s="525"/>
      <c r="BHB926" s="3"/>
      <c r="BHC926" s="721"/>
      <c r="BHD926" s="3"/>
      <c r="BHE926" s="525"/>
      <c r="BHF926" s="3"/>
      <c r="BHG926" s="721"/>
      <c r="BHH926" s="3"/>
      <c r="BHI926" s="525"/>
      <c r="BHJ926" s="3"/>
      <c r="BHK926" s="721"/>
      <c r="BHL926" s="3"/>
      <c r="BHM926" s="525"/>
      <c r="BHN926" s="3"/>
      <c r="BHO926" s="721"/>
      <c r="BHP926" s="3"/>
      <c r="BHQ926" s="525"/>
      <c r="BHR926" s="3"/>
      <c r="BHS926" s="721"/>
      <c r="BHT926" s="3"/>
      <c r="BHU926" s="525"/>
      <c r="BHV926" s="3"/>
      <c r="BHW926" s="721"/>
      <c r="BHX926" s="3"/>
      <c r="BHY926" s="525"/>
      <c r="BHZ926" s="3"/>
      <c r="BIA926" s="721"/>
      <c r="BIB926" s="3"/>
      <c r="BIC926" s="525"/>
      <c r="BID926" s="3"/>
      <c r="BIE926" s="721"/>
      <c r="BIF926" s="3"/>
      <c r="BIG926" s="525"/>
      <c r="BIH926" s="3"/>
      <c r="BII926" s="721"/>
      <c r="BIJ926" s="3"/>
      <c r="BIK926" s="525"/>
      <c r="BIL926" s="3"/>
      <c r="BIM926" s="721"/>
      <c r="BIN926" s="3"/>
      <c r="BIO926" s="525"/>
      <c r="BIP926" s="3"/>
      <c r="BIQ926" s="721"/>
      <c r="BIR926" s="3"/>
      <c r="BIS926" s="525"/>
      <c r="BIT926" s="3"/>
      <c r="BIU926" s="721"/>
      <c r="BIV926" s="3"/>
      <c r="BIW926" s="525"/>
      <c r="BIX926" s="3"/>
      <c r="BIY926" s="721"/>
      <c r="BIZ926" s="3"/>
      <c r="BJA926" s="525"/>
      <c r="BJB926" s="3"/>
      <c r="BJC926" s="721"/>
      <c r="BJD926" s="3"/>
      <c r="BJE926" s="525"/>
      <c r="BJF926" s="3"/>
      <c r="BJG926" s="721"/>
      <c r="BJH926" s="3"/>
      <c r="BJI926" s="525"/>
      <c r="BJJ926" s="3"/>
      <c r="BJK926" s="721"/>
      <c r="BJL926" s="3"/>
      <c r="BJM926" s="525"/>
      <c r="BJN926" s="3"/>
      <c r="BJO926" s="721"/>
      <c r="BJP926" s="3"/>
      <c r="BJQ926" s="525"/>
      <c r="BJR926" s="3"/>
      <c r="BJS926" s="721"/>
      <c r="BJT926" s="3"/>
      <c r="BJU926" s="525"/>
      <c r="BJV926" s="3"/>
      <c r="BJW926" s="721"/>
      <c r="BJX926" s="3"/>
      <c r="BJY926" s="525"/>
      <c r="BJZ926" s="3"/>
      <c r="BKA926" s="721"/>
      <c r="BKB926" s="3"/>
      <c r="BKC926" s="525"/>
      <c r="BKD926" s="3"/>
      <c r="BKE926" s="721"/>
      <c r="BKF926" s="3"/>
      <c r="BKG926" s="525"/>
      <c r="BKH926" s="3"/>
      <c r="BKI926" s="721"/>
      <c r="BKJ926" s="3"/>
      <c r="BKK926" s="525"/>
      <c r="BKL926" s="3"/>
      <c r="BKM926" s="721"/>
      <c r="BKN926" s="3"/>
      <c r="BKO926" s="525"/>
      <c r="BKP926" s="3"/>
      <c r="BKQ926" s="721"/>
      <c r="BKR926" s="3"/>
      <c r="BKS926" s="525"/>
      <c r="BKT926" s="3"/>
      <c r="BKU926" s="721"/>
      <c r="BKV926" s="3"/>
      <c r="BKW926" s="525"/>
      <c r="BKX926" s="3"/>
      <c r="BKY926" s="721"/>
      <c r="BKZ926" s="3"/>
      <c r="BLA926" s="525"/>
      <c r="BLB926" s="3"/>
      <c r="BLC926" s="721"/>
      <c r="BLD926" s="3"/>
      <c r="BLE926" s="525"/>
      <c r="BLF926" s="3"/>
      <c r="BLG926" s="721"/>
      <c r="BLH926" s="3"/>
      <c r="BLI926" s="525"/>
      <c r="BLJ926" s="3"/>
      <c r="BLK926" s="721"/>
      <c r="BLL926" s="3"/>
      <c r="BLM926" s="525"/>
      <c r="BLN926" s="3"/>
      <c r="BLO926" s="721"/>
      <c r="BLP926" s="3"/>
      <c r="BLQ926" s="525"/>
      <c r="BLR926" s="3"/>
      <c r="BLS926" s="721"/>
      <c r="BLT926" s="3"/>
      <c r="BLU926" s="525"/>
      <c r="BLV926" s="3"/>
      <c r="BLW926" s="721"/>
      <c r="BLX926" s="3"/>
      <c r="BLY926" s="525"/>
      <c r="BLZ926" s="3"/>
      <c r="BMA926" s="721"/>
      <c r="BMB926" s="3"/>
      <c r="BMC926" s="525"/>
      <c r="BMD926" s="3"/>
      <c r="BME926" s="721"/>
      <c r="BMF926" s="3"/>
      <c r="BMG926" s="525"/>
      <c r="BMH926" s="3"/>
      <c r="BMI926" s="721"/>
      <c r="BMJ926" s="3"/>
      <c r="BMK926" s="525"/>
      <c r="BML926" s="3"/>
      <c r="BMM926" s="721"/>
      <c r="BMN926" s="3"/>
      <c r="BMO926" s="525"/>
      <c r="BMP926" s="3"/>
      <c r="BMQ926" s="721"/>
      <c r="BMR926" s="3"/>
      <c r="BMS926" s="525"/>
      <c r="BMT926" s="3"/>
      <c r="BMU926" s="721"/>
      <c r="BMV926" s="3"/>
      <c r="BMW926" s="525"/>
      <c r="BMX926" s="3"/>
      <c r="BMY926" s="721"/>
      <c r="BMZ926" s="3"/>
      <c r="BNA926" s="525"/>
      <c r="BNB926" s="3"/>
      <c r="BNC926" s="721"/>
      <c r="BND926" s="3"/>
      <c r="BNE926" s="525"/>
      <c r="BNF926" s="3"/>
      <c r="BNG926" s="721"/>
      <c r="BNH926" s="3"/>
      <c r="BNI926" s="525"/>
      <c r="BNJ926" s="3"/>
      <c r="BNK926" s="721"/>
      <c r="BNL926" s="3"/>
      <c r="BNM926" s="525"/>
      <c r="BNN926" s="3"/>
      <c r="BNO926" s="721"/>
      <c r="BNP926" s="3"/>
      <c r="BNQ926" s="525"/>
      <c r="BNR926" s="3"/>
      <c r="BNS926" s="721"/>
      <c r="BNT926" s="3"/>
      <c r="BNU926" s="525"/>
      <c r="BNV926" s="3"/>
      <c r="BNW926" s="721"/>
      <c r="BNX926" s="3"/>
      <c r="BNY926" s="525"/>
      <c r="BNZ926" s="3"/>
      <c r="BOA926" s="721"/>
      <c r="BOB926" s="3"/>
      <c r="BOC926" s="525"/>
      <c r="BOD926" s="3"/>
      <c r="BOE926" s="721"/>
      <c r="BOF926" s="3"/>
      <c r="BOG926" s="525"/>
      <c r="BOH926" s="3"/>
      <c r="BOI926" s="721"/>
      <c r="BOJ926" s="3"/>
      <c r="BOK926" s="525"/>
      <c r="BOL926" s="3"/>
      <c r="BOM926" s="721"/>
      <c r="BON926" s="3"/>
      <c r="BOO926" s="525"/>
      <c r="BOP926" s="3"/>
      <c r="BOQ926" s="721"/>
      <c r="BOR926" s="3"/>
      <c r="BOS926" s="525"/>
      <c r="BOT926" s="3"/>
      <c r="BOU926" s="721"/>
      <c r="BOV926" s="3"/>
      <c r="BOW926" s="525"/>
      <c r="BOX926" s="3"/>
      <c r="BOY926" s="721"/>
      <c r="BOZ926" s="3"/>
      <c r="BPA926" s="525"/>
      <c r="BPB926" s="3"/>
      <c r="BPC926" s="721"/>
      <c r="BPD926" s="3"/>
      <c r="BPE926" s="525"/>
      <c r="BPF926" s="3"/>
      <c r="BPG926" s="721"/>
      <c r="BPH926" s="3"/>
      <c r="BPI926" s="525"/>
      <c r="BPJ926" s="3"/>
      <c r="BPK926" s="721"/>
      <c r="BPL926" s="3"/>
      <c r="BPM926" s="525"/>
      <c r="BPN926" s="3"/>
      <c r="BPO926" s="721"/>
      <c r="BPP926" s="3"/>
      <c r="BPQ926" s="525"/>
      <c r="BPR926" s="3"/>
      <c r="BPS926" s="721"/>
      <c r="BPT926" s="3"/>
      <c r="BPU926" s="525"/>
      <c r="BPV926" s="3"/>
      <c r="BPW926" s="721"/>
      <c r="BPX926" s="3"/>
      <c r="BPY926" s="525"/>
      <c r="BPZ926" s="3"/>
      <c r="BQA926" s="721"/>
      <c r="BQB926" s="3"/>
      <c r="BQC926" s="525"/>
      <c r="BQD926" s="3"/>
      <c r="BQE926" s="721"/>
      <c r="BQF926" s="3"/>
      <c r="BQG926" s="525"/>
      <c r="BQH926" s="3"/>
      <c r="BQI926" s="721"/>
      <c r="BQJ926" s="3"/>
      <c r="BQK926" s="525"/>
      <c r="BQL926" s="3"/>
      <c r="BQM926" s="721"/>
      <c r="BQN926" s="3"/>
      <c r="BQO926" s="525"/>
      <c r="BQP926" s="3"/>
      <c r="BQQ926" s="721"/>
      <c r="BQR926" s="3"/>
      <c r="BQS926" s="525"/>
      <c r="BQT926" s="3"/>
      <c r="BQU926" s="721"/>
      <c r="BQV926" s="3"/>
      <c r="BQW926" s="525"/>
      <c r="BQX926" s="3"/>
      <c r="BQY926" s="721"/>
      <c r="BQZ926" s="3"/>
      <c r="BRA926" s="525"/>
      <c r="BRB926" s="3"/>
      <c r="BRC926" s="721"/>
      <c r="BRD926" s="3"/>
      <c r="BRE926" s="525"/>
      <c r="BRF926" s="3"/>
      <c r="BRG926" s="721"/>
      <c r="BRH926" s="3"/>
      <c r="BRI926" s="525"/>
      <c r="BRJ926" s="3"/>
      <c r="BRK926" s="721"/>
      <c r="BRL926" s="3"/>
      <c r="BRM926" s="525"/>
      <c r="BRN926" s="3"/>
      <c r="BRO926" s="721"/>
      <c r="BRP926" s="3"/>
      <c r="BRQ926" s="525"/>
      <c r="BRR926" s="3"/>
      <c r="BRS926" s="721"/>
      <c r="BRT926" s="3"/>
      <c r="BRU926" s="525"/>
      <c r="BRV926" s="3"/>
      <c r="BRW926" s="721"/>
      <c r="BRX926" s="3"/>
      <c r="BRY926" s="525"/>
      <c r="BRZ926" s="3"/>
      <c r="BSA926" s="721"/>
      <c r="BSB926" s="3"/>
      <c r="BSC926" s="525"/>
      <c r="BSD926" s="3"/>
      <c r="BSE926" s="721"/>
      <c r="BSF926" s="3"/>
      <c r="BSG926" s="525"/>
      <c r="BSH926" s="3"/>
      <c r="BSI926" s="721"/>
      <c r="BSJ926" s="3"/>
      <c r="BSK926" s="525"/>
      <c r="BSL926" s="3"/>
      <c r="BSM926" s="721"/>
      <c r="BSN926" s="3"/>
      <c r="BSO926" s="525"/>
      <c r="BSP926" s="3"/>
      <c r="BSQ926" s="721"/>
      <c r="BSR926" s="3"/>
      <c r="BSS926" s="525"/>
      <c r="BST926" s="3"/>
      <c r="BSU926" s="721"/>
      <c r="BSV926" s="3"/>
      <c r="BSW926" s="525"/>
      <c r="BSX926" s="3"/>
      <c r="BSY926" s="721"/>
      <c r="BSZ926" s="3"/>
      <c r="BTA926" s="525"/>
      <c r="BTB926" s="3"/>
      <c r="BTC926" s="721"/>
      <c r="BTD926" s="3"/>
      <c r="BTE926" s="525"/>
      <c r="BTF926" s="3"/>
      <c r="BTG926" s="721"/>
      <c r="BTH926" s="3"/>
      <c r="BTI926" s="525"/>
      <c r="BTJ926" s="3"/>
      <c r="BTK926" s="721"/>
      <c r="BTL926" s="3"/>
      <c r="BTM926" s="525"/>
      <c r="BTN926" s="3"/>
      <c r="BTO926" s="721"/>
      <c r="BTP926" s="3"/>
      <c r="BTQ926" s="525"/>
      <c r="BTR926" s="3"/>
      <c r="BTS926" s="721"/>
      <c r="BTT926" s="3"/>
      <c r="BTU926" s="525"/>
      <c r="BTV926" s="3"/>
      <c r="BTW926" s="721"/>
      <c r="BTX926" s="3"/>
      <c r="BTY926" s="525"/>
      <c r="BTZ926" s="3"/>
      <c r="BUA926" s="721"/>
      <c r="BUB926" s="3"/>
      <c r="BUC926" s="525"/>
      <c r="BUD926" s="3"/>
      <c r="BUE926" s="721"/>
      <c r="BUF926" s="3"/>
      <c r="BUG926" s="525"/>
      <c r="BUH926" s="3"/>
      <c r="BUI926" s="721"/>
      <c r="BUJ926" s="3"/>
      <c r="BUK926" s="525"/>
      <c r="BUL926" s="3"/>
      <c r="BUM926" s="721"/>
      <c r="BUN926" s="3"/>
      <c r="BUO926" s="525"/>
      <c r="BUP926" s="3"/>
      <c r="BUQ926" s="721"/>
      <c r="BUR926" s="3"/>
      <c r="BUS926" s="525"/>
      <c r="BUT926" s="3"/>
      <c r="BUU926" s="721"/>
      <c r="BUV926" s="3"/>
      <c r="BUW926" s="525"/>
      <c r="BUX926" s="3"/>
      <c r="BUY926" s="721"/>
      <c r="BUZ926" s="3"/>
      <c r="BVA926" s="525"/>
      <c r="BVB926" s="3"/>
      <c r="BVC926" s="721"/>
      <c r="BVD926" s="3"/>
      <c r="BVE926" s="525"/>
      <c r="BVF926" s="3"/>
      <c r="BVG926" s="721"/>
      <c r="BVH926" s="3"/>
      <c r="BVI926" s="525"/>
      <c r="BVJ926" s="3"/>
      <c r="BVK926" s="721"/>
      <c r="BVL926" s="3"/>
      <c r="BVM926" s="525"/>
      <c r="BVN926" s="3"/>
      <c r="BVO926" s="721"/>
      <c r="BVP926" s="3"/>
      <c r="BVQ926" s="525"/>
      <c r="BVR926" s="3"/>
      <c r="BVS926" s="721"/>
      <c r="BVT926" s="3"/>
      <c r="BVU926" s="525"/>
      <c r="BVV926" s="3"/>
      <c r="BVW926" s="721"/>
      <c r="BVX926" s="3"/>
      <c r="BVY926" s="525"/>
      <c r="BVZ926" s="3"/>
      <c r="BWA926" s="721"/>
      <c r="BWB926" s="3"/>
      <c r="BWC926" s="525"/>
      <c r="BWD926" s="3"/>
      <c r="BWE926" s="721"/>
      <c r="BWF926" s="3"/>
      <c r="BWG926" s="525"/>
      <c r="BWH926" s="3"/>
      <c r="BWI926" s="721"/>
      <c r="BWJ926" s="3"/>
      <c r="BWK926" s="525"/>
      <c r="BWL926" s="3"/>
      <c r="BWM926" s="721"/>
      <c r="BWN926" s="3"/>
      <c r="BWO926" s="525"/>
      <c r="BWP926" s="3"/>
      <c r="BWQ926" s="721"/>
      <c r="BWR926" s="3"/>
      <c r="BWS926" s="525"/>
      <c r="BWT926" s="3"/>
      <c r="BWU926" s="721"/>
      <c r="BWV926" s="3"/>
      <c r="BWW926" s="525"/>
      <c r="BWX926" s="3"/>
      <c r="BWY926" s="721"/>
      <c r="BWZ926" s="3"/>
      <c r="BXA926" s="525"/>
      <c r="BXB926" s="3"/>
      <c r="BXC926" s="721"/>
      <c r="BXD926" s="3"/>
      <c r="BXE926" s="525"/>
      <c r="BXF926" s="3"/>
      <c r="BXG926" s="721"/>
      <c r="BXH926" s="3"/>
      <c r="BXI926" s="525"/>
      <c r="BXJ926" s="3"/>
      <c r="BXK926" s="721"/>
      <c r="BXL926" s="3"/>
      <c r="BXM926" s="525"/>
      <c r="BXN926" s="3"/>
      <c r="BXO926" s="721"/>
      <c r="BXP926" s="3"/>
      <c r="BXQ926" s="525"/>
      <c r="BXR926" s="3"/>
      <c r="BXS926" s="721"/>
      <c r="BXT926" s="3"/>
      <c r="BXU926" s="525"/>
      <c r="BXV926" s="3"/>
      <c r="BXW926" s="721"/>
      <c r="BXX926" s="3"/>
      <c r="BXY926" s="525"/>
      <c r="BXZ926" s="3"/>
      <c r="BYA926" s="721"/>
      <c r="BYB926" s="3"/>
      <c r="BYC926" s="525"/>
      <c r="BYD926" s="3"/>
      <c r="BYE926" s="721"/>
      <c r="BYF926" s="3"/>
      <c r="BYG926" s="525"/>
      <c r="BYH926" s="3"/>
      <c r="BYI926" s="721"/>
      <c r="BYJ926" s="3"/>
      <c r="BYK926" s="525"/>
      <c r="BYL926" s="3"/>
      <c r="BYM926" s="721"/>
      <c r="BYN926" s="3"/>
      <c r="BYO926" s="525"/>
      <c r="BYP926" s="3"/>
      <c r="BYQ926" s="721"/>
      <c r="BYR926" s="3"/>
      <c r="BYS926" s="525"/>
      <c r="BYT926" s="3"/>
      <c r="BYU926" s="721"/>
      <c r="BYV926" s="3"/>
      <c r="BYW926" s="525"/>
      <c r="BYX926" s="3"/>
      <c r="BYY926" s="721"/>
      <c r="BYZ926" s="3"/>
      <c r="BZA926" s="525"/>
      <c r="BZB926" s="3"/>
      <c r="BZC926" s="721"/>
      <c r="BZD926" s="3"/>
      <c r="BZE926" s="525"/>
      <c r="BZF926" s="3"/>
      <c r="BZG926" s="721"/>
      <c r="BZH926" s="3"/>
      <c r="BZI926" s="525"/>
      <c r="BZJ926" s="3"/>
      <c r="BZK926" s="721"/>
      <c r="BZL926" s="3"/>
      <c r="BZM926" s="525"/>
      <c r="BZN926" s="3"/>
      <c r="BZO926" s="721"/>
      <c r="BZP926" s="3"/>
      <c r="BZQ926" s="525"/>
      <c r="BZR926" s="3"/>
      <c r="BZS926" s="721"/>
      <c r="BZT926" s="3"/>
      <c r="BZU926" s="525"/>
      <c r="BZV926" s="3"/>
      <c r="BZW926" s="721"/>
      <c r="BZX926" s="3"/>
      <c r="BZY926" s="525"/>
      <c r="BZZ926" s="3"/>
      <c r="CAA926" s="721"/>
      <c r="CAB926" s="3"/>
      <c r="CAC926" s="525"/>
      <c r="CAD926" s="3"/>
      <c r="CAE926" s="721"/>
      <c r="CAF926" s="3"/>
      <c r="CAG926" s="525"/>
      <c r="CAH926" s="3"/>
      <c r="CAI926" s="721"/>
      <c r="CAJ926" s="3"/>
      <c r="CAK926" s="525"/>
      <c r="CAL926" s="3"/>
      <c r="CAM926" s="721"/>
      <c r="CAN926" s="3"/>
      <c r="CAO926" s="525"/>
      <c r="CAP926" s="3"/>
      <c r="CAQ926" s="721"/>
      <c r="CAR926" s="3"/>
      <c r="CAS926" s="525"/>
      <c r="CAT926" s="3"/>
      <c r="CAU926" s="721"/>
      <c r="CAV926" s="3"/>
      <c r="CAW926" s="525"/>
      <c r="CAX926" s="3"/>
      <c r="CAY926" s="721"/>
      <c r="CAZ926" s="3"/>
      <c r="CBA926" s="525"/>
      <c r="CBB926" s="3"/>
      <c r="CBC926" s="721"/>
      <c r="CBD926" s="3"/>
      <c r="CBE926" s="525"/>
      <c r="CBF926" s="3"/>
      <c r="CBG926" s="721"/>
      <c r="CBH926" s="3"/>
      <c r="CBI926" s="525"/>
      <c r="CBJ926" s="3"/>
      <c r="CBK926" s="721"/>
      <c r="CBL926" s="3"/>
      <c r="CBM926" s="525"/>
      <c r="CBN926" s="3"/>
      <c r="CBO926" s="721"/>
      <c r="CBP926" s="3"/>
      <c r="CBQ926" s="525"/>
      <c r="CBR926" s="3"/>
      <c r="CBS926" s="721"/>
      <c r="CBT926" s="3"/>
      <c r="CBU926" s="525"/>
      <c r="CBV926" s="3"/>
      <c r="CBW926" s="721"/>
      <c r="CBX926" s="3"/>
      <c r="CBY926" s="525"/>
      <c r="CBZ926" s="3"/>
      <c r="CCA926" s="721"/>
      <c r="CCB926" s="3"/>
      <c r="CCC926" s="525"/>
      <c r="CCD926" s="3"/>
      <c r="CCE926" s="721"/>
      <c r="CCF926" s="3"/>
      <c r="CCG926" s="525"/>
      <c r="CCH926" s="3"/>
      <c r="CCI926" s="721"/>
      <c r="CCJ926" s="3"/>
      <c r="CCK926" s="525"/>
      <c r="CCL926" s="3"/>
      <c r="CCM926" s="721"/>
      <c r="CCN926" s="3"/>
      <c r="CCO926" s="525"/>
      <c r="CCP926" s="3"/>
      <c r="CCQ926" s="721"/>
      <c r="CCR926" s="3"/>
      <c r="CCS926" s="525"/>
      <c r="CCT926" s="3"/>
      <c r="CCU926" s="721"/>
      <c r="CCV926" s="3"/>
      <c r="CCW926" s="525"/>
      <c r="CCX926" s="3"/>
      <c r="CCY926" s="721"/>
      <c r="CCZ926" s="3"/>
      <c r="CDA926" s="525"/>
      <c r="CDB926" s="3"/>
      <c r="CDC926" s="721"/>
      <c r="CDD926" s="3"/>
      <c r="CDE926" s="525"/>
      <c r="CDF926" s="3"/>
      <c r="CDG926" s="721"/>
      <c r="CDH926" s="3"/>
      <c r="CDI926" s="525"/>
      <c r="CDJ926" s="3"/>
      <c r="CDK926" s="721"/>
      <c r="CDL926" s="3"/>
      <c r="CDM926" s="525"/>
      <c r="CDN926" s="3"/>
      <c r="CDO926" s="721"/>
      <c r="CDP926" s="3"/>
      <c r="CDQ926" s="525"/>
      <c r="CDR926" s="3"/>
      <c r="CDS926" s="721"/>
      <c r="CDT926" s="3"/>
      <c r="CDU926" s="525"/>
      <c r="CDV926" s="3"/>
      <c r="CDW926" s="721"/>
      <c r="CDX926" s="3"/>
      <c r="CDY926" s="525"/>
      <c r="CDZ926" s="3"/>
      <c r="CEA926" s="721"/>
      <c r="CEB926" s="3"/>
      <c r="CEC926" s="525"/>
      <c r="CED926" s="3"/>
      <c r="CEE926" s="721"/>
      <c r="CEF926" s="3"/>
      <c r="CEG926" s="525"/>
      <c r="CEH926" s="3"/>
      <c r="CEI926" s="721"/>
      <c r="CEJ926" s="3"/>
      <c r="CEK926" s="525"/>
      <c r="CEL926" s="3"/>
      <c r="CEM926" s="721"/>
      <c r="CEN926" s="3"/>
      <c r="CEO926" s="525"/>
      <c r="CEP926" s="3"/>
      <c r="CEQ926" s="721"/>
      <c r="CER926" s="3"/>
      <c r="CES926" s="525"/>
      <c r="CET926" s="3"/>
      <c r="CEU926" s="721"/>
      <c r="CEV926" s="3"/>
      <c r="CEW926" s="525"/>
      <c r="CEX926" s="3"/>
      <c r="CEY926" s="721"/>
      <c r="CEZ926" s="3"/>
      <c r="CFA926" s="525"/>
      <c r="CFB926" s="3"/>
      <c r="CFC926" s="721"/>
      <c r="CFD926" s="3"/>
      <c r="CFE926" s="525"/>
      <c r="CFF926" s="3"/>
      <c r="CFG926" s="721"/>
      <c r="CFH926" s="3"/>
      <c r="CFI926" s="525"/>
      <c r="CFJ926" s="3"/>
      <c r="CFK926" s="721"/>
      <c r="CFL926" s="3"/>
      <c r="CFM926" s="525"/>
      <c r="CFN926" s="3"/>
      <c r="CFO926" s="721"/>
      <c r="CFP926" s="3"/>
      <c r="CFQ926" s="525"/>
      <c r="CFR926" s="3"/>
      <c r="CFS926" s="721"/>
      <c r="CFT926" s="3"/>
      <c r="CFU926" s="525"/>
      <c r="CFV926" s="3"/>
      <c r="CFW926" s="721"/>
      <c r="CFX926" s="3"/>
      <c r="CFY926" s="525"/>
      <c r="CFZ926" s="3"/>
      <c r="CGA926" s="721"/>
      <c r="CGB926" s="3"/>
      <c r="CGC926" s="525"/>
      <c r="CGD926" s="3"/>
      <c r="CGE926" s="721"/>
      <c r="CGF926" s="3"/>
      <c r="CGG926" s="525"/>
      <c r="CGH926" s="3"/>
      <c r="CGI926" s="721"/>
      <c r="CGJ926" s="3"/>
      <c r="CGK926" s="525"/>
      <c r="CGL926" s="3"/>
      <c r="CGM926" s="721"/>
      <c r="CGN926" s="3"/>
      <c r="CGO926" s="525"/>
      <c r="CGP926" s="3"/>
      <c r="CGQ926" s="721"/>
      <c r="CGR926" s="3"/>
      <c r="CGS926" s="525"/>
      <c r="CGT926" s="3"/>
      <c r="CGU926" s="721"/>
      <c r="CGV926" s="3"/>
      <c r="CGW926" s="525"/>
      <c r="CGX926" s="3"/>
      <c r="CGY926" s="721"/>
      <c r="CGZ926" s="3"/>
      <c r="CHA926" s="525"/>
      <c r="CHB926" s="3"/>
      <c r="CHC926" s="721"/>
      <c r="CHD926" s="3"/>
      <c r="CHE926" s="525"/>
      <c r="CHF926" s="3"/>
      <c r="CHG926" s="721"/>
      <c r="CHH926" s="3"/>
      <c r="CHI926" s="525"/>
      <c r="CHJ926" s="3"/>
      <c r="CHK926" s="721"/>
      <c r="CHL926" s="3"/>
      <c r="CHM926" s="525"/>
      <c r="CHN926" s="3"/>
      <c r="CHO926" s="721"/>
      <c r="CHP926" s="3"/>
      <c r="CHQ926" s="525"/>
      <c r="CHR926" s="3"/>
      <c r="CHS926" s="721"/>
      <c r="CHT926" s="3"/>
      <c r="CHU926" s="525"/>
      <c r="CHV926" s="3"/>
      <c r="CHW926" s="721"/>
      <c r="CHX926" s="3"/>
      <c r="CHY926" s="525"/>
      <c r="CHZ926" s="3"/>
      <c r="CIA926" s="721"/>
      <c r="CIB926" s="3"/>
      <c r="CIC926" s="525"/>
      <c r="CID926" s="3"/>
      <c r="CIE926" s="721"/>
      <c r="CIF926" s="3"/>
      <c r="CIG926" s="525"/>
      <c r="CIH926" s="3"/>
      <c r="CII926" s="721"/>
      <c r="CIJ926" s="3"/>
      <c r="CIK926" s="525"/>
      <c r="CIL926" s="3"/>
      <c r="CIM926" s="721"/>
      <c r="CIN926" s="3"/>
      <c r="CIO926" s="525"/>
      <c r="CIP926" s="3"/>
      <c r="CIQ926" s="721"/>
      <c r="CIR926" s="3"/>
      <c r="CIS926" s="525"/>
      <c r="CIT926" s="3"/>
      <c r="CIU926" s="721"/>
      <c r="CIV926" s="3"/>
      <c r="CIW926" s="525"/>
      <c r="CIX926" s="3"/>
      <c r="CIY926" s="721"/>
      <c r="CIZ926" s="3"/>
      <c r="CJA926" s="525"/>
      <c r="CJB926" s="3"/>
      <c r="CJC926" s="721"/>
      <c r="CJD926" s="3"/>
      <c r="CJE926" s="525"/>
      <c r="CJF926" s="3"/>
      <c r="CJG926" s="721"/>
      <c r="CJH926" s="3"/>
      <c r="CJI926" s="525"/>
      <c r="CJJ926" s="3"/>
      <c r="CJK926" s="721"/>
      <c r="CJL926" s="3"/>
      <c r="CJM926" s="525"/>
      <c r="CJN926" s="3"/>
      <c r="CJO926" s="721"/>
      <c r="CJP926" s="3"/>
      <c r="CJQ926" s="525"/>
      <c r="CJR926" s="3"/>
      <c r="CJS926" s="721"/>
      <c r="CJT926" s="3"/>
      <c r="CJU926" s="525"/>
      <c r="CJV926" s="3"/>
      <c r="CJW926" s="721"/>
      <c r="CJX926" s="3"/>
      <c r="CJY926" s="525"/>
      <c r="CJZ926" s="3"/>
      <c r="CKA926" s="721"/>
      <c r="CKB926" s="3"/>
      <c r="CKC926" s="525"/>
      <c r="CKD926" s="3"/>
      <c r="CKE926" s="721"/>
      <c r="CKF926" s="3"/>
      <c r="CKG926" s="525"/>
      <c r="CKH926" s="3"/>
      <c r="CKI926" s="721"/>
      <c r="CKJ926" s="3"/>
      <c r="CKK926" s="525"/>
      <c r="CKL926" s="3"/>
      <c r="CKM926" s="721"/>
      <c r="CKN926" s="3"/>
      <c r="CKO926" s="525"/>
      <c r="CKP926" s="3"/>
      <c r="CKQ926" s="721"/>
      <c r="CKR926" s="3"/>
      <c r="CKS926" s="525"/>
      <c r="CKT926" s="3"/>
      <c r="CKU926" s="721"/>
      <c r="CKV926" s="3"/>
      <c r="CKW926" s="525"/>
      <c r="CKX926" s="3"/>
      <c r="CKY926" s="721"/>
      <c r="CKZ926" s="3"/>
      <c r="CLA926" s="525"/>
      <c r="CLB926" s="3"/>
      <c r="CLC926" s="721"/>
      <c r="CLD926" s="3"/>
      <c r="CLE926" s="525"/>
      <c r="CLF926" s="3"/>
      <c r="CLG926" s="721"/>
      <c r="CLH926" s="3"/>
      <c r="CLI926" s="525"/>
      <c r="CLJ926" s="3"/>
      <c r="CLK926" s="721"/>
      <c r="CLL926" s="3"/>
      <c r="CLM926" s="525"/>
      <c r="CLN926" s="3"/>
      <c r="CLO926" s="721"/>
      <c r="CLP926" s="3"/>
      <c r="CLQ926" s="525"/>
      <c r="CLR926" s="3"/>
      <c r="CLS926" s="721"/>
      <c r="CLT926" s="3"/>
      <c r="CLU926" s="525"/>
      <c r="CLV926" s="3"/>
      <c r="CLW926" s="721"/>
      <c r="CLX926" s="3"/>
      <c r="CLY926" s="525"/>
      <c r="CLZ926" s="3"/>
      <c r="CMA926" s="721"/>
      <c r="CMB926" s="3"/>
      <c r="CMC926" s="525"/>
      <c r="CMD926" s="3"/>
      <c r="CME926" s="721"/>
      <c r="CMF926" s="3"/>
      <c r="CMG926" s="525"/>
      <c r="CMH926" s="3"/>
      <c r="CMI926" s="721"/>
      <c r="CMJ926" s="3"/>
      <c r="CMK926" s="525"/>
      <c r="CML926" s="3"/>
      <c r="CMM926" s="721"/>
      <c r="CMN926" s="3"/>
      <c r="CMO926" s="525"/>
      <c r="CMP926" s="3"/>
      <c r="CMQ926" s="721"/>
      <c r="CMR926" s="3"/>
      <c r="CMS926" s="525"/>
      <c r="CMT926" s="3"/>
      <c r="CMU926" s="721"/>
      <c r="CMV926" s="3"/>
      <c r="CMW926" s="525"/>
      <c r="CMX926" s="3"/>
      <c r="CMY926" s="721"/>
      <c r="CMZ926" s="3"/>
      <c r="CNA926" s="525"/>
      <c r="CNB926" s="3"/>
      <c r="CNC926" s="721"/>
      <c r="CND926" s="3"/>
      <c r="CNE926" s="525"/>
      <c r="CNF926" s="3"/>
      <c r="CNG926" s="721"/>
      <c r="CNH926" s="3"/>
      <c r="CNI926" s="525"/>
      <c r="CNJ926" s="3"/>
      <c r="CNK926" s="721"/>
      <c r="CNL926" s="3"/>
      <c r="CNM926" s="525"/>
      <c r="CNN926" s="3"/>
      <c r="CNO926" s="721"/>
      <c r="CNP926" s="3"/>
      <c r="CNQ926" s="525"/>
      <c r="CNR926" s="3"/>
      <c r="CNS926" s="721"/>
      <c r="CNT926" s="3"/>
      <c r="CNU926" s="525"/>
      <c r="CNV926" s="3"/>
      <c r="CNW926" s="721"/>
      <c r="CNX926" s="3"/>
      <c r="CNY926" s="525"/>
      <c r="CNZ926" s="3"/>
      <c r="COA926" s="721"/>
      <c r="COB926" s="3"/>
      <c r="COC926" s="525"/>
      <c r="COD926" s="3"/>
      <c r="COE926" s="721"/>
      <c r="COF926" s="3"/>
      <c r="COG926" s="525"/>
      <c r="COH926" s="3"/>
      <c r="COI926" s="721"/>
      <c r="COJ926" s="3"/>
      <c r="COK926" s="525"/>
      <c r="COL926" s="3"/>
      <c r="COM926" s="721"/>
      <c r="CON926" s="3"/>
      <c r="COO926" s="525"/>
      <c r="COP926" s="3"/>
      <c r="COQ926" s="721"/>
      <c r="COR926" s="3"/>
      <c r="COS926" s="525"/>
      <c r="COT926" s="3"/>
      <c r="COU926" s="721"/>
      <c r="COV926" s="3"/>
      <c r="COW926" s="525"/>
      <c r="COX926" s="3"/>
      <c r="COY926" s="721"/>
      <c r="COZ926" s="3"/>
      <c r="CPA926" s="525"/>
      <c r="CPB926" s="3"/>
      <c r="CPC926" s="721"/>
      <c r="CPD926" s="3"/>
      <c r="CPE926" s="525"/>
      <c r="CPF926" s="3"/>
      <c r="CPG926" s="721"/>
      <c r="CPH926" s="3"/>
      <c r="CPI926" s="525"/>
      <c r="CPJ926" s="3"/>
      <c r="CPK926" s="721"/>
      <c r="CPL926" s="3"/>
      <c r="CPM926" s="525"/>
      <c r="CPN926" s="3"/>
      <c r="CPO926" s="721"/>
      <c r="CPP926" s="3"/>
      <c r="CPQ926" s="525"/>
      <c r="CPR926" s="3"/>
      <c r="CPS926" s="721"/>
      <c r="CPT926" s="3"/>
      <c r="CPU926" s="525"/>
      <c r="CPV926" s="3"/>
      <c r="CPW926" s="721"/>
      <c r="CPX926" s="3"/>
      <c r="CPY926" s="525"/>
      <c r="CPZ926" s="3"/>
      <c r="CQA926" s="721"/>
      <c r="CQB926" s="3"/>
      <c r="CQC926" s="525"/>
      <c r="CQD926" s="3"/>
      <c r="CQE926" s="721"/>
      <c r="CQF926" s="3"/>
      <c r="CQG926" s="525"/>
      <c r="CQH926" s="3"/>
      <c r="CQI926" s="721"/>
      <c r="CQJ926" s="3"/>
      <c r="CQK926" s="525"/>
      <c r="CQL926" s="3"/>
      <c r="CQM926" s="721"/>
      <c r="CQN926" s="3"/>
      <c r="CQO926" s="525"/>
      <c r="CQP926" s="3"/>
      <c r="CQQ926" s="721"/>
      <c r="CQR926" s="3"/>
      <c r="CQS926" s="525"/>
      <c r="CQT926" s="3"/>
      <c r="CQU926" s="721"/>
      <c r="CQV926" s="3"/>
      <c r="CQW926" s="525"/>
      <c r="CQX926" s="3"/>
      <c r="CQY926" s="721"/>
      <c r="CQZ926" s="3"/>
      <c r="CRA926" s="525"/>
      <c r="CRB926" s="3"/>
      <c r="CRC926" s="721"/>
      <c r="CRD926" s="3"/>
      <c r="CRE926" s="525"/>
      <c r="CRF926" s="3"/>
      <c r="CRG926" s="721"/>
      <c r="CRH926" s="3"/>
      <c r="CRI926" s="525"/>
      <c r="CRJ926" s="3"/>
      <c r="CRK926" s="721"/>
      <c r="CRL926" s="3"/>
      <c r="CRM926" s="525"/>
      <c r="CRN926" s="3"/>
      <c r="CRO926" s="721"/>
      <c r="CRP926" s="3"/>
      <c r="CRQ926" s="525"/>
      <c r="CRR926" s="3"/>
      <c r="CRS926" s="721"/>
      <c r="CRT926" s="3"/>
      <c r="CRU926" s="525"/>
      <c r="CRV926" s="3"/>
      <c r="CRW926" s="721"/>
      <c r="CRX926" s="3"/>
      <c r="CRY926" s="525"/>
      <c r="CRZ926" s="3"/>
      <c r="CSA926" s="721"/>
      <c r="CSB926" s="3"/>
      <c r="CSC926" s="525"/>
      <c r="CSD926" s="3"/>
      <c r="CSE926" s="721"/>
      <c r="CSF926" s="3"/>
      <c r="CSG926" s="525"/>
      <c r="CSH926" s="3"/>
      <c r="CSI926" s="721"/>
      <c r="CSJ926" s="3"/>
      <c r="CSK926" s="525"/>
      <c r="CSL926" s="3"/>
      <c r="CSM926" s="721"/>
      <c r="CSN926" s="3"/>
      <c r="CSO926" s="525"/>
      <c r="CSP926" s="3"/>
      <c r="CSQ926" s="721"/>
      <c r="CSR926" s="3"/>
      <c r="CSS926" s="525"/>
      <c r="CST926" s="3"/>
      <c r="CSU926" s="721"/>
      <c r="CSV926" s="3"/>
      <c r="CSW926" s="525"/>
      <c r="CSX926" s="3"/>
      <c r="CSY926" s="721"/>
      <c r="CSZ926" s="3"/>
      <c r="CTA926" s="525"/>
      <c r="CTB926" s="3"/>
      <c r="CTC926" s="721"/>
      <c r="CTD926" s="3"/>
      <c r="CTE926" s="525"/>
      <c r="CTF926" s="3"/>
      <c r="CTG926" s="721"/>
      <c r="CTH926" s="3"/>
      <c r="CTI926" s="525"/>
      <c r="CTJ926" s="3"/>
      <c r="CTK926" s="721"/>
      <c r="CTL926" s="3"/>
      <c r="CTM926" s="525"/>
      <c r="CTN926" s="3"/>
      <c r="CTO926" s="721"/>
      <c r="CTP926" s="3"/>
      <c r="CTQ926" s="525"/>
      <c r="CTR926" s="3"/>
      <c r="CTS926" s="721"/>
      <c r="CTT926" s="3"/>
      <c r="CTU926" s="525"/>
      <c r="CTV926" s="3"/>
      <c r="CTW926" s="721"/>
      <c r="CTX926" s="3"/>
      <c r="CTY926" s="525"/>
      <c r="CTZ926" s="3"/>
      <c r="CUA926" s="721"/>
      <c r="CUB926" s="3"/>
      <c r="CUC926" s="525"/>
      <c r="CUD926" s="3"/>
      <c r="CUE926" s="721"/>
      <c r="CUF926" s="3"/>
      <c r="CUG926" s="525"/>
      <c r="CUH926" s="3"/>
      <c r="CUI926" s="721"/>
      <c r="CUJ926" s="3"/>
      <c r="CUK926" s="525"/>
      <c r="CUL926" s="3"/>
      <c r="CUM926" s="721"/>
      <c r="CUN926" s="3"/>
      <c r="CUO926" s="525"/>
      <c r="CUP926" s="3"/>
      <c r="CUQ926" s="721"/>
      <c r="CUR926" s="3"/>
      <c r="CUS926" s="525"/>
      <c r="CUT926" s="3"/>
      <c r="CUU926" s="721"/>
      <c r="CUV926" s="3"/>
      <c r="CUW926" s="525"/>
      <c r="CUX926" s="3"/>
      <c r="CUY926" s="721"/>
      <c r="CUZ926" s="3"/>
      <c r="CVA926" s="525"/>
      <c r="CVB926" s="3"/>
      <c r="CVC926" s="721"/>
      <c r="CVD926" s="3"/>
      <c r="CVE926" s="525"/>
      <c r="CVF926" s="3"/>
      <c r="CVG926" s="721"/>
      <c r="CVH926" s="3"/>
      <c r="CVI926" s="525"/>
      <c r="CVJ926" s="3"/>
      <c r="CVK926" s="721"/>
      <c r="CVL926" s="3"/>
      <c r="CVM926" s="525"/>
      <c r="CVN926" s="3"/>
      <c r="CVO926" s="721"/>
      <c r="CVP926" s="3"/>
      <c r="CVQ926" s="525"/>
      <c r="CVR926" s="3"/>
      <c r="CVS926" s="721"/>
      <c r="CVT926" s="3"/>
      <c r="CVU926" s="525"/>
      <c r="CVV926" s="3"/>
      <c r="CVW926" s="721"/>
      <c r="CVX926" s="3"/>
      <c r="CVY926" s="525"/>
      <c r="CVZ926" s="3"/>
      <c r="CWA926" s="721"/>
      <c r="CWB926" s="3"/>
      <c r="CWC926" s="525"/>
      <c r="CWD926" s="3"/>
      <c r="CWE926" s="721"/>
      <c r="CWF926" s="3"/>
      <c r="CWG926" s="525"/>
      <c r="CWH926" s="3"/>
      <c r="CWI926" s="721"/>
      <c r="CWJ926" s="3"/>
      <c r="CWK926" s="525"/>
      <c r="CWL926" s="3"/>
      <c r="CWM926" s="721"/>
      <c r="CWN926" s="3"/>
      <c r="CWO926" s="525"/>
      <c r="CWP926" s="3"/>
      <c r="CWQ926" s="721"/>
      <c r="CWR926" s="3"/>
      <c r="CWS926" s="525"/>
      <c r="CWT926" s="3"/>
      <c r="CWU926" s="721"/>
      <c r="CWV926" s="3"/>
      <c r="CWW926" s="525"/>
      <c r="CWX926" s="3"/>
      <c r="CWY926" s="721"/>
      <c r="CWZ926" s="3"/>
      <c r="CXA926" s="525"/>
      <c r="CXB926" s="3"/>
      <c r="CXC926" s="721"/>
      <c r="CXD926" s="3"/>
      <c r="CXE926" s="525"/>
      <c r="CXF926" s="3"/>
      <c r="CXG926" s="721"/>
      <c r="CXH926" s="3"/>
      <c r="CXI926" s="525"/>
      <c r="CXJ926" s="3"/>
      <c r="CXK926" s="721"/>
      <c r="CXL926" s="3"/>
      <c r="CXM926" s="525"/>
      <c r="CXN926" s="3"/>
      <c r="CXO926" s="721"/>
      <c r="CXP926" s="3"/>
      <c r="CXQ926" s="525"/>
      <c r="CXR926" s="3"/>
      <c r="CXS926" s="721"/>
      <c r="CXT926" s="3"/>
      <c r="CXU926" s="525"/>
      <c r="CXV926" s="3"/>
      <c r="CXW926" s="721"/>
      <c r="CXX926" s="3"/>
      <c r="CXY926" s="525"/>
      <c r="CXZ926" s="3"/>
      <c r="CYA926" s="721"/>
      <c r="CYB926" s="3"/>
      <c r="CYC926" s="525"/>
      <c r="CYD926" s="3"/>
      <c r="CYE926" s="721"/>
      <c r="CYF926" s="3"/>
      <c r="CYG926" s="525"/>
      <c r="CYH926" s="3"/>
      <c r="CYI926" s="721"/>
      <c r="CYJ926" s="3"/>
      <c r="CYK926" s="525"/>
      <c r="CYL926" s="3"/>
      <c r="CYM926" s="721"/>
      <c r="CYN926" s="3"/>
      <c r="CYO926" s="525"/>
      <c r="CYP926" s="3"/>
      <c r="CYQ926" s="721"/>
      <c r="CYR926" s="3"/>
      <c r="CYS926" s="525"/>
      <c r="CYT926" s="3"/>
      <c r="CYU926" s="721"/>
      <c r="CYV926" s="3"/>
      <c r="CYW926" s="525"/>
      <c r="CYX926" s="3"/>
      <c r="CYY926" s="721"/>
      <c r="CYZ926" s="3"/>
      <c r="CZA926" s="525"/>
      <c r="CZB926" s="3"/>
      <c r="CZC926" s="721"/>
      <c r="CZD926" s="3"/>
      <c r="CZE926" s="525"/>
      <c r="CZF926" s="3"/>
      <c r="CZG926" s="721"/>
      <c r="CZH926" s="3"/>
      <c r="CZI926" s="525"/>
      <c r="CZJ926" s="3"/>
      <c r="CZK926" s="721"/>
      <c r="CZL926" s="3"/>
      <c r="CZM926" s="525"/>
      <c r="CZN926" s="3"/>
      <c r="CZO926" s="721"/>
      <c r="CZP926" s="3"/>
      <c r="CZQ926" s="525"/>
      <c r="CZR926" s="3"/>
      <c r="CZS926" s="721"/>
      <c r="CZT926" s="3"/>
      <c r="CZU926" s="525"/>
      <c r="CZV926" s="3"/>
      <c r="CZW926" s="721"/>
      <c r="CZX926" s="3"/>
      <c r="CZY926" s="525"/>
      <c r="CZZ926" s="3"/>
      <c r="DAA926" s="721"/>
      <c r="DAB926" s="3"/>
      <c r="DAC926" s="525"/>
      <c r="DAD926" s="3"/>
      <c r="DAE926" s="721"/>
      <c r="DAF926" s="3"/>
      <c r="DAG926" s="525"/>
      <c r="DAH926" s="3"/>
      <c r="DAI926" s="721"/>
      <c r="DAJ926" s="3"/>
      <c r="DAK926" s="525"/>
      <c r="DAL926" s="3"/>
      <c r="DAM926" s="721"/>
      <c r="DAN926" s="3"/>
      <c r="DAO926" s="525"/>
      <c r="DAP926" s="3"/>
      <c r="DAQ926" s="721"/>
      <c r="DAR926" s="3"/>
      <c r="DAS926" s="525"/>
      <c r="DAT926" s="3"/>
      <c r="DAU926" s="721"/>
      <c r="DAV926" s="3"/>
      <c r="DAW926" s="525"/>
      <c r="DAX926" s="3"/>
      <c r="DAY926" s="721"/>
      <c r="DAZ926" s="3"/>
      <c r="DBA926" s="525"/>
      <c r="DBB926" s="3"/>
      <c r="DBC926" s="721"/>
      <c r="DBD926" s="3"/>
      <c r="DBE926" s="525"/>
      <c r="DBF926" s="3"/>
      <c r="DBG926" s="721"/>
      <c r="DBH926" s="3"/>
      <c r="DBI926" s="525"/>
      <c r="DBJ926" s="3"/>
      <c r="DBK926" s="721"/>
      <c r="DBL926" s="3"/>
      <c r="DBM926" s="525"/>
      <c r="DBN926" s="3"/>
      <c r="DBO926" s="721"/>
      <c r="DBP926" s="3"/>
      <c r="DBQ926" s="525"/>
      <c r="DBR926" s="3"/>
      <c r="DBS926" s="721"/>
      <c r="DBT926" s="3"/>
      <c r="DBU926" s="525"/>
      <c r="DBV926" s="3"/>
      <c r="DBW926" s="721"/>
      <c r="DBX926" s="3"/>
      <c r="DBY926" s="525"/>
      <c r="DBZ926" s="3"/>
      <c r="DCA926" s="721"/>
      <c r="DCB926" s="3"/>
      <c r="DCC926" s="525"/>
      <c r="DCD926" s="3"/>
      <c r="DCE926" s="721"/>
      <c r="DCF926" s="3"/>
      <c r="DCG926" s="525"/>
      <c r="DCH926" s="3"/>
      <c r="DCI926" s="721"/>
      <c r="DCJ926" s="3"/>
      <c r="DCK926" s="525"/>
      <c r="DCL926" s="3"/>
      <c r="DCM926" s="721"/>
      <c r="DCN926" s="3"/>
      <c r="DCO926" s="525"/>
      <c r="DCP926" s="3"/>
      <c r="DCQ926" s="721"/>
      <c r="DCR926" s="3"/>
      <c r="DCS926" s="525"/>
      <c r="DCT926" s="3"/>
      <c r="DCU926" s="721"/>
      <c r="DCV926" s="3"/>
      <c r="DCW926" s="525"/>
      <c r="DCX926" s="3"/>
      <c r="DCY926" s="721"/>
      <c r="DCZ926" s="3"/>
      <c r="DDA926" s="525"/>
      <c r="DDB926" s="3"/>
      <c r="DDC926" s="721"/>
      <c r="DDD926" s="3"/>
      <c r="DDE926" s="525"/>
      <c r="DDF926" s="3"/>
      <c r="DDG926" s="721"/>
      <c r="DDH926" s="3"/>
      <c r="DDI926" s="525"/>
      <c r="DDJ926" s="3"/>
      <c r="DDK926" s="721"/>
      <c r="DDL926" s="3"/>
      <c r="DDM926" s="525"/>
      <c r="DDN926" s="3"/>
      <c r="DDO926" s="721"/>
      <c r="DDP926" s="3"/>
      <c r="DDQ926" s="525"/>
      <c r="DDR926" s="3"/>
      <c r="DDS926" s="721"/>
      <c r="DDT926" s="3"/>
      <c r="DDU926" s="525"/>
      <c r="DDV926" s="3"/>
      <c r="DDW926" s="721"/>
      <c r="DDX926" s="3"/>
      <c r="DDY926" s="525"/>
      <c r="DDZ926" s="3"/>
      <c r="DEA926" s="721"/>
      <c r="DEB926" s="3"/>
      <c r="DEC926" s="525"/>
      <c r="DED926" s="3"/>
      <c r="DEE926" s="721"/>
      <c r="DEF926" s="3"/>
      <c r="DEG926" s="525"/>
      <c r="DEH926" s="3"/>
      <c r="DEI926" s="721"/>
      <c r="DEJ926" s="3"/>
      <c r="DEK926" s="525"/>
      <c r="DEL926" s="3"/>
      <c r="DEM926" s="721"/>
      <c r="DEN926" s="3"/>
      <c r="DEO926" s="525"/>
      <c r="DEP926" s="3"/>
      <c r="DEQ926" s="721"/>
      <c r="DER926" s="3"/>
      <c r="DES926" s="525"/>
      <c r="DET926" s="3"/>
      <c r="DEU926" s="721"/>
      <c r="DEV926" s="3"/>
      <c r="DEW926" s="525"/>
      <c r="DEX926" s="3"/>
      <c r="DEY926" s="721"/>
      <c r="DEZ926" s="3"/>
      <c r="DFA926" s="525"/>
      <c r="DFB926" s="3"/>
      <c r="DFC926" s="721"/>
      <c r="DFD926" s="3"/>
      <c r="DFE926" s="525"/>
      <c r="DFF926" s="3"/>
      <c r="DFG926" s="721"/>
      <c r="DFH926" s="3"/>
      <c r="DFI926" s="525"/>
      <c r="DFJ926" s="3"/>
      <c r="DFK926" s="721"/>
      <c r="DFL926" s="3"/>
      <c r="DFM926" s="525"/>
      <c r="DFN926" s="3"/>
      <c r="DFO926" s="721"/>
      <c r="DFP926" s="3"/>
      <c r="DFQ926" s="525"/>
      <c r="DFR926" s="3"/>
      <c r="DFS926" s="721"/>
      <c r="DFT926" s="3"/>
      <c r="DFU926" s="525"/>
      <c r="DFV926" s="3"/>
      <c r="DFW926" s="721"/>
      <c r="DFX926" s="3"/>
      <c r="DFY926" s="525"/>
      <c r="DFZ926" s="3"/>
      <c r="DGA926" s="721"/>
      <c r="DGB926" s="3"/>
      <c r="DGC926" s="525"/>
      <c r="DGD926" s="3"/>
      <c r="DGE926" s="721"/>
      <c r="DGF926" s="3"/>
      <c r="DGG926" s="525"/>
      <c r="DGH926" s="3"/>
      <c r="DGI926" s="721"/>
      <c r="DGJ926" s="3"/>
      <c r="DGK926" s="525"/>
      <c r="DGL926" s="3"/>
      <c r="DGM926" s="721"/>
      <c r="DGN926" s="3"/>
      <c r="DGO926" s="525"/>
      <c r="DGP926" s="3"/>
      <c r="DGQ926" s="721"/>
      <c r="DGR926" s="3"/>
      <c r="DGS926" s="525"/>
      <c r="DGT926" s="3"/>
      <c r="DGU926" s="721"/>
      <c r="DGV926" s="3"/>
      <c r="DGW926" s="525"/>
      <c r="DGX926" s="3"/>
      <c r="DGY926" s="721"/>
      <c r="DGZ926" s="3"/>
      <c r="DHA926" s="525"/>
      <c r="DHB926" s="3"/>
      <c r="DHC926" s="721"/>
      <c r="DHD926" s="3"/>
      <c r="DHE926" s="525"/>
      <c r="DHF926" s="3"/>
      <c r="DHG926" s="721"/>
      <c r="DHH926" s="3"/>
      <c r="DHI926" s="525"/>
      <c r="DHJ926" s="3"/>
      <c r="DHK926" s="721"/>
      <c r="DHL926" s="3"/>
      <c r="DHM926" s="525"/>
      <c r="DHN926" s="3"/>
      <c r="DHO926" s="721"/>
      <c r="DHP926" s="3"/>
      <c r="DHQ926" s="525"/>
      <c r="DHR926" s="3"/>
      <c r="DHS926" s="721"/>
      <c r="DHT926" s="3"/>
      <c r="DHU926" s="525"/>
      <c r="DHV926" s="3"/>
      <c r="DHW926" s="721"/>
      <c r="DHX926" s="3"/>
      <c r="DHY926" s="525"/>
      <c r="DHZ926" s="3"/>
      <c r="DIA926" s="721"/>
      <c r="DIB926" s="3"/>
      <c r="DIC926" s="525"/>
      <c r="DID926" s="3"/>
      <c r="DIE926" s="721"/>
      <c r="DIF926" s="3"/>
      <c r="DIG926" s="525"/>
      <c r="DIH926" s="3"/>
      <c r="DII926" s="721"/>
      <c r="DIJ926" s="3"/>
      <c r="DIK926" s="525"/>
      <c r="DIL926" s="3"/>
      <c r="DIM926" s="721"/>
      <c r="DIN926" s="3"/>
      <c r="DIO926" s="525"/>
      <c r="DIP926" s="3"/>
      <c r="DIQ926" s="721"/>
      <c r="DIR926" s="3"/>
      <c r="DIS926" s="525"/>
      <c r="DIT926" s="3"/>
      <c r="DIU926" s="721"/>
      <c r="DIV926" s="3"/>
      <c r="DIW926" s="525"/>
      <c r="DIX926" s="3"/>
      <c r="DIY926" s="721"/>
      <c r="DIZ926" s="3"/>
      <c r="DJA926" s="525"/>
      <c r="DJB926" s="3"/>
      <c r="DJC926" s="721"/>
      <c r="DJD926" s="3"/>
      <c r="DJE926" s="525"/>
      <c r="DJF926" s="3"/>
      <c r="DJG926" s="721"/>
      <c r="DJH926" s="3"/>
      <c r="DJI926" s="525"/>
      <c r="DJJ926" s="3"/>
      <c r="DJK926" s="721"/>
      <c r="DJL926" s="3"/>
      <c r="DJM926" s="525"/>
      <c r="DJN926" s="3"/>
      <c r="DJO926" s="721"/>
      <c r="DJP926" s="3"/>
      <c r="DJQ926" s="525"/>
      <c r="DJR926" s="3"/>
      <c r="DJS926" s="721"/>
      <c r="DJT926" s="3"/>
      <c r="DJU926" s="525"/>
      <c r="DJV926" s="3"/>
      <c r="DJW926" s="721"/>
      <c r="DJX926" s="3"/>
      <c r="DJY926" s="525"/>
      <c r="DJZ926" s="3"/>
      <c r="DKA926" s="721"/>
      <c r="DKB926" s="3"/>
      <c r="DKC926" s="525"/>
      <c r="DKD926" s="3"/>
      <c r="DKE926" s="721"/>
      <c r="DKF926" s="3"/>
      <c r="DKG926" s="525"/>
      <c r="DKH926" s="3"/>
      <c r="DKI926" s="721"/>
      <c r="DKJ926" s="3"/>
      <c r="DKK926" s="525"/>
      <c r="DKL926" s="3"/>
      <c r="DKM926" s="721"/>
      <c r="DKN926" s="3"/>
      <c r="DKO926" s="525"/>
      <c r="DKP926" s="3"/>
      <c r="DKQ926" s="721"/>
      <c r="DKR926" s="3"/>
      <c r="DKS926" s="525"/>
      <c r="DKT926" s="3"/>
      <c r="DKU926" s="721"/>
      <c r="DKV926" s="3"/>
      <c r="DKW926" s="525"/>
      <c r="DKX926" s="3"/>
      <c r="DKY926" s="721"/>
      <c r="DKZ926" s="3"/>
      <c r="DLA926" s="525"/>
      <c r="DLB926" s="3"/>
      <c r="DLC926" s="721"/>
      <c r="DLD926" s="3"/>
      <c r="DLE926" s="525"/>
      <c r="DLF926" s="3"/>
      <c r="DLG926" s="721"/>
      <c r="DLH926" s="3"/>
      <c r="DLI926" s="525"/>
      <c r="DLJ926" s="3"/>
      <c r="DLK926" s="721"/>
      <c r="DLL926" s="3"/>
      <c r="DLM926" s="525"/>
      <c r="DLN926" s="3"/>
      <c r="DLO926" s="721"/>
      <c r="DLP926" s="3"/>
      <c r="DLQ926" s="525"/>
      <c r="DLR926" s="3"/>
      <c r="DLS926" s="721"/>
      <c r="DLT926" s="3"/>
      <c r="DLU926" s="525"/>
      <c r="DLV926" s="3"/>
      <c r="DLW926" s="721"/>
      <c r="DLX926" s="3"/>
      <c r="DLY926" s="525"/>
      <c r="DLZ926" s="3"/>
      <c r="DMA926" s="721"/>
      <c r="DMB926" s="3"/>
      <c r="DMC926" s="525"/>
      <c r="DMD926" s="3"/>
      <c r="DME926" s="721"/>
      <c r="DMF926" s="3"/>
      <c r="DMG926" s="525"/>
      <c r="DMH926" s="3"/>
      <c r="DMI926" s="721"/>
      <c r="DMJ926" s="3"/>
      <c r="DMK926" s="525"/>
      <c r="DML926" s="3"/>
      <c r="DMM926" s="721"/>
      <c r="DMN926" s="3"/>
      <c r="DMO926" s="525"/>
      <c r="DMP926" s="3"/>
      <c r="DMQ926" s="721"/>
      <c r="DMR926" s="3"/>
      <c r="DMS926" s="525"/>
      <c r="DMT926" s="3"/>
      <c r="DMU926" s="721"/>
      <c r="DMV926" s="3"/>
      <c r="DMW926" s="525"/>
      <c r="DMX926" s="3"/>
      <c r="DMY926" s="721"/>
      <c r="DMZ926" s="3"/>
      <c r="DNA926" s="525"/>
      <c r="DNB926" s="3"/>
      <c r="DNC926" s="721"/>
      <c r="DND926" s="3"/>
      <c r="DNE926" s="525"/>
      <c r="DNF926" s="3"/>
      <c r="DNG926" s="721"/>
      <c r="DNH926" s="3"/>
      <c r="DNI926" s="525"/>
      <c r="DNJ926" s="3"/>
      <c r="DNK926" s="721"/>
      <c r="DNL926" s="3"/>
      <c r="DNM926" s="525"/>
      <c r="DNN926" s="3"/>
      <c r="DNO926" s="721"/>
      <c r="DNP926" s="3"/>
      <c r="DNQ926" s="525"/>
      <c r="DNR926" s="3"/>
      <c r="DNS926" s="721"/>
      <c r="DNT926" s="3"/>
      <c r="DNU926" s="525"/>
      <c r="DNV926" s="3"/>
      <c r="DNW926" s="721"/>
      <c r="DNX926" s="3"/>
      <c r="DNY926" s="525"/>
      <c r="DNZ926" s="3"/>
      <c r="DOA926" s="721"/>
      <c r="DOB926" s="3"/>
      <c r="DOC926" s="525"/>
      <c r="DOD926" s="3"/>
      <c r="DOE926" s="721"/>
      <c r="DOF926" s="3"/>
      <c r="DOG926" s="525"/>
      <c r="DOH926" s="3"/>
      <c r="DOI926" s="721"/>
      <c r="DOJ926" s="3"/>
      <c r="DOK926" s="525"/>
      <c r="DOL926" s="3"/>
      <c r="DOM926" s="721"/>
      <c r="DON926" s="3"/>
      <c r="DOO926" s="525"/>
      <c r="DOP926" s="3"/>
      <c r="DOQ926" s="721"/>
      <c r="DOR926" s="3"/>
      <c r="DOS926" s="525"/>
      <c r="DOT926" s="3"/>
      <c r="DOU926" s="721"/>
      <c r="DOV926" s="3"/>
      <c r="DOW926" s="525"/>
      <c r="DOX926" s="3"/>
      <c r="DOY926" s="721"/>
      <c r="DOZ926" s="3"/>
      <c r="DPA926" s="525"/>
      <c r="DPB926" s="3"/>
      <c r="DPC926" s="721"/>
      <c r="DPD926" s="3"/>
      <c r="DPE926" s="525"/>
      <c r="DPF926" s="3"/>
      <c r="DPG926" s="721"/>
      <c r="DPH926" s="3"/>
      <c r="DPI926" s="525"/>
      <c r="DPJ926" s="3"/>
      <c r="DPK926" s="721"/>
      <c r="DPL926" s="3"/>
      <c r="DPM926" s="525"/>
      <c r="DPN926" s="3"/>
      <c r="DPO926" s="721"/>
      <c r="DPP926" s="3"/>
      <c r="DPQ926" s="525"/>
      <c r="DPR926" s="3"/>
      <c r="DPS926" s="721"/>
      <c r="DPT926" s="3"/>
      <c r="DPU926" s="525"/>
      <c r="DPV926" s="3"/>
      <c r="DPW926" s="721"/>
      <c r="DPX926" s="3"/>
      <c r="DPY926" s="525"/>
      <c r="DPZ926" s="3"/>
      <c r="DQA926" s="721"/>
      <c r="DQB926" s="3"/>
      <c r="DQC926" s="525"/>
      <c r="DQD926" s="3"/>
      <c r="DQE926" s="721"/>
      <c r="DQF926" s="3"/>
      <c r="DQG926" s="525"/>
      <c r="DQH926" s="3"/>
      <c r="DQI926" s="721"/>
      <c r="DQJ926" s="3"/>
      <c r="DQK926" s="525"/>
      <c r="DQL926" s="3"/>
      <c r="DQM926" s="721"/>
      <c r="DQN926" s="3"/>
      <c r="DQO926" s="525"/>
      <c r="DQP926" s="3"/>
      <c r="DQQ926" s="721"/>
      <c r="DQR926" s="3"/>
      <c r="DQS926" s="525"/>
      <c r="DQT926" s="3"/>
      <c r="DQU926" s="721"/>
      <c r="DQV926" s="3"/>
      <c r="DQW926" s="525"/>
      <c r="DQX926" s="3"/>
      <c r="DQY926" s="721"/>
      <c r="DQZ926" s="3"/>
      <c r="DRA926" s="525"/>
      <c r="DRB926" s="3"/>
      <c r="DRC926" s="721"/>
      <c r="DRD926" s="3"/>
      <c r="DRE926" s="525"/>
      <c r="DRF926" s="3"/>
      <c r="DRG926" s="721"/>
      <c r="DRH926" s="3"/>
      <c r="DRI926" s="525"/>
      <c r="DRJ926" s="3"/>
      <c r="DRK926" s="721"/>
      <c r="DRL926" s="3"/>
      <c r="DRM926" s="525"/>
      <c r="DRN926" s="3"/>
      <c r="DRO926" s="721"/>
      <c r="DRP926" s="3"/>
      <c r="DRQ926" s="525"/>
      <c r="DRR926" s="3"/>
      <c r="DRS926" s="721"/>
      <c r="DRT926" s="3"/>
      <c r="DRU926" s="525"/>
      <c r="DRV926" s="3"/>
      <c r="DRW926" s="721"/>
      <c r="DRX926" s="3"/>
      <c r="DRY926" s="525"/>
      <c r="DRZ926" s="3"/>
      <c r="DSA926" s="721"/>
      <c r="DSB926" s="3"/>
      <c r="DSC926" s="525"/>
      <c r="DSD926" s="3"/>
      <c r="DSE926" s="721"/>
      <c r="DSF926" s="3"/>
      <c r="DSG926" s="525"/>
      <c r="DSH926" s="3"/>
      <c r="DSI926" s="721"/>
      <c r="DSJ926" s="3"/>
      <c r="DSK926" s="525"/>
      <c r="DSL926" s="3"/>
      <c r="DSM926" s="721"/>
      <c r="DSN926" s="3"/>
      <c r="DSO926" s="525"/>
      <c r="DSP926" s="3"/>
      <c r="DSQ926" s="721"/>
      <c r="DSR926" s="3"/>
      <c r="DSS926" s="525"/>
      <c r="DST926" s="3"/>
      <c r="DSU926" s="721"/>
      <c r="DSV926" s="3"/>
      <c r="DSW926" s="525"/>
      <c r="DSX926" s="3"/>
      <c r="DSY926" s="721"/>
      <c r="DSZ926" s="3"/>
      <c r="DTA926" s="525"/>
      <c r="DTB926" s="3"/>
      <c r="DTC926" s="721"/>
      <c r="DTD926" s="3"/>
      <c r="DTE926" s="525"/>
      <c r="DTF926" s="3"/>
      <c r="DTG926" s="721"/>
      <c r="DTH926" s="3"/>
      <c r="DTI926" s="525"/>
      <c r="DTJ926" s="3"/>
      <c r="DTK926" s="721"/>
      <c r="DTL926" s="3"/>
      <c r="DTM926" s="525"/>
      <c r="DTN926" s="3"/>
      <c r="DTO926" s="721"/>
      <c r="DTP926" s="3"/>
      <c r="DTQ926" s="525"/>
      <c r="DTR926" s="3"/>
      <c r="DTS926" s="721"/>
      <c r="DTT926" s="3"/>
      <c r="DTU926" s="525"/>
      <c r="DTV926" s="3"/>
      <c r="DTW926" s="721"/>
      <c r="DTX926" s="3"/>
      <c r="DTY926" s="525"/>
      <c r="DTZ926" s="3"/>
      <c r="DUA926" s="721"/>
      <c r="DUB926" s="3"/>
      <c r="DUC926" s="525"/>
      <c r="DUD926" s="3"/>
      <c r="DUE926" s="721"/>
      <c r="DUF926" s="3"/>
      <c r="DUG926" s="525"/>
      <c r="DUH926" s="3"/>
      <c r="DUI926" s="721"/>
      <c r="DUJ926" s="3"/>
      <c r="DUK926" s="525"/>
      <c r="DUL926" s="3"/>
      <c r="DUM926" s="721"/>
      <c r="DUN926" s="3"/>
      <c r="DUO926" s="525"/>
      <c r="DUP926" s="3"/>
      <c r="DUQ926" s="721"/>
      <c r="DUR926" s="3"/>
      <c r="DUS926" s="525"/>
      <c r="DUT926" s="3"/>
      <c r="DUU926" s="721"/>
      <c r="DUV926" s="3"/>
      <c r="DUW926" s="525"/>
      <c r="DUX926" s="3"/>
      <c r="DUY926" s="721"/>
      <c r="DUZ926" s="3"/>
      <c r="DVA926" s="525"/>
      <c r="DVB926" s="3"/>
      <c r="DVC926" s="721"/>
      <c r="DVD926" s="3"/>
      <c r="DVE926" s="525"/>
      <c r="DVF926" s="3"/>
      <c r="DVG926" s="721"/>
      <c r="DVH926" s="3"/>
      <c r="DVI926" s="525"/>
      <c r="DVJ926" s="3"/>
      <c r="DVK926" s="721"/>
      <c r="DVL926" s="3"/>
      <c r="DVM926" s="525"/>
      <c r="DVN926" s="3"/>
      <c r="DVO926" s="721"/>
      <c r="DVP926" s="3"/>
      <c r="DVQ926" s="525"/>
      <c r="DVR926" s="3"/>
      <c r="DVS926" s="721"/>
      <c r="DVT926" s="3"/>
      <c r="DVU926" s="525"/>
      <c r="DVV926" s="3"/>
      <c r="DVW926" s="721"/>
      <c r="DVX926" s="3"/>
      <c r="DVY926" s="525"/>
      <c r="DVZ926" s="3"/>
      <c r="DWA926" s="721"/>
      <c r="DWB926" s="3"/>
      <c r="DWC926" s="525"/>
      <c r="DWD926" s="3"/>
      <c r="DWE926" s="721"/>
      <c r="DWF926" s="3"/>
      <c r="DWG926" s="525"/>
      <c r="DWH926" s="3"/>
      <c r="DWI926" s="721"/>
      <c r="DWJ926" s="3"/>
      <c r="DWK926" s="525"/>
      <c r="DWL926" s="3"/>
      <c r="DWM926" s="721"/>
      <c r="DWN926" s="3"/>
      <c r="DWO926" s="525"/>
      <c r="DWP926" s="3"/>
      <c r="DWQ926" s="721"/>
      <c r="DWR926" s="3"/>
      <c r="DWS926" s="525"/>
      <c r="DWT926" s="3"/>
      <c r="DWU926" s="721"/>
      <c r="DWV926" s="3"/>
      <c r="DWW926" s="525"/>
      <c r="DWX926" s="3"/>
      <c r="DWY926" s="721"/>
      <c r="DWZ926" s="3"/>
      <c r="DXA926" s="525"/>
      <c r="DXB926" s="3"/>
      <c r="DXC926" s="721"/>
      <c r="DXD926" s="3"/>
      <c r="DXE926" s="525"/>
      <c r="DXF926" s="3"/>
      <c r="DXG926" s="721"/>
      <c r="DXH926" s="3"/>
      <c r="DXI926" s="525"/>
      <c r="DXJ926" s="3"/>
      <c r="DXK926" s="721"/>
      <c r="DXL926" s="3"/>
      <c r="DXM926" s="525"/>
      <c r="DXN926" s="3"/>
      <c r="DXO926" s="721"/>
      <c r="DXP926" s="3"/>
      <c r="DXQ926" s="525"/>
      <c r="DXR926" s="3"/>
      <c r="DXS926" s="721"/>
      <c r="DXT926" s="3"/>
      <c r="DXU926" s="525"/>
      <c r="DXV926" s="3"/>
      <c r="DXW926" s="721"/>
      <c r="DXX926" s="3"/>
      <c r="DXY926" s="525"/>
      <c r="DXZ926" s="3"/>
      <c r="DYA926" s="721"/>
      <c r="DYB926" s="3"/>
      <c r="DYC926" s="525"/>
      <c r="DYD926" s="3"/>
      <c r="DYE926" s="721"/>
      <c r="DYF926" s="3"/>
      <c r="DYG926" s="525"/>
      <c r="DYH926" s="3"/>
      <c r="DYI926" s="721"/>
      <c r="DYJ926" s="3"/>
      <c r="DYK926" s="525"/>
      <c r="DYL926" s="3"/>
      <c r="DYM926" s="721"/>
      <c r="DYN926" s="3"/>
      <c r="DYO926" s="525"/>
      <c r="DYP926" s="3"/>
      <c r="DYQ926" s="721"/>
      <c r="DYR926" s="3"/>
      <c r="DYS926" s="525"/>
      <c r="DYT926" s="3"/>
      <c r="DYU926" s="721"/>
      <c r="DYV926" s="3"/>
      <c r="DYW926" s="525"/>
      <c r="DYX926" s="3"/>
      <c r="DYY926" s="721"/>
      <c r="DYZ926" s="3"/>
      <c r="DZA926" s="525"/>
      <c r="DZB926" s="3"/>
      <c r="DZC926" s="721"/>
      <c r="DZD926" s="3"/>
      <c r="DZE926" s="525"/>
      <c r="DZF926" s="3"/>
      <c r="DZG926" s="721"/>
      <c r="DZH926" s="3"/>
      <c r="DZI926" s="525"/>
      <c r="DZJ926" s="3"/>
      <c r="DZK926" s="721"/>
      <c r="DZL926" s="3"/>
      <c r="DZM926" s="525"/>
      <c r="DZN926" s="3"/>
      <c r="DZO926" s="721"/>
      <c r="DZP926" s="3"/>
      <c r="DZQ926" s="525"/>
      <c r="DZR926" s="3"/>
      <c r="DZS926" s="721"/>
      <c r="DZT926" s="3"/>
      <c r="DZU926" s="525"/>
      <c r="DZV926" s="3"/>
      <c r="DZW926" s="721"/>
      <c r="DZX926" s="3"/>
      <c r="DZY926" s="525"/>
      <c r="DZZ926" s="3"/>
      <c r="EAA926" s="721"/>
      <c r="EAB926" s="3"/>
      <c r="EAC926" s="525"/>
      <c r="EAD926" s="3"/>
      <c r="EAE926" s="721"/>
      <c r="EAF926" s="3"/>
      <c r="EAG926" s="525"/>
      <c r="EAH926" s="3"/>
      <c r="EAI926" s="721"/>
      <c r="EAJ926" s="3"/>
      <c r="EAK926" s="525"/>
      <c r="EAL926" s="3"/>
      <c r="EAM926" s="721"/>
      <c r="EAN926" s="3"/>
      <c r="EAO926" s="525"/>
      <c r="EAP926" s="3"/>
      <c r="EAQ926" s="721"/>
      <c r="EAR926" s="3"/>
      <c r="EAS926" s="525"/>
      <c r="EAT926" s="3"/>
      <c r="EAU926" s="721"/>
      <c r="EAV926" s="3"/>
      <c r="EAW926" s="525"/>
      <c r="EAX926" s="3"/>
      <c r="EAY926" s="721"/>
      <c r="EAZ926" s="3"/>
      <c r="EBA926" s="525"/>
      <c r="EBB926" s="3"/>
      <c r="EBC926" s="721"/>
      <c r="EBD926" s="3"/>
      <c r="EBE926" s="525"/>
      <c r="EBF926" s="3"/>
      <c r="EBG926" s="721"/>
      <c r="EBH926" s="3"/>
      <c r="EBI926" s="525"/>
      <c r="EBJ926" s="3"/>
      <c r="EBK926" s="721"/>
      <c r="EBL926" s="3"/>
      <c r="EBM926" s="525"/>
      <c r="EBN926" s="3"/>
      <c r="EBO926" s="721"/>
      <c r="EBP926" s="3"/>
      <c r="EBQ926" s="525"/>
      <c r="EBR926" s="3"/>
      <c r="EBS926" s="721"/>
      <c r="EBT926" s="3"/>
      <c r="EBU926" s="525"/>
      <c r="EBV926" s="3"/>
      <c r="EBW926" s="721"/>
      <c r="EBX926" s="3"/>
      <c r="EBY926" s="525"/>
      <c r="EBZ926" s="3"/>
      <c r="ECA926" s="721"/>
      <c r="ECB926" s="3"/>
      <c r="ECC926" s="525"/>
      <c r="ECD926" s="3"/>
      <c r="ECE926" s="721"/>
      <c r="ECF926" s="3"/>
      <c r="ECG926" s="525"/>
      <c r="ECH926" s="3"/>
      <c r="ECI926" s="721"/>
      <c r="ECJ926" s="3"/>
      <c r="ECK926" s="525"/>
      <c r="ECL926" s="3"/>
      <c r="ECM926" s="721"/>
      <c r="ECN926" s="3"/>
      <c r="ECO926" s="525"/>
      <c r="ECP926" s="3"/>
      <c r="ECQ926" s="721"/>
      <c r="ECR926" s="3"/>
      <c r="ECS926" s="525"/>
      <c r="ECT926" s="3"/>
      <c r="ECU926" s="721"/>
      <c r="ECV926" s="3"/>
      <c r="ECW926" s="525"/>
      <c r="ECX926" s="3"/>
      <c r="ECY926" s="721"/>
      <c r="ECZ926" s="3"/>
      <c r="EDA926" s="525"/>
      <c r="EDB926" s="3"/>
      <c r="EDC926" s="721"/>
      <c r="EDD926" s="3"/>
      <c r="EDE926" s="525"/>
      <c r="EDF926" s="3"/>
      <c r="EDG926" s="721"/>
      <c r="EDH926" s="3"/>
      <c r="EDI926" s="525"/>
      <c r="EDJ926" s="3"/>
      <c r="EDK926" s="721"/>
      <c r="EDL926" s="3"/>
      <c r="EDM926" s="525"/>
      <c r="EDN926" s="3"/>
      <c r="EDO926" s="721"/>
      <c r="EDP926" s="3"/>
      <c r="EDQ926" s="525"/>
      <c r="EDR926" s="3"/>
      <c r="EDS926" s="721"/>
      <c r="EDT926" s="3"/>
      <c r="EDU926" s="525"/>
      <c r="EDV926" s="3"/>
      <c r="EDW926" s="721"/>
      <c r="EDX926" s="3"/>
      <c r="EDY926" s="525"/>
      <c r="EDZ926" s="3"/>
      <c r="EEA926" s="721"/>
      <c r="EEB926" s="3"/>
      <c r="EEC926" s="525"/>
      <c r="EED926" s="3"/>
      <c r="EEE926" s="721"/>
      <c r="EEF926" s="3"/>
      <c r="EEG926" s="525"/>
      <c r="EEH926" s="3"/>
      <c r="EEI926" s="721"/>
      <c r="EEJ926" s="3"/>
      <c r="EEK926" s="525"/>
      <c r="EEL926" s="3"/>
      <c r="EEM926" s="721"/>
      <c r="EEN926" s="3"/>
      <c r="EEO926" s="525"/>
      <c r="EEP926" s="3"/>
      <c r="EEQ926" s="721"/>
      <c r="EER926" s="3"/>
      <c r="EES926" s="525"/>
      <c r="EET926" s="3"/>
      <c r="EEU926" s="721"/>
      <c r="EEV926" s="3"/>
      <c r="EEW926" s="525"/>
      <c r="EEX926" s="3"/>
      <c r="EEY926" s="721"/>
      <c r="EEZ926" s="3"/>
      <c r="EFA926" s="525"/>
      <c r="EFB926" s="3"/>
      <c r="EFC926" s="721"/>
      <c r="EFD926" s="3"/>
      <c r="EFE926" s="525"/>
      <c r="EFF926" s="3"/>
      <c r="EFG926" s="721"/>
      <c r="EFH926" s="3"/>
      <c r="EFI926" s="525"/>
      <c r="EFJ926" s="3"/>
      <c r="EFK926" s="721"/>
      <c r="EFL926" s="3"/>
      <c r="EFM926" s="525"/>
      <c r="EFN926" s="3"/>
      <c r="EFO926" s="721"/>
      <c r="EFP926" s="3"/>
      <c r="EFQ926" s="525"/>
      <c r="EFR926" s="3"/>
      <c r="EFS926" s="721"/>
      <c r="EFT926" s="3"/>
      <c r="EFU926" s="525"/>
      <c r="EFV926" s="3"/>
      <c r="EFW926" s="721"/>
      <c r="EFX926" s="3"/>
      <c r="EFY926" s="525"/>
      <c r="EFZ926" s="3"/>
      <c r="EGA926" s="721"/>
      <c r="EGB926" s="3"/>
      <c r="EGC926" s="525"/>
      <c r="EGD926" s="3"/>
      <c r="EGE926" s="721"/>
      <c r="EGF926" s="3"/>
      <c r="EGG926" s="525"/>
      <c r="EGH926" s="3"/>
      <c r="EGI926" s="721"/>
      <c r="EGJ926" s="3"/>
      <c r="EGK926" s="525"/>
      <c r="EGL926" s="3"/>
      <c r="EGM926" s="721"/>
      <c r="EGN926" s="3"/>
      <c r="EGO926" s="525"/>
      <c r="EGP926" s="3"/>
      <c r="EGQ926" s="721"/>
      <c r="EGR926" s="3"/>
      <c r="EGS926" s="525"/>
      <c r="EGT926" s="3"/>
      <c r="EGU926" s="721"/>
      <c r="EGV926" s="3"/>
      <c r="EGW926" s="525"/>
      <c r="EGX926" s="3"/>
      <c r="EGY926" s="721"/>
      <c r="EGZ926" s="3"/>
      <c r="EHA926" s="525"/>
      <c r="EHB926" s="3"/>
      <c r="EHC926" s="721"/>
      <c r="EHD926" s="3"/>
      <c r="EHE926" s="525"/>
      <c r="EHF926" s="3"/>
      <c r="EHG926" s="721"/>
      <c r="EHH926" s="3"/>
      <c r="EHI926" s="525"/>
      <c r="EHJ926" s="3"/>
      <c r="EHK926" s="721"/>
      <c r="EHL926" s="3"/>
      <c r="EHM926" s="525"/>
      <c r="EHN926" s="3"/>
      <c r="EHO926" s="721"/>
      <c r="EHP926" s="3"/>
      <c r="EHQ926" s="525"/>
      <c r="EHR926" s="3"/>
      <c r="EHS926" s="721"/>
      <c r="EHT926" s="3"/>
      <c r="EHU926" s="525"/>
      <c r="EHV926" s="3"/>
      <c r="EHW926" s="721"/>
      <c r="EHX926" s="3"/>
      <c r="EHY926" s="525"/>
      <c r="EHZ926" s="3"/>
      <c r="EIA926" s="721"/>
      <c r="EIB926" s="3"/>
      <c r="EIC926" s="525"/>
      <c r="EID926" s="3"/>
      <c r="EIE926" s="721"/>
      <c r="EIF926" s="3"/>
      <c r="EIG926" s="525"/>
      <c r="EIH926" s="3"/>
      <c r="EII926" s="721"/>
      <c r="EIJ926" s="3"/>
      <c r="EIK926" s="525"/>
      <c r="EIL926" s="3"/>
      <c r="EIM926" s="721"/>
      <c r="EIN926" s="3"/>
      <c r="EIO926" s="525"/>
      <c r="EIP926" s="3"/>
      <c r="EIQ926" s="721"/>
      <c r="EIR926" s="3"/>
      <c r="EIS926" s="525"/>
      <c r="EIT926" s="3"/>
      <c r="EIU926" s="721"/>
      <c r="EIV926" s="3"/>
      <c r="EIW926" s="525"/>
      <c r="EIX926" s="3"/>
      <c r="EIY926" s="721"/>
      <c r="EIZ926" s="3"/>
      <c r="EJA926" s="525"/>
      <c r="EJB926" s="3"/>
      <c r="EJC926" s="721"/>
      <c r="EJD926" s="3"/>
      <c r="EJE926" s="525"/>
      <c r="EJF926" s="3"/>
      <c r="EJG926" s="721"/>
      <c r="EJH926" s="3"/>
      <c r="EJI926" s="525"/>
      <c r="EJJ926" s="3"/>
      <c r="EJK926" s="721"/>
      <c r="EJL926" s="3"/>
      <c r="EJM926" s="525"/>
      <c r="EJN926" s="3"/>
      <c r="EJO926" s="721"/>
      <c r="EJP926" s="3"/>
      <c r="EJQ926" s="525"/>
      <c r="EJR926" s="3"/>
      <c r="EJS926" s="721"/>
      <c r="EJT926" s="3"/>
      <c r="EJU926" s="525"/>
      <c r="EJV926" s="3"/>
      <c r="EJW926" s="721"/>
      <c r="EJX926" s="3"/>
      <c r="EJY926" s="525"/>
      <c r="EJZ926" s="3"/>
      <c r="EKA926" s="721"/>
      <c r="EKB926" s="3"/>
      <c r="EKC926" s="525"/>
      <c r="EKD926" s="3"/>
      <c r="EKE926" s="721"/>
      <c r="EKF926" s="3"/>
      <c r="EKG926" s="525"/>
      <c r="EKH926" s="3"/>
      <c r="EKI926" s="721"/>
      <c r="EKJ926" s="3"/>
      <c r="EKK926" s="525"/>
      <c r="EKL926" s="3"/>
      <c r="EKM926" s="721"/>
      <c r="EKN926" s="3"/>
      <c r="EKO926" s="525"/>
      <c r="EKP926" s="3"/>
      <c r="EKQ926" s="721"/>
      <c r="EKR926" s="3"/>
      <c r="EKS926" s="525"/>
      <c r="EKT926" s="3"/>
      <c r="EKU926" s="721"/>
      <c r="EKV926" s="3"/>
      <c r="EKW926" s="525"/>
      <c r="EKX926" s="3"/>
      <c r="EKY926" s="721"/>
      <c r="EKZ926" s="3"/>
      <c r="ELA926" s="525"/>
      <c r="ELB926" s="3"/>
      <c r="ELC926" s="721"/>
      <c r="ELD926" s="3"/>
      <c r="ELE926" s="525"/>
      <c r="ELF926" s="3"/>
      <c r="ELG926" s="721"/>
      <c r="ELH926" s="3"/>
      <c r="ELI926" s="525"/>
      <c r="ELJ926" s="3"/>
      <c r="ELK926" s="721"/>
      <c r="ELL926" s="3"/>
      <c r="ELM926" s="525"/>
      <c r="ELN926" s="3"/>
      <c r="ELO926" s="721"/>
      <c r="ELP926" s="3"/>
      <c r="ELQ926" s="525"/>
      <c r="ELR926" s="3"/>
      <c r="ELS926" s="721"/>
      <c r="ELT926" s="3"/>
      <c r="ELU926" s="525"/>
      <c r="ELV926" s="3"/>
      <c r="ELW926" s="721"/>
      <c r="ELX926" s="3"/>
      <c r="ELY926" s="525"/>
      <c r="ELZ926" s="3"/>
      <c r="EMA926" s="721"/>
      <c r="EMB926" s="3"/>
      <c r="EMC926" s="525"/>
      <c r="EMD926" s="3"/>
      <c r="EME926" s="721"/>
      <c r="EMF926" s="3"/>
      <c r="EMG926" s="525"/>
      <c r="EMH926" s="3"/>
      <c r="EMI926" s="721"/>
      <c r="EMJ926" s="3"/>
      <c r="EMK926" s="525"/>
      <c r="EML926" s="3"/>
      <c r="EMM926" s="721"/>
      <c r="EMN926" s="3"/>
      <c r="EMO926" s="525"/>
      <c r="EMP926" s="3"/>
      <c r="EMQ926" s="721"/>
      <c r="EMR926" s="3"/>
      <c r="EMS926" s="525"/>
      <c r="EMT926" s="3"/>
      <c r="EMU926" s="721"/>
      <c r="EMV926" s="3"/>
      <c r="EMW926" s="525"/>
      <c r="EMX926" s="3"/>
      <c r="EMY926" s="721"/>
      <c r="EMZ926" s="3"/>
      <c r="ENA926" s="525"/>
      <c r="ENB926" s="3"/>
      <c r="ENC926" s="721"/>
      <c r="END926" s="3"/>
      <c r="ENE926" s="525"/>
      <c r="ENF926" s="3"/>
      <c r="ENG926" s="721"/>
      <c r="ENH926" s="3"/>
      <c r="ENI926" s="525"/>
      <c r="ENJ926" s="3"/>
      <c r="ENK926" s="721"/>
      <c r="ENL926" s="3"/>
      <c r="ENM926" s="525"/>
      <c r="ENN926" s="3"/>
      <c r="ENO926" s="721"/>
      <c r="ENP926" s="3"/>
      <c r="ENQ926" s="525"/>
      <c r="ENR926" s="3"/>
      <c r="ENS926" s="721"/>
      <c r="ENT926" s="3"/>
      <c r="ENU926" s="525"/>
      <c r="ENV926" s="3"/>
      <c r="ENW926" s="721"/>
      <c r="ENX926" s="3"/>
      <c r="ENY926" s="525"/>
      <c r="ENZ926" s="3"/>
      <c r="EOA926" s="721"/>
      <c r="EOB926" s="3"/>
      <c r="EOC926" s="525"/>
      <c r="EOD926" s="3"/>
      <c r="EOE926" s="721"/>
      <c r="EOF926" s="3"/>
      <c r="EOG926" s="525"/>
      <c r="EOH926" s="3"/>
      <c r="EOI926" s="721"/>
      <c r="EOJ926" s="3"/>
      <c r="EOK926" s="525"/>
      <c r="EOL926" s="3"/>
      <c r="EOM926" s="721"/>
      <c r="EON926" s="3"/>
      <c r="EOO926" s="525"/>
      <c r="EOP926" s="3"/>
      <c r="EOQ926" s="721"/>
      <c r="EOR926" s="3"/>
      <c r="EOS926" s="525"/>
      <c r="EOT926" s="3"/>
      <c r="EOU926" s="721"/>
      <c r="EOV926" s="3"/>
      <c r="EOW926" s="525"/>
      <c r="EOX926" s="3"/>
      <c r="EOY926" s="721"/>
      <c r="EOZ926" s="3"/>
      <c r="EPA926" s="525"/>
      <c r="EPB926" s="3"/>
      <c r="EPC926" s="721"/>
      <c r="EPD926" s="3"/>
      <c r="EPE926" s="525"/>
      <c r="EPF926" s="3"/>
      <c r="EPG926" s="721"/>
      <c r="EPH926" s="3"/>
      <c r="EPI926" s="525"/>
      <c r="EPJ926" s="3"/>
      <c r="EPK926" s="721"/>
      <c r="EPL926" s="3"/>
      <c r="EPM926" s="525"/>
      <c r="EPN926" s="3"/>
      <c r="EPO926" s="721"/>
      <c r="EPP926" s="3"/>
      <c r="EPQ926" s="525"/>
      <c r="EPR926" s="3"/>
      <c r="EPS926" s="721"/>
      <c r="EPT926" s="3"/>
      <c r="EPU926" s="525"/>
      <c r="EPV926" s="3"/>
      <c r="EPW926" s="721"/>
      <c r="EPX926" s="3"/>
      <c r="EPY926" s="525"/>
      <c r="EPZ926" s="3"/>
      <c r="EQA926" s="721"/>
      <c r="EQB926" s="3"/>
      <c r="EQC926" s="525"/>
      <c r="EQD926" s="3"/>
      <c r="EQE926" s="721"/>
      <c r="EQF926" s="3"/>
      <c r="EQG926" s="525"/>
      <c r="EQH926" s="3"/>
      <c r="EQI926" s="721"/>
      <c r="EQJ926" s="3"/>
      <c r="EQK926" s="525"/>
      <c r="EQL926" s="3"/>
      <c r="EQM926" s="721"/>
      <c r="EQN926" s="3"/>
      <c r="EQO926" s="525"/>
      <c r="EQP926" s="3"/>
      <c r="EQQ926" s="721"/>
      <c r="EQR926" s="3"/>
      <c r="EQS926" s="525"/>
      <c r="EQT926" s="3"/>
      <c r="EQU926" s="721"/>
      <c r="EQV926" s="3"/>
      <c r="EQW926" s="525"/>
      <c r="EQX926" s="3"/>
      <c r="EQY926" s="721"/>
      <c r="EQZ926" s="3"/>
      <c r="ERA926" s="525"/>
      <c r="ERB926" s="3"/>
      <c r="ERC926" s="721"/>
      <c r="ERD926" s="3"/>
      <c r="ERE926" s="525"/>
      <c r="ERF926" s="3"/>
      <c r="ERG926" s="721"/>
      <c r="ERH926" s="3"/>
      <c r="ERI926" s="525"/>
      <c r="ERJ926" s="3"/>
      <c r="ERK926" s="721"/>
      <c r="ERL926" s="3"/>
      <c r="ERM926" s="525"/>
      <c r="ERN926" s="3"/>
      <c r="ERO926" s="721"/>
      <c r="ERP926" s="3"/>
      <c r="ERQ926" s="525"/>
      <c r="ERR926" s="3"/>
      <c r="ERS926" s="721"/>
      <c r="ERT926" s="3"/>
      <c r="ERU926" s="525"/>
      <c r="ERV926" s="3"/>
      <c r="ERW926" s="721"/>
      <c r="ERX926" s="3"/>
      <c r="ERY926" s="525"/>
      <c r="ERZ926" s="3"/>
      <c r="ESA926" s="721"/>
      <c r="ESB926" s="3"/>
      <c r="ESC926" s="525"/>
      <c r="ESD926" s="3"/>
      <c r="ESE926" s="721"/>
      <c r="ESF926" s="3"/>
      <c r="ESG926" s="525"/>
      <c r="ESH926" s="3"/>
      <c r="ESI926" s="721"/>
      <c r="ESJ926" s="3"/>
      <c r="ESK926" s="525"/>
      <c r="ESL926" s="3"/>
      <c r="ESM926" s="721"/>
      <c r="ESN926" s="3"/>
      <c r="ESO926" s="525"/>
      <c r="ESP926" s="3"/>
      <c r="ESQ926" s="721"/>
      <c r="ESR926" s="3"/>
      <c r="ESS926" s="525"/>
      <c r="EST926" s="3"/>
      <c r="ESU926" s="721"/>
      <c r="ESV926" s="3"/>
      <c r="ESW926" s="525"/>
      <c r="ESX926" s="3"/>
      <c r="ESY926" s="721"/>
      <c r="ESZ926" s="3"/>
      <c r="ETA926" s="525"/>
      <c r="ETB926" s="3"/>
      <c r="ETC926" s="721"/>
      <c r="ETD926" s="3"/>
      <c r="ETE926" s="525"/>
      <c r="ETF926" s="3"/>
      <c r="ETG926" s="721"/>
      <c r="ETH926" s="3"/>
      <c r="ETI926" s="525"/>
      <c r="ETJ926" s="3"/>
      <c r="ETK926" s="721"/>
      <c r="ETL926" s="3"/>
      <c r="ETM926" s="525"/>
      <c r="ETN926" s="3"/>
      <c r="ETO926" s="721"/>
      <c r="ETP926" s="3"/>
      <c r="ETQ926" s="525"/>
      <c r="ETR926" s="3"/>
      <c r="ETS926" s="721"/>
      <c r="ETT926" s="3"/>
      <c r="ETU926" s="525"/>
      <c r="ETV926" s="3"/>
      <c r="ETW926" s="721"/>
      <c r="ETX926" s="3"/>
      <c r="ETY926" s="525"/>
      <c r="ETZ926" s="3"/>
      <c r="EUA926" s="721"/>
      <c r="EUB926" s="3"/>
      <c r="EUC926" s="525"/>
      <c r="EUD926" s="3"/>
      <c r="EUE926" s="721"/>
      <c r="EUF926" s="3"/>
      <c r="EUG926" s="525"/>
      <c r="EUH926" s="3"/>
      <c r="EUI926" s="721"/>
      <c r="EUJ926" s="3"/>
      <c r="EUK926" s="525"/>
      <c r="EUL926" s="3"/>
      <c r="EUM926" s="721"/>
      <c r="EUN926" s="3"/>
      <c r="EUO926" s="525"/>
      <c r="EUP926" s="3"/>
      <c r="EUQ926" s="721"/>
      <c r="EUR926" s="3"/>
      <c r="EUS926" s="525"/>
      <c r="EUT926" s="3"/>
      <c r="EUU926" s="721"/>
      <c r="EUV926" s="3"/>
      <c r="EUW926" s="525"/>
      <c r="EUX926" s="3"/>
      <c r="EUY926" s="721"/>
      <c r="EUZ926" s="3"/>
      <c r="EVA926" s="525"/>
      <c r="EVB926" s="3"/>
      <c r="EVC926" s="721"/>
      <c r="EVD926" s="3"/>
      <c r="EVE926" s="525"/>
      <c r="EVF926" s="3"/>
      <c r="EVG926" s="721"/>
      <c r="EVH926" s="3"/>
      <c r="EVI926" s="525"/>
      <c r="EVJ926" s="3"/>
      <c r="EVK926" s="721"/>
      <c r="EVL926" s="3"/>
      <c r="EVM926" s="525"/>
      <c r="EVN926" s="3"/>
      <c r="EVO926" s="721"/>
      <c r="EVP926" s="3"/>
      <c r="EVQ926" s="525"/>
      <c r="EVR926" s="3"/>
      <c r="EVS926" s="721"/>
      <c r="EVT926" s="3"/>
      <c r="EVU926" s="525"/>
      <c r="EVV926" s="3"/>
      <c r="EVW926" s="721"/>
      <c r="EVX926" s="3"/>
      <c r="EVY926" s="525"/>
      <c r="EVZ926" s="3"/>
      <c r="EWA926" s="721"/>
      <c r="EWB926" s="3"/>
      <c r="EWC926" s="525"/>
      <c r="EWD926" s="3"/>
      <c r="EWE926" s="721"/>
      <c r="EWF926" s="3"/>
      <c r="EWG926" s="525"/>
      <c r="EWH926" s="3"/>
      <c r="EWI926" s="721"/>
      <c r="EWJ926" s="3"/>
      <c r="EWK926" s="525"/>
      <c r="EWL926" s="3"/>
      <c r="EWM926" s="721"/>
      <c r="EWN926" s="3"/>
      <c r="EWO926" s="525"/>
      <c r="EWP926" s="3"/>
      <c r="EWQ926" s="721"/>
      <c r="EWR926" s="3"/>
      <c r="EWS926" s="525"/>
      <c r="EWT926" s="3"/>
      <c r="EWU926" s="721"/>
      <c r="EWV926" s="3"/>
      <c r="EWW926" s="525"/>
      <c r="EWX926" s="3"/>
      <c r="EWY926" s="721"/>
      <c r="EWZ926" s="3"/>
      <c r="EXA926" s="525"/>
      <c r="EXB926" s="3"/>
      <c r="EXC926" s="721"/>
      <c r="EXD926" s="3"/>
      <c r="EXE926" s="525"/>
      <c r="EXF926" s="3"/>
      <c r="EXG926" s="721"/>
      <c r="EXH926" s="3"/>
      <c r="EXI926" s="525"/>
      <c r="EXJ926" s="3"/>
      <c r="EXK926" s="721"/>
      <c r="EXL926" s="3"/>
      <c r="EXM926" s="525"/>
      <c r="EXN926" s="3"/>
      <c r="EXO926" s="721"/>
      <c r="EXP926" s="3"/>
      <c r="EXQ926" s="525"/>
      <c r="EXR926" s="3"/>
      <c r="EXS926" s="721"/>
      <c r="EXT926" s="3"/>
      <c r="EXU926" s="525"/>
      <c r="EXV926" s="3"/>
      <c r="EXW926" s="721"/>
      <c r="EXX926" s="3"/>
      <c r="EXY926" s="525"/>
      <c r="EXZ926" s="3"/>
      <c r="EYA926" s="721"/>
      <c r="EYB926" s="3"/>
      <c r="EYC926" s="525"/>
      <c r="EYD926" s="3"/>
      <c r="EYE926" s="721"/>
      <c r="EYF926" s="3"/>
      <c r="EYG926" s="525"/>
      <c r="EYH926" s="3"/>
      <c r="EYI926" s="721"/>
      <c r="EYJ926" s="3"/>
      <c r="EYK926" s="525"/>
      <c r="EYL926" s="3"/>
      <c r="EYM926" s="721"/>
      <c r="EYN926" s="3"/>
      <c r="EYO926" s="525"/>
      <c r="EYP926" s="3"/>
      <c r="EYQ926" s="721"/>
      <c r="EYR926" s="3"/>
      <c r="EYS926" s="525"/>
      <c r="EYT926" s="3"/>
      <c r="EYU926" s="721"/>
      <c r="EYV926" s="3"/>
      <c r="EYW926" s="525"/>
      <c r="EYX926" s="3"/>
      <c r="EYY926" s="721"/>
      <c r="EYZ926" s="3"/>
      <c r="EZA926" s="525"/>
      <c r="EZB926" s="3"/>
      <c r="EZC926" s="721"/>
      <c r="EZD926" s="3"/>
      <c r="EZE926" s="525"/>
      <c r="EZF926" s="3"/>
      <c r="EZG926" s="721"/>
      <c r="EZH926" s="3"/>
      <c r="EZI926" s="525"/>
      <c r="EZJ926" s="3"/>
      <c r="EZK926" s="721"/>
      <c r="EZL926" s="3"/>
      <c r="EZM926" s="525"/>
      <c r="EZN926" s="3"/>
      <c r="EZO926" s="721"/>
      <c r="EZP926" s="3"/>
      <c r="EZQ926" s="525"/>
      <c r="EZR926" s="3"/>
      <c r="EZS926" s="721"/>
      <c r="EZT926" s="3"/>
      <c r="EZU926" s="525"/>
      <c r="EZV926" s="3"/>
      <c r="EZW926" s="721"/>
      <c r="EZX926" s="3"/>
      <c r="EZY926" s="525"/>
      <c r="EZZ926" s="3"/>
      <c r="FAA926" s="721"/>
      <c r="FAB926" s="3"/>
      <c r="FAC926" s="525"/>
      <c r="FAD926" s="3"/>
      <c r="FAE926" s="721"/>
      <c r="FAF926" s="3"/>
      <c r="FAG926" s="525"/>
      <c r="FAH926" s="3"/>
      <c r="FAI926" s="721"/>
      <c r="FAJ926" s="3"/>
      <c r="FAK926" s="525"/>
      <c r="FAL926" s="3"/>
      <c r="FAM926" s="721"/>
      <c r="FAN926" s="3"/>
      <c r="FAO926" s="525"/>
      <c r="FAP926" s="3"/>
      <c r="FAQ926" s="721"/>
      <c r="FAR926" s="3"/>
      <c r="FAS926" s="525"/>
      <c r="FAT926" s="3"/>
      <c r="FAU926" s="721"/>
      <c r="FAV926" s="3"/>
      <c r="FAW926" s="525"/>
      <c r="FAX926" s="3"/>
      <c r="FAY926" s="721"/>
      <c r="FAZ926" s="3"/>
      <c r="FBA926" s="525"/>
      <c r="FBB926" s="3"/>
      <c r="FBC926" s="721"/>
      <c r="FBD926" s="3"/>
      <c r="FBE926" s="525"/>
      <c r="FBF926" s="3"/>
      <c r="FBG926" s="721"/>
      <c r="FBH926" s="3"/>
      <c r="FBI926" s="525"/>
      <c r="FBJ926" s="3"/>
      <c r="FBK926" s="721"/>
      <c r="FBL926" s="3"/>
      <c r="FBM926" s="525"/>
      <c r="FBN926" s="3"/>
      <c r="FBO926" s="721"/>
      <c r="FBP926" s="3"/>
      <c r="FBQ926" s="525"/>
      <c r="FBR926" s="3"/>
      <c r="FBS926" s="721"/>
      <c r="FBT926" s="3"/>
      <c r="FBU926" s="525"/>
      <c r="FBV926" s="3"/>
      <c r="FBW926" s="721"/>
      <c r="FBX926" s="3"/>
      <c r="FBY926" s="525"/>
      <c r="FBZ926" s="3"/>
      <c r="FCA926" s="721"/>
      <c r="FCB926" s="3"/>
      <c r="FCC926" s="525"/>
      <c r="FCD926" s="3"/>
      <c r="FCE926" s="721"/>
      <c r="FCF926" s="3"/>
      <c r="FCG926" s="525"/>
      <c r="FCH926" s="3"/>
      <c r="FCI926" s="721"/>
      <c r="FCJ926" s="3"/>
      <c r="FCK926" s="525"/>
      <c r="FCL926" s="3"/>
      <c r="FCM926" s="721"/>
      <c r="FCN926" s="3"/>
      <c r="FCO926" s="525"/>
      <c r="FCP926" s="3"/>
      <c r="FCQ926" s="721"/>
      <c r="FCR926" s="3"/>
      <c r="FCS926" s="525"/>
      <c r="FCT926" s="3"/>
      <c r="FCU926" s="721"/>
      <c r="FCV926" s="3"/>
      <c r="FCW926" s="525"/>
      <c r="FCX926" s="3"/>
      <c r="FCY926" s="721"/>
      <c r="FCZ926" s="3"/>
      <c r="FDA926" s="525"/>
      <c r="FDB926" s="3"/>
      <c r="FDC926" s="721"/>
      <c r="FDD926" s="3"/>
      <c r="FDE926" s="525"/>
      <c r="FDF926" s="3"/>
      <c r="FDG926" s="721"/>
      <c r="FDH926" s="3"/>
      <c r="FDI926" s="525"/>
      <c r="FDJ926" s="3"/>
      <c r="FDK926" s="721"/>
      <c r="FDL926" s="3"/>
      <c r="FDM926" s="525"/>
      <c r="FDN926" s="3"/>
      <c r="FDO926" s="721"/>
      <c r="FDP926" s="3"/>
      <c r="FDQ926" s="525"/>
      <c r="FDR926" s="3"/>
      <c r="FDS926" s="721"/>
      <c r="FDT926" s="3"/>
      <c r="FDU926" s="525"/>
      <c r="FDV926" s="3"/>
      <c r="FDW926" s="721"/>
      <c r="FDX926" s="3"/>
      <c r="FDY926" s="525"/>
      <c r="FDZ926" s="3"/>
      <c r="FEA926" s="721"/>
      <c r="FEB926" s="3"/>
      <c r="FEC926" s="525"/>
      <c r="FED926" s="3"/>
      <c r="FEE926" s="721"/>
      <c r="FEF926" s="3"/>
      <c r="FEG926" s="525"/>
      <c r="FEH926" s="3"/>
      <c r="FEI926" s="721"/>
      <c r="FEJ926" s="3"/>
      <c r="FEK926" s="525"/>
      <c r="FEL926" s="3"/>
      <c r="FEM926" s="721"/>
      <c r="FEN926" s="3"/>
      <c r="FEO926" s="525"/>
      <c r="FEP926" s="3"/>
      <c r="FEQ926" s="721"/>
      <c r="FER926" s="3"/>
      <c r="FES926" s="525"/>
      <c r="FET926" s="3"/>
      <c r="FEU926" s="721"/>
      <c r="FEV926" s="3"/>
      <c r="FEW926" s="525"/>
      <c r="FEX926" s="3"/>
      <c r="FEY926" s="721"/>
      <c r="FEZ926" s="3"/>
      <c r="FFA926" s="525"/>
      <c r="FFB926" s="3"/>
      <c r="FFC926" s="721"/>
      <c r="FFD926" s="3"/>
      <c r="FFE926" s="525"/>
      <c r="FFF926" s="3"/>
      <c r="FFG926" s="721"/>
      <c r="FFH926" s="3"/>
      <c r="FFI926" s="525"/>
      <c r="FFJ926" s="3"/>
      <c r="FFK926" s="721"/>
      <c r="FFL926" s="3"/>
      <c r="FFM926" s="525"/>
      <c r="FFN926" s="3"/>
      <c r="FFO926" s="721"/>
      <c r="FFP926" s="3"/>
      <c r="FFQ926" s="525"/>
      <c r="FFR926" s="3"/>
      <c r="FFS926" s="721"/>
      <c r="FFT926" s="3"/>
      <c r="FFU926" s="525"/>
      <c r="FFV926" s="3"/>
      <c r="FFW926" s="721"/>
      <c r="FFX926" s="3"/>
      <c r="FFY926" s="525"/>
      <c r="FFZ926" s="3"/>
      <c r="FGA926" s="721"/>
      <c r="FGB926" s="3"/>
      <c r="FGC926" s="525"/>
      <c r="FGD926" s="3"/>
      <c r="FGE926" s="721"/>
      <c r="FGF926" s="3"/>
      <c r="FGG926" s="525"/>
      <c r="FGH926" s="3"/>
      <c r="FGI926" s="721"/>
      <c r="FGJ926" s="3"/>
      <c r="FGK926" s="525"/>
      <c r="FGL926" s="3"/>
      <c r="FGM926" s="721"/>
      <c r="FGN926" s="3"/>
      <c r="FGO926" s="525"/>
      <c r="FGP926" s="3"/>
      <c r="FGQ926" s="721"/>
      <c r="FGR926" s="3"/>
      <c r="FGS926" s="525"/>
      <c r="FGT926" s="3"/>
      <c r="FGU926" s="721"/>
      <c r="FGV926" s="3"/>
      <c r="FGW926" s="525"/>
      <c r="FGX926" s="3"/>
      <c r="FGY926" s="721"/>
      <c r="FGZ926" s="3"/>
      <c r="FHA926" s="525"/>
      <c r="FHB926" s="3"/>
      <c r="FHC926" s="721"/>
      <c r="FHD926" s="3"/>
      <c r="FHE926" s="525"/>
      <c r="FHF926" s="3"/>
      <c r="FHG926" s="721"/>
      <c r="FHH926" s="3"/>
      <c r="FHI926" s="525"/>
      <c r="FHJ926" s="3"/>
      <c r="FHK926" s="721"/>
      <c r="FHL926" s="3"/>
      <c r="FHM926" s="525"/>
      <c r="FHN926" s="3"/>
      <c r="FHO926" s="721"/>
      <c r="FHP926" s="3"/>
      <c r="FHQ926" s="525"/>
      <c r="FHR926" s="3"/>
      <c r="FHS926" s="721"/>
      <c r="FHT926" s="3"/>
      <c r="FHU926" s="525"/>
      <c r="FHV926" s="3"/>
      <c r="FHW926" s="721"/>
      <c r="FHX926" s="3"/>
      <c r="FHY926" s="525"/>
      <c r="FHZ926" s="3"/>
      <c r="FIA926" s="721"/>
      <c r="FIB926" s="3"/>
      <c r="FIC926" s="525"/>
      <c r="FID926" s="3"/>
      <c r="FIE926" s="721"/>
      <c r="FIF926" s="3"/>
      <c r="FIG926" s="525"/>
      <c r="FIH926" s="3"/>
      <c r="FII926" s="721"/>
      <c r="FIJ926" s="3"/>
      <c r="FIK926" s="525"/>
      <c r="FIL926" s="3"/>
      <c r="FIM926" s="721"/>
      <c r="FIN926" s="3"/>
      <c r="FIO926" s="525"/>
      <c r="FIP926" s="3"/>
      <c r="FIQ926" s="721"/>
      <c r="FIR926" s="3"/>
      <c r="FIS926" s="525"/>
      <c r="FIT926" s="3"/>
      <c r="FIU926" s="721"/>
      <c r="FIV926" s="3"/>
      <c r="FIW926" s="525"/>
      <c r="FIX926" s="3"/>
      <c r="FIY926" s="721"/>
      <c r="FIZ926" s="3"/>
      <c r="FJA926" s="525"/>
      <c r="FJB926" s="3"/>
      <c r="FJC926" s="721"/>
      <c r="FJD926" s="3"/>
      <c r="FJE926" s="525"/>
      <c r="FJF926" s="3"/>
      <c r="FJG926" s="721"/>
      <c r="FJH926" s="3"/>
      <c r="FJI926" s="525"/>
      <c r="FJJ926" s="3"/>
      <c r="FJK926" s="721"/>
      <c r="FJL926" s="3"/>
      <c r="FJM926" s="525"/>
      <c r="FJN926" s="3"/>
      <c r="FJO926" s="721"/>
      <c r="FJP926" s="3"/>
      <c r="FJQ926" s="525"/>
      <c r="FJR926" s="3"/>
      <c r="FJS926" s="721"/>
      <c r="FJT926" s="3"/>
      <c r="FJU926" s="525"/>
      <c r="FJV926" s="3"/>
      <c r="FJW926" s="721"/>
      <c r="FJX926" s="3"/>
      <c r="FJY926" s="525"/>
      <c r="FJZ926" s="3"/>
      <c r="FKA926" s="721"/>
      <c r="FKB926" s="3"/>
      <c r="FKC926" s="525"/>
      <c r="FKD926" s="3"/>
      <c r="FKE926" s="721"/>
      <c r="FKF926" s="3"/>
      <c r="FKG926" s="525"/>
      <c r="FKH926" s="3"/>
      <c r="FKI926" s="721"/>
      <c r="FKJ926" s="3"/>
      <c r="FKK926" s="525"/>
      <c r="FKL926" s="3"/>
      <c r="FKM926" s="721"/>
      <c r="FKN926" s="3"/>
      <c r="FKO926" s="525"/>
      <c r="FKP926" s="3"/>
      <c r="FKQ926" s="721"/>
      <c r="FKR926" s="3"/>
      <c r="FKS926" s="525"/>
      <c r="FKT926" s="3"/>
      <c r="FKU926" s="721"/>
      <c r="FKV926" s="3"/>
      <c r="FKW926" s="525"/>
      <c r="FKX926" s="3"/>
      <c r="FKY926" s="721"/>
      <c r="FKZ926" s="3"/>
      <c r="FLA926" s="525"/>
      <c r="FLB926" s="3"/>
      <c r="FLC926" s="721"/>
      <c r="FLD926" s="3"/>
      <c r="FLE926" s="525"/>
      <c r="FLF926" s="3"/>
      <c r="FLG926" s="721"/>
      <c r="FLH926" s="3"/>
      <c r="FLI926" s="525"/>
      <c r="FLJ926" s="3"/>
      <c r="FLK926" s="721"/>
      <c r="FLL926" s="3"/>
      <c r="FLM926" s="525"/>
      <c r="FLN926" s="3"/>
      <c r="FLO926" s="721"/>
      <c r="FLP926" s="3"/>
      <c r="FLQ926" s="525"/>
      <c r="FLR926" s="3"/>
      <c r="FLS926" s="721"/>
      <c r="FLT926" s="3"/>
      <c r="FLU926" s="525"/>
      <c r="FLV926" s="3"/>
      <c r="FLW926" s="721"/>
      <c r="FLX926" s="3"/>
      <c r="FLY926" s="525"/>
      <c r="FLZ926" s="3"/>
      <c r="FMA926" s="721"/>
      <c r="FMB926" s="3"/>
      <c r="FMC926" s="525"/>
      <c r="FMD926" s="3"/>
      <c r="FME926" s="721"/>
      <c r="FMF926" s="3"/>
      <c r="FMG926" s="525"/>
      <c r="FMH926" s="3"/>
      <c r="FMI926" s="721"/>
      <c r="FMJ926" s="3"/>
      <c r="FMK926" s="525"/>
      <c r="FML926" s="3"/>
      <c r="FMM926" s="721"/>
      <c r="FMN926" s="3"/>
      <c r="FMO926" s="525"/>
      <c r="FMP926" s="3"/>
      <c r="FMQ926" s="721"/>
      <c r="FMR926" s="3"/>
      <c r="FMS926" s="525"/>
      <c r="FMT926" s="3"/>
      <c r="FMU926" s="721"/>
      <c r="FMV926" s="3"/>
      <c r="FMW926" s="525"/>
      <c r="FMX926" s="3"/>
      <c r="FMY926" s="721"/>
      <c r="FMZ926" s="3"/>
      <c r="FNA926" s="525"/>
      <c r="FNB926" s="3"/>
      <c r="FNC926" s="721"/>
      <c r="FND926" s="3"/>
      <c r="FNE926" s="525"/>
      <c r="FNF926" s="3"/>
      <c r="FNG926" s="721"/>
      <c r="FNH926" s="3"/>
      <c r="FNI926" s="525"/>
      <c r="FNJ926" s="3"/>
      <c r="FNK926" s="721"/>
      <c r="FNL926" s="3"/>
      <c r="FNM926" s="525"/>
      <c r="FNN926" s="3"/>
      <c r="FNO926" s="721"/>
      <c r="FNP926" s="3"/>
      <c r="FNQ926" s="525"/>
      <c r="FNR926" s="3"/>
      <c r="FNS926" s="721"/>
      <c r="FNT926" s="3"/>
      <c r="FNU926" s="525"/>
      <c r="FNV926" s="3"/>
      <c r="FNW926" s="721"/>
      <c r="FNX926" s="3"/>
      <c r="FNY926" s="525"/>
      <c r="FNZ926" s="3"/>
      <c r="FOA926" s="721"/>
      <c r="FOB926" s="3"/>
      <c r="FOC926" s="525"/>
      <c r="FOD926" s="3"/>
      <c r="FOE926" s="721"/>
      <c r="FOF926" s="3"/>
      <c r="FOG926" s="525"/>
      <c r="FOH926" s="3"/>
      <c r="FOI926" s="721"/>
      <c r="FOJ926" s="3"/>
      <c r="FOK926" s="525"/>
      <c r="FOL926" s="3"/>
      <c r="FOM926" s="721"/>
      <c r="FON926" s="3"/>
      <c r="FOO926" s="525"/>
      <c r="FOP926" s="3"/>
      <c r="FOQ926" s="721"/>
      <c r="FOR926" s="3"/>
      <c r="FOS926" s="525"/>
      <c r="FOT926" s="3"/>
      <c r="FOU926" s="721"/>
      <c r="FOV926" s="3"/>
      <c r="FOW926" s="525"/>
      <c r="FOX926" s="3"/>
      <c r="FOY926" s="721"/>
      <c r="FOZ926" s="3"/>
      <c r="FPA926" s="525"/>
      <c r="FPB926" s="3"/>
      <c r="FPC926" s="721"/>
      <c r="FPD926" s="3"/>
      <c r="FPE926" s="525"/>
      <c r="FPF926" s="3"/>
      <c r="FPG926" s="721"/>
      <c r="FPH926" s="3"/>
      <c r="FPI926" s="525"/>
      <c r="FPJ926" s="3"/>
      <c r="FPK926" s="721"/>
      <c r="FPL926" s="3"/>
      <c r="FPM926" s="525"/>
      <c r="FPN926" s="3"/>
      <c r="FPO926" s="721"/>
      <c r="FPP926" s="3"/>
      <c r="FPQ926" s="525"/>
      <c r="FPR926" s="3"/>
      <c r="FPS926" s="721"/>
      <c r="FPT926" s="3"/>
      <c r="FPU926" s="525"/>
      <c r="FPV926" s="3"/>
      <c r="FPW926" s="721"/>
      <c r="FPX926" s="3"/>
      <c r="FPY926" s="525"/>
      <c r="FPZ926" s="3"/>
      <c r="FQA926" s="721"/>
      <c r="FQB926" s="3"/>
      <c r="FQC926" s="525"/>
      <c r="FQD926" s="3"/>
      <c r="FQE926" s="721"/>
      <c r="FQF926" s="3"/>
      <c r="FQG926" s="525"/>
      <c r="FQH926" s="3"/>
      <c r="FQI926" s="721"/>
      <c r="FQJ926" s="3"/>
      <c r="FQK926" s="525"/>
      <c r="FQL926" s="3"/>
      <c r="FQM926" s="721"/>
      <c r="FQN926" s="3"/>
      <c r="FQO926" s="525"/>
      <c r="FQP926" s="3"/>
      <c r="FQQ926" s="721"/>
      <c r="FQR926" s="3"/>
      <c r="FQS926" s="525"/>
      <c r="FQT926" s="3"/>
      <c r="FQU926" s="721"/>
      <c r="FQV926" s="3"/>
      <c r="FQW926" s="525"/>
      <c r="FQX926" s="3"/>
      <c r="FQY926" s="721"/>
      <c r="FQZ926" s="3"/>
      <c r="FRA926" s="525"/>
      <c r="FRB926" s="3"/>
      <c r="FRC926" s="721"/>
      <c r="FRD926" s="3"/>
      <c r="FRE926" s="525"/>
      <c r="FRF926" s="3"/>
      <c r="FRG926" s="721"/>
      <c r="FRH926" s="3"/>
      <c r="FRI926" s="525"/>
      <c r="FRJ926" s="3"/>
      <c r="FRK926" s="721"/>
      <c r="FRL926" s="3"/>
      <c r="FRM926" s="525"/>
      <c r="FRN926" s="3"/>
      <c r="FRO926" s="721"/>
      <c r="FRP926" s="3"/>
      <c r="FRQ926" s="525"/>
      <c r="FRR926" s="3"/>
      <c r="FRS926" s="721"/>
      <c r="FRT926" s="3"/>
      <c r="FRU926" s="525"/>
      <c r="FRV926" s="3"/>
      <c r="FRW926" s="721"/>
      <c r="FRX926" s="3"/>
      <c r="FRY926" s="525"/>
      <c r="FRZ926" s="3"/>
      <c r="FSA926" s="721"/>
      <c r="FSB926" s="3"/>
      <c r="FSC926" s="525"/>
      <c r="FSD926" s="3"/>
      <c r="FSE926" s="721"/>
      <c r="FSF926" s="3"/>
      <c r="FSG926" s="525"/>
      <c r="FSH926" s="3"/>
      <c r="FSI926" s="721"/>
      <c r="FSJ926" s="3"/>
      <c r="FSK926" s="525"/>
      <c r="FSL926" s="3"/>
      <c r="FSM926" s="721"/>
      <c r="FSN926" s="3"/>
      <c r="FSO926" s="525"/>
      <c r="FSP926" s="3"/>
      <c r="FSQ926" s="721"/>
      <c r="FSR926" s="3"/>
      <c r="FSS926" s="525"/>
      <c r="FST926" s="3"/>
      <c r="FSU926" s="721"/>
      <c r="FSV926" s="3"/>
      <c r="FSW926" s="525"/>
      <c r="FSX926" s="3"/>
      <c r="FSY926" s="721"/>
      <c r="FSZ926" s="3"/>
      <c r="FTA926" s="525"/>
      <c r="FTB926" s="3"/>
      <c r="FTC926" s="721"/>
      <c r="FTD926" s="3"/>
      <c r="FTE926" s="525"/>
      <c r="FTF926" s="3"/>
      <c r="FTG926" s="721"/>
      <c r="FTH926" s="3"/>
      <c r="FTI926" s="525"/>
      <c r="FTJ926" s="3"/>
      <c r="FTK926" s="721"/>
      <c r="FTL926" s="3"/>
      <c r="FTM926" s="525"/>
      <c r="FTN926" s="3"/>
      <c r="FTO926" s="721"/>
      <c r="FTP926" s="3"/>
      <c r="FTQ926" s="525"/>
      <c r="FTR926" s="3"/>
      <c r="FTS926" s="721"/>
      <c r="FTT926" s="3"/>
      <c r="FTU926" s="525"/>
      <c r="FTV926" s="3"/>
      <c r="FTW926" s="721"/>
      <c r="FTX926" s="3"/>
      <c r="FTY926" s="525"/>
      <c r="FTZ926" s="3"/>
      <c r="FUA926" s="721"/>
      <c r="FUB926" s="3"/>
      <c r="FUC926" s="525"/>
      <c r="FUD926" s="3"/>
      <c r="FUE926" s="721"/>
      <c r="FUF926" s="3"/>
      <c r="FUG926" s="525"/>
      <c r="FUH926" s="3"/>
      <c r="FUI926" s="721"/>
      <c r="FUJ926" s="3"/>
      <c r="FUK926" s="525"/>
      <c r="FUL926" s="3"/>
      <c r="FUM926" s="721"/>
      <c r="FUN926" s="3"/>
      <c r="FUO926" s="525"/>
      <c r="FUP926" s="3"/>
      <c r="FUQ926" s="721"/>
      <c r="FUR926" s="3"/>
      <c r="FUS926" s="525"/>
      <c r="FUT926" s="3"/>
      <c r="FUU926" s="721"/>
      <c r="FUV926" s="3"/>
      <c r="FUW926" s="525"/>
      <c r="FUX926" s="3"/>
      <c r="FUY926" s="721"/>
      <c r="FUZ926" s="3"/>
      <c r="FVA926" s="525"/>
      <c r="FVB926" s="3"/>
      <c r="FVC926" s="721"/>
      <c r="FVD926" s="3"/>
      <c r="FVE926" s="525"/>
      <c r="FVF926" s="3"/>
      <c r="FVG926" s="721"/>
      <c r="FVH926" s="3"/>
      <c r="FVI926" s="525"/>
      <c r="FVJ926" s="3"/>
      <c r="FVK926" s="721"/>
      <c r="FVL926" s="3"/>
      <c r="FVM926" s="525"/>
      <c r="FVN926" s="3"/>
      <c r="FVO926" s="721"/>
      <c r="FVP926" s="3"/>
      <c r="FVQ926" s="525"/>
      <c r="FVR926" s="3"/>
      <c r="FVS926" s="721"/>
      <c r="FVT926" s="3"/>
      <c r="FVU926" s="525"/>
      <c r="FVV926" s="3"/>
      <c r="FVW926" s="721"/>
      <c r="FVX926" s="3"/>
      <c r="FVY926" s="525"/>
      <c r="FVZ926" s="3"/>
      <c r="FWA926" s="721"/>
      <c r="FWB926" s="3"/>
      <c r="FWC926" s="525"/>
      <c r="FWD926" s="3"/>
      <c r="FWE926" s="721"/>
      <c r="FWF926" s="3"/>
      <c r="FWG926" s="525"/>
      <c r="FWH926" s="3"/>
      <c r="FWI926" s="721"/>
      <c r="FWJ926" s="3"/>
      <c r="FWK926" s="525"/>
      <c r="FWL926" s="3"/>
      <c r="FWM926" s="721"/>
      <c r="FWN926" s="3"/>
      <c r="FWO926" s="525"/>
      <c r="FWP926" s="3"/>
      <c r="FWQ926" s="721"/>
      <c r="FWR926" s="3"/>
      <c r="FWS926" s="525"/>
      <c r="FWT926" s="3"/>
      <c r="FWU926" s="721"/>
      <c r="FWV926" s="3"/>
      <c r="FWW926" s="525"/>
      <c r="FWX926" s="3"/>
      <c r="FWY926" s="721"/>
      <c r="FWZ926" s="3"/>
      <c r="FXA926" s="525"/>
      <c r="FXB926" s="3"/>
      <c r="FXC926" s="721"/>
      <c r="FXD926" s="3"/>
      <c r="FXE926" s="525"/>
      <c r="FXF926" s="3"/>
      <c r="FXG926" s="721"/>
      <c r="FXH926" s="3"/>
      <c r="FXI926" s="525"/>
      <c r="FXJ926" s="3"/>
      <c r="FXK926" s="721"/>
      <c r="FXL926" s="3"/>
      <c r="FXM926" s="525"/>
      <c r="FXN926" s="3"/>
      <c r="FXO926" s="721"/>
      <c r="FXP926" s="3"/>
      <c r="FXQ926" s="525"/>
      <c r="FXR926" s="3"/>
      <c r="FXS926" s="721"/>
      <c r="FXT926" s="3"/>
      <c r="FXU926" s="525"/>
      <c r="FXV926" s="3"/>
      <c r="FXW926" s="721"/>
      <c r="FXX926" s="3"/>
      <c r="FXY926" s="525"/>
      <c r="FXZ926" s="3"/>
      <c r="FYA926" s="721"/>
      <c r="FYB926" s="3"/>
      <c r="FYC926" s="525"/>
      <c r="FYD926" s="3"/>
      <c r="FYE926" s="721"/>
      <c r="FYF926" s="3"/>
      <c r="FYG926" s="525"/>
      <c r="FYH926" s="3"/>
      <c r="FYI926" s="721"/>
      <c r="FYJ926" s="3"/>
      <c r="FYK926" s="525"/>
      <c r="FYL926" s="3"/>
      <c r="FYM926" s="721"/>
      <c r="FYN926" s="3"/>
      <c r="FYO926" s="525"/>
      <c r="FYP926" s="3"/>
      <c r="FYQ926" s="721"/>
      <c r="FYR926" s="3"/>
      <c r="FYS926" s="525"/>
      <c r="FYT926" s="3"/>
      <c r="FYU926" s="721"/>
      <c r="FYV926" s="3"/>
      <c r="FYW926" s="525"/>
      <c r="FYX926" s="3"/>
      <c r="FYY926" s="721"/>
      <c r="FYZ926" s="3"/>
      <c r="FZA926" s="525"/>
      <c r="FZB926" s="3"/>
      <c r="FZC926" s="721"/>
      <c r="FZD926" s="3"/>
      <c r="FZE926" s="525"/>
      <c r="FZF926" s="3"/>
      <c r="FZG926" s="721"/>
      <c r="FZH926" s="3"/>
      <c r="FZI926" s="525"/>
      <c r="FZJ926" s="3"/>
      <c r="FZK926" s="721"/>
      <c r="FZL926" s="3"/>
      <c r="FZM926" s="525"/>
      <c r="FZN926" s="3"/>
      <c r="FZO926" s="721"/>
      <c r="FZP926" s="3"/>
      <c r="FZQ926" s="525"/>
      <c r="FZR926" s="3"/>
      <c r="FZS926" s="721"/>
      <c r="FZT926" s="3"/>
      <c r="FZU926" s="525"/>
      <c r="FZV926" s="3"/>
      <c r="FZW926" s="721"/>
      <c r="FZX926" s="3"/>
      <c r="FZY926" s="525"/>
      <c r="FZZ926" s="3"/>
      <c r="GAA926" s="721"/>
      <c r="GAB926" s="3"/>
      <c r="GAC926" s="525"/>
      <c r="GAD926" s="3"/>
      <c r="GAE926" s="721"/>
      <c r="GAF926" s="3"/>
      <c r="GAG926" s="525"/>
      <c r="GAH926" s="3"/>
      <c r="GAI926" s="721"/>
      <c r="GAJ926" s="3"/>
      <c r="GAK926" s="525"/>
      <c r="GAL926" s="3"/>
      <c r="GAM926" s="721"/>
      <c r="GAN926" s="3"/>
      <c r="GAO926" s="525"/>
      <c r="GAP926" s="3"/>
      <c r="GAQ926" s="721"/>
      <c r="GAR926" s="3"/>
      <c r="GAS926" s="525"/>
      <c r="GAT926" s="3"/>
      <c r="GAU926" s="721"/>
      <c r="GAV926" s="3"/>
      <c r="GAW926" s="525"/>
      <c r="GAX926" s="3"/>
      <c r="GAY926" s="721"/>
      <c r="GAZ926" s="3"/>
      <c r="GBA926" s="525"/>
      <c r="GBB926" s="3"/>
      <c r="GBC926" s="721"/>
      <c r="GBD926" s="3"/>
      <c r="GBE926" s="525"/>
      <c r="GBF926" s="3"/>
      <c r="GBG926" s="721"/>
      <c r="GBH926" s="3"/>
      <c r="GBI926" s="525"/>
      <c r="GBJ926" s="3"/>
      <c r="GBK926" s="721"/>
      <c r="GBL926" s="3"/>
      <c r="GBM926" s="525"/>
      <c r="GBN926" s="3"/>
      <c r="GBO926" s="721"/>
      <c r="GBP926" s="3"/>
      <c r="GBQ926" s="525"/>
      <c r="GBR926" s="3"/>
      <c r="GBS926" s="721"/>
      <c r="GBT926" s="3"/>
      <c r="GBU926" s="525"/>
      <c r="GBV926" s="3"/>
      <c r="GBW926" s="721"/>
      <c r="GBX926" s="3"/>
      <c r="GBY926" s="525"/>
      <c r="GBZ926" s="3"/>
      <c r="GCA926" s="721"/>
      <c r="GCB926" s="3"/>
      <c r="GCC926" s="525"/>
      <c r="GCD926" s="3"/>
      <c r="GCE926" s="721"/>
      <c r="GCF926" s="3"/>
      <c r="GCG926" s="525"/>
      <c r="GCH926" s="3"/>
      <c r="GCI926" s="721"/>
      <c r="GCJ926" s="3"/>
      <c r="GCK926" s="525"/>
      <c r="GCL926" s="3"/>
      <c r="GCM926" s="721"/>
      <c r="GCN926" s="3"/>
      <c r="GCO926" s="525"/>
      <c r="GCP926" s="3"/>
      <c r="GCQ926" s="721"/>
      <c r="GCR926" s="3"/>
      <c r="GCS926" s="525"/>
      <c r="GCT926" s="3"/>
      <c r="GCU926" s="721"/>
      <c r="GCV926" s="3"/>
      <c r="GCW926" s="525"/>
      <c r="GCX926" s="3"/>
      <c r="GCY926" s="721"/>
      <c r="GCZ926" s="3"/>
      <c r="GDA926" s="525"/>
      <c r="GDB926" s="3"/>
      <c r="GDC926" s="721"/>
      <c r="GDD926" s="3"/>
      <c r="GDE926" s="525"/>
      <c r="GDF926" s="3"/>
      <c r="GDG926" s="721"/>
      <c r="GDH926" s="3"/>
      <c r="GDI926" s="525"/>
      <c r="GDJ926" s="3"/>
      <c r="GDK926" s="721"/>
      <c r="GDL926" s="3"/>
      <c r="GDM926" s="525"/>
      <c r="GDN926" s="3"/>
      <c r="GDO926" s="721"/>
      <c r="GDP926" s="3"/>
      <c r="GDQ926" s="525"/>
      <c r="GDR926" s="3"/>
      <c r="GDS926" s="721"/>
      <c r="GDT926" s="3"/>
      <c r="GDU926" s="525"/>
      <c r="GDV926" s="3"/>
      <c r="GDW926" s="721"/>
      <c r="GDX926" s="3"/>
      <c r="GDY926" s="525"/>
      <c r="GDZ926" s="3"/>
      <c r="GEA926" s="721"/>
      <c r="GEB926" s="3"/>
      <c r="GEC926" s="525"/>
      <c r="GED926" s="3"/>
      <c r="GEE926" s="721"/>
      <c r="GEF926" s="3"/>
      <c r="GEG926" s="525"/>
      <c r="GEH926" s="3"/>
      <c r="GEI926" s="721"/>
      <c r="GEJ926" s="3"/>
      <c r="GEK926" s="525"/>
      <c r="GEL926" s="3"/>
      <c r="GEM926" s="721"/>
      <c r="GEN926" s="3"/>
      <c r="GEO926" s="525"/>
      <c r="GEP926" s="3"/>
      <c r="GEQ926" s="721"/>
      <c r="GER926" s="3"/>
      <c r="GES926" s="525"/>
      <c r="GET926" s="3"/>
      <c r="GEU926" s="721"/>
      <c r="GEV926" s="3"/>
      <c r="GEW926" s="525"/>
      <c r="GEX926" s="3"/>
      <c r="GEY926" s="721"/>
      <c r="GEZ926" s="3"/>
      <c r="GFA926" s="525"/>
      <c r="GFB926" s="3"/>
      <c r="GFC926" s="721"/>
      <c r="GFD926" s="3"/>
      <c r="GFE926" s="525"/>
      <c r="GFF926" s="3"/>
      <c r="GFG926" s="721"/>
      <c r="GFH926" s="3"/>
      <c r="GFI926" s="525"/>
      <c r="GFJ926" s="3"/>
      <c r="GFK926" s="721"/>
      <c r="GFL926" s="3"/>
      <c r="GFM926" s="525"/>
      <c r="GFN926" s="3"/>
      <c r="GFO926" s="721"/>
      <c r="GFP926" s="3"/>
      <c r="GFQ926" s="525"/>
      <c r="GFR926" s="3"/>
      <c r="GFS926" s="721"/>
      <c r="GFT926" s="3"/>
      <c r="GFU926" s="525"/>
      <c r="GFV926" s="3"/>
      <c r="GFW926" s="721"/>
      <c r="GFX926" s="3"/>
      <c r="GFY926" s="525"/>
      <c r="GFZ926" s="3"/>
      <c r="GGA926" s="721"/>
      <c r="GGB926" s="3"/>
      <c r="GGC926" s="525"/>
      <c r="GGD926" s="3"/>
      <c r="GGE926" s="721"/>
      <c r="GGF926" s="3"/>
      <c r="GGG926" s="525"/>
      <c r="GGH926" s="3"/>
      <c r="GGI926" s="721"/>
      <c r="GGJ926" s="3"/>
      <c r="GGK926" s="525"/>
      <c r="GGL926" s="3"/>
      <c r="GGM926" s="721"/>
      <c r="GGN926" s="3"/>
      <c r="GGO926" s="525"/>
      <c r="GGP926" s="3"/>
      <c r="GGQ926" s="721"/>
      <c r="GGR926" s="3"/>
      <c r="GGS926" s="525"/>
      <c r="GGT926" s="3"/>
      <c r="GGU926" s="721"/>
      <c r="GGV926" s="3"/>
      <c r="GGW926" s="525"/>
      <c r="GGX926" s="3"/>
      <c r="GGY926" s="721"/>
      <c r="GGZ926" s="3"/>
      <c r="GHA926" s="525"/>
      <c r="GHB926" s="3"/>
      <c r="GHC926" s="721"/>
      <c r="GHD926" s="3"/>
      <c r="GHE926" s="525"/>
      <c r="GHF926" s="3"/>
      <c r="GHG926" s="721"/>
      <c r="GHH926" s="3"/>
      <c r="GHI926" s="525"/>
      <c r="GHJ926" s="3"/>
      <c r="GHK926" s="721"/>
      <c r="GHL926" s="3"/>
      <c r="GHM926" s="525"/>
      <c r="GHN926" s="3"/>
      <c r="GHO926" s="721"/>
      <c r="GHP926" s="3"/>
      <c r="GHQ926" s="525"/>
      <c r="GHR926" s="3"/>
      <c r="GHS926" s="721"/>
      <c r="GHT926" s="3"/>
      <c r="GHU926" s="525"/>
      <c r="GHV926" s="3"/>
      <c r="GHW926" s="721"/>
      <c r="GHX926" s="3"/>
      <c r="GHY926" s="525"/>
      <c r="GHZ926" s="3"/>
      <c r="GIA926" s="721"/>
      <c r="GIB926" s="3"/>
      <c r="GIC926" s="525"/>
      <c r="GID926" s="3"/>
      <c r="GIE926" s="721"/>
      <c r="GIF926" s="3"/>
      <c r="GIG926" s="525"/>
      <c r="GIH926" s="3"/>
      <c r="GII926" s="721"/>
      <c r="GIJ926" s="3"/>
      <c r="GIK926" s="525"/>
      <c r="GIL926" s="3"/>
      <c r="GIM926" s="721"/>
      <c r="GIN926" s="3"/>
      <c r="GIO926" s="525"/>
      <c r="GIP926" s="3"/>
      <c r="GIQ926" s="721"/>
      <c r="GIR926" s="3"/>
      <c r="GIS926" s="525"/>
      <c r="GIT926" s="3"/>
      <c r="GIU926" s="721"/>
      <c r="GIV926" s="3"/>
      <c r="GIW926" s="525"/>
      <c r="GIX926" s="3"/>
      <c r="GIY926" s="721"/>
      <c r="GIZ926" s="3"/>
      <c r="GJA926" s="525"/>
      <c r="GJB926" s="3"/>
      <c r="GJC926" s="721"/>
      <c r="GJD926" s="3"/>
      <c r="GJE926" s="525"/>
      <c r="GJF926" s="3"/>
      <c r="GJG926" s="721"/>
      <c r="GJH926" s="3"/>
      <c r="GJI926" s="525"/>
      <c r="GJJ926" s="3"/>
      <c r="GJK926" s="721"/>
      <c r="GJL926" s="3"/>
      <c r="GJM926" s="525"/>
      <c r="GJN926" s="3"/>
      <c r="GJO926" s="721"/>
      <c r="GJP926" s="3"/>
      <c r="GJQ926" s="525"/>
      <c r="GJR926" s="3"/>
      <c r="GJS926" s="721"/>
      <c r="GJT926" s="3"/>
      <c r="GJU926" s="525"/>
      <c r="GJV926" s="3"/>
      <c r="GJW926" s="721"/>
      <c r="GJX926" s="3"/>
      <c r="GJY926" s="525"/>
      <c r="GJZ926" s="3"/>
      <c r="GKA926" s="721"/>
      <c r="GKB926" s="3"/>
      <c r="GKC926" s="525"/>
      <c r="GKD926" s="3"/>
      <c r="GKE926" s="721"/>
      <c r="GKF926" s="3"/>
      <c r="GKG926" s="525"/>
      <c r="GKH926" s="3"/>
      <c r="GKI926" s="721"/>
      <c r="GKJ926" s="3"/>
      <c r="GKK926" s="525"/>
      <c r="GKL926" s="3"/>
      <c r="GKM926" s="721"/>
      <c r="GKN926" s="3"/>
      <c r="GKO926" s="525"/>
      <c r="GKP926" s="3"/>
      <c r="GKQ926" s="721"/>
      <c r="GKR926" s="3"/>
      <c r="GKS926" s="525"/>
      <c r="GKT926" s="3"/>
      <c r="GKU926" s="721"/>
      <c r="GKV926" s="3"/>
      <c r="GKW926" s="525"/>
      <c r="GKX926" s="3"/>
      <c r="GKY926" s="721"/>
      <c r="GKZ926" s="3"/>
      <c r="GLA926" s="525"/>
      <c r="GLB926" s="3"/>
      <c r="GLC926" s="721"/>
      <c r="GLD926" s="3"/>
      <c r="GLE926" s="525"/>
      <c r="GLF926" s="3"/>
      <c r="GLG926" s="721"/>
      <c r="GLH926" s="3"/>
      <c r="GLI926" s="525"/>
      <c r="GLJ926" s="3"/>
      <c r="GLK926" s="721"/>
      <c r="GLL926" s="3"/>
      <c r="GLM926" s="525"/>
      <c r="GLN926" s="3"/>
      <c r="GLO926" s="721"/>
      <c r="GLP926" s="3"/>
      <c r="GLQ926" s="525"/>
      <c r="GLR926" s="3"/>
      <c r="GLS926" s="721"/>
      <c r="GLT926" s="3"/>
      <c r="GLU926" s="525"/>
      <c r="GLV926" s="3"/>
      <c r="GLW926" s="721"/>
      <c r="GLX926" s="3"/>
      <c r="GLY926" s="525"/>
      <c r="GLZ926" s="3"/>
      <c r="GMA926" s="721"/>
      <c r="GMB926" s="3"/>
      <c r="GMC926" s="525"/>
      <c r="GMD926" s="3"/>
      <c r="GME926" s="721"/>
      <c r="GMF926" s="3"/>
      <c r="GMG926" s="525"/>
      <c r="GMH926" s="3"/>
      <c r="GMI926" s="721"/>
      <c r="GMJ926" s="3"/>
      <c r="GMK926" s="525"/>
      <c r="GML926" s="3"/>
      <c r="GMM926" s="721"/>
      <c r="GMN926" s="3"/>
      <c r="GMO926" s="525"/>
      <c r="GMP926" s="3"/>
      <c r="GMQ926" s="721"/>
      <c r="GMR926" s="3"/>
      <c r="GMS926" s="525"/>
      <c r="GMT926" s="3"/>
      <c r="GMU926" s="721"/>
      <c r="GMV926" s="3"/>
      <c r="GMW926" s="525"/>
      <c r="GMX926" s="3"/>
      <c r="GMY926" s="721"/>
      <c r="GMZ926" s="3"/>
      <c r="GNA926" s="525"/>
      <c r="GNB926" s="3"/>
      <c r="GNC926" s="721"/>
      <c r="GND926" s="3"/>
      <c r="GNE926" s="525"/>
      <c r="GNF926" s="3"/>
      <c r="GNG926" s="721"/>
      <c r="GNH926" s="3"/>
      <c r="GNI926" s="525"/>
      <c r="GNJ926" s="3"/>
      <c r="GNK926" s="721"/>
      <c r="GNL926" s="3"/>
      <c r="GNM926" s="525"/>
      <c r="GNN926" s="3"/>
      <c r="GNO926" s="721"/>
      <c r="GNP926" s="3"/>
      <c r="GNQ926" s="525"/>
      <c r="GNR926" s="3"/>
      <c r="GNS926" s="721"/>
      <c r="GNT926" s="3"/>
      <c r="GNU926" s="525"/>
      <c r="GNV926" s="3"/>
      <c r="GNW926" s="721"/>
      <c r="GNX926" s="3"/>
      <c r="GNY926" s="525"/>
      <c r="GNZ926" s="3"/>
      <c r="GOA926" s="721"/>
      <c r="GOB926" s="3"/>
      <c r="GOC926" s="525"/>
      <c r="GOD926" s="3"/>
      <c r="GOE926" s="721"/>
      <c r="GOF926" s="3"/>
      <c r="GOG926" s="525"/>
      <c r="GOH926" s="3"/>
      <c r="GOI926" s="721"/>
      <c r="GOJ926" s="3"/>
      <c r="GOK926" s="525"/>
      <c r="GOL926" s="3"/>
      <c r="GOM926" s="721"/>
      <c r="GON926" s="3"/>
      <c r="GOO926" s="525"/>
      <c r="GOP926" s="3"/>
      <c r="GOQ926" s="721"/>
      <c r="GOR926" s="3"/>
      <c r="GOS926" s="525"/>
      <c r="GOT926" s="3"/>
      <c r="GOU926" s="721"/>
      <c r="GOV926" s="3"/>
      <c r="GOW926" s="525"/>
      <c r="GOX926" s="3"/>
      <c r="GOY926" s="721"/>
      <c r="GOZ926" s="3"/>
      <c r="GPA926" s="525"/>
      <c r="GPB926" s="3"/>
      <c r="GPC926" s="721"/>
      <c r="GPD926" s="3"/>
      <c r="GPE926" s="525"/>
      <c r="GPF926" s="3"/>
      <c r="GPG926" s="721"/>
      <c r="GPH926" s="3"/>
      <c r="GPI926" s="525"/>
      <c r="GPJ926" s="3"/>
      <c r="GPK926" s="721"/>
      <c r="GPL926" s="3"/>
      <c r="GPM926" s="525"/>
      <c r="GPN926" s="3"/>
      <c r="GPO926" s="721"/>
      <c r="GPP926" s="3"/>
      <c r="GPQ926" s="525"/>
      <c r="GPR926" s="3"/>
      <c r="GPS926" s="721"/>
      <c r="GPT926" s="3"/>
      <c r="GPU926" s="525"/>
      <c r="GPV926" s="3"/>
      <c r="GPW926" s="721"/>
      <c r="GPX926" s="3"/>
      <c r="GPY926" s="525"/>
      <c r="GPZ926" s="3"/>
      <c r="GQA926" s="721"/>
      <c r="GQB926" s="3"/>
      <c r="GQC926" s="525"/>
      <c r="GQD926" s="3"/>
      <c r="GQE926" s="721"/>
      <c r="GQF926" s="3"/>
      <c r="GQG926" s="525"/>
      <c r="GQH926" s="3"/>
      <c r="GQI926" s="721"/>
      <c r="GQJ926" s="3"/>
      <c r="GQK926" s="525"/>
      <c r="GQL926" s="3"/>
      <c r="GQM926" s="721"/>
      <c r="GQN926" s="3"/>
      <c r="GQO926" s="525"/>
      <c r="GQP926" s="3"/>
      <c r="GQQ926" s="721"/>
      <c r="GQR926" s="3"/>
      <c r="GQS926" s="525"/>
      <c r="GQT926" s="3"/>
      <c r="GQU926" s="721"/>
      <c r="GQV926" s="3"/>
      <c r="GQW926" s="525"/>
      <c r="GQX926" s="3"/>
      <c r="GQY926" s="721"/>
      <c r="GQZ926" s="3"/>
      <c r="GRA926" s="525"/>
      <c r="GRB926" s="3"/>
      <c r="GRC926" s="721"/>
      <c r="GRD926" s="3"/>
      <c r="GRE926" s="525"/>
      <c r="GRF926" s="3"/>
      <c r="GRG926" s="721"/>
      <c r="GRH926" s="3"/>
      <c r="GRI926" s="525"/>
      <c r="GRJ926" s="3"/>
      <c r="GRK926" s="721"/>
      <c r="GRL926" s="3"/>
      <c r="GRM926" s="525"/>
      <c r="GRN926" s="3"/>
      <c r="GRO926" s="721"/>
      <c r="GRP926" s="3"/>
      <c r="GRQ926" s="525"/>
      <c r="GRR926" s="3"/>
      <c r="GRS926" s="721"/>
      <c r="GRT926" s="3"/>
      <c r="GRU926" s="525"/>
      <c r="GRV926" s="3"/>
      <c r="GRW926" s="721"/>
      <c r="GRX926" s="3"/>
      <c r="GRY926" s="525"/>
      <c r="GRZ926" s="3"/>
      <c r="GSA926" s="721"/>
      <c r="GSB926" s="3"/>
      <c r="GSC926" s="525"/>
      <c r="GSD926" s="3"/>
      <c r="GSE926" s="721"/>
      <c r="GSF926" s="3"/>
      <c r="GSG926" s="525"/>
      <c r="GSH926" s="3"/>
      <c r="GSI926" s="721"/>
      <c r="GSJ926" s="3"/>
      <c r="GSK926" s="525"/>
      <c r="GSL926" s="3"/>
      <c r="GSM926" s="721"/>
      <c r="GSN926" s="3"/>
      <c r="GSO926" s="525"/>
      <c r="GSP926" s="3"/>
      <c r="GSQ926" s="721"/>
      <c r="GSR926" s="3"/>
      <c r="GSS926" s="525"/>
      <c r="GST926" s="3"/>
      <c r="GSU926" s="721"/>
      <c r="GSV926" s="3"/>
      <c r="GSW926" s="525"/>
      <c r="GSX926" s="3"/>
      <c r="GSY926" s="721"/>
      <c r="GSZ926" s="3"/>
      <c r="GTA926" s="525"/>
      <c r="GTB926" s="3"/>
      <c r="GTC926" s="721"/>
      <c r="GTD926" s="3"/>
      <c r="GTE926" s="525"/>
      <c r="GTF926" s="3"/>
      <c r="GTG926" s="721"/>
      <c r="GTH926" s="3"/>
      <c r="GTI926" s="525"/>
      <c r="GTJ926" s="3"/>
      <c r="GTK926" s="721"/>
      <c r="GTL926" s="3"/>
      <c r="GTM926" s="525"/>
      <c r="GTN926" s="3"/>
      <c r="GTO926" s="721"/>
      <c r="GTP926" s="3"/>
      <c r="GTQ926" s="525"/>
      <c r="GTR926" s="3"/>
      <c r="GTS926" s="721"/>
      <c r="GTT926" s="3"/>
      <c r="GTU926" s="525"/>
      <c r="GTV926" s="3"/>
      <c r="GTW926" s="721"/>
      <c r="GTX926" s="3"/>
      <c r="GTY926" s="525"/>
      <c r="GTZ926" s="3"/>
      <c r="GUA926" s="721"/>
      <c r="GUB926" s="3"/>
      <c r="GUC926" s="525"/>
      <c r="GUD926" s="3"/>
      <c r="GUE926" s="721"/>
      <c r="GUF926" s="3"/>
      <c r="GUG926" s="525"/>
      <c r="GUH926" s="3"/>
      <c r="GUI926" s="721"/>
      <c r="GUJ926" s="3"/>
      <c r="GUK926" s="525"/>
      <c r="GUL926" s="3"/>
      <c r="GUM926" s="721"/>
      <c r="GUN926" s="3"/>
      <c r="GUO926" s="525"/>
      <c r="GUP926" s="3"/>
      <c r="GUQ926" s="721"/>
      <c r="GUR926" s="3"/>
      <c r="GUS926" s="525"/>
      <c r="GUT926" s="3"/>
      <c r="GUU926" s="721"/>
      <c r="GUV926" s="3"/>
      <c r="GUW926" s="525"/>
      <c r="GUX926" s="3"/>
      <c r="GUY926" s="721"/>
      <c r="GUZ926" s="3"/>
      <c r="GVA926" s="525"/>
      <c r="GVB926" s="3"/>
      <c r="GVC926" s="721"/>
      <c r="GVD926" s="3"/>
      <c r="GVE926" s="525"/>
      <c r="GVF926" s="3"/>
      <c r="GVG926" s="721"/>
      <c r="GVH926" s="3"/>
      <c r="GVI926" s="525"/>
      <c r="GVJ926" s="3"/>
      <c r="GVK926" s="721"/>
      <c r="GVL926" s="3"/>
      <c r="GVM926" s="525"/>
      <c r="GVN926" s="3"/>
      <c r="GVO926" s="721"/>
      <c r="GVP926" s="3"/>
      <c r="GVQ926" s="525"/>
      <c r="GVR926" s="3"/>
      <c r="GVS926" s="721"/>
      <c r="GVT926" s="3"/>
      <c r="GVU926" s="525"/>
      <c r="GVV926" s="3"/>
      <c r="GVW926" s="721"/>
      <c r="GVX926" s="3"/>
      <c r="GVY926" s="525"/>
      <c r="GVZ926" s="3"/>
      <c r="GWA926" s="721"/>
      <c r="GWB926" s="3"/>
      <c r="GWC926" s="525"/>
      <c r="GWD926" s="3"/>
      <c r="GWE926" s="721"/>
      <c r="GWF926" s="3"/>
      <c r="GWG926" s="525"/>
      <c r="GWH926" s="3"/>
      <c r="GWI926" s="721"/>
      <c r="GWJ926" s="3"/>
      <c r="GWK926" s="525"/>
      <c r="GWL926" s="3"/>
      <c r="GWM926" s="721"/>
      <c r="GWN926" s="3"/>
      <c r="GWO926" s="525"/>
      <c r="GWP926" s="3"/>
      <c r="GWQ926" s="721"/>
      <c r="GWR926" s="3"/>
      <c r="GWS926" s="525"/>
      <c r="GWT926" s="3"/>
      <c r="GWU926" s="721"/>
      <c r="GWV926" s="3"/>
      <c r="GWW926" s="525"/>
      <c r="GWX926" s="3"/>
      <c r="GWY926" s="721"/>
      <c r="GWZ926" s="3"/>
      <c r="GXA926" s="525"/>
      <c r="GXB926" s="3"/>
      <c r="GXC926" s="721"/>
      <c r="GXD926" s="3"/>
      <c r="GXE926" s="525"/>
      <c r="GXF926" s="3"/>
      <c r="GXG926" s="721"/>
      <c r="GXH926" s="3"/>
      <c r="GXI926" s="525"/>
      <c r="GXJ926" s="3"/>
      <c r="GXK926" s="721"/>
      <c r="GXL926" s="3"/>
      <c r="GXM926" s="525"/>
      <c r="GXN926" s="3"/>
      <c r="GXO926" s="721"/>
      <c r="GXP926" s="3"/>
      <c r="GXQ926" s="525"/>
      <c r="GXR926" s="3"/>
      <c r="GXS926" s="721"/>
      <c r="GXT926" s="3"/>
      <c r="GXU926" s="525"/>
      <c r="GXV926" s="3"/>
      <c r="GXW926" s="721"/>
      <c r="GXX926" s="3"/>
      <c r="GXY926" s="525"/>
      <c r="GXZ926" s="3"/>
      <c r="GYA926" s="721"/>
      <c r="GYB926" s="3"/>
      <c r="GYC926" s="525"/>
      <c r="GYD926" s="3"/>
      <c r="GYE926" s="721"/>
      <c r="GYF926" s="3"/>
      <c r="GYG926" s="525"/>
      <c r="GYH926" s="3"/>
      <c r="GYI926" s="721"/>
      <c r="GYJ926" s="3"/>
      <c r="GYK926" s="525"/>
      <c r="GYL926" s="3"/>
      <c r="GYM926" s="721"/>
      <c r="GYN926" s="3"/>
      <c r="GYO926" s="525"/>
      <c r="GYP926" s="3"/>
      <c r="GYQ926" s="721"/>
      <c r="GYR926" s="3"/>
      <c r="GYS926" s="525"/>
      <c r="GYT926" s="3"/>
      <c r="GYU926" s="721"/>
      <c r="GYV926" s="3"/>
      <c r="GYW926" s="525"/>
      <c r="GYX926" s="3"/>
      <c r="GYY926" s="721"/>
      <c r="GYZ926" s="3"/>
      <c r="GZA926" s="525"/>
      <c r="GZB926" s="3"/>
      <c r="GZC926" s="721"/>
      <c r="GZD926" s="3"/>
      <c r="GZE926" s="525"/>
      <c r="GZF926" s="3"/>
      <c r="GZG926" s="721"/>
      <c r="GZH926" s="3"/>
      <c r="GZI926" s="525"/>
      <c r="GZJ926" s="3"/>
      <c r="GZK926" s="721"/>
      <c r="GZL926" s="3"/>
      <c r="GZM926" s="525"/>
      <c r="GZN926" s="3"/>
      <c r="GZO926" s="721"/>
      <c r="GZP926" s="3"/>
      <c r="GZQ926" s="525"/>
      <c r="GZR926" s="3"/>
      <c r="GZS926" s="721"/>
      <c r="GZT926" s="3"/>
      <c r="GZU926" s="525"/>
      <c r="GZV926" s="3"/>
      <c r="GZW926" s="721"/>
      <c r="GZX926" s="3"/>
      <c r="GZY926" s="525"/>
      <c r="GZZ926" s="3"/>
      <c r="HAA926" s="721"/>
      <c r="HAB926" s="3"/>
      <c r="HAC926" s="525"/>
      <c r="HAD926" s="3"/>
      <c r="HAE926" s="721"/>
      <c r="HAF926" s="3"/>
      <c r="HAG926" s="525"/>
      <c r="HAH926" s="3"/>
      <c r="HAI926" s="721"/>
      <c r="HAJ926" s="3"/>
      <c r="HAK926" s="525"/>
      <c r="HAL926" s="3"/>
      <c r="HAM926" s="721"/>
      <c r="HAN926" s="3"/>
      <c r="HAO926" s="525"/>
      <c r="HAP926" s="3"/>
      <c r="HAQ926" s="721"/>
      <c r="HAR926" s="3"/>
      <c r="HAS926" s="525"/>
      <c r="HAT926" s="3"/>
      <c r="HAU926" s="721"/>
      <c r="HAV926" s="3"/>
      <c r="HAW926" s="525"/>
      <c r="HAX926" s="3"/>
      <c r="HAY926" s="721"/>
      <c r="HAZ926" s="3"/>
      <c r="HBA926" s="525"/>
      <c r="HBB926" s="3"/>
      <c r="HBC926" s="721"/>
      <c r="HBD926" s="3"/>
      <c r="HBE926" s="525"/>
      <c r="HBF926" s="3"/>
      <c r="HBG926" s="721"/>
      <c r="HBH926" s="3"/>
      <c r="HBI926" s="525"/>
      <c r="HBJ926" s="3"/>
      <c r="HBK926" s="721"/>
      <c r="HBL926" s="3"/>
      <c r="HBM926" s="525"/>
      <c r="HBN926" s="3"/>
      <c r="HBO926" s="721"/>
      <c r="HBP926" s="3"/>
      <c r="HBQ926" s="525"/>
      <c r="HBR926" s="3"/>
      <c r="HBS926" s="721"/>
      <c r="HBT926" s="3"/>
      <c r="HBU926" s="525"/>
      <c r="HBV926" s="3"/>
      <c r="HBW926" s="721"/>
      <c r="HBX926" s="3"/>
      <c r="HBY926" s="525"/>
      <c r="HBZ926" s="3"/>
      <c r="HCA926" s="721"/>
      <c r="HCB926" s="3"/>
      <c r="HCC926" s="525"/>
      <c r="HCD926" s="3"/>
      <c r="HCE926" s="721"/>
      <c r="HCF926" s="3"/>
      <c r="HCG926" s="525"/>
      <c r="HCH926" s="3"/>
      <c r="HCI926" s="721"/>
      <c r="HCJ926" s="3"/>
      <c r="HCK926" s="525"/>
      <c r="HCL926" s="3"/>
      <c r="HCM926" s="721"/>
      <c r="HCN926" s="3"/>
      <c r="HCO926" s="525"/>
      <c r="HCP926" s="3"/>
      <c r="HCQ926" s="721"/>
      <c r="HCR926" s="3"/>
      <c r="HCS926" s="525"/>
      <c r="HCT926" s="3"/>
      <c r="HCU926" s="721"/>
      <c r="HCV926" s="3"/>
      <c r="HCW926" s="525"/>
      <c r="HCX926" s="3"/>
      <c r="HCY926" s="721"/>
      <c r="HCZ926" s="3"/>
      <c r="HDA926" s="525"/>
      <c r="HDB926" s="3"/>
      <c r="HDC926" s="721"/>
      <c r="HDD926" s="3"/>
      <c r="HDE926" s="525"/>
      <c r="HDF926" s="3"/>
      <c r="HDG926" s="721"/>
      <c r="HDH926" s="3"/>
      <c r="HDI926" s="525"/>
      <c r="HDJ926" s="3"/>
      <c r="HDK926" s="721"/>
      <c r="HDL926" s="3"/>
      <c r="HDM926" s="525"/>
      <c r="HDN926" s="3"/>
      <c r="HDO926" s="721"/>
      <c r="HDP926" s="3"/>
      <c r="HDQ926" s="525"/>
      <c r="HDR926" s="3"/>
      <c r="HDS926" s="721"/>
      <c r="HDT926" s="3"/>
      <c r="HDU926" s="525"/>
      <c r="HDV926" s="3"/>
      <c r="HDW926" s="721"/>
      <c r="HDX926" s="3"/>
      <c r="HDY926" s="525"/>
      <c r="HDZ926" s="3"/>
      <c r="HEA926" s="721"/>
      <c r="HEB926" s="3"/>
      <c r="HEC926" s="525"/>
      <c r="HED926" s="3"/>
      <c r="HEE926" s="721"/>
      <c r="HEF926" s="3"/>
      <c r="HEG926" s="525"/>
      <c r="HEH926" s="3"/>
      <c r="HEI926" s="721"/>
      <c r="HEJ926" s="3"/>
      <c r="HEK926" s="525"/>
      <c r="HEL926" s="3"/>
      <c r="HEM926" s="721"/>
      <c r="HEN926" s="3"/>
      <c r="HEO926" s="525"/>
      <c r="HEP926" s="3"/>
      <c r="HEQ926" s="721"/>
      <c r="HER926" s="3"/>
      <c r="HES926" s="525"/>
      <c r="HET926" s="3"/>
      <c r="HEU926" s="721"/>
      <c r="HEV926" s="3"/>
      <c r="HEW926" s="525"/>
      <c r="HEX926" s="3"/>
      <c r="HEY926" s="721"/>
      <c r="HEZ926" s="3"/>
      <c r="HFA926" s="525"/>
      <c r="HFB926" s="3"/>
      <c r="HFC926" s="721"/>
      <c r="HFD926" s="3"/>
      <c r="HFE926" s="525"/>
      <c r="HFF926" s="3"/>
      <c r="HFG926" s="721"/>
      <c r="HFH926" s="3"/>
      <c r="HFI926" s="525"/>
      <c r="HFJ926" s="3"/>
      <c r="HFK926" s="721"/>
      <c r="HFL926" s="3"/>
      <c r="HFM926" s="525"/>
      <c r="HFN926" s="3"/>
      <c r="HFO926" s="721"/>
      <c r="HFP926" s="3"/>
      <c r="HFQ926" s="525"/>
      <c r="HFR926" s="3"/>
      <c r="HFS926" s="721"/>
      <c r="HFT926" s="3"/>
      <c r="HFU926" s="525"/>
      <c r="HFV926" s="3"/>
      <c r="HFW926" s="721"/>
      <c r="HFX926" s="3"/>
      <c r="HFY926" s="525"/>
      <c r="HFZ926" s="3"/>
      <c r="HGA926" s="721"/>
      <c r="HGB926" s="3"/>
      <c r="HGC926" s="525"/>
      <c r="HGD926" s="3"/>
      <c r="HGE926" s="721"/>
      <c r="HGF926" s="3"/>
      <c r="HGG926" s="525"/>
      <c r="HGH926" s="3"/>
      <c r="HGI926" s="721"/>
      <c r="HGJ926" s="3"/>
      <c r="HGK926" s="525"/>
      <c r="HGL926" s="3"/>
      <c r="HGM926" s="721"/>
      <c r="HGN926" s="3"/>
      <c r="HGO926" s="525"/>
      <c r="HGP926" s="3"/>
      <c r="HGQ926" s="721"/>
      <c r="HGR926" s="3"/>
      <c r="HGS926" s="525"/>
      <c r="HGT926" s="3"/>
      <c r="HGU926" s="721"/>
      <c r="HGV926" s="3"/>
      <c r="HGW926" s="525"/>
      <c r="HGX926" s="3"/>
      <c r="HGY926" s="721"/>
      <c r="HGZ926" s="3"/>
      <c r="HHA926" s="525"/>
      <c r="HHB926" s="3"/>
      <c r="HHC926" s="721"/>
      <c r="HHD926" s="3"/>
      <c r="HHE926" s="525"/>
      <c r="HHF926" s="3"/>
      <c r="HHG926" s="721"/>
      <c r="HHH926" s="3"/>
      <c r="HHI926" s="525"/>
      <c r="HHJ926" s="3"/>
      <c r="HHK926" s="721"/>
      <c r="HHL926" s="3"/>
      <c r="HHM926" s="525"/>
      <c r="HHN926" s="3"/>
      <c r="HHO926" s="721"/>
      <c r="HHP926" s="3"/>
      <c r="HHQ926" s="525"/>
      <c r="HHR926" s="3"/>
      <c r="HHS926" s="721"/>
      <c r="HHT926" s="3"/>
      <c r="HHU926" s="525"/>
      <c r="HHV926" s="3"/>
      <c r="HHW926" s="721"/>
      <c r="HHX926" s="3"/>
      <c r="HHY926" s="525"/>
      <c r="HHZ926" s="3"/>
      <c r="HIA926" s="721"/>
      <c r="HIB926" s="3"/>
      <c r="HIC926" s="525"/>
      <c r="HID926" s="3"/>
      <c r="HIE926" s="721"/>
      <c r="HIF926" s="3"/>
      <c r="HIG926" s="525"/>
      <c r="HIH926" s="3"/>
      <c r="HII926" s="721"/>
      <c r="HIJ926" s="3"/>
      <c r="HIK926" s="525"/>
      <c r="HIL926" s="3"/>
      <c r="HIM926" s="721"/>
      <c r="HIN926" s="3"/>
      <c r="HIO926" s="525"/>
      <c r="HIP926" s="3"/>
      <c r="HIQ926" s="721"/>
      <c r="HIR926" s="3"/>
      <c r="HIS926" s="525"/>
      <c r="HIT926" s="3"/>
      <c r="HIU926" s="721"/>
      <c r="HIV926" s="3"/>
      <c r="HIW926" s="525"/>
      <c r="HIX926" s="3"/>
      <c r="HIY926" s="721"/>
      <c r="HIZ926" s="3"/>
      <c r="HJA926" s="525"/>
      <c r="HJB926" s="3"/>
      <c r="HJC926" s="721"/>
      <c r="HJD926" s="3"/>
      <c r="HJE926" s="525"/>
      <c r="HJF926" s="3"/>
      <c r="HJG926" s="721"/>
      <c r="HJH926" s="3"/>
      <c r="HJI926" s="525"/>
      <c r="HJJ926" s="3"/>
      <c r="HJK926" s="721"/>
      <c r="HJL926" s="3"/>
      <c r="HJM926" s="525"/>
      <c r="HJN926" s="3"/>
      <c r="HJO926" s="721"/>
      <c r="HJP926" s="3"/>
      <c r="HJQ926" s="525"/>
      <c r="HJR926" s="3"/>
      <c r="HJS926" s="721"/>
      <c r="HJT926" s="3"/>
      <c r="HJU926" s="525"/>
      <c r="HJV926" s="3"/>
      <c r="HJW926" s="721"/>
      <c r="HJX926" s="3"/>
      <c r="HJY926" s="525"/>
      <c r="HJZ926" s="3"/>
      <c r="HKA926" s="721"/>
      <c r="HKB926" s="3"/>
      <c r="HKC926" s="525"/>
      <c r="HKD926" s="3"/>
      <c r="HKE926" s="721"/>
      <c r="HKF926" s="3"/>
      <c r="HKG926" s="525"/>
      <c r="HKH926" s="3"/>
      <c r="HKI926" s="721"/>
      <c r="HKJ926" s="3"/>
      <c r="HKK926" s="525"/>
      <c r="HKL926" s="3"/>
      <c r="HKM926" s="721"/>
      <c r="HKN926" s="3"/>
      <c r="HKO926" s="525"/>
      <c r="HKP926" s="3"/>
      <c r="HKQ926" s="721"/>
      <c r="HKR926" s="3"/>
      <c r="HKS926" s="525"/>
      <c r="HKT926" s="3"/>
      <c r="HKU926" s="721"/>
      <c r="HKV926" s="3"/>
      <c r="HKW926" s="525"/>
      <c r="HKX926" s="3"/>
      <c r="HKY926" s="721"/>
      <c r="HKZ926" s="3"/>
      <c r="HLA926" s="525"/>
      <c r="HLB926" s="3"/>
      <c r="HLC926" s="721"/>
      <c r="HLD926" s="3"/>
      <c r="HLE926" s="525"/>
      <c r="HLF926" s="3"/>
      <c r="HLG926" s="721"/>
      <c r="HLH926" s="3"/>
      <c r="HLI926" s="525"/>
      <c r="HLJ926" s="3"/>
      <c r="HLK926" s="721"/>
      <c r="HLL926" s="3"/>
      <c r="HLM926" s="525"/>
      <c r="HLN926" s="3"/>
      <c r="HLO926" s="721"/>
      <c r="HLP926" s="3"/>
      <c r="HLQ926" s="525"/>
      <c r="HLR926" s="3"/>
      <c r="HLS926" s="721"/>
      <c r="HLT926" s="3"/>
      <c r="HLU926" s="525"/>
      <c r="HLV926" s="3"/>
      <c r="HLW926" s="721"/>
      <c r="HLX926" s="3"/>
      <c r="HLY926" s="525"/>
      <c r="HLZ926" s="3"/>
      <c r="HMA926" s="721"/>
      <c r="HMB926" s="3"/>
      <c r="HMC926" s="525"/>
      <c r="HMD926" s="3"/>
      <c r="HME926" s="721"/>
      <c r="HMF926" s="3"/>
      <c r="HMG926" s="525"/>
      <c r="HMH926" s="3"/>
      <c r="HMI926" s="721"/>
      <c r="HMJ926" s="3"/>
      <c r="HMK926" s="525"/>
      <c r="HML926" s="3"/>
      <c r="HMM926" s="721"/>
      <c r="HMN926" s="3"/>
      <c r="HMO926" s="525"/>
      <c r="HMP926" s="3"/>
      <c r="HMQ926" s="721"/>
      <c r="HMR926" s="3"/>
      <c r="HMS926" s="525"/>
      <c r="HMT926" s="3"/>
      <c r="HMU926" s="721"/>
      <c r="HMV926" s="3"/>
      <c r="HMW926" s="525"/>
      <c r="HMX926" s="3"/>
      <c r="HMY926" s="721"/>
      <c r="HMZ926" s="3"/>
      <c r="HNA926" s="525"/>
      <c r="HNB926" s="3"/>
      <c r="HNC926" s="721"/>
      <c r="HND926" s="3"/>
      <c r="HNE926" s="525"/>
      <c r="HNF926" s="3"/>
      <c r="HNG926" s="721"/>
      <c r="HNH926" s="3"/>
      <c r="HNI926" s="525"/>
      <c r="HNJ926" s="3"/>
      <c r="HNK926" s="721"/>
      <c r="HNL926" s="3"/>
      <c r="HNM926" s="525"/>
      <c r="HNN926" s="3"/>
      <c r="HNO926" s="721"/>
      <c r="HNP926" s="3"/>
      <c r="HNQ926" s="525"/>
      <c r="HNR926" s="3"/>
      <c r="HNS926" s="721"/>
      <c r="HNT926" s="3"/>
      <c r="HNU926" s="525"/>
      <c r="HNV926" s="3"/>
      <c r="HNW926" s="721"/>
      <c r="HNX926" s="3"/>
      <c r="HNY926" s="525"/>
      <c r="HNZ926" s="3"/>
      <c r="HOA926" s="721"/>
      <c r="HOB926" s="3"/>
      <c r="HOC926" s="525"/>
      <c r="HOD926" s="3"/>
      <c r="HOE926" s="721"/>
      <c r="HOF926" s="3"/>
      <c r="HOG926" s="525"/>
      <c r="HOH926" s="3"/>
      <c r="HOI926" s="721"/>
      <c r="HOJ926" s="3"/>
      <c r="HOK926" s="525"/>
      <c r="HOL926" s="3"/>
      <c r="HOM926" s="721"/>
      <c r="HON926" s="3"/>
      <c r="HOO926" s="525"/>
      <c r="HOP926" s="3"/>
      <c r="HOQ926" s="721"/>
      <c r="HOR926" s="3"/>
      <c r="HOS926" s="525"/>
      <c r="HOT926" s="3"/>
      <c r="HOU926" s="721"/>
      <c r="HOV926" s="3"/>
      <c r="HOW926" s="525"/>
      <c r="HOX926" s="3"/>
      <c r="HOY926" s="721"/>
      <c r="HOZ926" s="3"/>
      <c r="HPA926" s="525"/>
      <c r="HPB926" s="3"/>
      <c r="HPC926" s="721"/>
      <c r="HPD926" s="3"/>
      <c r="HPE926" s="525"/>
      <c r="HPF926" s="3"/>
      <c r="HPG926" s="721"/>
      <c r="HPH926" s="3"/>
      <c r="HPI926" s="525"/>
      <c r="HPJ926" s="3"/>
      <c r="HPK926" s="721"/>
      <c r="HPL926" s="3"/>
      <c r="HPM926" s="525"/>
      <c r="HPN926" s="3"/>
      <c r="HPO926" s="721"/>
      <c r="HPP926" s="3"/>
      <c r="HPQ926" s="525"/>
      <c r="HPR926" s="3"/>
      <c r="HPS926" s="721"/>
      <c r="HPT926" s="3"/>
      <c r="HPU926" s="525"/>
      <c r="HPV926" s="3"/>
      <c r="HPW926" s="721"/>
      <c r="HPX926" s="3"/>
      <c r="HPY926" s="525"/>
      <c r="HPZ926" s="3"/>
      <c r="HQA926" s="721"/>
      <c r="HQB926" s="3"/>
      <c r="HQC926" s="525"/>
      <c r="HQD926" s="3"/>
      <c r="HQE926" s="721"/>
      <c r="HQF926" s="3"/>
      <c r="HQG926" s="525"/>
      <c r="HQH926" s="3"/>
      <c r="HQI926" s="721"/>
      <c r="HQJ926" s="3"/>
      <c r="HQK926" s="525"/>
      <c r="HQL926" s="3"/>
      <c r="HQM926" s="721"/>
      <c r="HQN926" s="3"/>
      <c r="HQO926" s="525"/>
      <c r="HQP926" s="3"/>
      <c r="HQQ926" s="721"/>
      <c r="HQR926" s="3"/>
      <c r="HQS926" s="525"/>
      <c r="HQT926" s="3"/>
      <c r="HQU926" s="721"/>
      <c r="HQV926" s="3"/>
      <c r="HQW926" s="525"/>
      <c r="HQX926" s="3"/>
      <c r="HQY926" s="721"/>
      <c r="HQZ926" s="3"/>
      <c r="HRA926" s="525"/>
      <c r="HRB926" s="3"/>
      <c r="HRC926" s="721"/>
      <c r="HRD926" s="3"/>
      <c r="HRE926" s="525"/>
      <c r="HRF926" s="3"/>
      <c r="HRG926" s="721"/>
      <c r="HRH926" s="3"/>
      <c r="HRI926" s="525"/>
      <c r="HRJ926" s="3"/>
      <c r="HRK926" s="721"/>
      <c r="HRL926" s="3"/>
      <c r="HRM926" s="525"/>
      <c r="HRN926" s="3"/>
      <c r="HRO926" s="721"/>
      <c r="HRP926" s="3"/>
      <c r="HRQ926" s="525"/>
      <c r="HRR926" s="3"/>
      <c r="HRS926" s="721"/>
      <c r="HRT926" s="3"/>
      <c r="HRU926" s="525"/>
      <c r="HRV926" s="3"/>
      <c r="HRW926" s="721"/>
      <c r="HRX926" s="3"/>
      <c r="HRY926" s="525"/>
      <c r="HRZ926" s="3"/>
      <c r="HSA926" s="721"/>
      <c r="HSB926" s="3"/>
      <c r="HSC926" s="525"/>
      <c r="HSD926" s="3"/>
      <c r="HSE926" s="721"/>
      <c r="HSF926" s="3"/>
      <c r="HSG926" s="525"/>
      <c r="HSH926" s="3"/>
      <c r="HSI926" s="721"/>
      <c r="HSJ926" s="3"/>
      <c r="HSK926" s="525"/>
      <c r="HSL926" s="3"/>
      <c r="HSM926" s="721"/>
      <c r="HSN926" s="3"/>
      <c r="HSO926" s="525"/>
      <c r="HSP926" s="3"/>
      <c r="HSQ926" s="721"/>
      <c r="HSR926" s="3"/>
      <c r="HSS926" s="525"/>
      <c r="HST926" s="3"/>
      <c r="HSU926" s="721"/>
      <c r="HSV926" s="3"/>
      <c r="HSW926" s="525"/>
      <c r="HSX926" s="3"/>
      <c r="HSY926" s="721"/>
      <c r="HSZ926" s="3"/>
      <c r="HTA926" s="525"/>
      <c r="HTB926" s="3"/>
      <c r="HTC926" s="721"/>
      <c r="HTD926" s="3"/>
      <c r="HTE926" s="525"/>
      <c r="HTF926" s="3"/>
      <c r="HTG926" s="721"/>
      <c r="HTH926" s="3"/>
      <c r="HTI926" s="525"/>
      <c r="HTJ926" s="3"/>
      <c r="HTK926" s="721"/>
      <c r="HTL926" s="3"/>
      <c r="HTM926" s="525"/>
      <c r="HTN926" s="3"/>
      <c r="HTO926" s="721"/>
      <c r="HTP926" s="3"/>
      <c r="HTQ926" s="525"/>
      <c r="HTR926" s="3"/>
      <c r="HTS926" s="721"/>
      <c r="HTT926" s="3"/>
      <c r="HTU926" s="525"/>
      <c r="HTV926" s="3"/>
      <c r="HTW926" s="721"/>
      <c r="HTX926" s="3"/>
      <c r="HTY926" s="525"/>
      <c r="HTZ926" s="3"/>
      <c r="HUA926" s="721"/>
      <c r="HUB926" s="3"/>
      <c r="HUC926" s="525"/>
      <c r="HUD926" s="3"/>
      <c r="HUE926" s="721"/>
      <c r="HUF926" s="3"/>
      <c r="HUG926" s="525"/>
      <c r="HUH926" s="3"/>
      <c r="HUI926" s="721"/>
      <c r="HUJ926" s="3"/>
      <c r="HUK926" s="525"/>
      <c r="HUL926" s="3"/>
      <c r="HUM926" s="721"/>
      <c r="HUN926" s="3"/>
      <c r="HUO926" s="525"/>
      <c r="HUP926" s="3"/>
      <c r="HUQ926" s="721"/>
      <c r="HUR926" s="3"/>
      <c r="HUS926" s="525"/>
      <c r="HUT926" s="3"/>
      <c r="HUU926" s="721"/>
      <c r="HUV926" s="3"/>
      <c r="HUW926" s="525"/>
      <c r="HUX926" s="3"/>
      <c r="HUY926" s="721"/>
      <c r="HUZ926" s="3"/>
      <c r="HVA926" s="525"/>
      <c r="HVB926" s="3"/>
      <c r="HVC926" s="721"/>
      <c r="HVD926" s="3"/>
      <c r="HVE926" s="525"/>
      <c r="HVF926" s="3"/>
      <c r="HVG926" s="721"/>
      <c r="HVH926" s="3"/>
      <c r="HVI926" s="525"/>
      <c r="HVJ926" s="3"/>
      <c r="HVK926" s="721"/>
      <c r="HVL926" s="3"/>
      <c r="HVM926" s="525"/>
      <c r="HVN926" s="3"/>
      <c r="HVO926" s="721"/>
      <c r="HVP926" s="3"/>
      <c r="HVQ926" s="525"/>
      <c r="HVR926" s="3"/>
      <c r="HVS926" s="721"/>
      <c r="HVT926" s="3"/>
      <c r="HVU926" s="525"/>
      <c r="HVV926" s="3"/>
      <c r="HVW926" s="721"/>
      <c r="HVX926" s="3"/>
      <c r="HVY926" s="525"/>
      <c r="HVZ926" s="3"/>
      <c r="HWA926" s="721"/>
      <c r="HWB926" s="3"/>
      <c r="HWC926" s="525"/>
      <c r="HWD926" s="3"/>
      <c r="HWE926" s="721"/>
      <c r="HWF926" s="3"/>
      <c r="HWG926" s="525"/>
      <c r="HWH926" s="3"/>
      <c r="HWI926" s="721"/>
      <c r="HWJ926" s="3"/>
      <c r="HWK926" s="525"/>
      <c r="HWL926" s="3"/>
      <c r="HWM926" s="721"/>
      <c r="HWN926" s="3"/>
      <c r="HWO926" s="525"/>
      <c r="HWP926" s="3"/>
      <c r="HWQ926" s="721"/>
      <c r="HWR926" s="3"/>
      <c r="HWS926" s="525"/>
      <c r="HWT926" s="3"/>
      <c r="HWU926" s="721"/>
      <c r="HWV926" s="3"/>
      <c r="HWW926" s="525"/>
      <c r="HWX926" s="3"/>
      <c r="HWY926" s="721"/>
      <c r="HWZ926" s="3"/>
      <c r="HXA926" s="525"/>
      <c r="HXB926" s="3"/>
      <c r="HXC926" s="721"/>
      <c r="HXD926" s="3"/>
      <c r="HXE926" s="525"/>
      <c r="HXF926" s="3"/>
      <c r="HXG926" s="721"/>
      <c r="HXH926" s="3"/>
      <c r="HXI926" s="525"/>
      <c r="HXJ926" s="3"/>
      <c r="HXK926" s="721"/>
      <c r="HXL926" s="3"/>
      <c r="HXM926" s="525"/>
      <c r="HXN926" s="3"/>
      <c r="HXO926" s="721"/>
      <c r="HXP926" s="3"/>
      <c r="HXQ926" s="525"/>
      <c r="HXR926" s="3"/>
      <c r="HXS926" s="721"/>
      <c r="HXT926" s="3"/>
      <c r="HXU926" s="525"/>
      <c r="HXV926" s="3"/>
      <c r="HXW926" s="721"/>
      <c r="HXX926" s="3"/>
      <c r="HXY926" s="525"/>
      <c r="HXZ926" s="3"/>
      <c r="HYA926" s="721"/>
      <c r="HYB926" s="3"/>
      <c r="HYC926" s="525"/>
      <c r="HYD926" s="3"/>
      <c r="HYE926" s="721"/>
      <c r="HYF926" s="3"/>
      <c r="HYG926" s="525"/>
      <c r="HYH926" s="3"/>
      <c r="HYI926" s="721"/>
      <c r="HYJ926" s="3"/>
      <c r="HYK926" s="525"/>
      <c r="HYL926" s="3"/>
      <c r="HYM926" s="721"/>
      <c r="HYN926" s="3"/>
      <c r="HYO926" s="525"/>
      <c r="HYP926" s="3"/>
      <c r="HYQ926" s="721"/>
      <c r="HYR926" s="3"/>
      <c r="HYS926" s="525"/>
      <c r="HYT926" s="3"/>
      <c r="HYU926" s="721"/>
      <c r="HYV926" s="3"/>
      <c r="HYW926" s="525"/>
      <c r="HYX926" s="3"/>
      <c r="HYY926" s="721"/>
      <c r="HYZ926" s="3"/>
      <c r="HZA926" s="525"/>
      <c r="HZB926" s="3"/>
      <c r="HZC926" s="721"/>
      <c r="HZD926" s="3"/>
      <c r="HZE926" s="525"/>
      <c r="HZF926" s="3"/>
      <c r="HZG926" s="721"/>
      <c r="HZH926" s="3"/>
      <c r="HZI926" s="525"/>
      <c r="HZJ926" s="3"/>
      <c r="HZK926" s="721"/>
      <c r="HZL926" s="3"/>
      <c r="HZM926" s="525"/>
      <c r="HZN926" s="3"/>
      <c r="HZO926" s="721"/>
      <c r="HZP926" s="3"/>
      <c r="HZQ926" s="525"/>
      <c r="HZR926" s="3"/>
      <c r="HZS926" s="721"/>
      <c r="HZT926" s="3"/>
      <c r="HZU926" s="525"/>
      <c r="HZV926" s="3"/>
      <c r="HZW926" s="721"/>
      <c r="HZX926" s="3"/>
      <c r="HZY926" s="525"/>
      <c r="HZZ926" s="3"/>
      <c r="IAA926" s="721"/>
      <c r="IAB926" s="3"/>
      <c r="IAC926" s="525"/>
      <c r="IAD926" s="3"/>
      <c r="IAE926" s="721"/>
      <c r="IAF926" s="3"/>
      <c r="IAG926" s="525"/>
      <c r="IAH926" s="3"/>
      <c r="IAI926" s="721"/>
      <c r="IAJ926" s="3"/>
      <c r="IAK926" s="525"/>
      <c r="IAL926" s="3"/>
      <c r="IAM926" s="721"/>
      <c r="IAN926" s="3"/>
      <c r="IAO926" s="525"/>
      <c r="IAP926" s="3"/>
      <c r="IAQ926" s="721"/>
      <c r="IAR926" s="3"/>
      <c r="IAS926" s="525"/>
      <c r="IAT926" s="3"/>
      <c r="IAU926" s="721"/>
      <c r="IAV926" s="3"/>
      <c r="IAW926" s="525"/>
      <c r="IAX926" s="3"/>
      <c r="IAY926" s="721"/>
      <c r="IAZ926" s="3"/>
      <c r="IBA926" s="525"/>
      <c r="IBB926" s="3"/>
      <c r="IBC926" s="721"/>
      <c r="IBD926" s="3"/>
      <c r="IBE926" s="525"/>
      <c r="IBF926" s="3"/>
      <c r="IBG926" s="721"/>
      <c r="IBH926" s="3"/>
      <c r="IBI926" s="525"/>
      <c r="IBJ926" s="3"/>
      <c r="IBK926" s="721"/>
      <c r="IBL926" s="3"/>
      <c r="IBM926" s="525"/>
      <c r="IBN926" s="3"/>
      <c r="IBO926" s="721"/>
      <c r="IBP926" s="3"/>
      <c r="IBQ926" s="525"/>
      <c r="IBR926" s="3"/>
      <c r="IBS926" s="721"/>
      <c r="IBT926" s="3"/>
      <c r="IBU926" s="525"/>
      <c r="IBV926" s="3"/>
      <c r="IBW926" s="721"/>
      <c r="IBX926" s="3"/>
      <c r="IBY926" s="525"/>
      <c r="IBZ926" s="3"/>
      <c r="ICA926" s="721"/>
      <c r="ICB926" s="3"/>
      <c r="ICC926" s="525"/>
      <c r="ICD926" s="3"/>
      <c r="ICE926" s="721"/>
      <c r="ICF926" s="3"/>
      <c r="ICG926" s="525"/>
      <c r="ICH926" s="3"/>
      <c r="ICI926" s="721"/>
      <c r="ICJ926" s="3"/>
      <c r="ICK926" s="525"/>
      <c r="ICL926" s="3"/>
      <c r="ICM926" s="721"/>
      <c r="ICN926" s="3"/>
      <c r="ICO926" s="525"/>
      <c r="ICP926" s="3"/>
      <c r="ICQ926" s="721"/>
      <c r="ICR926" s="3"/>
      <c r="ICS926" s="525"/>
      <c r="ICT926" s="3"/>
      <c r="ICU926" s="721"/>
      <c r="ICV926" s="3"/>
      <c r="ICW926" s="525"/>
      <c r="ICX926" s="3"/>
      <c r="ICY926" s="721"/>
      <c r="ICZ926" s="3"/>
      <c r="IDA926" s="525"/>
      <c r="IDB926" s="3"/>
      <c r="IDC926" s="721"/>
      <c r="IDD926" s="3"/>
      <c r="IDE926" s="525"/>
      <c r="IDF926" s="3"/>
      <c r="IDG926" s="721"/>
      <c r="IDH926" s="3"/>
      <c r="IDI926" s="525"/>
      <c r="IDJ926" s="3"/>
      <c r="IDK926" s="721"/>
      <c r="IDL926" s="3"/>
      <c r="IDM926" s="525"/>
      <c r="IDN926" s="3"/>
      <c r="IDO926" s="721"/>
      <c r="IDP926" s="3"/>
      <c r="IDQ926" s="525"/>
      <c r="IDR926" s="3"/>
      <c r="IDS926" s="721"/>
      <c r="IDT926" s="3"/>
      <c r="IDU926" s="525"/>
      <c r="IDV926" s="3"/>
      <c r="IDW926" s="721"/>
      <c r="IDX926" s="3"/>
      <c r="IDY926" s="525"/>
      <c r="IDZ926" s="3"/>
      <c r="IEA926" s="721"/>
      <c r="IEB926" s="3"/>
      <c r="IEC926" s="525"/>
      <c r="IED926" s="3"/>
      <c r="IEE926" s="721"/>
      <c r="IEF926" s="3"/>
      <c r="IEG926" s="525"/>
      <c r="IEH926" s="3"/>
      <c r="IEI926" s="721"/>
      <c r="IEJ926" s="3"/>
      <c r="IEK926" s="525"/>
      <c r="IEL926" s="3"/>
      <c r="IEM926" s="721"/>
      <c r="IEN926" s="3"/>
      <c r="IEO926" s="525"/>
      <c r="IEP926" s="3"/>
      <c r="IEQ926" s="721"/>
      <c r="IER926" s="3"/>
      <c r="IES926" s="525"/>
      <c r="IET926" s="3"/>
      <c r="IEU926" s="721"/>
      <c r="IEV926" s="3"/>
      <c r="IEW926" s="525"/>
      <c r="IEX926" s="3"/>
      <c r="IEY926" s="721"/>
      <c r="IEZ926" s="3"/>
      <c r="IFA926" s="525"/>
      <c r="IFB926" s="3"/>
      <c r="IFC926" s="721"/>
      <c r="IFD926" s="3"/>
      <c r="IFE926" s="525"/>
      <c r="IFF926" s="3"/>
      <c r="IFG926" s="721"/>
      <c r="IFH926" s="3"/>
      <c r="IFI926" s="525"/>
      <c r="IFJ926" s="3"/>
      <c r="IFK926" s="721"/>
      <c r="IFL926" s="3"/>
      <c r="IFM926" s="525"/>
      <c r="IFN926" s="3"/>
      <c r="IFO926" s="721"/>
      <c r="IFP926" s="3"/>
      <c r="IFQ926" s="525"/>
      <c r="IFR926" s="3"/>
      <c r="IFS926" s="721"/>
      <c r="IFT926" s="3"/>
      <c r="IFU926" s="525"/>
      <c r="IFV926" s="3"/>
      <c r="IFW926" s="721"/>
      <c r="IFX926" s="3"/>
      <c r="IFY926" s="525"/>
      <c r="IFZ926" s="3"/>
      <c r="IGA926" s="721"/>
      <c r="IGB926" s="3"/>
      <c r="IGC926" s="525"/>
      <c r="IGD926" s="3"/>
      <c r="IGE926" s="721"/>
      <c r="IGF926" s="3"/>
      <c r="IGG926" s="525"/>
      <c r="IGH926" s="3"/>
      <c r="IGI926" s="721"/>
      <c r="IGJ926" s="3"/>
      <c r="IGK926" s="525"/>
      <c r="IGL926" s="3"/>
      <c r="IGM926" s="721"/>
      <c r="IGN926" s="3"/>
      <c r="IGO926" s="525"/>
      <c r="IGP926" s="3"/>
      <c r="IGQ926" s="721"/>
      <c r="IGR926" s="3"/>
      <c r="IGS926" s="525"/>
      <c r="IGT926" s="3"/>
      <c r="IGU926" s="721"/>
      <c r="IGV926" s="3"/>
      <c r="IGW926" s="525"/>
      <c r="IGX926" s="3"/>
      <c r="IGY926" s="721"/>
      <c r="IGZ926" s="3"/>
      <c r="IHA926" s="525"/>
      <c r="IHB926" s="3"/>
      <c r="IHC926" s="721"/>
      <c r="IHD926" s="3"/>
      <c r="IHE926" s="525"/>
      <c r="IHF926" s="3"/>
      <c r="IHG926" s="721"/>
      <c r="IHH926" s="3"/>
      <c r="IHI926" s="525"/>
      <c r="IHJ926" s="3"/>
      <c r="IHK926" s="721"/>
      <c r="IHL926" s="3"/>
      <c r="IHM926" s="525"/>
      <c r="IHN926" s="3"/>
      <c r="IHO926" s="721"/>
      <c r="IHP926" s="3"/>
      <c r="IHQ926" s="525"/>
      <c r="IHR926" s="3"/>
      <c r="IHS926" s="721"/>
      <c r="IHT926" s="3"/>
      <c r="IHU926" s="525"/>
      <c r="IHV926" s="3"/>
      <c r="IHW926" s="721"/>
      <c r="IHX926" s="3"/>
      <c r="IHY926" s="525"/>
      <c r="IHZ926" s="3"/>
      <c r="IIA926" s="721"/>
      <c r="IIB926" s="3"/>
      <c r="IIC926" s="525"/>
      <c r="IID926" s="3"/>
      <c r="IIE926" s="721"/>
      <c r="IIF926" s="3"/>
      <c r="IIG926" s="525"/>
      <c r="IIH926" s="3"/>
      <c r="III926" s="721"/>
      <c r="IIJ926" s="3"/>
      <c r="IIK926" s="525"/>
      <c r="IIL926" s="3"/>
      <c r="IIM926" s="721"/>
      <c r="IIN926" s="3"/>
      <c r="IIO926" s="525"/>
      <c r="IIP926" s="3"/>
      <c r="IIQ926" s="721"/>
      <c r="IIR926" s="3"/>
      <c r="IIS926" s="525"/>
      <c r="IIT926" s="3"/>
      <c r="IIU926" s="721"/>
      <c r="IIV926" s="3"/>
      <c r="IIW926" s="525"/>
      <c r="IIX926" s="3"/>
      <c r="IIY926" s="721"/>
      <c r="IIZ926" s="3"/>
      <c r="IJA926" s="525"/>
      <c r="IJB926" s="3"/>
      <c r="IJC926" s="721"/>
      <c r="IJD926" s="3"/>
      <c r="IJE926" s="525"/>
      <c r="IJF926" s="3"/>
      <c r="IJG926" s="721"/>
      <c r="IJH926" s="3"/>
      <c r="IJI926" s="525"/>
      <c r="IJJ926" s="3"/>
      <c r="IJK926" s="721"/>
      <c r="IJL926" s="3"/>
      <c r="IJM926" s="525"/>
      <c r="IJN926" s="3"/>
      <c r="IJO926" s="721"/>
      <c r="IJP926" s="3"/>
      <c r="IJQ926" s="525"/>
      <c r="IJR926" s="3"/>
      <c r="IJS926" s="721"/>
      <c r="IJT926" s="3"/>
      <c r="IJU926" s="525"/>
      <c r="IJV926" s="3"/>
      <c r="IJW926" s="721"/>
      <c r="IJX926" s="3"/>
      <c r="IJY926" s="525"/>
      <c r="IJZ926" s="3"/>
      <c r="IKA926" s="721"/>
      <c r="IKB926" s="3"/>
      <c r="IKC926" s="525"/>
      <c r="IKD926" s="3"/>
      <c r="IKE926" s="721"/>
      <c r="IKF926" s="3"/>
      <c r="IKG926" s="525"/>
      <c r="IKH926" s="3"/>
      <c r="IKI926" s="721"/>
      <c r="IKJ926" s="3"/>
      <c r="IKK926" s="525"/>
      <c r="IKL926" s="3"/>
      <c r="IKM926" s="721"/>
      <c r="IKN926" s="3"/>
      <c r="IKO926" s="525"/>
      <c r="IKP926" s="3"/>
      <c r="IKQ926" s="721"/>
      <c r="IKR926" s="3"/>
      <c r="IKS926" s="525"/>
      <c r="IKT926" s="3"/>
      <c r="IKU926" s="721"/>
      <c r="IKV926" s="3"/>
      <c r="IKW926" s="525"/>
      <c r="IKX926" s="3"/>
      <c r="IKY926" s="721"/>
      <c r="IKZ926" s="3"/>
      <c r="ILA926" s="525"/>
      <c r="ILB926" s="3"/>
      <c r="ILC926" s="721"/>
      <c r="ILD926" s="3"/>
      <c r="ILE926" s="525"/>
      <c r="ILF926" s="3"/>
      <c r="ILG926" s="721"/>
      <c r="ILH926" s="3"/>
      <c r="ILI926" s="525"/>
      <c r="ILJ926" s="3"/>
      <c r="ILK926" s="721"/>
      <c r="ILL926" s="3"/>
      <c r="ILM926" s="525"/>
      <c r="ILN926" s="3"/>
      <c r="ILO926" s="721"/>
      <c r="ILP926" s="3"/>
      <c r="ILQ926" s="525"/>
      <c r="ILR926" s="3"/>
      <c r="ILS926" s="721"/>
      <c r="ILT926" s="3"/>
      <c r="ILU926" s="525"/>
      <c r="ILV926" s="3"/>
      <c r="ILW926" s="721"/>
      <c r="ILX926" s="3"/>
      <c r="ILY926" s="525"/>
      <c r="ILZ926" s="3"/>
      <c r="IMA926" s="721"/>
      <c r="IMB926" s="3"/>
      <c r="IMC926" s="525"/>
      <c r="IMD926" s="3"/>
      <c r="IME926" s="721"/>
      <c r="IMF926" s="3"/>
      <c r="IMG926" s="525"/>
      <c r="IMH926" s="3"/>
      <c r="IMI926" s="721"/>
      <c r="IMJ926" s="3"/>
      <c r="IMK926" s="525"/>
      <c r="IML926" s="3"/>
      <c r="IMM926" s="721"/>
      <c r="IMN926" s="3"/>
      <c r="IMO926" s="525"/>
      <c r="IMP926" s="3"/>
      <c r="IMQ926" s="721"/>
      <c r="IMR926" s="3"/>
      <c r="IMS926" s="525"/>
      <c r="IMT926" s="3"/>
      <c r="IMU926" s="721"/>
      <c r="IMV926" s="3"/>
      <c r="IMW926" s="525"/>
      <c r="IMX926" s="3"/>
      <c r="IMY926" s="721"/>
      <c r="IMZ926" s="3"/>
      <c r="INA926" s="525"/>
      <c r="INB926" s="3"/>
      <c r="INC926" s="721"/>
      <c r="IND926" s="3"/>
      <c r="INE926" s="525"/>
      <c r="INF926" s="3"/>
      <c r="ING926" s="721"/>
      <c r="INH926" s="3"/>
      <c r="INI926" s="525"/>
      <c r="INJ926" s="3"/>
      <c r="INK926" s="721"/>
      <c r="INL926" s="3"/>
      <c r="INM926" s="525"/>
      <c r="INN926" s="3"/>
      <c r="INO926" s="721"/>
      <c r="INP926" s="3"/>
      <c r="INQ926" s="525"/>
      <c r="INR926" s="3"/>
      <c r="INS926" s="721"/>
      <c r="INT926" s="3"/>
      <c r="INU926" s="525"/>
      <c r="INV926" s="3"/>
      <c r="INW926" s="721"/>
      <c r="INX926" s="3"/>
      <c r="INY926" s="525"/>
      <c r="INZ926" s="3"/>
      <c r="IOA926" s="721"/>
      <c r="IOB926" s="3"/>
      <c r="IOC926" s="525"/>
      <c r="IOD926" s="3"/>
      <c r="IOE926" s="721"/>
      <c r="IOF926" s="3"/>
      <c r="IOG926" s="525"/>
      <c r="IOH926" s="3"/>
      <c r="IOI926" s="721"/>
      <c r="IOJ926" s="3"/>
      <c r="IOK926" s="525"/>
      <c r="IOL926" s="3"/>
      <c r="IOM926" s="721"/>
      <c r="ION926" s="3"/>
      <c r="IOO926" s="525"/>
      <c r="IOP926" s="3"/>
      <c r="IOQ926" s="721"/>
      <c r="IOR926" s="3"/>
      <c r="IOS926" s="525"/>
      <c r="IOT926" s="3"/>
      <c r="IOU926" s="721"/>
      <c r="IOV926" s="3"/>
      <c r="IOW926" s="525"/>
      <c r="IOX926" s="3"/>
      <c r="IOY926" s="721"/>
      <c r="IOZ926" s="3"/>
      <c r="IPA926" s="525"/>
      <c r="IPB926" s="3"/>
      <c r="IPC926" s="721"/>
      <c r="IPD926" s="3"/>
      <c r="IPE926" s="525"/>
      <c r="IPF926" s="3"/>
      <c r="IPG926" s="721"/>
      <c r="IPH926" s="3"/>
      <c r="IPI926" s="525"/>
      <c r="IPJ926" s="3"/>
      <c r="IPK926" s="721"/>
      <c r="IPL926" s="3"/>
      <c r="IPM926" s="525"/>
      <c r="IPN926" s="3"/>
      <c r="IPO926" s="721"/>
      <c r="IPP926" s="3"/>
      <c r="IPQ926" s="525"/>
      <c r="IPR926" s="3"/>
      <c r="IPS926" s="721"/>
      <c r="IPT926" s="3"/>
      <c r="IPU926" s="525"/>
      <c r="IPV926" s="3"/>
      <c r="IPW926" s="721"/>
      <c r="IPX926" s="3"/>
      <c r="IPY926" s="525"/>
      <c r="IPZ926" s="3"/>
      <c r="IQA926" s="721"/>
      <c r="IQB926" s="3"/>
      <c r="IQC926" s="525"/>
      <c r="IQD926" s="3"/>
      <c r="IQE926" s="721"/>
      <c r="IQF926" s="3"/>
      <c r="IQG926" s="525"/>
      <c r="IQH926" s="3"/>
      <c r="IQI926" s="721"/>
      <c r="IQJ926" s="3"/>
      <c r="IQK926" s="525"/>
      <c r="IQL926" s="3"/>
      <c r="IQM926" s="721"/>
      <c r="IQN926" s="3"/>
      <c r="IQO926" s="525"/>
      <c r="IQP926" s="3"/>
      <c r="IQQ926" s="721"/>
      <c r="IQR926" s="3"/>
      <c r="IQS926" s="525"/>
      <c r="IQT926" s="3"/>
      <c r="IQU926" s="721"/>
      <c r="IQV926" s="3"/>
      <c r="IQW926" s="525"/>
      <c r="IQX926" s="3"/>
      <c r="IQY926" s="721"/>
      <c r="IQZ926" s="3"/>
      <c r="IRA926" s="525"/>
      <c r="IRB926" s="3"/>
      <c r="IRC926" s="721"/>
      <c r="IRD926" s="3"/>
      <c r="IRE926" s="525"/>
      <c r="IRF926" s="3"/>
      <c r="IRG926" s="721"/>
      <c r="IRH926" s="3"/>
      <c r="IRI926" s="525"/>
      <c r="IRJ926" s="3"/>
      <c r="IRK926" s="721"/>
      <c r="IRL926" s="3"/>
      <c r="IRM926" s="525"/>
      <c r="IRN926" s="3"/>
      <c r="IRO926" s="721"/>
      <c r="IRP926" s="3"/>
      <c r="IRQ926" s="525"/>
      <c r="IRR926" s="3"/>
      <c r="IRS926" s="721"/>
      <c r="IRT926" s="3"/>
      <c r="IRU926" s="525"/>
      <c r="IRV926" s="3"/>
      <c r="IRW926" s="721"/>
      <c r="IRX926" s="3"/>
      <c r="IRY926" s="525"/>
      <c r="IRZ926" s="3"/>
      <c r="ISA926" s="721"/>
      <c r="ISB926" s="3"/>
      <c r="ISC926" s="525"/>
      <c r="ISD926" s="3"/>
      <c r="ISE926" s="721"/>
      <c r="ISF926" s="3"/>
      <c r="ISG926" s="525"/>
      <c r="ISH926" s="3"/>
      <c r="ISI926" s="721"/>
      <c r="ISJ926" s="3"/>
      <c r="ISK926" s="525"/>
      <c r="ISL926" s="3"/>
      <c r="ISM926" s="721"/>
      <c r="ISN926" s="3"/>
      <c r="ISO926" s="525"/>
      <c r="ISP926" s="3"/>
      <c r="ISQ926" s="721"/>
      <c r="ISR926" s="3"/>
      <c r="ISS926" s="525"/>
      <c r="IST926" s="3"/>
      <c r="ISU926" s="721"/>
      <c r="ISV926" s="3"/>
      <c r="ISW926" s="525"/>
      <c r="ISX926" s="3"/>
      <c r="ISY926" s="721"/>
      <c r="ISZ926" s="3"/>
      <c r="ITA926" s="525"/>
      <c r="ITB926" s="3"/>
      <c r="ITC926" s="721"/>
      <c r="ITD926" s="3"/>
      <c r="ITE926" s="525"/>
      <c r="ITF926" s="3"/>
      <c r="ITG926" s="721"/>
      <c r="ITH926" s="3"/>
      <c r="ITI926" s="525"/>
      <c r="ITJ926" s="3"/>
      <c r="ITK926" s="721"/>
      <c r="ITL926" s="3"/>
      <c r="ITM926" s="525"/>
      <c r="ITN926" s="3"/>
      <c r="ITO926" s="721"/>
      <c r="ITP926" s="3"/>
      <c r="ITQ926" s="525"/>
      <c r="ITR926" s="3"/>
      <c r="ITS926" s="721"/>
      <c r="ITT926" s="3"/>
      <c r="ITU926" s="525"/>
      <c r="ITV926" s="3"/>
      <c r="ITW926" s="721"/>
      <c r="ITX926" s="3"/>
      <c r="ITY926" s="525"/>
      <c r="ITZ926" s="3"/>
      <c r="IUA926" s="721"/>
      <c r="IUB926" s="3"/>
      <c r="IUC926" s="525"/>
      <c r="IUD926" s="3"/>
      <c r="IUE926" s="721"/>
      <c r="IUF926" s="3"/>
      <c r="IUG926" s="525"/>
      <c r="IUH926" s="3"/>
      <c r="IUI926" s="721"/>
      <c r="IUJ926" s="3"/>
      <c r="IUK926" s="525"/>
      <c r="IUL926" s="3"/>
      <c r="IUM926" s="721"/>
      <c r="IUN926" s="3"/>
      <c r="IUO926" s="525"/>
      <c r="IUP926" s="3"/>
      <c r="IUQ926" s="721"/>
      <c r="IUR926" s="3"/>
      <c r="IUS926" s="525"/>
      <c r="IUT926" s="3"/>
      <c r="IUU926" s="721"/>
      <c r="IUV926" s="3"/>
      <c r="IUW926" s="525"/>
      <c r="IUX926" s="3"/>
      <c r="IUY926" s="721"/>
      <c r="IUZ926" s="3"/>
      <c r="IVA926" s="525"/>
      <c r="IVB926" s="3"/>
      <c r="IVC926" s="721"/>
      <c r="IVD926" s="3"/>
      <c r="IVE926" s="525"/>
      <c r="IVF926" s="3"/>
      <c r="IVG926" s="721"/>
      <c r="IVH926" s="3"/>
      <c r="IVI926" s="525"/>
      <c r="IVJ926" s="3"/>
      <c r="IVK926" s="721"/>
      <c r="IVL926" s="3"/>
      <c r="IVM926" s="525"/>
      <c r="IVN926" s="3"/>
      <c r="IVO926" s="721"/>
      <c r="IVP926" s="3"/>
      <c r="IVQ926" s="525"/>
      <c r="IVR926" s="3"/>
      <c r="IVS926" s="721"/>
      <c r="IVT926" s="3"/>
      <c r="IVU926" s="525"/>
      <c r="IVV926" s="3"/>
      <c r="IVW926" s="721"/>
      <c r="IVX926" s="3"/>
      <c r="IVY926" s="525"/>
      <c r="IVZ926" s="3"/>
      <c r="IWA926" s="721"/>
      <c r="IWB926" s="3"/>
      <c r="IWC926" s="525"/>
      <c r="IWD926" s="3"/>
      <c r="IWE926" s="721"/>
      <c r="IWF926" s="3"/>
      <c r="IWG926" s="525"/>
      <c r="IWH926" s="3"/>
      <c r="IWI926" s="721"/>
      <c r="IWJ926" s="3"/>
      <c r="IWK926" s="525"/>
      <c r="IWL926" s="3"/>
      <c r="IWM926" s="721"/>
      <c r="IWN926" s="3"/>
      <c r="IWO926" s="525"/>
      <c r="IWP926" s="3"/>
      <c r="IWQ926" s="721"/>
      <c r="IWR926" s="3"/>
      <c r="IWS926" s="525"/>
      <c r="IWT926" s="3"/>
      <c r="IWU926" s="721"/>
      <c r="IWV926" s="3"/>
      <c r="IWW926" s="525"/>
      <c r="IWX926" s="3"/>
      <c r="IWY926" s="721"/>
      <c r="IWZ926" s="3"/>
      <c r="IXA926" s="525"/>
      <c r="IXB926" s="3"/>
      <c r="IXC926" s="721"/>
      <c r="IXD926" s="3"/>
      <c r="IXE926" s="525"/>
      <c r="IXF926" s="3"/>
      <c r="IXG926" s="721"/>
      <c r="IXH926" s="3"/>
      <c r="IXI926" s="525"/>
      <c r="IXJ926" s="3"/>
      <c r="IXK926" s="721"/>
      <c r="IXL926" s="3"/>
      <c r="IXM926" s="525"/>
      <c r="IXN926" s="3"/>
      <c r="IXO926" s="721"/>
      <c r="IXP926" s="3"/>
      <c r="IXQ926" s="525"/>
      <c r="IXR926" s="3"/>
      <c r="IXS926" s="721"/>
      <c r="IXT926" s="3"/>
      <c r="IXU926" s="525"/>
      <c r="IXV926" s="3"/>
      <c r="IXW926" s="721"/>
      <c r="IXX926" s="3"/>
      <c r="IXY926" s="525"/>
      <c r="IXZ926" s="3"/>
      <c r="IYA926" s="721"/>
      <c r="IYB926" s="3"/>
      <c r="IYC926" s="525"/>
      <c r="IYD926" s="3"/>
      <c r="IYE926" s="721"/>
      <c r="IYF926" s="3"/>
      <c r="IYG926" s="525"/>
      <c r="IYH926" s="3"/>
      <c r="IYI926" s="721"/>
      <c r="IYJ926" s="3"/>
      <c r="IYK926" s="525"/>
      <c r="IYL926" s="3"/>
      <c r="IYM926" s="721"/>
      <c r="IYN926" s="3"/>
      <c r="IYO926" s="525"/>
      <c r="IYP926" s="3"/>
      <c r="IYQ926" s="721"/>
      <c r="IYR926" s="3"/>
      <c r="IYS926" s="525"/>
      <c r="IYT926" s="3"/>
      <c r="IYU926" s="721"/>
      <c r="IYV926" s="3"/>
      <c r="IYW926" s="525"/>
      <c r="IYX926" s="3"/>
      <c r="IYY926" s="721"/>
      <c r="IYZ926" s="3"/>
      <c r="IZA926" s="525"/>
      <c r="IZB926" s="3"/>
      <c r="IZC926" s="721"/>
      <c r="IZD926" s="3"/>
      <c r="IZE926" s="525"/>
      <c r="IZF926" s="3"/>
      <c r="IZG926" s="721"/>
      <c r="IZH926" s="3"/>
      <c r="IZI926" s="525"/>
      <c r="IZJ926" s="3"/>
      <c r="IZK926" s="721"/>
      <c r="IZL926" s="3"/>
      <c r="IZM926" s="525"/>
      <c r="IZN926" s="3"/>
      <c r="IZO926" s="721"/>
      <c r="IZP926" s="3"/>
      <c r="IZQ926" s="525"/>
      <c r="IZR926" s="3"/>
      <c r="IZS926" s="721"/>
      <c r="IZT926" s="3"/>
      <c r="IZU926" s="525"/>
      <c r="IZV926" s="3"/>
      <c r="IZW926" s="721"/>
      <c r="IZX926" s="3"/>
      <c r="IZY926" s="525"/>
      <c r="IZZ926" s="3"/>
      <c r="JAA926" s="721"/>
      <c r="JAB926" s="3"/>
      <c r="JAC926" s="525"/>
      <c r="JAD926" s="3"/>
      <c r="JAE926" s="721"/>
      <c r="JAF926" s="3"/>
      <c r="JAG926" s="525"/>
      <c r="JAH926" s="3"/>
      <c r="JAI926" s="721"/>
      <c r="JAJ926" s="3"/>
      <c r="JAK926" s="525"/>
      <c r="JAL926" s="3"/>
      <c r="JAM926" s="721"/>
      <c r="JAN926" s="3"/>
      <c r="JAO926" s="525"/>
      <c r="JAP926" s="3"/>
      <c r="JAQ926" s="721"/>
      <c r="JAR926" s="3"/>
      <c r="JAS926" s="525"/>
      <c r="JAT926" s="3"/>
      <c r="JAU926" s="721"/>
      <c r="JAV926" s="3"/>
      <c r="JAW926" s="525"/>
      <c r="JAX926" s="3"/>
      <c r="JAY926" s="721"/>
      <c r="JAZ926" s="3"/>
      <c r="JBA926" s="525"/>
      <c r="JBB926" s="3"/>
      <c r="JBC926" s="721"/>
      <c r="JBD926" s="3"/>
      <c r="JBE926" s="525"/>
      <c r="JBF926" s="3"/>
      <c r="JBG926" s="721"/>
      <c r="JBH926" s="3"/>
      <c r="JBI926" s="525"/>
      <c r="JBJ926" s="3"/>
      <c r="JBK926" s="721"/>
      <c r="JBL926" s="3"/>
      <c r="JBM926" s="525"/>
      <c r="JBN926" s="3"/>
      <c r="JBO926" s="721"/>
      <c r="JBP926" s="3"/>
      <c r="JBQ926" s="525"/>
      <c r="JBR926" s="3"/>
      <c r="JBS926" s="721"/>
      <c r="JBT926" s="3"/>
      <c r="JBU926" s="525"/>
      <c r="JBV926" s="3"/>
      <c r="JBW926" s="721"/>
      <c r="JBX926" s="3"/>
      <c r="JBY926" s="525"/>
      <c r="JBZ926" s="3"/>
      <c r="JCA926" s="721"/>
      <c r="JCB926" s="3"/>
      <c r="JCC926" s="525"/>
      <c r="JCD926" s="3"/>
      <c r="JCE926" s="721"/>
      <c r="JCF926" s="3"/>
      <c r="JCG926" s="525"/>
      <c r="JCH926" s="3"/>
      <c r="JCI926" s="721"/>
      <c r="JCJ926" s="3"/>
      <c r="JCK926" s="525"/>
      <c r="JCL926" s="3"/>
      <c r="JCM926" s="721"/>
      <c r="JCN926" s="3"/>
      <c r="JCO926" s="525"/>
      <c r="JCP926" s="3"/>
      <c r="JCQ926" s="721"/>
      <c r="JCR926" s="3"/>
      <c r="JCS926" s="525"/>
      <c r="JCT926" s="3"/>
      <c r="JCU926" s="721"/>
      <c r="JCV926" s="3"/>
      <c r="JCW926" s="525"/>
      <c r="JCX926" s="3"/>
      <c r="JCY926" s="721"/>
      <c r="JCZ926" s="3"/>
      <c r="JDA926" s="525"/>
      <c r="JDB926" s="3"/>
      <c r="JDC926" s="721"/>
      <c r="JDD926" s="3"/>
      <c r="JDE926" s="525"/>
      <c r="JDF926" s="3"/>
      <c r="JDG926" s="721"/>
      <c r="JDH926" s="3"/>
      <c r="JDI926" s="525"/>
      <c r="JDJ926" s="3"/>
      <c r="JDK926" s="721"/>
      <c r="JDL926" s="3"/>
      <c r="JDM926" s="525"/>
      <c r="JDN926" s="3"/>
      <c r="JDO926" s="721"/>
      <c r="JDP926" s="3"/>
      <c r="JDQ926" s="525"/>
      <c r="JDR926" s="3"/>
      <c r="JDS926" s="721"/>
      <c r="JDT926" s="3"/>
      <c r="JDU926" s="525"/>
      <c r="JDV926" s="3"/>
      <c r="JDW926" s="721"/>
      <c r="JDX926" s="3"/>
      <c r="JDY926" s="525"/>
      <c r="JDZ926" s="3"/>
      <c r="JEA926" s="721"/>
      <c r="JEB926" s="3"/>
      <c r="JEC926" s="525"/>
      <c r="JED926" s="3"/>
      <c r="JEE926" s="721"/>
      <c r="JEF926" s="3"/>
      <c r="JEG926" s="525"/>
      <c r="JEH926" s="3"/>
      <c r="JEI926" s="721"/>
      <c r="JEJ926" s="3"/>
      <c r="JEK926" s="525"/>
      <c r="JEL926" s="3"/>
      <c r="JEM926" s="721"/>
      <c r="JEN926" s="3"/>
      <c r="JEO926" s="525"/>
      <c r="JEP926" s="3"/>
      <c r="JEQ926" s="721"/>
      <c r="JER926" s="3"/>
      <c r="JES926" s="525"/>
      <c r="JET926" s="3"/>
      <c r="JEU926" s="721"/>
      <c r="JEV926" s="3"/>
      <c r="JEW926" s="525"/>
      <c r="JEX926" s="3"/>
      <c r="JEY926" s="721"/>
      <c r="JEZ926" s="3"/>
      <c r="JFA926" s="525"/>
      <c r="JFB926" s="3"/>
      <c r="JFC926" s="721"/>
      <c r="JFD926" s="3"/>
      <c r="JFE926" s="525"/>
      <c r="JFF926" s="3"/>
      <c r="JFG926" s="721"/>
      <c r="JFH926" s="3"/>
      <c r="JFI926" s="525"/>
      <c r="JFJ926" s="3"/>
      <c r="JFK926" s="721"/>
      <c r="JFL926" s="3"/>
      <c r="JFM926" s="525"/>
      <c r="JFN926" s="3"/>
      <c r="JFO926" s="721"/>
      <c r="JFP926" s="3"/>
      <c r="JFQ926" s="525"/>
      <c r="JFR926" s="3"/>
      <c r="JFS926" s="721"/>
      <c r="JFT926" s="3"/>
      <c r="JFU926" s="525"/>
      <c r="JFV926" s="3"/>
      <c r="JFW926" s="721"/>
      <c r="JFX926" s="3"/>
      <c r="JFY926" s="525"/>
      <c r="JFZ926" s="3"/>
      <c r="JGA926" s="721"/>
      <c r="JGB926" s="3"/>
      <c r="JGC926" s="525"/>
      <c r="JGD926" s="3"/>
      <c r="JGE926" s="721"/>
      <c r="JGF926" s="3"/>
      <c r="JGG926" s="525"/>
      <c r="JGH926" s="3"/>
      <c r="JGI926" s="721"/>
      <c r="JGJ926" s="3"/>
      <c r="JGK926" s="525"/>
      <c r="JGL926" s="3"/>
      <c r="JGM926" s="721"/>
      <c r="JGN926" s="3"/>
      <c r="JGO926" s="525"/>
      <c r="JGP926" s="3"/>
      <c r="JGQ926" s="721"/>
      <c r="JGR926" s="3"/>
      <c r="JGS926" s="525"/>
      <c r="JGT926" s="3"/>
      <c r="JGU926" s="721"/>
      <c r="JGV926" s="3"/>
      <c r="JGW926" s="525"/>
      <c r="JGX926" s="3"/>
      <c r="JGY926" s="721"/>
      <c r="JGZ926" s="3"/>
      <c r="JHA926" s="525"/>
      <c r="JHB926" s="3"/>
      <c r="JHC926" s="721"/>
      <c r="JHD926" s="3"/>
      <c r="JHE926" s="525"/>
      <c r="JHF926" s="3"/>
      <c r="JHG926" s="721"/>
      <c r="JHH926" s="3"/>
      <c r="JHI926" s="525"/>
      <c r="JHJ926" s="3"/>
      <c r="JHK926" s="721"/>
      <c r="JHL926" s="3"/>
      <c r="JHM926" s="525"/>
      <c r="JHN926" s="3"/>
      <c r="JHO926" s="721"/>
      <c r="JHP926" s="3"/>
      <c r="JHQ926" s="525"/>
      <c r="JHR926" s="3"/>
      <c r="JHS926" s="721"/>
      <c r="JHT926" s="3"/>
      <c r="JHU926" s="525"/>
      <c r="JHV926" s="3"/>
      <c r="JHW926" s="721"/>
      <c r="JHX926" s="3"/>
      <c r="JHY926" s="525"/>
      <c r="JHZ926" s="3"/>
      <c r="JIA926" s="721"/>
      <c r="JIB926" s="3"/>
      <c r="JIC926" s="525"/>
      <c r="JID926" s="3"/>
      <c r="JIE926" s="721"/>
      <c r="JIF926" s="3"/>
      <c r="JIG926" s="525"/>
      <c r="JIH926" s="3"/>
      <c r="JII926" s="721"/>
      <c r="JIJ926" s="3"/>
      <c r="JIK926" s="525"/>
      <c r="JIL926" s="3"/>
      <c r="JIM926" s="721"/>
      <c r="JIN926" s="3"/>
      <c r="JIO926" s="525"/>
      <c r="JIP926" s="3"/>
      <c r="JIQ926" s="721"/>
      <c r="JIR926" s="3"/>
      <c r="JIS926" s="525"/>
      <c r="JIT926" s="3"/>
      <c r="JIU926" s="721"/>
      <c r="JIV926" s="3"/>
      <c r="JIW926" s="525"/>
      <c r="JIX926" s="3"/>
      <c r="JIY926" s="721"/>
      <c r="JIZ926" s="3"/>
      <c r="JJA926" s="525"/>
      <c r="JJB926" s="3"/>
      <c r="JJC926" s="721"/>
      <c r="JJD926" s="3"/>
      <c r="JJE926" s="525"/>
      <c r="JJF926" s="3"/>
      <c r="JJG926" s="721"/>
      <c r="JJH926" s="3"/>
      <c r="JJI926" s="525"/>
      <c r="JJJ926" s="3"/>
      <c r="JJK926" s="721"/>
      <c r="JJL926" s="3"/>
      <c r="JJM926" s="525"/>
      <c r="JJN926" s="3"/>
      <c r="JJO926" s="721"/>
      <c r="JJP926" s="3"/>
      <c r="JJQ926" s="525"/>
      <c r="JJR926" s="3"/>
      <c r="JJS926" s="721"/>
      <c r="JJT926" s="3"/>
      <c r="JJU926" s="525"/>
      <c r="JJV926" s="3"/>
      <c r="JJW926" s="721"/>
      <c r="JJX926" s="3"/>
      <c r="JJY926" s="525"/>
      <c r="JJZ926" s="3"/>
      <c r="JKA926" s="721"/>
      <c r="JKB926" s="3"/>
      <c r="JKC926" s="525"/>
      <c r="JKD926" s="3"/>
      <c r="JKE926" s="721"/>
      <c r="JKF926" s="3"/>
      <c r="JKG926" s="525"/>
      <c r="JKH926" s="3"/>
      <c r="JKI926" s="721"/>
      <c r="JKJ926" s="3"/>
      <c r="JKK926" s="525"/>
      <c r="JKL926" s="3"/>
      <c r="JKM926" s="721"/>
      <c r="JKN926" s="3"/>
      <c r="JKO926" s="525"/>
      <c r="JKP926" s="3"/>
      <c r="JKQ926" s="721"/>
      <c r="JKR926" s="3"/>
      <c r="JKS926" s="525"/>
      <c r="JKT926" s="3"/>
      <c r="JKU926" s="721"/>
      <c r="JKV926" s="3"/>
      <c r="JKW926" s="525"/>
      <c r="JKX926" s="3"/>
      <c r="JKY926" s="721"/>
      <c r="JKZ926" s="3"/>
      <c r="JLA926" s="525"/>
      <c r="JLB926" s="3"/>
      <c r="JLC926" s="721"/>
      <c r="JLD926" s="3"/>
      <c r="JLE926" s="525"/>
      <c r="JLF926" s="3"/>
      <c r="JLG926" s="721"/>
      <c r="JLH926" s="3"/>
      <c r="JLI926" s="525"/>
      <c r="JLJ926" s="3"/>
      <c r="JLK926" s="721"/>
      <c r="JLL926" s="3"/>
      <c r="JLM926" s="525"/>
      <c r="JLN926" s="3"/>
      <c r="JLO926" s="721"/>
      <c r="JLP926" s="3"/>
      <c r="JLQ926" s="525"/>
      <c r="JLR926" s="3"/>
      <c r="JLS926" s="721"/>
      <c r="JLT926" s="3"/>
      <c r="JLU926" s="525"/>
      <c r="JLV926" s="3"/>
      <c r="JLW926" s="721"/>
      <c r="JLX926" s="3"/>
      <c r="JLY926" s="525"/>
      <c r="JLZ926" s="3"/>
      <c r="JMA926" s="721"/>
      <c r="JMB926" s="3"/>
      <c r="JMC926" s="525"/>
      <c r="JMD926" s="3"/>
      <c r="JME926" s="721"/>
      <c r="JMF926" s="3"/>
      <c r="JMG926" s="525"/>
      <c r="JMH926" s="3"/>
      <c r="JMI926" s="721"/>
      <c r="JMJ926" s="3"/>
      <c r="JMK926" s="525"/>
      <c r="JML926" s="3"/>
      <c r="JMM926" s="721"/>
      <c r="JMN926" s="3"/>
      <c r="JMO926" s="525"/>
      <c r="JMP926" s="3"/>
      <c r="JMQ926" s="721"/>
      <c r="JMR926" s="3"/>
      <c r="JMS926" s="525"/>
      <c r="JMT926" s="3"/>
      <c r="JMU926" s="721"/>
      <c r="JMV926" s="3"/>
      <c r="JMW926" s="525"/>
      <c r="JMX926" s="3"/>
      <c r="JMY926" s="721"/>
      <c r="JMZ926" s="3"/>
      <c r="JNA926" s="525"/>
      <c r="JNB926" s="3"/>
      <c r="JNC926" s="721"/>
      <c r="JND926" s="3"/>
      <c r="JNE926" s="525"/>
      <c r="JNF926" s="3"/>
      <c r="JNG926" s="721"/>
      <c r="JNH926" s="3"/>
      <c r="JNI926" s="525"/>
      <c r="JNJ926" s="3"/>
      <c r="JNK926" s="721"/>
      <c r="JNL926" s="3"/>
      <c r="JNM926" s="525"/>
      <c r="JNN926" s="3"/>
      <c r="JNO926" s="721"/>
      <c r="JNP926" s="3"/>
      <c r="JNQ926" s="525"/>
      <c r="JNR926" s="3"/>
      <c r="JNS926" s="721"/>
      <c r="JNT926" s="3"/>
      <c r="JNU926" s="525"/>
      <c r="JNV926" s="3"/>
      <c r="JNW926" s="721"/>
      <c r="JNX926" s="3"/>
      <c r="JNY926" s="525"/>
      <c r="JNZ926" s="3"/>
      <c r="JOA926" s="721"/>
      <c r="JOB926" s="3"/>
      <c r="JOC926" s="525"/>
      <c r="JOD926" s="3"/>
      <c r="JOE926" s="721"/>
      <c r="JOF926" s="3"/>
      <c r="JOG926" s="525"/>
      <c r="JOH926" s="3"/>
      <c r="JOI926" s="721"/>
      <c r="JOJ926" s="3"/>
      <c r="JOK926" s="525"/>
      <c r="JOL926" s="3"/>
      <c r="JOM926" s="721"/>
      <c r="JON926" s="3"/>
      <c r="JOO926" s="525"/>
      <c r="JOP926" s="3"/>
      <c r="JOQ926" s="721"/>
      <c r="JOR926" s="3"/>
      <c r="JOS926" s="525"/>
      <c r="JOT926" s="3"/>
      <c r="JOU926" s="721"/>
      <c r="JOV926" s="3"/>
      <c r="JOW926" s="525"/>
      <c r="JOX926" s="3"/>
      <c r="JOY926" s="721"/>
      <c r="JOZ926" s="3"/>
      <c r="JPA926" s="525"/>
      <c r="JPB926" s="3"/>
      <c r="JPC926" s="721"/>
      <c r="JPD926" s="3"/>
      <c r="JPE926" s="525"/>
      <c r="JPF926" s="3"/>
      <c r="JPG926" s="721"/>
      <c r="JPH926" s="3"/>
      <c r="JPI926" s="525"/>
      <c r="JPJ926" s="3"/>
      <c r="JPK926" s="721"/>
      <c r="JPL926" s="3"/>
      <c r="JPM926" s="525"/>
      <c r="JPN926" s="3"/>
      <c r="JPO926" s="721"/>
      <c r="JPP926" s="3"/>
      <c r="JPQ926" s="525"/>
      <c r="JPR926" s="3"/>
      <c r="JPS926" s="721"/>
      <c r="JPT926" s="3"/>
      <c r="JPU926" s="525"/>
      <c r="JPV926" s="3"/>
      <c r="JPW926" s="721"/>
      <c r="JPX926" s="3"/>
      <c r="JPY926" s="525"/>
      <c r="JPZ926" s="3"/>
      <c r="JQA926" s="721"/>
      <c r="JQB926" s="3"/>
      <c r="JQC926" s="525"/>
      <c r="JQD926" s="3"/>
      <c r="JQE926" s="721"/>
      <c r="JQF926" s="3"/>
      <c r="JQG926" s="525"/>
      <c r="JQH926" s="3"/>
      <c r="JQI926" s="721"/>
      <c r="JQJ926" s="3"/>
      <c r="JQK926" s="525"/>
      <c r="JQL926" s="3"/>
      <c r="JQM926" s="721"/>
      <c r="JQN926" s="3"/>
      <c r="JQO926" s="525"/>
      <c r="JQP926" s="3"/>
      <c r="JQQ926" s="721"/>
      <c r="JQR926" s="3"/>
      <c r="JQS926" s="525"/>
      <c r="JQT926" s="3"/>
      <c r="JQU926" s="721"/>
      <c r="JQV926" s="3"/>
      <c r="JQW926" s="525"/>
      <c r="JQX926" s="3"/>
      <c r="JQY926" s="721"/>
      <c r="JQZ926" s="3"/>
      <c r="JRA926" s="525"/>
      <c r="JRB926" s="3"/>
      <c r="JRC926" s="721"/>
      <c r="JRD926" s="3"/>
      <c r="JRE926" s="525"/>
      <c r="JRF926" s="3"/>
      <c r="JRG926" s="721"/>
      <c r="JRH926" s="3"/>
      <c r="JRI926" s="525"/>
      <c r="JRJ926" s="3"/>
      <c r="JRK926" s="721"/>
      <c r="JRL926" s="3"/>
      <c r="JRM926" s="525"/>
      <c r="JRN926" s="3"/>
      <c r="JRO926" s="721"/>
      <c r="JRP926" s="3"/>
      <c r="JRQ926" s="525"/>
      <c r="JRR926" s="3"/>
      <c r="JRS926" s="721"/>
      <c r="JRT926" s="3"/>
      <c r="JRU926" s="525"/>
      <c r="JRV926" s="3"/>
      <c r="JRW926" s="721"/>
      <c r="JRX926" s="3"/>
      <c r="JRY926" s="525"/>
      <c r="JRZ926" s="3"/>
      <c r="JSA926" s="721"/>
      <c r="JSB926" s="3"/>
      <c r="JSC926" s="525"/>
      <c r="JSD926" s="3"/>
      <c r="JSE926" s="721"/>
      <c r="JSF926" s="3"/>
      <c r="JSG926" s="525"/>
      <c r="JSH926" s="3"/>
      <c r="JSI926" s="721"/>
      <c r="JSJ926" s="3"/>
      <c r="JSK926" s="525"/>
      <c r="JSL926" s="3"/>
      <c r="JSM926" s="721"/>
      <c r="JSN926" s="3"/>
      <c r="JSO926" s="525"/>
      <c r="JSP926" s="3"/>
      <c r="JSQ926" s="721"/>
      <c r="JSR926" s="3"/>
      <c r="JSS926" s="525"/>
      <c r="JST926" s="3"/>
      <c r="JSU926" s="721"/>
      <c r="JSV926" s="3"/>
      <c r="JSW926" s="525"/>
      <c r="JSX926" s="3"/>
      <c r="JSY926" s="721"/>
      <c r="JSZ926" s="3"/>
      <c r="JTA926" s="525"/>
      <c r="JTB926" s="3"/>
      <c r="JTC926" s="721"/>
      <c r="JTD926" s="3"/>
      <c r="JTE926" s="525"/>
      <c r="JTF926" s="3"/>
      <c r="JTG926" s="721"/>
      <c r="JTH926" s="3"/>
      <c r="JTI926" s="525"/>
      <c r="JTJ926" s="3"/>
      <c r="JTK926" s="721"/>
      <c r="JTL926" s="3"/>
      <c r="JTM926" s="525"/>
      <c r="JTN926" s="3"/>
      <c r="JTO926" s="721"/>
      <c r="JTP926" s="3"/>
      <c r="JTQ926" s="525"/>
      <c r="JTR926" s="3"/>
      <c r="JTS926" s="721"/>
      <c r="JTT926" s="3"/>
      <c r="JTU926" s="525"/>
      <c r="JTV926" s="3"/>
      <c r="JTW926" s="721"/>
      <c r="JTX926" s="3"/>
      <c r="JTY926" s="525"/>
      <c r="JTZ926" s="3"/>
      <c r="JUA926" s="721"/>
      <c r="JUB926" s="3"/>
      <c r="JUC926" s="525"/>
      <c r="JUD926" s="3"/>
      <c r="JUE926" s="721"/>
      <c r="JUF926" s="3"/>
      <c r="JUG926" s="525"/>
      <c r="JUH926" s="3"/>
      <c r="JUI926" s="721"/>
      <c r="JUJ926" s="3"/>
      <c r="JUK926" s="525"/>
      <c r="JUL926" s="3"/>
      <c r="JUM926" s="721"/>
      <c r="JUN926" s="3"/>
      <c r="JUO926" s="525"/>
      <c r="JUP926" s="3"/>
      <c r="JUQ926" s="721"/>
      <c r="JUR926" s="3"/>
      <c r="JUS926" s="525"/>
      <c r="JUT926" s="3"/>
      <c r="JUU926" s="721"/>
      <c r="JUV926" s="3"/>
      <c r="JUW926" s="525"/>
      <c r="JUX926" s="3"/>
      <c r="JUY926" s="721"/>
      <c r="JUZ926" s="3"/>
      <c r="JVA926" s="525"/>
      <c r="JVB926" s="3"/>
      <c r="JVC926" s="721"/>
      <c r="JVD926" s="3"/>
      <c r="JVE926" s="525"/>
      <c r="JVF926" s="3"/>
      <c r="JVG926" s="721"/>
      <c r="JVH926" s="3"/>
      <c r="JVI926" s="525"/>
      <c r="JVJ926" s="3"/>
      <c r="JVK926" s="721"/>
      <c r="JVL926" s="3"/>
      <c r="JVM926" s="525"/>
      <c r="JVN926" s="3"/>
      <c r="JVO926" s="721"/>
      <c r="JVP926" s="3"/>
      <c r="JVQ926" s="525"/>
      <c r="JVR926" s="3"/>
      <c r="JVS926" s="721"/>
      <c r="JVT926" s="3"/>
      <c r="JVU926" s="525"/>
      <c r="JVV926" s="3"/>
      <c r="JVW926" s="721"/>
      <c r="JVX926" s="3"/>
      <c r="JVY926" s="525"/>
      <c r="JVZ926" s="3"/>
      <c r="JWA926" s="721"/>
      <c r="JWB926" s="3"/>
      <c r="JWC926" s="525"/>
      <c r="JWD926" s="3"/>
      <c r="JWE926" s="721"/>
      <c r="JWF926" s="3"/>
      <c r="JWG926" s="525"/>
      <c r="JWH926" s="3"/>
      <c r="JWI926" s="721"/>
      <c r="JWJ926" s="3"/>
      <c r="JWK926" s="525"/>
      <c r="JWL926" s="3"/>
      <c r="JWM926" s="721"/>
      <c r="JWN926" s="3"/>
      <c r="JWO926" s="525"/>
      <c r="JWP926" s="3"/>
      <c r="JWQ926" s="721"/>
      <c r="JWR926" s="3"/>
      <c r="JWS926" s="525"/>
      <c r="JWT926" s="3"/>
      <c r="JWU926" s="721"/>
      <c r="JWV926" s="3"/>
      <c r="JWW926" s="525"/>
      <c r="JWX926" s="3"/>
      <c r="JWY926" s="721"/>
      <c r="JWZ926" s="3"/>
      <c r="JXA926" s="525"/>
      <c r="JXB926" s="3"/>
      <c r="JXC926" s="721"/>
      <c r="JXD926" s="3"/>
      <c r="JXE926" s="525"/>
      <c r="JXF926" s="3"/>
      <c r="JXG926" s="721"/>
      <c r="JXH926" s="3"/>
      <c r="JXI926" s="525"/>
      <c r="JXJ926" s="3"/>
      <c r="JXK926" s="721"/>
      <c r="JXL926" s="3"/>
      <c r="JXM926" s="525"/>
      <c r="JXN926" s="3"/>
      <c r="JXO926" s="721"/>
      <c r="JXP926" s="3"/>
      <c r="JXQ926" s="525"/>
      <c r="JXR926" s="3"/>
      <c r="JXS926" s="721"/>
      <c r="JXT926" s="3"/>
      <c r="JXU926" s="525"/>
      <c r="JXV926" s="3"/>
      <c r="JXW926" s="721"/>
      <c r="JXX926" s="3"/>
      <c r="JXY926" s="525"/>
      <c r="JXZ926" s="3"/>
      <c r="JYA926" s="721"/>
      <c r="JYB926" s="3"/>
      <c r="JYC926" s="525"/>
      <c r="JYD926" s="3"/>
      <c r="JYE926" s="721"/>
      <c r="JYF926" s="3"/>
      <c r="JYG926" s="525"/>
      <c r="JYH926" s="3"/>
      <c r="JYI926" s="721"/>
      <c r="JYJ926" s="3"/>
      <c r="JYK926" s="525"/>
      <c r="JYL926" s="3"/>
      <c r="JYM926" s="721"/>
      <c r="JYN926" s="3"/>
      <c r="JYO926" s="525"/>
      <c r="JYP926" s="3"/>
      <c r="JYQ926" s="721"/>
      <c r="JYR926" s="3"/>
      <c r="JYS926" s="525"/>
      <c r="JYT926" s="3"/>
      <c r="JYU926" s="721"/>
      <c r="JYV926" s="3"/>
      <c r="JYW926" s="525"/>
      <c r="JYX926" s="3"/>
      <c r="JYY926" s="721"/>
      <c r="JYZ926" s="3"/>
      <c r="JZA926" s="525"/>
      <c r="JZB926" s="3"/>
      <c r="JZC926" s="721"/>
      <c r="JZD926" s="3"/>
      <c r="JZE926" s="525"/>
      <c r="JZF926" s="3"/>
      <c r="JZG926" s="721"/>
      <c r="JZH926" s="3"/>
      <c r="JZI926" s="525"/>
      <c r="JZJ926" s="3"/>
      <c r="JZK926" s="721"/>
      <c r="JZL926" s="3"/>
      <c r="JZM926" s="525"/>
      <c r="JZN926" s="3"/>
      <c r="JZO926" s="721"/>
      <c r="JZP926" s="3"/>
      <c r="JZQ926" s="525"/>
      <c r="JZR926" s="3"/>
      <c r="JZS926" s="721"/>
      <c r="JZT926" s="3"/>
      <c r="JZU926" s="525"/>
      <c r="JZV926" s="3"/>
      <c r="JZW926" s="721"/>
      <c r="JZX926" s="3"/>
      <c r="JZY926" s="525"/>
      <c r="JZZ926" s="3"/>
      <c r="KAA926" s="721"/>
      <c r="KAB926" s="3"/>
      <c r="KAC926" s="525"/>
      <c r="KAD926" s="3"/>
      <c r="KAE926" s="721"/>
      <c r="KAF926" s="3"/>
      <c r="KAG926" s="525"/>
      <c r="KAH926" s="3"/>
      <c r="KAI926" s="721"/>
      <c r="KAJ926" s="3"/>
      <c r="KAK926" s="525"/>
      <c r="KAL926" s="3"/>
      <c r="KAM926" s="721"/>
      <c r="KAN926" s="3"/>
      <c r="KAO926" s="525"/>
      <c r="KAP926" s="3"/>
      <c r="KAQ926" s="721"/>
      <c r="KAR926" s="3"/>
      <c r="KAS926" s="525"/>
      <c r="KAT926" s="3"/>
      <c r="KAU926" s="721"/>
      <c r="KAV926" s="3"/>
      <c r="KAW926" s="525"/>
      <c r="KAX926" s="3"/>
      <c r="KAY926" s="721"/>
      <c r="KAZ926" s="3"/>
      <c r="KBA926" s="525"/>
      <c r="KBB926" s="3"/>
      <c r="KBC926" s="721"/>
      <c r="KBD926" s="3"/>
      <c r="KBE926" s="525"/>
      <c r="KBF926" s="3"/>
      <c r="KBG926" s="721"/>
      <c r="KBH926" s="3"/>
      <c r="KBI926" s="525"/>
      <c r="KBJ926" s="3"/>
      <c r="KBK926" s="721"/>
      <c r="KBL926" s="3"/>
      <c r="KBM926" s="525"/>
      <c r="KBN926" s="3"/>
      <c r="KBO926" s="721"/>
      <c r="KBP926" s="3"/>
      <c r="KBQ926" s="525"/>
      <c r="KBR926" s="3"/>
      <c r="KBS926" s="721"/>
      <c r="KBT926" s="3"/>
      <c r="KBU926" s="525"/>
      <c r="KBV926" s="3"/>
      <c r="KBW926" s="721"/>
      <c r="KBX926" s="3"/>
      <c r="KBY926" s="525"/>
      <c r="KBZ926" s="3"/>
      <c r="KCA926" s="721"/>
      <c r="KCB926" s="3"/>
      <c r="KCC926" s="525"/>
      <c r="KCD926" s="3"/>
      <c r="KCE926" s="721"/>
      <c r="KCF926" s="3"/>
      <c r="KCG926" s="525"/>
      <c r="KCH926" s="3"/>
      <c r="KCI926" s="721"/>
      <c r="KCJ926" s="3"/>
      <c r="KCK926" s="525"/>
      <c r="KCL926" s="3"/>
      <c r="KCM926" s="721"/>
      <c r="KCN926" s="3"/>
      <c r="KCO926" s="525"/>
      <c r="KCP926" s="3"/>
      <c r="KCQ926" s="721"/>
      <c r="KCR926" s="3"/>
      <c r="KCS926" s="525"/>
      <c r="KCT926" s="3"/>
      <c r="KCU926" s="721"/>
      <c r="KCV926" s="3"/>
      <c r="KCW926" s="525"/>
      <c r="KCX926" s="3"/>
      <c r="KCY926" s="721"/>
      <c r="KCZ926" s="3"/>
      <c r="KDA926" s="525"/>
      <c r="KDB926" s="3"/>
      <c r="KDC926" s="721"/>
      <c r="KDD926" s="3"/>
      <c r="KDE926" s="525"/>
      <c r="KDF926" s="3"/>
      <c r="KDG926" s="721"/>
      <c r="KDH926" s="3"/>
      <c r="KDI926" s="525"/>
      <c r="KDJ926" s="3"/>
      <c r="KDK926" s="721"/>
      <c r="KDL926" s="3"/>
      <c r="KDM926" s="525"/>
      <c r="KDN926" s="3"/>
      <c r="KDO926" s="721"/>
      <c r="KDP926" s="3"/>
      <c r="KDQ926" s="525"/>
      <c r="KDR926" s="3"/>
      <c r="KDS926" s="721"/>
      <c r="KDT926" s="3"/>
      <c r="KDU926" s="525"/>
      <c r="KDV926" s="3"/>
      <c r="KDW926" s="721"/>
      <c r="KDX926" s="3"/>
      <c r="KDY926" s="525"/>
      <c r="KDZ926" s="3"/>
      <c r="KEA926" s="721"/>
      <c r="KEB926" s="3"/>
      <c r="KEC926" s="525"/>
      <c r="KED926" s="3"/>
      <c r="KEE926" s="721"/>
      <c r="KEF926" s="3"/>
      <c r="KEG926" s="525"/>
      <c r="KEH926" s="3"/>
      <c r="KEI926" s="721"/>
      <c r="KEJ926" s="3"/>
      <c r="KEK926" s="525"/>
      <c r="KEL926" s="3"/>
      <c r="KEM926" s="721"/>
      <c r="KEN926" s="3"/>
      <c r="KEO926" s="525"/>
      <c r="KEP926" s="3"/>
      <c r="KEQ926" s="721"/>
      <c r="KER926" s="3"/>
      <c r="KES926" s="525"/>
      <c r="KET926" s="3"/>
      <c r="KEU926" s="721"/>
      <c r="KEV926" s="3"/>
      <c r="KEW926" s="525"/>
      <c r="KEX926" s="3"/>
      <c r="KEY926" s="721"/>
      <c r="KEZ926" s="3"/>
      <c r="KFA926" s="525"/>
      <c r="KFB926" s="3"/>
      <c r="KFC926" s="721"/>
      <c r="KFD926" s="3"/>
      <c r="KFE926" s="525"/>
      <c r="KFF926" s="3"/>
      <c r="KFG926" s="721"/>
      <c r="KFH926" s="3"/>
      <c r="KFI926" s="525"/>
      <c r="KFJ926" s="3"/>
      <c r="KFK926" s="721"/>
      <c r="KFL926" s="3"/>
      <c r="KFM926" s="525"/>
      <c r="KFN926" s="3"/>
      <c r="KFO926" s="721"/>
      <c r="KFP926" s="3"/>
      <c r="KFQ926" s="525"/>
      <c r="KFR926" s="3"/>
      <c r="KFS926" s="721"/>
      <c r="KFT926" s="3"/>
      <c r="KFU926" s="525"/>
      <c r="KFV926" s="3"/>
      <c r="KFW926" s="721"/>
      <c r="KFX926" s="3"/>
      <c r="KFY926" s="525"/>
      <c r="KFZ926" s="3"/>
      <c r="KGA926" s="721"/>
      <c r="KGB926" s="3"/>
      <c r="KGC926" s="525"/>
      <c r="KGD926" s="3"/>
      <c r="KGE926" s="721"/>
      <c r="KGF926" s="3"/>
      <c r="KGG926" s="525"/>
      <c r="KGH926" s="3"/>
      <c r="KGI926" s="721"/>
      <c r="KGJ926" s="3"/>
      <c r="KGK926" s="525"/>
      <c r="KGL926" s="3"/>
      <c r="KGM926" s="721"/>
      <c r="KGN926" s="3"/>
      <c r="KGO926" s="525"/>
      <c r="KGP926" s="3"/>
      <c r="KGQ926" s="721"/>
      <c r="KGR926" s="3"/>
      <c r="KGS926" s="525"/>
      <c r="KGT926" s="3"/>
      <c r="KGU926" s="721"/>
      <c r="KGV926" s="3"/>
      <c r="KGW926" s="525"/>
      <c r="KGX926" s="3"/>
      <c r="KGY926" s="721"/>
      <c r="KGZ926" s="3"/>
      <c r="KHA926" s="525"/>
      <c r="KHB926" s="3"/>
      <c r="KHC926" s="721"/>
      <c r="KHD926" s="3"/>
      <c r="KHE926" s="525"/>
      <c r="KHF926" s="3"/>
      <c r="KHG926" s="721"/>
      <c r="KHH926" s="3"/>
      <c r="KHI926" s="525"/>
      <c r="KHJ926" s="3"/>
      <c r="KHK926" s="721"/>
      <c r="KHL926" s="3"/>
      <c r="KHM926" s="525"/>
      <c r="KHN926" s="3"/>
      <c r="KHO926" s="721"/>
      <c r="KHP926" s="3"/>
      <c r="KHQ926" s="525"/>
      <c r="KHR926" s="3"/>
      <c r="KHS926" s="721"/>
      <c r="KHT926" s="3"/>
      <c r="KHU926" s="525"/>
      <c r="KHV926" s="3"/>
      <c r="KHW926" s="721"/>
      <c r="KHX926" s="3"/>
      <c r="KHY926" s="525"/>
      <c r="KHZ926" s="3"/>
      <c r="KIA926" s="721"/>
      <c r="KIB926" s="3"/>
      <c r="KIC926" s="525"/>
      <c r="KID926" s="3"/>
      <c r="KIE926" s="721"/>
      <c r="KIF926" s="3"/>
      <c r="KIG926" s="525"/>
      <c r="KIH926" s="3"/>
      <c r="KII926" s="721"/>
      <c r="KIJ926" s="3"/>
      <c r="KIK926" s="525"/>
      <c r="KIL926" s="3"/>
      <c r="KIM926" s="721"/>
      <c r="KIN926" s="3"/>
      <c r="KIO926" s="525"/>
      <c r="KIP926" s="3"/>
      <c r="KIQ926" s="721"/>
      <c r="KIR926" s="3"/>
      <c r="KIS926" s="525"/>
      <c r="KIT926" s="3"/>
      <c r="KIU926" s="721"/>
      <c r="KIV926" s="3"/>
      <c r="KIW926" s="525"/>
      <c r="KIX926" s="3"/>
      <c r="KIY926" s="721"/>
      <c r="KIZ926" s="3"/>
      <c r="KJA926" s="525"/>
      <c r="KJB926" s="3"/>
      <c r="KJC926" s="721"/>
      <c r="KJD926" s="3"/>
      <c r="KJE926" s="525"/>
      <c r="KJF926" s="3"/>
      <c r="KJG926" s="721"/>
      <c r="KJH926" s="3"/>
      <c r="KJI926" s="525"/>
      <c r="KJJ926" s="3"/>
      <c r="KJK926" s="721"/>
      <c r="KJL926" s="3"/>
      <c r="KJM926" s="525"/>
      <c r="KJN926" s="3"/>
      <c r="KJO926" s="721"/>
      <c r="KJP926" s="3"/>
      <c r="KJQ926" s="525"/>
      <c r="KJR926" s="3"/>
      <c r="KJS926" s="721"/>
      <c r="KJT926" s="3"/>
      <c r="KJU926" s="525"/>
      <c r="KJV926" s="3"/>
      <c r="KJW926" s="721"/>
      <c r="KJX926" s="3"/>
      <c r="KJY926" s="525"/>
      <c r="KJZ926" s="3"/>
      <c r="KKA926" s="721"/>
      <c r="KKB926" s="3"/>
      <c r="KKC926" s="525"/>
      <c r="KKD926" s="3"/>
      <c r="KKE926" s="721"/>
      <c r="KKF926" s="3"/>
      <c r="KKG926" s="525"/>
      <c r="KKH926" s="3"/>
      <c r="KKI926" s="721"/>
      <c r="KKJ926" s="3"/>
      <c r="KKK926" s="525"/>
      <c r="KKL926" s="3"/>
      <c r="KKM926" s="721"/>
      <c r="KKN926" s="3"/>
      <c r="KKO926" s="525"/>
      <c r="KKP926" s="3"/>
      <c r="KKQ926" s="721"/>
      <c r="KKR926" s="3"/>
      <c r="KKS926" s="525"/>
      <c r="KKT926" s="3"/>
      <c r="KKU926" s="721"/>
      <c r="KKV926" s="3"/>
      <c r="KKW926" s="525"/>
      <c r="KKX926" s="3"/>
      <c r="KKY926" s="721"/>
      <c r="KKZ926" s="3"/>
      <c r="KLA926" s="525"/>
      <c r="KLB926" s="3"/>
      <c r="KLC926" s="721"/>
      <c r="KLD926" s="3"/>
      <c r="KLE926" s="525"/>
      <c r="KLF926" s="3"/>
      <c r="KLG926" s="721"/>
      <c r="KLH926" s="3"/>
      <c r="KLI926" s="525"/>
      <c r="KLJ926" s="3"/>
      <c r="KLK926" s="721"/>
      <c r="KLL926" s="3"/>
      <c r="KLM926" s="525"/>
      <c r="KLN926" s="3"/>
      <c r="KLO926" s="721"/>
      <c r="KLP926" s="3"/>
      <c r="KLQ926" s="525"/>
      <c r="KLR926" s="3"/>
      <c r="KLS926" s="721"/>
      <c r="KLT926" s="3"/>
      <c r="KLU926" s="525"/>
      <c r="KLV926" s="3"/>
      <c r="KLW926" s="721"/>
      <c r="KLX926" s="3"/>
      <c r="KLY926" s="525"/>
      <c r="KLZ926" s="3"/>
      <c r="KMA926" s="721"/>
      <c r="KMB926" s="3"/>
      <c r="KMC926" s="525"/>
      <c r="KMD926" s="3"/>
      <c r="KME926" s="721"/>
      <c r="KMF926" s="3"/>
      <c r="KMG926" s="525"/>
      <c r="KMH926" s="3"/>
      <c r="KMI926" s="721"/>
      <c r="KMJ926" s="3"/>
      <c r="KMK926" s="525"/>
      <c r="KML926" s="3"/>
      <c r="KMM926" s="721"/>
      <c r="KMN926" s="3"/>
      <c r="KMO926" s="525"/>
      <c r="KMP926" s="3"/>
      <c r="KMQ926" s="721"/>
      <c r="KMR926" s="3"/>
      <c r="KMS926" s="525"/>
      <c r="KMT926" s="3"/>
      <c r="KMU926" s="721"/>
      <c r="KMV926" s="3"/>
      <c r="KMW926" s="525"/>
      <c r="KMX926" s="3"/>
      <c r="KMY926" s="721"/>
      <c r="KMZ926" s="3"/>
      <c r="KNA926" s="525"/>
      <c r="KNB926" s="3"/>
      <c r="KNC926" s="721"/>
      <c r="KND926" s="3"/>
      <c r="KNE926" s="525"/>
      <c r="KNF926" s="3"/>
      <c r="KNG926" s="721"/>
      <c r="KNH926" s="3"/>
      <c r="KNI926" s="525"/>
      <c r="KNJ926" s="3"/>
      <c r="KNK926" s="721"/>
      <c r="KNL926" s="3"/>
      <c r="KNM926" s="525"/>
      <c r="KNN926" s="3"/>
      <c r="KNO926" s="721"/>
      <c r="KNP926" s="3"/>
      <c r="KNQ926" s="525"/>
      <c r="KNR926" s="3"/>
      <c r="KNS926" s="721"/>
      <c r="KNT926" s="3"/>
      <c r="KNU926" s="525"/>
      <c r="KNV926" s="3"/>
      <c r="KNW926" s="721"/>
      <c r="KNX926" s="3"/>
      <c r="KNY926" s="525"/>
      <c r="KNZ926" s="3"/>
      <c r="KOA926" s="721"/>
      <c r="KOB926" s="3"/>
      <c r="KOC926" s="525"/>
      <c r="KOD926" s="3"/>
      <c r="KOE926" s="721"/>
      <c r="KOF926" s="3"/>
      <c r="KOG926" s="525"/>
      <c r="KOH926" s="3"/>
      <c r="KOI926" s="721"/>
      <c r="KOJ926" s="3"/>
      <c r="KOK926" s="525"/>
      <c r="KOL926" s="3"/>
      <c r="KOM926" s="721"/>
      <c r="KON926" s="3"/>
      <c r="KOO926" s="525"/>
      <c r="KOP926" s="3"/>
      <c r="KOQ926" s="721"/>
      <c r="KOR926" s="3"/>
      <c r="KOS926" s="525"/>
      <c r="KOT926" s="3"/>
      <c r="KOU926" s="721"/>
      <c r="KOV926" s="3"/>
      <c r="KOW926" s="525"/>
      <c r="KOX926" s="3"/>
      <c r="KOY926" s="721"/>
      <c r="KOZ926" s="3"/>
      <c r="KPA926" s="525"/>
      <c r="KPB926" s="3"/>
      <c r="KPC926" s="721"/>
      <c r="KPD926" s="3"/>
      <c r="KPE926" s="525"/>
      <c r="KPF926" s="3"/>
      <c r="KPG926" s="721"/>
      <c r="KPH926" s="3"/>
      <c r="KPI926" s="525"/>
      <c r="KPJ926" s="3"/>
      <c r="KPK926" s="721"/>
      <c r="KPL926" s="3"/>
      <c r="KPM926" s="525"/>
      <c r="KPN926" s="3"/>
      <c r="KPO926" s="721"/>
      <c r="KPP926" s="3"/>
      <c r="KPQ926" s="525"/>
      <c r="KPR926" s="3"/>
      <c r="KPS926" s="721"/>
      <c r="KPT926" s="3"/>
      <c r="KPU926" s="525"/>
      <c r="KPV926" s="3"/>
      <c r="KPW926" s="721"/>
      <c r="KPX926" s="3"/>
      <c r="KPY926" s="525"/>
      <c r="KPZ926" s="3"/>
      <c r="KQA926" s="721"/>
      <c r="KQB926" s="3"/>
      <c r="KQC926" s="525"/>
      <c r="KQD926" s="3"/>
      <c r="KQE926" s="721"/>
      <c r="KQF926" s="3"/>
      <c r="KQG926" s="525"/>
      <c r="KQH926" s="3"/>
      <c r="KQI926" s="721"/>
      <c r="KQJ926" s="3"/>
      <c r="KQK926" s="525"/>
      <c r="KQL926" s="3"/>
      <c r="KQM926" s="721"/>
      <c r="KQN926" s="3"/>
      <c r="KQO926" s="525"/>
      <c r="KQP926" s="3"/>
      <c r="KQQ926" s="721"/>
      <c r="KQR926" s="3"/>
      <c r="KQS926" s="525"/>
      <c r="KQT926" s="3"/>
      <c r="KQU926" s="721"/>
      <c r="KQV926" s="3"/>
      <c r="KQW926" s="525"/>
      <c r="KQX926" s="3"/>
      <c r="KQY926" s="721"/>
      <c r="KQZ926" s="3"/>
      <c r="KRA926" s="525"/>
      <c r="KRB926" s="3"/>
      <c r="KRC926" s="721"/>
      <c r="KRD926" s="3"/>
      <c r="KRE926" s="525"/>
      <c r="KRF926" s="3"/>
      <c r="KRG926" s="721"/>
      <c r="KRH926" s="3"/>
      <c r="KRI926" s="525"/>
      <c r="KRJ926" s="3"/>
      <c r="KRK926" s="721"/>
      <c r="KRL926" s="3"/>
      <c r="KRM926" s="525"/>
      <c r="KRN926" s="3"/>
      <c r="KRO926" s="721"/>
      <c r="KRP926" s="3"/>
      <c r="KRQ926" s="525"/>
      <c r="KRR926" s="3"/>
      <c r="KRS926" s="721"/>
      <c r="KRT926" s="3"/>
      <c r="KRU926" s="525"/>
      <c r="KRV926" s="3"/>
      <c r="KRW926" s="721"/>
      <c r="KRX926" s="3"/>
      <c r="KRY926" s="525"/>
      <c r="KRZ926" s="3"/>
      <c r="KSA926" s="721"/>
      <c r="KSB926" s="3"/>
      <c r="KSC926" s="525"/>
      <c r="KSD926" s="3"/>
      <c r="KSE926" s="721"/>
      <c r="KSF926" s="3"/>
      <c r="KSG926" s="525"/>
      <c r="KSH926" s="3"/>
      <c r="KSI926" s="721"/>
      <c r="KSJ926" s="3"/>
      <c r="KSK926" s="525"/>
      <c r="KSL926" s="3"/>
      <c r="KSM926" s="721"/>
      <c r="KSN926" s="3"/>
      <c r="KSO926" s="525"/>
      <c r="KSP926" s="3"/>
      <c r="KSQ926" s="721"/>
      <c r="KSR926" s="3"/>
      <c r="KSS926" s="525"/>
      <c r="KST926" s="3"/>
      <c r="KSU926" s="721"/>
      <c r="KSV926" s="3"/>
      <c r="KSW926" s="525"/>
      <c r="KSX926" s="3"/>
      <c r="KSY926" s="721"/>
      <c r="KSZ926" s="3"/>
      <c r="KTA926" s="525"/>
      <c r="KTB926" s="3"/>
      <c r="KTC926" s="721"/>
      <c r="KTD926" s="3"/>
      <c r="KTE926" s="525"/>
      <c r="KTF926" s="3"/>
      <c r="KTG926" s="721"/>
      <c r="KTH926" s="3"/>
      <c r="KTI926" s="525"/>
      <c r="KTJ926" s="3"/>
      <c r="KTK926" s="721"/>
      <c r="KTL926" s="3"/>
      <c r="KTM926" s="525"/>
      <c r="KTN926" s="3"/>
      <c r="KTO926" s="721"/>
      <c r="KTP926" s="3"/>
      <c r="KTQ926" s="525"/>
      <c r="KTR926" s="3"/>
      <c r="KTS926" s="721"/>
      <c r="KTT926" s="3"/>
      <c r="KTU926" s="525"/>
      <c r="KTV926" s="3"/>
      <c r="KTW926" s="721"/>
      <c r="KTX926" s="3"/>
      <c r="KTY926" s="525"/>
      <c r="KTZ926" s="3"/>
      <c r="KUA926" s="721"/>
      <c r="KUB926" s="3"/>
      <c r="KUC926" s="525"/>
      <c r="KUD926" s="3"/>
      <c r="KUE926" s="721"/>
      <c r="KUF926" s="3"/>
      <c r="KUG926" s="525"/>
      <c r="KUH926" s="3"/>
      <c r="KUI926" s="721"/>
      <c r="KUJ926" s="3"/>
      <c r="KUK926" s="525"/>
      <c r="KUL926" s="3"/>
      <c r="KUM926" s="721"/>
      <c r="KUN926" s="3"/>
      <c r="KUO926" s="525"/>
      <c r="KUP926" s="3"/>
      <c r="KUQ926" s="721"/>
      <c r="KUR926" s="3"/>
      <c r="KUS926" s="525"/>
      <c r="KUT926" s="3"/>
      <c r="KUU926" s="721"/>
      <c r="KUV926" s="3"/>
      <c r="KUW926" s="525"/>
      <c r="KUX926" s="3"/>
      <c r="KUY926" s="721"/>
      <c r="KUZ926" s="3"/>
      <c r="KVA926" s="525"/>
      <c r="KVB926" s="3"/>
      <c r="KVC926" s="721"/>
      <c r="KVD926" s="3"/>
      <c r="KVE926" s="525"/>
      <c r="KVF926" s="3"/>
      <c r="KVG926" s="721"/>
      <c r="KVH926" s="3"/>
      <c r="KVI926" s="525"/>
      <c r="KVJ926" s="3"/>
      <c r="KVK926" s="721"/>
      <c r="KVL926" s="3"/>
      <c r="KVM926" s="525"/>
      <c r="KVN926" s="3"/>
      <c r="KVO926" s="721"/>
      <c r="KVP926" s="3"/>
      <c r="KVQ926" s="525"/>
      <c r="KVR926" s="3"/>
      <c r="KVS926" s="721"/>
      <c r="KVT926" s="3"/>
      <c r="KVU926" s="525"/>
      <c r="KVV926" s="3"/>
      <c r="KVW926" s="721"/>
      <c r="KVX926" s="3"/>
      <c r="KVY926" s="525"/>
      <c r="KVZ926" s="3"/>
      <c r="KWA926" s="721"/>
      <c r="KWB926" s="3"/>
      <c r="KWC926" s="525"/>
      <c r="KWD926" s="3"/>
      <c r="KWE926" s="721"/>
      <c r="KWF926" s="3"/>
      <c r="KWG926" s="525"/>
      <c r="KWH926" s="3"/>
      <c r="KWI926" s="721"/>
      <c r="KWJ926" s="3"/>
      <c r="KWK926" s="525"/>
      <c r="KWL926" s="3"/>
      <c r="KWM926" s="721"/>
      <c r="KWN926" s="3"/>
      <c r="KWO926" s="525"/>
      <c r="KWP926" s="3"/>
      <c r="KWQ926" s="721"/>
      <c r="KWR926" s="3"/>
      <c r="KWS926" s="525"/>
      <c r="KWT926" s="3"/>
      <c r="KWU926" s="721"/>
      <c r="KWV926" s="3"/>
      <c r="KWW926" s="525"/>
      <c r="KWX926" s="3"/>
      <c r="KWY926" s="721"/>
      <c r="KWZ926" s="3"/>
      <c r="KXA926" s="525"/>
      <c r="KXB926" s="3"/>
      <c r="KXC926" s="721"/>
      <c r="KXD926" s="3"/>
      <c r="KXE926" s="525"/>
      <c r="KXF926" s="3"/>
      <c r="KXG926" s="721"/>
      <c r="KXH926" s="3"/>
      <c r="KXI926" s="525"/>
      <c r="KXJ926" s="3"/>
      <c r="KXK926" s="721"/>
      <c r="KXL926" s="3"/>
      <c r="KXM926" s="525"/>
      <c r="KXN926" s="3"/>
      <c r="KXO926" s="721"/>
      <c r="KXP926" s="3"/>
      <c r="KXQ926" s="525"/>
      <c r="KXR926" s="3"/>
      <c r="KXS926" s="721"/>
      <c r="KXT926" s="3"/>
      <c r="KXU926" s="525"/>
      <c r="KXV926" s="3"/>
      <c r="KXW926" s="721"/>
      <c r="KXX926" s="3"/>
      <c r="KXY926" s="525"/>
      <c r="KXZ926" s="3"/>
      <c r="KYA926" s="721"/>
      <c r="KYB926" s="3"/>
      <c r="KYC926" s="525"/>
      <c r="KYD926" s="3"/>
      <c r="KYE926" s="721"/>
      <c r="KYF926" s="3"/>
      <c r="KYG926" s="525"/>
      <c r="KYH926" s="3"/>
      <c r="KYI926" s="721"/>
      <c r="KYJ926" s="3"/>
      <c r="KYK926" s="525"/>
      <c r="KYL926" s="3"/>
      <c r="KYM926" s="721"/>
      <c r="KYN926" s="3"/>
      <c r="KYO926" s="525"/>
      <c r="KYP926" s="3"/>
      <c r="KYQ926" s="721"/>
      <c r="KYR926" s="3"/>
      <c r="KYS926" s="525"/>
      <c r="KYT926" s="3"/>
      <c r="KYU926" s="721"/>
      <c r="KYV926" s="3"/>
      <c r="KYW926" s="525"/>
      <c r="KYX926" s="3"/>
      <c r="KYY926" s="721"/>
      <c r="KYZ926" s="3"/>
      <c r="KZA926" s="525"/>
      <c r="KZB926" s="3"/>
      <c r="KZC926" s="721"/>
      <c r="KZD926" s="3"/>
      <c r="KZE926" s="525"/>
      <c r="KZF926" s="3"/>
      <c r="KZG926" s="721"/>
      <c r="KZH926" s="3"/>
      <c r="KZI926" s="525"/>
      <c r="KZJ926" s="3"/>
      <c r="KZK926" s="721"/>
      <c r="KZL926" s="3"/>
      <c r="KZM926" s="525"/>
      <c r="KZN926" s="3"/>
      <c r="KZO926" s="721"/>
      <c r="KZP926" s="3"/>
      <c r="KZQ926" s="525"/>
      <c r="KZR926" s="3"/>
      <c r="KZS926" s="721"/>
      <c r="KZT926" s="3"/>
      <c r="KZU926" s="525"/>
      <c r="KZV926" s="3"/>
      <c r="KZW926" s="721"/>
      <c r="KZX926" s="3"/>
      <c r="KZY926" s="525"/>
      <c r="KZZ926" s="3"/>
      <c r="LAA926" s="721"/>
      <c r="LAB926" s="3"/>
      <c r="LAC926" s="525"/>
      <c r="LAD926" s="3"/>
      <c r="LAE926" s="721"/>
      <c r="LAF926" s="3"/>
      <c r="LAG926" s="525"/>
      <c r="LAH926" s="3"/>
      <c r="LAI926" s="721"/>
      <c r="LAJ926" s="3"/>
      <c r="LAK926" s="525"/>
      <c r="LAL926" s="3"/>
      <c r="LAM926" s="721"/>
      <c r="LAN926" s="3"/>
      <c r="LAO926" s="525"/>
      <c r="LAP926" s="3"/>
      <c r="LAQ926" s="721"/>
      <c r="LAR926" s="3"/>
      <c r="LAS926" s="525"/>
      <c r="LAT926" s="3"/>
      <c r="LAU926" s="721"/>
      <c r="LAV926" s="3"/>
      <c r="LAW926" s="525"/>
      <c r="LAX926" s="3"/>
      <c r="LAY926" s="721"/>
      <c r="LAZ926" s="3"/>
      <c r="LBA926" s="525"/>
      <c r="LBB926" s="3"/>
      <c r="LBC926" s="721"/>
      <c r="LBD926" s="3"/>
      <c r="LBE926" s="525"/>
      <c r="LBF926" s="3"/>
      <c r="LBG926" s="721"/>
      <c r="LBH926" s="3"/>
      <c r="LBI926" s="525"/>
      <c r="LBJ926" s="3"/>
      <c r="LBK926" s="721"/>
      <c r="LBL926" s="3"/>
      <c r="LBM926" s="525"/>
      <c r="LBN926" s="3"/>
      <c r="LBO926" s="721"/>
      <c r="LBP926" s="3"/>
      <c r="LBQ926" s="525"/>
      <c r="LBR926" s="3"/>
      <c r="LBS926" s="721"/>
      <c r="LBT926" s="3"/>
      <c r="LBU926" s="525"/>
      <c r="LBV926" s="3"/>
      <c r="LBW926" s="721"/>
      <c r="LBX926" s="3"/>
      <c r="LBY926" s="525"/>
      <c r="LBZ926" s="3"/>
      <c r="LCA926" s="721"/>
      <c r="LCB926" s="3"/>
      <c r="LCC926" s="525"/>
      <c r="LCD926" s="3"/>
      <c r="LCE926" s="721"/>
      <c r="LCF926" s="3"/>
      <c r="LCG926" s="525"/>
      <c r="LCH926" s="3"/>
      <c r="LCI926" s="721"/>
      <c r="LCJ926" s="3"/>
      <c r="LCK926" s="525"/>
      <c r="LCL926" s="3"/>
      <c r="LCM926" s="721"/>
      <c r="LCN926" s="3"/>
      <c r="LCO926" s="525"/>
      <c r="LCP926" s="3"/>
      <c r="LCQ926" s="721"/>
      <c r="LCR926" s="3"/>
      <c r="LCS926" s="525"/>
      <c r="LCT926" s="3"/>
      <c r="LCU926" s="721"/>
      <c r="LCV926" s="3"/>
      <c r="LCW926" s="525"/>
      <c r="LCX926" s="3"/>
      <c r="LCY926" s="721"/>
      <c r="LCZ926" s="3"/>
      <c r="LDA926" s="525"/>
      <c r="LDB926" s="3"/>
      <c r="LDC926" s="721"/>
      <c r="LDD926" s="3"/>
      <c r="LDE926" s="525"/>
      <c r="LDF926" s="3"/>
      <c r="LDG926" s="721"/>
      <c r="LDH926" s="3"/>
      <c r="LDI926" s="525"/>
      <c r="LDJ926" s="3"/>
      <c r="LDK926" s="721"/>
      <c r="LDL926" s="3"/>
      <c r="LDM926" s="525"/>
      <c r="LDN926" s="3"/>
      <c r="LDO926" s="721"/>
      <c r="LDP926" s="3"/>
      <c r="LDQ926" s="525"/>
      <c r="LDR926" s="3"/>
      <c r="LDS926" s="721"/>
      <c r="LDT926" s="3"/>
      <c r="LDU926" s="525"/>
      <c r="LDV926" s="3"/>
      <c r="LDW926" s="721"/>
      <c r="LDX926" s="3"/>
      <c r="LDY926" s="525"/>
      <c r="LDZ926" s="3"/>
      <c r="LEA926" s="721"/>
      <c r="LEB926" s="3"/>
      <c r="LEC926" s="525"/>
      <c r="LED926" s="3"/>
      <c r="LEE926" s="721"/>
      <c r="LEF926" s="3"/>
      <c r="LEG926" s="525"/>
      <c r="LEH926" s="3"/>
      <c r="LEI926" s="721"/>
      <c r="LEJ926" s="3"/>
      <c r="LEK926" s="525"/>
      <c r="LEL926" s="3"/>
      <c r="LEM926" s="721"/>
      <c r="LEN926" s="3"/>
      <c r="LEO926" s="525"/>
      <c r="LEP926" s="3"/>
      <c r="LEQ926" s="721"/>
      <c r="LER926" s="3"/>
      <c r="LES926" s="525"/>
      <c r="LET926" s="3"/>
      <c r="LEU926" s="721"/>
      <c r="LEV926" s="3"/>
      <c r="LEW926" s="525"/>
      <c r="LEX926" s="3"/>
      <c r="LEY926" s="721"/>
      <c r="LEZ926" s="3"/>
      <c r="LFA926" s="525"/>
      <c r="LFB926" s="3"/>
      <c r="LFC926" s="721"/>
      <c r="LFD926" s="3"/>
      <c r="LFE926" s="525"/>
      <c r="LFF926" s="3"/>
      <c r="LFG926" s="721"/>
      <c r="LFH926" s="3"/>
      <c r="LFI926" s="525"/>
      <c r="LFJ926" s="3"/>
      <c r="LFK926" s="721"/>
      <c r="LFL926" s="3"/>
      <c r="LFM926" s="525"/>
      <c r="LFN926" s="3"/>
      <c r="LFO926" s="721"/>
      <c r="LFP926" s="3"/>
      <c r="LFQ926" s="525"/>
      <c r="LFR926" s="3"/>
      <c r="LFS926" s="721"/>
      <c r="LFT926" s="3"/>
      <c r="LFU926" s="525"/>
      <c r="LFV926" s="3"/>
      <c r="LFW926" s="721"/>
      <c r="LFX926" s="3"/>
      <c r="LFY926" s="525"/>
      <c r="LFZ926" s="3"/>
      <c r="LGA926" s="721"/>
      <c r="LGB926" s="3"/>
      <c r="LGC926" s="525"/>
      <c r="LGD926" s="3"/>
      <c r="LGE926" s="721"/>
      <c r="LGF926" s="3"/>
      <c r="LGG926" s="525"/>
      <c r="LGH926" s="3"/>
      <c r="LGI926" s="721"/>
      <c r="LGJ926" s="3"/>
      <c r="LGK926" s="525"/>
      <c r="LGL926" s="3"/>
      <c r="LGM926" s="721"/>
      <c r="LGN926" s="3"/>
      <c r="LGO926" s="525"/>
      <c r="LGP926" s="3"/>
      <c r="LGQ926" s="721"/>
      <c r="LGR926" s="3"/>
      <c r="LGS926" s="525"/>
      <c r="LGT926" s="3"/>
      <c r="LGU926" s="721"/>
      <c r="LGV926" s="3"/>
      <c r="LGW926" s="525"/>
      <c r="LGX926" s="3"/>
      <c r="LGY926" s="721"/>
      <c r="LGZ926" s="3"/>
      <c r="LHA926" s="525"/>
      <c r="LHB926" s="3"/>
      <c r="LHC926" s="721"/>
      <c r="LHD926" s="3"/>
      <c r="LHE926" s="525"/>
      <c r="LHF926" s="3"/>
      <c r="LHG926" s="721"/>
      <c r="LHH926" s="3"/>
      <c r="LHI926" s="525"/>
      <c r="LHJ926" s="3"/>
      <c r="LHK926" s="721"/>
      <c r="LHL926" s="3"/>
      <c r="LHM926" s="525"/>
      <c r="LHN926" s="3"/>
      <c r="LHO926" s="721"/>
      <c r="LHP926" s="3"/>
      <c r="LHQ926" s="525"/>
      <c r="LHR926" s="3"/>
      <c r="LHS926" s="721"/>
      <c r="LHT926" s="3"/>
      <c r="LHU926" s="525"/>
      <c r="LHV926" s="3"/>
      <c r="LHW926" s="721"/>
      <c r="LHX926" s="3"/>
      <c r="LHY926" s="525"/>
      <c r="LHZ926" s="3"/>
      <c r="LIA926" s="721"/>
      <c r="LIB926" s="3"/>
      <c r="LIC926" s="525"/>
      <c r="LID926" s="3"/>
      <c r="LIE926" s="721"/>
      <c r="LIF926" s="3"/>
      <c r="LIG926" s="525"/>
      <c r="LIH926" s="3"/>
      <c r="LII926" s="721"/>
      <c r="LIJ926" s="3"/>
      <c r="LIK926" s="525"/>
      <c r="LIL926" s="3"/>
      <c r="LIM926" s="721"/>
      <c r="LIN926" s="3"/>
      <c r="LIO926" s="525"/>
      <c r="LIP926" s="3"/>
      <c r="LIQ926" s="721"/>
      <c r="LIR926" s="3"/>
      <c r="LIS926" s="525"/>
      <c r="LIT926" s="3"/>
      <c r="LIU926" s="721"/>
      <c r="LIV926" s="3"/>
      <c r="LIW926" s="525"/>
      <c r="LIX926" s="3"/>
      <c r="LIY926" s="721"/>
      <c r="LIZ926" s="3"/>
      <c r="LJA926" s="525"/>
      <c r="LJB926" s="3"/>
      <c r="LJC926" s="721"/>
      <c r="LJD926" s="3"/>
      <c r="LJE926" s="525"/>
      <c r="LJF926" s="3"/>
      <c r="LJG926" s="721"/>
      <c r="LJH926" s="3"/>
      <c r="LJI926" s="525"/>
      <c r="LJJ926" s="3"/>
      <c r="LJK926" s="721"/>
      <c r="LJL926" s="3"/>
      <c r="LJM926" s="525"/>
      <c r="LJN926" s="3"/>
      <c r="LJO926" s="721"/>
      <c r="LJP926" s="3"/>
      <c r="LJQ926" s="525"/>
      <c r="LJR926" s="3"/>
      <c r="LJS926" s="721"/>
      <c r="LJT926" s="3"/>
      <c r="LJU926" s="525"/>
      <c r="LJV926" s="3"/>
      <c r="LJW926" s="721"/>
      <c r="LJX926" s="3"/>
      <c r="LJY926" s="525"/>
      <c r="LJZ926" s="3"/>
      <c r="LKA926" s="721"/>
      <c r="LKB926" s="3"/>
      <c r="LKC926" s="525"/>
      <c r="LKD926" s="3"/>
      <c r="LKE926" s="721"/>
      <c r="LKF926" s="3"/>
      <c r="LKG926" s="525"/>
      <c r="LKH926" s="3"/>
      <c r="LKI926" s="721"/>
      <c r="LKJ926" s="3"/>
      <c r="LKK926" s="525"/>
      <c r="LKL926" s="3"/>
      <c r="LKM926" s="721"/>
      <c r="LKN926" s="3"/>
      <c r="LKO926" s="525"/>
      <c r="LKP926" s="3"/>
      <c r="LKQ926" s="721"/>
      <c r="LKR926" s="3"/>
      <c r="LKS926" s="525"/>
      <c r="LKT926" s="3"/>
      <c r="LKU926" s="721"/>
      <c r="LKV926" s="3"/>
      <c r="LKW926" s="525"/>
      <c r="LKX926" s="3"/>
      <c r="LKY926" s="721"/>
      <c r="LKZ926" s="3"/>
      <c r="LLA926" s="525"/>
      <c r="LLB926" s="3"/>
      <c r="LLC926" s="721"/>
      <c r="LLD926" s="3"/>
      <c r="LLE926" s="525"/>
      <c r="LLF926" s="3"/>
      <c r="LLG926" s="721"/>
      <c r="LLH926" s="3"/>
      <c r="LLI926" s="525"/>
      <c r="LLJ926" s="3"/>
      <c r="LLK926" s="721"/>
      <c r="LLL926" s="3"/>
      <c r="LLM926" s="525"/>
      <c r="LLN926" s="3"/>
      <c r="LLO926" s="721"/>
      <c r="LLP926" s="3"/>
      <c r="LLQ926" s="525"/>
      <c r="LLR926" s="3"/>
      <c r="LLS926" s="721"/>
      <c r="LLT926" s="3"/>
      <c r="LLU926" s="525"/>
      <c r="LLV926" s="3"/>
      <c r="LLW926" s="721"/>
      <c r="LLX926" s="3"/>
      <c r="LLY926" s="525"/>
      <c r="LLZ926" s="3"/>
      <c r="LMA926" s="721"/>
      <c r="LMB926" s="3"/>
      <c r="LMC926" s="525"/>
      <c r="LMD926" s="3"/>
      <c r="LME926" s="721"/>
      <c r="LMF926" s="3"/>
      <c r="LMG926" s="525"/>
      <c r="LMH926" s="3"/>
      <c r="LMI926" s="721"/>
      <c r="LMJ926" s="3"/>
      <c r="LMK926" s="525"/>
      <c r="LML926" s="3"/>
      <c r="LMM926" s="721"/>
      <c r="LMN926" s="3"/>
      <c r="LMO926" s="525"/>
      <c r="LMP926" s="3"/>
      <c r="LMQ926" s="721"/>
      <c r="LMR926" s="3"/>
      <c r="LMS926" s="525"/>
      <c r="LMT926" s="3"/>
      <c r="LMU926" s="721"/>
      <c r="LMV926" s="3"/>
      <c r="LMW926" s="525"/>
      <c r="LMX926" s="3"/>
      <c r="LMY926" s="721"/>
      <c r="LMZ926" s="3"/>
      <c r="LNA926" s="525"/>
      <c r="LNB926" s="3"/>
      <c r="LNC926" s="721"/>
      <c r="LND926" s="3"/>
      <c r="LNE926" s="525"/>
      <c r="LNF926" s="3"/>
      <c r="LNG926" s="721"/>
      <c r="LNH926" s="3"/>
      <c r="LNI926" s="525"/>
      <c r="LNJ926" s="3"/>
      <c r="LNK926" s="721"/>
      <c r="LNL926" s="3"/>
      <c r="LNM926" s="525"/>
      <c r="LNN926" s="3"/>
      <c r="LNO926" s="721"/>
      <c r="LNP926" s="3"/>
      <c r="LNQ926" s="525"/>
      <c r="LNR926" s="3"/>
      <c r="LNS926" s="721"/>
      <c r="LNT926" s="3"/>
      <c r="LNU926" s="525"/>
      <c r="LNV926" s="3"/>
      <c r="LNW926" s="721"/>
      <c r="LNX926" s="3"/>
      <c r="LNY926" s="525"/>
      <c r="LNZ926" s="3"/>
      <c r="LOA926" s="721"/>
      <c r="LOB926" s="3"/>
      <c r="LOC926" s="525"/>
      <c r="LOD926" s="3"/>
      <c r="LOE926" s="721"/>
      <c r="LOF926" s="3"/>
      <c r="LOG926" s="525"/>
      <c r="LOH926" s="3"/>
      <c r="LOI926" s="721"/>
      <c r="LOJ926" s="3"/>
      <c r="LOK926" s="525"/>
      <c r="LOL926" s="3"/>
      <c r="LOM926" s="721"/>
      <c r="LON926" s="3"/>
      <c r="LOO926" s="525"/>
      <c r="LOP926" s="3"/>
      <c r="LOQ926" s="721"/>
      <c r="LOR926" s="3"/>
      <c r="LOS926" s="525"/>
      <c r="LOT926" s="3"/>
      <c r="LOU926" s="721"/>
      <c r="LOV926" s="3"/>
      <c r="LOW926" s="525"/>
      <c r="LOX926" s="3"/>
      <c r="LOY926" s="721"/>
      <c r="LOZ926" s="3"/>
      <c r="LPA926" s="525"/>
      <c r="LPB926" s="3"/>
      <c r="LPC926" s="721"/>
      <c r="LPD926" s="3"/>
      <c r="LPE926" s="525"/>
      <c r="LPF926" s="3"/>
      <c r="LPG926" s="721"/>
      <c r="LPH926" s="3"/>
      <c r="LPI926" s="525"/>
      <c r="LPJ926" s="3"/>
      <c r="LPK926" s="721"/>
      <c r="LPL926" s="3"/>
      <c r="LPM926" s="525"/>
      <c r="LPN926" s="3"/>
      <c r="LPO926" s="721"/>
      <c r="LPP926" s="3"/>
      <c r="LPQ926" s="525"/>
      <c r="LPR926" s="3"/>
      <c r="LPS926" s="721"/>
      <c r="LPT926" s="3"/>
      <c r="LPU926" s="525"/>
      <c r="LPV926" s="3"/>
      <c r="LPW926" s="721"/>
      <c r="LPX926" s="3"/>
      <c r="LPY926" s="525"/>
      <c r="LPZ926" s="3"/>
      <c r="LQA926" s="721"/>
      <c r="LQB926" s="3"/>
      <c r="LQC926" s="525"/>
      <c r="LQD926" s="3"/>
      <c r="LQE926" s="721"/>
      <c r="LQF926" s="3"/>
      <c r="LQG926" s="525"/>
      <c r="LQH926" s="3"/>
      <c r="LQI926" s="721"/>
      <c r="LQJ926" s="3"/>
      <c r="LQK926" s="525"/>
      <c r="LQL926" s="3"/>
      <c r="LQM926" s="721"/>
      <c r="LQN926" s="3"/>
      <c r="LQO926" s="525"/>
      <c r="LQP926" s="3"/>
      <c r="LQQ926" s="721"/>
      <c r="LQR926" s="3"/>
      <c r="LQS926" s="525"/>
      <c r="LQT926" s="3"/>
      <c r="LQU926" s="721"/>
      <c r="LQV926" s="3"/>
      <c r="LQW926" s="525"/>
      <c r="LQX926" s="3"/>
      <c r="LQY926" s="721"/>
      <c r="LQZ926" s="3"/>
      <c r="LRA926" s="525"/>
      <c r="LRB926" s="3"/>
      <c r="LRC926" s="721"/>
      <c r="LRD926" s="3"/>
      <c r="LRE926" s="525"/>
      <c r="LRF926" s="3"/>
      <c r="LRG926" s="721"/>
      <c r="LRH926" s="3"/>
      <c r="LRI926" s="525"/>
      <c r="LRJ926" s="3"/>
      <c r="LRK926" s="721"/>
      <c r="LRL926" s="3"/>
      <c r="LRM926" s="525"/>
      <c r="LRN926" s="3"/>
      <c r="LRO926" s="721"/>
      <c r="LRP926" s="3"/>
      <c r="LRQ926" s="525"/>
      <c r="LRR926" s="3"/>
      <c r="LRS926" s="721"/>
      <c r="LRT926" s="3"/>
      <c r="LRU926" s="525"/>
      <c r="LRV926" s="3"/>
      <c r="LRW926" s="721"/>
      <c r="LRX926" s="3"/>
      <c r="LRY926" s="525"/>
      <c r="LRZ926" s="3"/>
      <c r="LSA926" s="721"/>
      <c r="LSB926" s="3"/>
      <c r="LSC926" s="525"/>
      <c r="LSD926" s="3"/>
      <c r="LSE926" s="721"/>
      <c r="LSF926" s="3"/>
      <c r="LSG926" s="525"/>
      <c r="LSH926" s="3"/>
      <c r="LSI926" s="721"/>
      <c r="LSJ926" s="3"/>
      <c r="LSK926" s="525"/>
      <c r="LSL926" s="3"/>
      <c r="LSM926" s="721"/>
      <c r="LSN926" s="3"/>
      <c r="LSO926" s="525"/>
      <c r="LSP926" s="3"/>
      <c r="LSQ926" s="721"/>
      <c r="LSR926" s="3"/>
      <c r="LSS926" s="525"/>
      <c r="LST926" s="3"/>
      <c r="LSU926" s="721"/>
      <c r="LSV926" s="3"/>
      <c r="LSW926" s="525"/>
      <c r="LSX926" s="3"/>
      <c r="LSY926" s="721"/>
      <c r="LSZ926" s="3"/>
      <c r="LTA926" s="525"/>
      <c r="LTB926" s="3"/>
      <c r="LTC926" s="721"/>
      <c r="LTD926" s="3"/>
      <c r="LTE926" s="525"/>
      <c r="LTF926" s="3"/>
      <c r="LTG926" s="721"/>
      <c r="LTH926" s="3"/>
      <c r="LTI926" s="525"/>
      <c r="LTJ926" s="3"/>
      <c r="LTK926" s="721"/>
      <c r="LTL926" s="3"/>
      <c r="LTM926" s="525"/>
      <c r="LTN926" s="3"/>
      <c r="LTO926" s="721"/>
      <c r="LTP926" s="3"/>
      <c r="LTQ926" s="525"/>
      <c r="LTR926" s="3"/>
      <c r="LTS926" s="721"/>
      <c r="LTT926" s="3"/>
      <c r="LTU926" s="525"/>
      <c r="LTV926" s="3"/>
      <c r="LTW926" s="721"/>
      <c r="LTX926" s="3"/>
      <c r="LTY926" s="525"/>
      <c r="LTZ926" s="3"/>
      <c r="LUA926" s="721"/>
      <c r="LUB926" s="3"/>
      <c r="LUC926" s="525"/>
      <c r="LUD926" s="3"/>
      <c r="LUE926" s="721"/>
      <c r="LUF926" s="3"/>
      <c r="LUG926" s="525"/>
      <c r="LUH926" s="3"/>
      <c r="LUI926" s="721"/>
      <c r="LUJ926" s="3"/>
      <c r="LUK926" s="525"/>
      <c r="LUL926" s="3"/>
      <c r="LUM926" s="721"/>
      <c r="LUN926" s="3"/>
      <c r="LUO926" s="525"/>
      <c r="LUP926" s="3"/>
      <c r="LUQ926" s="721"/>
      <c r="LUR926" s="3"/>
      <c r="LUS926" s="525"/>
      <c r="LUT926" s="3"/>
      <c r="LUU926" s="721"/>
      <c r="LUV926" s="3"/>
      <c r="LUW926" s="525"/>
      <c r="LUX926" s="3"/>
      <c r="LUY926" s="721"/>
      <c r="LUZ926" s="3"/>
      <c r="LVA926" s="525"/>
      <c r="LVB926" s="3"/>
      <c r="LVC926" s="721"/>
      <c r="LVD926" s="3"/>
      <c r="LVE926" s="525"/>
      <c r="LVF926" s="3"/>
      <c r="LVG926" s="721"/>
      <c r="LVH926" s="3"/>
      <c r="LVI926" s="525"/>
      <c r="LVJ926" s="3"/>
      <c r="LVK926" s="721"/>
      <c r="LVL926" s="3"/>
      <c r="LVM926" s="525"/>
      <c r="LVN926" s="3"/>
      <c r="LVO926" s="721"/>
      <c r="LVP926" s="3"/>
      <c r="LVQ926" s="525"/>
      <c r="LVR926" s="3"/>
      <c r="LVS926" s="721"/>
      <c r="LVT926" s="3"/>
      <c r="LVU926" s="525"/>
      <c r="LVV926" s="3"/>
      <c r="LVW926" s="721"/>
      <c r="LVX926" s="3"/>
      <c r="LVY926" s="525"/>
      <c r="LVZ926" s="3"/>
      <c r="LWA926" s="721"/>
      <c r="LWB926" s="3"/>
      <c r="LWC926" s="525"/>
      <c r="LWD926" s="3"/>
      <c r="LWE926" s="721"/>
      <c r="LWF926" s="3"/>
      <c r="LWG926" s="525"/>
      <c r="LWH926" s="3"/>
      <c r="LWI926" s="721"/>
      <c r="LWJ926" s="3"/>
      <c r="LWK926" s="525"/>
      <c r="LWL926" s="3"/>
      <c r="LWM926" s="721"/>
      <c r="LWN926" s="3"/>
      <c r="LWO926" s="525"/>
      <c r="LWP926" s="3"/>
      <c r="LWQ926" s="721"/>
      <c r="LWR926" s="3"/>
      <c r="LWS926" s="525"/>
      <c r="LWT926" s="3"/>
      <c r="LWU926" s="721"/>
      <c r="LWV926" s="3"/>
      <c r="LWW926" s="525"/>
      <c r="LWX926" s="3"/>
      <c r="LWY926" s="721"/>
      <c r="LWZ926" s="3"/>
      <c r="LXA926" s="525"/>
      <c r="LXB926" s="3"/>
      <c r="LXC926" s="721"/>
      <c r="LXD926" s="3"/>
      <c r="LXE926" s="525"/>
      <c r="LXF926" s="3"/>
      <c r="LXG926" s="721"/>
      <c r="LXH926" s="3"/>
      <c r="LXI926" s="525"/>
      <c r="LXJ926" s="3"/>
      <c r="LXK926" s="721"/>
      <c r="LXL926" s="3"/>
      <c r="LXM926" s="525"/>
      <c r="LXN926" s="3"/>
      <c r="LXO926" s="721"/>
      <c r="LXP926" s="3"/>
      <c r="LXQ926" s="525"/>
      <c r="LXR926" s="3"/>
      <c r="LXS926" s="721"/>
      <c r="LXT926" s="3"/>
      <c r="LXU926" s="525"/>
      <c r="LXV926" s="3"/>
      <c r="LXW926" s="721"/>
      <c r="LXX926" s="3"/>
      <c r="LXY926" s="525"/>
      <c r="LXZ926" s="3"/>
      <c r="LYA926" s="721"/>
      <c r="LYB926" s="3"/>
      <c r="LYC926" s="525"/>
      <c r="LYD926" s="3"/>
      <c r="LYE926" s="721"/>
      <c r="LYF926" s="3"/>
      <c r="LYG926" s="525"/>
      <c r="LYH926" s="3"/>
      <c r="LYI926" s="721"/>
      <c r="LYJ926" s="3"/>
      <c r="LYK926" s="525"/>
      <c r="LYL926" s="3"/>
      <c r="LYM926" s="721"/>
      <c r="LYN926" s="3"/>
      <c r="LYO926" s="525"/>
      <c r="LYP926" s="3"/>
      <c r="LYQ926" s="721"/>
      <c r="LYR926" s="3"/>
      <c r="LYS926" s="525"/>
      <c r="LYT926" s="3"/>
      <c r="LYU926" s="721"/>
      <c r="LYV926" s="3"/>
      <c r="LYW926" s="525"/>
      <c r="LYX926" s="3"/>
      <c r="LYY926" s="721"/>
      <c r="LYZ926" s="3"/>
      <c r="LZA926" s="525"/>
      <c r="LZB926" s="3"/>
      <c r="LZC926" s="721"/>
      <c r="LZD926" s="3"/>
      <c r="LZE926" s="525"/>
      <c r="LZF926" s="3"/>
      <c r="LZG926" s="721"/>
      <c r="LZH926" s="3"/>
      <c r="LZI926" s="525"/>
      <c r="LZJ926" s="3"/>
      <c r="LZK926" s="721"/>
      <c r="LZL926" s="3"/>
      <c r="LZM926" s="525"/>
      <c r="LZN926" s="3"/>
      <c r="LZO926" s="721"/>
      <c r="LZP926" s="3"/>
      <c r="LZQ926" s="525"/>
      <c r="LZR926" s="3"/>
      <c r="LZS926" s="721"/>
      <c r="LZT926" s="3"/>
      <c r="LZU926" s="525"/>
      <c r="LZV926" s="3"/>
      <c r="LZW926" s="721"/>
      <c r="LZX926" s="3"/>
      <c r="LZY926" s="525"/>
      <c r="LZZ926" s="3"/>
      <c r="MAA926" s="721"/>
      <c r="MAB926" s="3"/>
      <c r="MAC926" s="525"/>
      <c r="MAD926" s="3"/>
      <c r="MAE926" s="721"/>
      <c r="MAF926" s="3"/>
      <c r="MAG926" s="525"/>
      <c r="MAH926" s="3"/>
      <c r="MAI926" s="721"/>
      <c r="MAJ926" s="3"/>
      <c r="MAK926" s="525"/>
      <c r="MAL926" s="3"/>
      <c r="MAM926" s="721"/>
      <c r="MAN926" s="3"/>
      <c r="MAO926" s="525"/>
      <c r="MAP926" s="3"/>
      <c r="MAQ926" s="721"/>
      <c r="MAR926" s="3"/>
      <c r="MAS926" s="525"/>
      <c r="MAT926" s="3"/>
      <c r="MAU926" s="721"/>
      <c r="MAV926" s="3"/>
      <c r="MAW926" s="525"/>
      <c r="MAX926" s="3"/>
      <c r="MAY926" s="721"/>
      <c r="MAZ926" s="3"/>
      <c r="MBA926" s="525"/>
      <c r="MBB926" s="3"/>
      <c r="MBC926" s="721"/>
      <c r="MBD926" s="3"/>
      <c r="MBE926" s="525"/>
      <c r="MBF926" s="3"/>
      <c r="MBG926" s="721"/>
      <c r="MBH926" s="3"/>
      <c r="MBI926" s="525"/>
      <c r="MBJ926" s="3"/>
      <c r="MBK926" s="721"/>
      <c r="MBL926" s="3"/>
      <c r="MBM926" s="525"/>
      <c r="MBN926" s="3"/>
      <c r="MBO926" s="721"/>
      <c r="MBP926" s="3"/>
      <c r="MBQ926" s="525"/>
      <c r="MBR926" s="3"/>
      <c r="MBS926" s="721"/>
      <c r="MBT926" s="3"/>
      <c r="MBU926" s="525"/>
      <c r="MBV926" s="3"/>
      <c r="MBW926" s="721"/>
      <c r="MBX926" s="3"/>
      <c r="MBY926" s="525"/>
      <c r="MBZ926" s="3"/>
      <c r="MCA926" s="721"/>
      <c r="MCB926" s="3"/>
      <c r="MCC926" s="525"/>
      <c r="MCD926" s="3"/>
      <c r="MCE926" s="721"/>
      <c r="MCF926" s="3"/>
      <c r="MCG926" s="525"/>
      <c r="MCH926" s="3"/>
      <c r="MCI926" s="721"/>
      <c r="MCJ926" s="3"/>
      <c r="MCK926" s="525"/>
      <c r="MCL926" s="3"/>
      <c r="MCM926" s="721"/>
      <c r="MCN926" s="3"/>
      <c r="MCO926" s="525"/>
      <c r="MCP926" s="3"/>
      <c r="MCQ926" s="721"/>
      <c r="MCR926" s="3"/>
      <c r="MCS926" s="525"/>
      <c r="MCT926" s="3"/>
      <c r="MCU926" s="721"/>
      <c r="MCV926" s="3"/>
      <c r="MCW926" s="525"/>
      <c r="MCX926" s="3"/>
      <c r="MCY926" s="721"/>
      <c r="MCZ926" s="3"/>
      <c r="MDA926" s="525"/>
      <c r="MDB926" s="3"/>
      <c r="MDC926" s="721"/>
      <c r="MDD926" s="3"/>
      <c r="MDE926" s="525"/>
      <c r="MDF926" s="3"/>
      <c r="MDG926" s="721"/>
      <c r="MDH926" s="3"/>
      <c r="MDI926" s="525"/>
      <c r="MDJ926" s="3"/>
      <c r="MDK926" s="721"/>
      <c r="MDL926" s="3"/>
      <c r="MDM926" s="525"/>
      <c r="MDN926" s="3"/>
      <c r="MDO926" s="721"/>
      <c r="MDP926" s="3"/>
      <c r="MDQ926" s="525"/>
      <c r="MDR926" s="3"/>
      <c r="MDS926" s="721"/>
      <c r="MDT926" s="3"/>
      <c r="MDU926" s="525"/>
      <c r="MDV926" s="3"/>
      <c r="MDW926" s="721"/>
      <c r="MDX926" s="3"/>
      <c r="MDY926" s="525"/>
      <c r="MDZ926" s="3"/>
      <c r="MEA926" s="721"/>
      <c r="MEB926" s="3"/>
      <c r="MEC926" s="525"/>
      <c r="MED926" s="3"/>
      <c r="MEE926" s="721"/>
      <c r="MEF926" s="3"/>
      <c r="MEG926" s="525"/>
      <c r="MEH926" s="3"/>
      <c r="MEI926" s="721"/>
      <c r="MEJ926" s="3"/>
      <c r="MEK926" s="525"/>
      <c r="MEL926" s="3"/>
      <c r="MEM926" s="721"/>
      <c r="MEN926" s="3"/>
      <c r="MEO926" s="525"/>
      <c r="MEP926" s="3"/>
      <c r="MEQ926" s="721"/>
      <c r="MER926" s="3"/>
      <c r="MES926" s="525"/>
      <c r="MET926" s="3"/>
      <c r="MEU926" s="721"/>
      <c r="MEV926" s="3"/>
      <c r="MEW926" s="525"/>
      <c r="MEX926" s="3"/>
      <c r="MEY926" s="721"/>
      <c r="MEZ926" s="3"/>
      <c r="MFA926" s="525"/>
      <c r="MFB926" s="3"/>
      <c r="MFC926" s="721"/>
      <c r="MFD926" s="3"/>
      <c r="MFE926" s="525"/>
      <c r="MFF926" s="3"/>
      <c r="MFG926" s="721"/>
      <c r="MFH926" s="3"/>
      <c r="MFI926" s="525"/>
      <c r="MFJ926" s="3"/>
      <c r="MFK926" s="721"/>
      <c r="MFL926" s="3"/>
      <c r="MFM926" s="525"/>
      <c r="MFN926" s="3"/>
      <c r="MFO926" s="721"/>
      <c r="MFP926" s="3"/>
      <c r="MFQ926" s="525"/>
      <c r="MFR926" s="3"/>
      <c r="MFS926" s="721"/>
      <c r="MFT926" s="3"/>
      <c r="MFU926" s="525"/>
      <c r="MFV926" s="3"/>
      <c r="MFW926" s="721"/>
      <c r="MFX926" s="3"/>
      <c r="MFY926" s="525"/>
      <c r="MFZ926" s="3"/>
      <c r="MGA926" s="721"/>
      <c r="MGB926" s="3"/>
      <c r="MGC926" s="525"/>
      <c r="MGD926" s="3"/>
      <c r="MGE926" s="721"/>
      <c r="MGF926" s="3"/>
      <c r="MGG926" s="525"/>
      <c r="MGH926" s="3"/>
      <c r="MGI926" s="721"/>
      <c r="MGJ926" s="3"/>
      <c r="MGK926" s="525"/>
      <c r="MGL926" s="3"/>
      <c r="MGM926" s="721"/>
      <c r="MGN926" s="3"/>
      <c r="MGO926" s="525"/>
      <c r="MGP926" s="3"/>
      <c r="MGQ926" s="721"/>
      <c r="MGR926" s="3"/>
      <c r="MGS926" s="525"/>
      <c r="MGT926" s="3"/>
      <c r="MGU926" s="721"/>
      <c r="MGV926" s="3"/>
      <c r="MGW926" s="525"/>
      <c r="MGX926" s="3"/>
      <c r="MGY926" s="721"/>
      <c r="MGZ926" s="3"/>
      <c r="MHA926" s="525"/>
      <c r="MHB926" s="3"/>
      <c r="MHC926" s="721"/>
      <c r="MHD926" s="3"/>
      <c r="MHE926" s="525"/>
      <c r="MHF926" s="3"/>
      <c r="MHG926" s="721"/>
      <c r="MHH926" s="3"/>
      <c r="MHI926" s="525"/>
      <c r="MHJ926" s="3"/>
      <c r="MHK926" s="721"/>
      <c r="MHL926" s="3"/>
      <c r="MHM926" s="525"/>
      <c r="MHN926" s="3"/>
      <c r="MHO926" s="721"/>
      <c r="MHP926" s="3"/>
      <c r="MHQ926" s="525"/>
      <c r="MHR926" s="3"/>
      <c r="MHS926" s="721"/>
      <c r="MHT926" s="3"/>
      <c r="MHU926" s="525"/>
      <c r="MHV926" s="3"/>
      <c r="MHW926" s="721"/>
      <c r="MHX926" s="3"/>
      <c r="MHY926" s="525"/>
      <c r="MHZ926" s="3"/>
      <c r="MIA926" s="721"/>
      <c r="MIB926" s="3"/>
      <c r="MIC926" s="525"/>
      <c r="MID926" s="3"/>
      <c r="MIE926" s="721"/>
      <c r="MIF926" s="3"/>
      <c r="MIG926" s="525"/>
      <c r="MIH926" s="3"/>
      <c r="MII926" s="721"/>
      <c r="MIJ926" s="3"/>
      <c r="MIK926" s="525"/>
      <c r="MIL926" s="3"/>
      <c r="MIM926" s="721"/>
      <c r="MIN926" s="3"/>
      <c r="MIO926" s="525"/>
      <c r="MIP926" s="3"/>
      <c r="MIQ926" s="721"/>
      <c r="MIR926" s="3"/>
      <c r="MIS926" s="525"/>
      <c r="MIT926" s="3"/>
      <c r="MIU926" s="721"/>
      <c r="MIV926" s="3"/>
      <c r="MIW926" s="525"/>
      <c r="MIX926" s="3"/>
      <c r="MIY926" s="721"/>
      <c r="MIZ926" s="3"/>
      <c r="MJA926" s="525"/>
      <c r="MJB926" s="3"/>
      <c r="MJC926" s="721"/>
      <c r="MJD926" s="3"/>
      <c r="MJE926" s="525"/>
      <c r="MJF926" s="3"/>
      <c r="MJG926" s="721"/>
      <c r="MJH926" s="3"/>
      <c r="MJI926" s="525"/>
      <c r="MJJ926" s="3"/>
      <c r="MJK926" s="721"/>
      <c r="MJL926" s="3"/>
      <c r="MJM926" s="525"/>
      <c r="MJN926" s="3"/>
      <c r="MJO926" s="721"/>
      <c r="MJP926" s="3"/>
      <c r="MJQ926" s="525"/>
      <c r="MJR926" s="3"/>
      <c r="MJS926" s="721"/>
      <c r="MJT926" s="3"/>
      <c r="MJU926" s="525"/>
      <c r="MJV926" s="3"/>
      <c r="MJW926" s="721"/>
      <c r="MJX926" s="3"/>
      <c r="MJY926" s="525"/>
      <c r="MJZ926" s="3"/>
      <c r="MKA926" s="721"/>
      <c r="MKB926" s="3"/>
      <c r="MKC926" s="525"/>
      <c r="MKD926" s="3"/>
      <c r="MKE926" s="721"/>
      <c r="MKF926" s="3"/>
      <c r="MKG926" s="525"/>
      <c r="MKH926" s="3"/>
      <c r="MKI926" s="721"/>
      <c r="MKJ926" s="3"/>
      <c r="MKK926" s="525"/>
      <c r="MKL926" s="3"/>
      <c r="MKM926" s="721"/>
      <c r="MKN926" s="3"/>
      <c r="MKO926" s="525"/>
      <c r="MKP926" s="3"/>
      <c r="MKQ926" s="721"/>
      <c r="MKR926" s="3"/>
      <c r="MKS926" s="525"/>
      <c r="MKT926" s="3"/>
      <c r="MKU926" s="721"/>
      <c r="MKV926" s="3"/>
      <c r="MKW926" s="525"/>
      <c r="MKX926" s="3"/>
      <c r="MKY926" s="721"/>
      <c r="MKZ926" s="3"/>
      <c r="MLA926" s="525"/>
      <c r="MLB926" s="3"/>
      <c r="MLC926" s="721"/>
      <c r="MLD926" s="3"/>
      <c r="MLE926" s="525"/>
      <c r="MLF926" s="3"/>
      <c r="MLG926" s="721"/>
      <c r="MLH926" s="3"/>
      <c r="MLI926" s="525"/>
      <c r="MLJ926" s="3"/>
      <c r="MLK926" s="721"/>
      <c r="MLL926" s="3"/>
      <c r="MLM926" s="525"/>
      <c r="MLN926" s="3"/>
      <c r="MLO926" s="721"/>
      <c r="MLP926" s="3"/>
      <c r="MLQ926" s="525"/>
      <c r="MLR926" s="3"/>
      <c r="MLS926" s="721"/>
      <c r="MLT926" s="3"/>
      <c r="MLU926" s="525"/>
      <c r="MLV926" s="3"/>
      <c r="MLW926" s="721"/>
      <c r="MLX926" s="3"/>
      <c r="MLY926" s="525"/>
      <c r="MLZ926" s="3"/>
      <c r="MMA926" s="721"/>
      <c r="MMB926" s="3"/>
      <c r="MMC926" s="525"/>
      <c r="MMD926" s="3"/>
      <c r="MME926" s="721"/>
      <c r="MMF926" s="3"/>
      <c r="MMG926" s="525"/>
      <c r="MMH926" s="3"/>
      <c r="MMI926" s="721"/>
      <c r="MMJ926" s="3"/>
      <c r="MMK926" s="525"/>
      <c r="MML926" s="3"/>
      <c r="MMM926" s="721"/>
      <c r="MMN926" s="3"/>
      <c r="MMO926" s="525"/>
      <c r="MMP926" s="3"/>
      <c r="MMQ926" s="721"/>
      <c r="MMR926" s="3"/>
      <c r="MMS926" s="525"/>
      <c r="MMT926" s="3"/>
      <c r="MMU926" s="721"/>
      <c r="MMV926" s="3"/>
      <c r="MMW926" s="525"/>
      <c r="MMX926" s="3"/>
      <c r="MMY926" s="721"/>
      <c r="MMZ926" s="3"/>
      <c r="MNA926" s="525"/>
      <c r="MNB926" s="3"/>
      <c r="MNC926" s="721"/>
      <c r="MND926" s="3"/>
      <c r="MNE926" s="525"/>
      <c r="MNF926" s="3"/>
      <c r="MNG926" s="721"/>
      <c r="MNH926" s="3"/>
      <c r="MNI926" s="525"/>
      <c r="MNJ926" s="3"/>
      <c r="MNK926" s="721"/>
      <c r="MNL926" s="3"/>
      <c r="MNM926" s="525"/>
      <c r="MNN926" s="3"/>
      <c r="MNO926" s="721"/>
      <c r="MNP926" s="3"/>
      <c r="MNQ926" s="525"/>
      <c r="MNR926" s="3"/>
      <c r="MNS926" s="721"/>
      <c r="MNT926" s="3"/>
      <c r="MNU926" s="525"/>
      <c r="MNV926" s="3"/>
      <c r="MNW926" s="721"/>
      <c r="MNX926" s="3"/>
      <c r="MNY926" s="525"/>
      <c r="MNZ926" s="3"/>
      <c r="MOA926" s="721"/>
      <c r="MOB926" s="3"/>
      <c r="MOC926" s="525"/>
      <c r="MOD926" s="3"/>
      <c r="MOE926" s="721"/>
      <c r="MOF926" s="3"/>
      <c r="MOG926" s="525"/>
      <c r="MOH926" s="3"/>
      <c r="MOI926" s="721"/>
      <c r="MOJ926" s="3"/>
      <c r="MOK926" s="525"/>
      <c r="MOL926" s="3"/>
      <c r="MOM926" s="721"/>
      <c r="MON926" s="3"/>
      <c r="MOO926" s="525"/>
      <c r="MOP926" s="3"/>
      <c r="MOQ926" s="721"/>
      <c r="MOR926" s="3"/>
      <c r="MOS926" s="525"/>
      <c r="MOT926" s="3"/>
      <c r="MOU926" s="721"/>
      <c r="MOV926" s="3"/>
      <c r="MOW926" s="525"/>
      <c r="MOX926" s="3"/>
      <c r="MOY926" s="721"/>
      <c r="MOZ926" s="3"/>
      <c r="MPA926" s="525"/>
      <c r="MPB926" s="3"/>
      <c r="MPC926" s="721"/>
      <c r="MPD926" s="3"/>
      <c r="MPE926" s="525"/>
      <c r="MPF926" s="3"/>
      <c r="MPG926" s="721"/>
      <c r="MPH926" s="3"/>
      <c r="MPI926" s="525"/>
      <c r="MPJ926" s="3"/>
      <c r="MPK926" s="721"/>
      <c r="MPL926" s="3"/>
      <c r="MPM926" s="525"/>
      <c r="MPN926" s="3"/>
      <c r="MPO926" s="721"/>
      <c r="MPP926" s="3"/>
      <c r="MPQ926" s="525"/>
      <c r="MPR926" s="3"/>
      <c r="MPS926" s="721"/>
      <c r="MPT926" s="3"/>
      <c r="MPU926" s="525"/>
      <c r="MPV926" s="3"/>
      <c r="MPW926" s="721"/>
      <c r="MPX926" s="3"/>
      <c r="MPY926" s="525"/>
      <c r="MPZ926" s="3"/>
      <c r="MQA926" s="721"/>
      <c r="MQB926" s="3"/>
      <c r="MQC926" s="525"/>
      <c r="MQD926" s="3"/>
      <c r="MQE926" s="721"/>
      <c r="MQF926" s="3"/>
      <c r="MQG926" s="525"/>
      <c r="MQH926" s="3"/>
      <c r="MQI926" s="721"/>
      <c r="MQJ926" s="3"/>
      <c r="MQK926" s="525"/>
      <c r="MQL926" s="3"/>
      <c r="MQM926" s="721"/>
      <c r="MQN926" s="3"/>
      <c r="MQO926" s="525"/>
      <c r="MQP926" s="3"/>
      <c r="MQQ926" s="721"/>
      <c r="MQR926" s="3"/>
      <c r="MQS926" s="525"/>
      <c r="MQT926" s="3"/>
      <c r="MQU926" s="721"/>
      <c r="MQV926" s="3"/>
      <c r="MQW926" s="525"/>
      <c r="MQX926" s="3"/>
      <c r="MQY926" s="721"/>
      <c r="MQZ926" s="3"/>
      <c r="MRA926" s="525"/>
      <c r="MRB926" s="3"/>
      <c r="MRC926" s="721"/>
      <c r="MRD926" s="3"/>
      <c r="MRE926" s="525"/>
      <c r="MRF926" s="3"/>
      <c r="MRG926" s="721"/>
      <c r="MRH926" s="3"/>
      <c r="MRI926" s="525"/>
      <c r="MRJ926" s="3"/>
      <c r="MRK926" s="721"/>
      <c r="MRL926" s="3"/>
      <c r="MRM926" s="525"/>
      <c r="MRN926" s="3"/>
      <c r="MRO926" s="721"/>
      <c r="MRP926" s="3"/>
      <c r="MRQ926" s="525"/>
      <c r="MRR926" s="3"/>
      <c r="MRS926" s="721"/>
      <c r="MRT926" s="3"/>
      <c r="MRU926" s="525"/>
      <c r="MRV926" s="3"/>
      <c r="MRW926" s="721"/>
      <c r="MRX926" s="3"/>
      <c r="MRY926" s="525"/>
      <c r="MRZ926" s="3"/>
      <c r="MSA926" s="721"/>
      <c r="MSB926" s="3"/>
      <c r="MSC926" s="525"/>
      <c r="MSD926" s="3"/>
      <c r="MSE926" s="721"/>
      <c r="MSF926" s="3"/>
      <c r="MSG926" s="525"/>
      <c r="MSH926" s="3"/>
      <c r="MSI926" s="721"/>
      <c r="MSJ926" s="3"/>
      <c r="MSK926" s="525"/>
      <c r="MSL926" s="3"/>
      <c r="MSM926" s="721"/>
      <c r="MSN926" s="3"/>
      <c r="MSO926" s="525"/>
      <c r="MSP926" s="3"/>
      <c r="MSQ926" s="721"/>
      <c r="MSR926" s="3"/>
      <c r="MSS926" s="525"/>
      <c r="MST926" s="3"/>
      <c r="MSU926" s="721"/>
      <c r="MSV926" s="3"/>
      <c r="MSW926" s="525"/>
      <c r="MSX926" s="3"/>
      <c r="MSY926" s="721"/>
      <c r="MSZ926" s="3"/>
      <c r="MTA926" s="525"/>
      <c r="MTB926" s="3"/>
      <c r="MTC926" s="721"/>
      <c r="MTD926" s="3"/>
      <c r="MTE926" s="525"/>
      <c r="MTF926" s="3"/>
      <c r="MTG926" s="721"/>
      <c r="MTH926" s="3"/>
      <c r="MTI926" s="525"/>
      <c r="MTJ926" s="3"/>
      <c r="MTK926" s="721"/>
      <c r="MTL926" s="3"/>
      <c r="MTM926" s="525"/>
      <c r="MTN926" s="3"/>
      <c r="MTO926" s="721"/>
      <c r="MTP926" s="3"/>
      <c r="MTQ926" s="525"/>
      <c r="MTR926" s="3"/>
      <c r="MTS926" s="721"/>
      <c r="MTT926" s="3"/>
      <c r="MTU926" s="525"/>
      <c r="MTV926" s="3"/>
      <c r="MTW926" s="721"/>
      <c r="MTX926" s="3"/>
      <c r="MTY926" s="525"/>
      <c r="MTZ926" s="3"/>
      <c r="MUA926" s="721"/>
      <c r="MUB926" s="3"/>
      <c r="MUC926" s="525"/>
      <c r="MUD926" s="3"/>
      <c r="MUE926" s="721"/>
      <c r="MUF926" s="3"/>
      <c r="MUG926" s="525"/>
      <c r="MUH926" s="3"/>
      <c r="MUI926" s="721"/>
      <c r="MUJ926" s="3"/>
      <c r="MUK926" s="525"/>
      <c r="MUL926" s="3"/>
      <c r="MUM926" s="721"/>
      <c r="MUN926" s="3"/>
      <c r="MUO926" s="525"/>
      <c r="MUP926" s="3"/>
      <c r="MUQ926" s="721"/>
      <c r="MUR926" s="3"/>
      <c r="MUS926" s="525"/>
      <c r="MUT926" s="3"/>
      <c r="MUU926" s="721"/>
      <c r="MUV926" s="3"/>
      <c r="MUW926" s="525"/>
      <c r="MUX926" s="3"/>
      <c r="MUY926" s="721"/>
      <c r="MUZ926" s="3"/>
      <c r="MVA926" s="525"/>
      <c r="MVB926" s="3"/>
      <c r="MVC926" s="721"/>
      <c r="MVD926" s="3"/>
      <c r="MVE926" s="525"/>
      <c r="MVF926" s="3"/>
      <c r="MVG926" s="721"/>
      <c r="MVH926" s="3"/>
      <c r="MVI926" s="525"/>
      <c r="MVJ926" s="3"/>
      <c r="MVK926" s="721"/>
      <c r="MVL926" s="3"/>
      <c r="MVM926" s="525"/>
      <c r="MVN926" s="3"/>
      <c r="MVO926" s="721"/>
      <c r="MVP926" s="3"/>
      <c r="MVQ926" s="525"/>
      <c r="MVR926" s="3"/>
      <c r="MVS926" s="721"/>
      <c r="MVT926" s="3"/>
      <c r="MVU926" s="525"/>
      <c r="MVV926" s="3"/>
      <c r="MVW926" s="721"/>
      <c r="MVX926" s="3"/>
      <c r="MVY926" s="525"/>
      <c r="MVZ926" s="3"/>
      <c r="MWA926" s="721"/>
      <c r="MWB926" s="3"/>
      <c r="MWC926" s="525"/>
      <c r="MWD926" s="3"/>
      <c r="MWE926" s="721"/>
      <c r="MWF926" s="3"/>
      <c r="MWG926" s="525"/>
      <c r="MWH926" s="3"/>
      <c r="MWI926" s="721"/>
      <c r="MWJ926" s="3"/>
      <c r="MWK926" s="525"/>
      <c r="MWL926" s="3"/>
      <c r="MWM926" s="721"/>
      <c r="MWN926" s="3"/>
      <c r="MWO926" s="525"/>
      <c r="MWP926" s="3"/>
      <c r="MWQ926" s="721"/>
      <c r="MWR926" s="3"/>
      <c r="MWS926" s="525"/>
      <c r="MWT926" s="3"/>
      <c r="MWU926" s="721"/>
      <c r="MWV926" s="3"/>
      <c r="MWW926" s="525"/>
      <c r="MWX926" s="3"/>
      <c r="MWY926" s="721"/>
      <c r="MWZ926" s="3"/>
      <c r="MXA926" s="525"/>
      <c r="MXB926" s="3"/>
      <c r="MXC926" s="721"/>
      <c r="MXD926" s="3"/>
      <c r="MXE926" s="525"/>
      <c r="MXF926" s="3"/>
      <c r="MXG926" s="721"/>
      <c r="MXH926" s="3"/>
      <c r="MXI926" s="525"/>
      <c r="MXJ926" s="3"/>
      <c r="MXK926" s="721"/>
      <c r="MXL926" s="3"/>
      <c r="MXM926" s="525"/>
      <c r="MXN926" s="3"/>
      <c r="MXO926" s="721"/>
      <c r="MXP926" s="3"/>
      <c r="MXQ926" s="525"/>
      <c r="MXR926" s="3"/>
      <c r="MXS926" s="721"/>
      <c r="MXT926" s="3"/>
      <c r="MXU926" s="525"/>
      <c r="MXV926" s="3"/>
      <c r="MXW926" s="721"/>
      <c r="MXX926" s="3"/>
      <c r="MXY926" s="525"/>
      <c r="MXZ926" s="3"/>
      <c r="MYA926" s="721"/>
      <c r="MYB926" s="3"/>
      <c r="MYC926" s="525"/>
      <c r="MYD926" s="3"/>
      <c r="MYE926" s="721"/>
      <c r="MYF926" s="3"/>
      <c r="MYG926" s="525"/>
      <c r="MYH926" s="3"/>
      <c r="MYI926" s="721"/>
      <c r="MYJ926" s="3"/>
      <c r="MYK926" s="525"/>
      <c r="MYL926" s="3"/>
      <c r="MYM926" s="721"/>
      <c r="MYN926" s="3"/>
      <c r="MYO926" s="525"/>
      <c r="MYP926" s="3"/>
      <c r="MYQ926" s="721"/>
      <c r="MYR926" s="3"/>
      <c r="MYS926" s="525"/>
      <c r="MYT926" s="3"/>
      <c r="MYU926" s="721"/>
      <c r="MYV926" s="3"/>
      <c r="MYW926" s="525"/>
      <c r="MYX926" s="3"/>
      <c r="MYY926" s="721"/>
      <c r="MYZ926" s="3"/>
      <c r="MZA926" s="525"/>
      <c r="MZB926" s="3"/>
      <c r="MZC926" s="721"/>
      <c r="MZD926" s="3"/>
      <c r="MZE926" s="525"/>
      <c r="MZF926" s="3"/>
      <c r="MZG926" s="721"/>
      <c r="MZH926" s="3"/>
      <c r="MZI926" s="525"/>
      <c r="MZJ926" s="3"/>
      <c r="MZK926" s="721"/>
      <c r="MZL926" s="3"/>
      <c r="MZM926" s="525"/>
      <c r="MZN926" s="3"/>
      <c r="MZO926" s="721"/>
      <c r="MZP926" s="3"/>
      <c r="MZQ926" s="525"/>
      <c r="MZR926" s="3"/>
      <c r="MZS926" s="721"/>
      <c r="MZT926" s="3"/>
      <c r="MZU926" s="525"/>
      <c r="MZV926" s="3"/>
      <c r="MZW926" s="721"/>
      <c r="MZX926" s="3"/>
      <c r="MZY926" s="525"/>
      <c r="MZZ926" s="3"/>
      <c r="NAA926" s="721"/>
      <c r="NAB926" s="3"/>
      <c r="NAC926" s="525"/>
      <c r="NAD926" s="3"/>
      <c r="NAE926" s="721"/>
      <c r="NAF926" s="3"/>
      <c r="NAG926" s="525"/>
      <c r="NAH926" s="3"/>
      <c r="NAI926" s="721"/>
      <c r="NAJ926" s="3"/>
      <c r="NAK926" s="525"/>
      <c r="NAL926" s="3"/>
      <c r="NAM926" s="721"/>
      <c r="NAN926" s="3"/>
      <c r="NAO926" s="525"/>
      <c r="NAP926" s="3"/>
      <c r="NAQ926" s="721"/>
      <c r="NAR926" s="3"/>
      <c r="NAS926" s="525"/>
      <c r="NAT926" s="3"/>
      <c r="NAU926" s="721"/>
      <c r="NAV926" s="3"/>
      <c r="NAW926" s="525"/>
      <c r="NAX926" s="3"/>
      <c r="NAY926" s="721"/>
      <c r="NAZ926" s="3"/>
      <c r="NBA926" s="525"/>
      <c r="NBB926" s="3"/>
      <c r="NBC926" s="721"/>
      <c r="NBD926" s="3"/>
      <c r="NBE926" s="525"/>
      <c r="NBF926" s="3"/>
      <c r="NBG926" s="721"/>
      <c r="NBH926" s="3"/>
      <c r="NBI926" s="525"/>
      <c r="NBJ926" s="3"/>
      <c r="NBK926" s="721"/>
      <c r="NBL926" s="3"/>
      <c r="NBM926" s="525"/>
      <c r="NBN926" s="3"/>
      <c r="NBO926" s="721"/>
      <c r="NBP926" s="3"/>
      <c r="NBQ926" s="525"/>
      <c r="NBR926" s="3"/>
      <c r="NBS926" s="721"/>
      <c r="NBT926" s="3"/>
      <c r="NBU926" s="525"/>
      <c r="NBV926" s="3"/>
      <c r="NBW926" s="721"/>
      <c r="NBX926" s="3"/>
      <c r="NBY926" s="525"/>
      <c r="NBZ926" s="3"/>
      <c r="NCA926" s="721"/>
      <c r="NCB926" s="3"/>
      <c r="NCC926" s="525"/>
      <c r="NCD926" s="3"/>
      <c r="NCE926" s="721"/>
      <c r="NCF926" s="3"/>
      <c r="NCG926" s="525"/>
      <c r="NCH926" s="3"/>
      <c r="NCI926" s="721"/>
      <c r="NCJ926" s="3"/>
      <c r="NCK926" s="525"/>
      <c r="NCL926" s="3"/>
      <c r="NCM926" s="721"/>
      <c r="NCN926" s="3"/>
      <c r="NCO926" s="525"/>
      <c r="NCP926" s="3"/>
      <c r="NCQ926" s="721"/>
      <c r="NCR926" s="3"/>
      <c r="NCS926" s="525"/>
      <c r="NCT926" s="3"/>
      <c r="NCU926" s="721"/>
      <c r="NCV926" s="3"/>
      <c r="NCW926" s="525"/>
      <c r="NCX926" s="3"/>
      <c r="NCY926" s="721"/>
      <c r="NCZ926" s="3"/>
      <c r="NDA926" s="525"/>
      <c r="NDB926" s="3"/>
      <c r="NDC926" s="721"/>
      <c r="NDD926" s="3"/>
      <c r="NDE926" s="525"/>
      <c r="NDF926" s="3"/>
      <c r="NDG926" s="721"/>
      <c r="NDH926" s="3"/>
      <c r="NDI926" s="525"/>
      <c r="NDJ926" s="3"/>
      <c r="NDK926" s="721"/>
      <c r="NDL926" s="3"/>
      <c r="NDM926" s="525"/>
      <c r="NDN926" s="3"/>
      <c r="NDO926" s="721"/>
      <c r="NDP926" s="3"/>
      <c r="NDQ926" s="525"/>
      <c r="NDR926" s="3"/>
      <c r="NDS926" s="721"/>
      <c r="NDT926" s="3"/>
      <c r="NDU926" s="525"/>
      <c r="NDV926" s="3"/>
      <c r="NDW926" s="721"/>
      <c r="NDX926" s="3"/>
      <c r="NDY926" s="525"/>
      <c r="NDZ926" s="3"/>
      <c r="NEA926" s="721"/>
      <c r="NEB926" s="3"/>
      <c r="NEC926" s="525"/>
      <c r="NED926" s="3"/>
      <c r="NEE926" s="721"/>
      <c r="NEF926" s="3"/>
      <c r="NEG926" s="525"/>
      <c r="NEH926" s="3"/>
      <c r="NEI926" s="721"/>
      <c r="NEJ926" s="3"/>
      <c r="NEK926" s="525"/>
      <c r="NEL926" s="3"/>
      <c r="NEM926" s="721"/>
      <c r="NEN926" s="3"/>
      <c r="NEO926" s="525"/>
      <c r="NEP926" s="3"/>
      <c r="NEQ926" s="721"/>
      <c r="NER926" s="3"/>
      <c r="NES926" s="525"/>
      <c r="NET926" s="3"/>
      <c r="NEU926" s="721"/>
      <c r="NEV926" s="3"/>
      <c r="NEW926" s="525"/>
      <c r="NEX926" s="3"/>
      <c r="NEY926" s="721"/>
      <c r="NEZ926" s="3"/>
      <c r="NFA926" s="525"/>
      <c r="NFB926" s="3"/>
      <c r="NFC926" s="721"/>
      <c r="NFD926" s="3"/>
      <c r="NFE926" s="525"/>
      <c r="NFF926" s="3"/>
      <c r="NFG926" s="721"/>
      <c r="NFH926" s="3"/>
      <c r="NFI926" s="525"/>
      <c r="NFJ926" s="3"/>
      <c r="NFK926" s="721"/>
      <c r="NFL926" s="3"/>
      <c r="NFM926" s="525"/>
      <c r="NFN926" s="3"/>
      <c r="NFO926" s="721"/>
      <c r="NFP926" s="3"/>
      <c r="NFQ926" s="525"/>
      <c r="NFR926" s="3"/>
      <c r="NFS926" s="721"/>
      <c r="NFT926" s="3"/>
      <c r="NFU926" s="525"/>
      <c r="NFV926" s="3"/>
      <c r="NFW926" s="721"/>
      <c r="NFX926" s="3"/>
      <c r="NFY926" s="525"/>
      <c r="NFZ926" s="3"/>
      <c r="NGA926" s="721"/>
      <c r="NGB926" s="3"/>
      <c r="NGC926" s="525"/>
      <c r="NGD926" s="3"/>
      <c r="NGE926" s="721"/>
      <c r="NGF926" s="3"/>
      <c r="NGG926" s="525"/>
      <c r="NGH926" s="3"/>
      <c r="NGI926" s="721"/>
      <c r="NGJ926" s="3"/>
      <c r="NGK926" s="525"/>
      <c r="NGL926" s="3"/>
      <c r="NGM926" s="721"/>
      <c r="NGN926" s="3"/>
      <c r="NGO926" s="525"/>
      <c r="NGP926" s="3"/>
      <c r="NGQ926" s="721"/>
      <c r="NGR926" s="3"/>
      <c r="NGS926" s="525"/>
      <c r="NGT926" s="3"/>
      <c r="NGU926" s="721"/>
      <c r="NGV926" s="3"/>
      <c r="NGW926" s="525"/>
      <c r="NGX926" s="3"/>
      <c r="NGY926" s="721"/>
      <c r="NGZ926" s="3"/>
      <c r="NHA926" s="525"/>
      <c r="NHB926" s="3"/>
      <c r="NHC926" s="721"/>
      <c r="NHD926" s="3"/>
      <c r="NHE926" s="525"/>
      <c r="NHF926" s="3"/>
      <c r="NHG926" s="721"/>
      <c r="NHH926" s="3"/>
      <c r="NHI926" s="525"/>
      <c r="NHJ926" s="3"/>
      <c r="NHK926" s="721"/>
      <c r="NHL926" s="3"/>
      <c r="NHM926" s="525"/>
      <c r="NHN926" s="3"/>
      <c r="NHO926" s="721"/>
      <c r="NHP926" s="3"/>
      <c r="NHQ926" s="525"/>
      <c r="NHR926" s="3"/>
      <c r="NHS926" s="721"/>
      <c r="NHT926" s="3"/>
      <c r="NHU926" s="525"/>
      <c r="NHV926" s="3"/>
      <c r="NHW926" s="721"/>
      <c r="NHX926" s="3"/>
      <c r="NHY926" s="525"/>
      <c r="NHZ926" s="3"/>
      <c r="NIA926" s="721"/>
      <c r="NIB926" s="3"/>
      <c r="NIC926" s="525"/>
      <c r="NID926" s="3"/>
      <c r="NIE926" s="721"/>
      <c r="NIF926" s="3"/>
      <c r="NIG926" s="525"/>
      <c r="NIH926" s="3"/>
      <c r="NII926" s="721"/>
      <c r="NIJ926" s="3"/>
      <c r="NIK926" s="525"/>
      <c r="NIL926" s="3"/>
      <c r="NIM926" s="721"/>
      <c r="NIN926" s="3"/>
      <c r="NIO926" s="525"/>
      <c r="NIP926" s="3"/>
      <c r="NIQ926" s="721"/>
      <c r="NIR926" s="3"/>
      <c r="NIS926" s="525"/>
      <c r="NIT926" s="3"/>
      <c r="NIU926" s="721"/>
      <c r="NIV926" s="3"/>
      <c r="NIW926" s="525"/>
      <c r="NIX926" s="3"/>
      <c r="NIY926" s="721"/>
      <c r="NIZ926" s="3"/>
      <c r="NJA926" s="525"/>
      <c r="NJB926" s="3"/>
      <c r="NJC926" s="721"/>
      <c r="NJD926" s="3"/>
      <c r="NJE926" s="525"/>
      <c r="NJF926" s="3"/>
      <c r="NJG926" s="721"/>
      <c r="NJH926" s="3"/>
      <c r="NJI926" s="525"/>
      <c r="NJJ926" s="3"/>
      <c r="NJK926" s="721"/>
      <c r="NJL926" s="3"/>
      <c r="NJM926" s="525"/>
      <c r="NJN926" s="3"/>
      <c r="NJO926" s="721"/>
      <c r="NJP926" s="3"/>
      <c r="NJQ926" s="525"/>
      <c r="NJR926" s="3"/>
      <c r="NJS926" s="721"/>
      <c r="NJT926" s="3"/>
      <c r="NJU926" s="525"/>
      <c r="NJV926" s="3"/>
      <c r="NJW926" s="721"/>
      <c r="NJX926" s="3"/>
      <c r="NJY926" s="525"/>
      <c r="NJZ926" s="3"/>
      <c r="NKA926" s="721"/>
      <c r="NKB926" s="3"/>
      <c r="NKC926" s="525"/>
      <c r="NKD926" s="3"/>
      <c r="NKE926" s="721"/>
      <c r="NKF926" s="3"/>
      <c r="NKG926" s="525"/>
      <c r="NKH926" s="3"/>
      <c r="NKI926" s="721"/>
      <c r="NKJ926" s="3"/>
      <c r="NKK926" s="525"/>
      <c r="NKL926" s="3"/>
      <c r="NKM926" s="721"/>
      <c r="NKN926" s="3"/>
      <c r="NKO926" s="525"/>
      <c r="NKP926" s="3"/>
      <c r="NKQ926" s="721"/>
      <c r="NKR926" s="3"/>
      <c r="NKS926" s="525"/>
      <c r="NKT926" s="3"/>
      <c r="NKU926" s="721"/>
      <c r="NKV926" s="3"/>
      <c r="NKW926" s="525"/>
      <c r="NKX926" s="3"/>
      <c r="NKY926" s="721"/>
      <c r="NKZ926" s="3"/>
      <c r="NLA926" s="525"/>
      <c r="NLB926" s="3"/>
      <c r="NLC926" s="721"/>
      <c r="NLD926" s="3"/>
      <c r="NLE926" s="525"/>
      <c r="NLF926" s="3"/>
      <c r="NLG926" s="721"/>
      <c r="NLH926" s="3"/>
      <c r="NLI926" s="525"/>
      <c r="NLJ926" s="3"/>
      <c r="NLK926" s="721"/>
      <c r="NLL926" s="3"/>
      <c r="NLM926" s="525"/>
      <c r="NLN926" s="3"/>
      <c r="NLO926" s="721"/>
      <c r="NLP926" s="3"/>
      <c r="NLQ926" s="525"/>
      <c r="NLR926" s="3"/>
      <c r="NLS926" s="721"/>
      <c r="NLT926" s="3"/>
      <c r="NLU926" s="525"/>
      <c r="NLV926" s="3"/>
      <c r="NLW926" s="721"/>
      <c r="NLX926" s="3"/>
      <c r="NLY926" s="525"/>
      <c r="NLZ926" s="3"/>
      <c r="NMA926" s="721"/>
      <c r="NMB926" s="3"/>
      <c r="NMC926" s="525"/>
      <c r="NMD926" s="3"/>
      <c r="NME926" s="721"/>
      <c r="NMF926" s="3"/>
      <c r="NMG926" s="525"/>
      <c r="NMH926" s="3"/>
      <c r="NMI926" s="721"/>
      <c r="NMJ926" s="3"/>
      <c r="NMK926" s="525"/>
      <c r="NML926" s="3"/>
      <c r="NMM926" s="721"/>
      <c r="NMN926" s="3"/>
      <c r="NMO926" s="525"/>
      <c r="NMP926" s="3"/>
      <c r="NMQ926" s="721"/>
      <c r="NMR926" s="3"/>
      <c r="NMS926" s="525"/>
      <c r="NMT926" s="3"/>
      <c r="NMU926" s="721"/>
      <c r="NMV926" s="3"/>
      <c r="NMW926" s="525"/>
      <c r="NMX926" s="3"/>
      <c r="NMY926" s="721"/>
      <c r="NMZ926" s="3"/>
      <c r="NNA926" s="525"/>
      <c r="NNB926" s="3"/>
      <c r="NNC926" s="721"/>
      <c r="NND926" s="3"/>
      <c r="NNE926" s="525"/>
      <c r="NNF926" s="3"/>
      <c r="NNG926" s="721"/>
      <c r="NNH926" s="3"/>
      <c r="NNI926" s="525"/>
      <c r="NNJ926" s="3"/>
      <c r="NNK926" s="721"/>
      <c r="NNL926" s="3"/>
      <c r="NNM926" s="525"/>
      <c r="NNN926" s="3"/>
      <c r="NNO926" s="721"/>
      <c r="NNP926" s="3"/>
      <c r="NNQ926" s="525"/>
      <c r="NNR926" s="3"/>
      <c r="NNS926" s="721"/>
      <c r="NNT926" s="3"/>
      <c r="NNU926" s="525"/>
      <c r="NNV926" s="3"/>
      <c r="NNW926" s="721"/>
      <c r="NNX926" s="3"/>
      <c r="NNY926" s="525"/>
      <c r="NNZ926" s="3"/>
      <c r="NOA926" s="721"/>
      <c r="NOB926" s="3"/>
      <c r="NOC926" s="525"/>
      <c r="NOD926" s="3"/>
      <c r="NOE926" s="721"/>
      <c r="NOF926" s="3"/>
      <c r="NOG926" s="525"/>
      <c r="NOH926" s="3"/>
      <c r="NOI926" s="721"/>
      <c r="NOJ926" s="3"/>
      <c r="NOK926" s="525"/>
      <c r="NOL926" s="3"/>
      <c r="NOM926" s="721"/>
      <c r="NON926" s="3"/>
      <c r="NOO926" s="525"/>
      <c r="NOP926" s="3"/>
      <c r="NOQ926" s="721"/>
      <c r="NOR926" s="3"/>
      <c r="NOS926" s="525"/>
      <c r="NOT926" s="3"/>
      <c r="NOU926" s="721"/>
      <c r="NOV926" s="3"/>
      <c r="NOW926" s="525"/>
      <c r="NOX926" s="3"/>
      <c r="NOY926" s="721"/>
      <c r="NOZ926" s="3"/>
      <c r="NPA926" s="525"/>
      <c r="NPB926" s="3"/>
      <c r="NPC926" s="721"/>
      <c r="NPD926" s="3"/>
      <c r="NPE926" s="525"/>
      <c r="NPF926" s="3"/>
      <c r="NPG926" s="721"/>
      <c r="NPH926" s="3"/>
      <c r="NPI926" s="525"/>
      <c r="NPJ926" s="3"/>
      <c r="NPK926" s="721"/>
      <c r="NPL926" s="3"/>
      <c r="NPM926" s="525"/>
      <c r="NPN926" s="3"/>
      <c r="NPO926" s="721"/>
      <c r="NPP926" s="3"/>
      <c r="NPQ926" s="525"/>
      <c r="NPR926" s="3"/>
      <c r="NPS926" s="721"/>
      <c r="NPT926" s="3"/>
      <c r="NPU926" s="525"/>
      <c r="NPV926" s="3"/>
      <c r="NPW926" s="721"/>
      <c r="NPX926" s="3"/>
      <c r="NPY926" s="525"/>
      <c r="NPZ926" s="3"/>
      <c r="NQA926" s="721"/>
      <c r="NQB926" s="3"/>
      <c r="NQC926" s="525"/>
      <c r="NQD926" s="3"/>
      <c r="NQE926" s="721"/>
      <c r="NQF926" s="3"/>
      <c r="NQG926" s="525"/>
      <c r="NQH926" s="3"/>
      <c r="NQI926" s="721"/>
      <c r="NQJ926" s="3"/>
      <c r="NQK926" s="525"/>
      <c r="NQL926" s="3"/>
      <c r="NQM926" s="721"/>
      <c r="NQN926" s="3"/>
      <c r="NQO926" s="525"/>
      <c r="NQP926" s="3"/>
      <c r="NQQ926" s="721"/>
      <c r="NQR926" s="3"/>
      <c r="NQS926" s="525"/>
      <c r="NQT926" s="3"/>
      <c r="NQU926" s="721"/>
      <c r="NQV926" s="3"/>
      <c r="NQW926" s="525"/>
      <c r="NQX926" s="3"/>
      <c r="NQY926" s="721"/>
      <c r="NQZ926" s="3"/>
      <c r="NRA926" s="525"/>
      <c r="NRB926" s="3"/>
      <c r="NRC926" s="721"/>
      <c r="NRD926" s="3"/>
      <c r="NRE926" s="525"/>
      <c r="NRF926" s="3"/>
      <c r="NRG926" s="721"/>
      <c r="NRH926" s="3"/>
      <c r="NRI926" s="525"/>
      <c r="NRJ926" s="3"/>
      <c r="NRK926" s="721"/>
      <c r="NRL926" s="3"/>
      <c r="NRM926" s="525"/>
      <c r="NRN926" s="3"/>
      <c r="NRO926" s="721"/>
      <c r="NRP926" s="3"/>
      <c r="NRQ926" s="525"/>
      <c r="NRR926" s="3"/>
      <c r="NRS926" s="721"/>
      <c r="NRT926" s="3"/>
      <c r="NRU926" s="525"/>
      <c r="NRV926" s="3"/>
      <c r="NRW926" s="721"/>
      <c r="NRX926" s="3"/>
      <c r="NRY926" s="525"/>
      <c r="NRZ926" s="3"/>
      <c r="NSA926" s="721"/>
      <c r="NSB926" s="3"/>
      <c r="NSC926" s="525"/>
      <c r="NSD926" s="3"/>
      <c r="NSE926" s="721"/>
      <c r="NSF926" s="3"/>
      <c r="NSG926" s="525"/>
      <c r="NSH926" s="3"/>
      <c r="NSI926" s="721"/>
      <c r="NSJ926" s="3"/>
      <c r="NSK926" s="525"/>
      <c r="NSL926" s="3"/>
      <c r="NSM926" s="721"/>
      <c r="NSN926" s="3"/>
      <c r="NSO926" s="525"/>
      <c r="NSP926" s="3"/>
      <c r="NSQ926" s="721"/>
      <c r="NSR926" s="3"/>
      <c r="NSS926" s="525"/>
      <c r="NST926" s="3"/>
      <c r="NSU926" s="721"/>
      <c r="NSV926" s="3"/>
      <c r="NSW926" s="525"/>
      <c r="NSX926" s="3"/>
      <c r="NSY926" s="721"/>
      <c r="NSZ926" s="3"/>
      <c r="NTA926" s="525"/>
      <c r="NTB926" s="3"/>
      <c r="NTC926" s="721"/>
      <c r="NTD926" s="3"/>
      <c r="NTE926" s="525"/>
      <c r="NTF926" s="3"/>
      <c r="NTG926" s="721"/>
      <c r="NTH926" s="3"/>
      <c r="NTI926" s="525"/>
      <c r="NTJ926" s="3"/>
      <c r="NTK926" s="721"/>
      <c r="NTL926" s="3"/>
      <c r="NTM926" s="525"/>
      <c r="NTN926" s="3"/>
      <c r="NTO926" s="721"/>
      <c r="NTP926" s="3"/>
      <c r="NTQ926" s="525"/>
      <c r="NTR926" s="3"/>
      <c r="NTS926" s="721"/>
      <c r="NTT926" s="3"/>
      <c r="NTU926" s="525"/>
      <c r="NTV926" s="3"/>
      <c r="NTW926" s="721"/>
      <c r="NTX926" s="3"/>
      <c r="NTY926" s="525"/>
      <c r="NTZ926" s="3"/>
      <c r="NUA926" s="721"/>
      <c r="NUB926" s="3"/>
      <c r="NUC926" s="525"/>
      <c r="NUD926" s="3"/>
      <c r="NUE926" s="721"/>
      <c r="NUF926" s="3"/>
      <c r="NUG926" s="525"/>
      <c r="NUH926" s="3"/>
      <c r="NUI926" s="721"/>
      <c r="NUJ926" s="3"/>
      <c r="NUK926" s="525"/>
      <c r="NUL926" s="3"/>
      <c r="NUM926" s="721"/>
      <c r="NUN926" s="3"/>
      <c r="NUO926" s="525"/>
      <c r="NUP926" s="3"/>
      <c r="NUQ926" s="721"/>
      <c r="NUR926" s="3"/>
      <c r="NUS926" s="525"/>
      <c r="NUT926" s="3"/>
      <c r="NUU926" s="721"/>
      <c r="NUV926" s="3"/>
      <c r="NUW926" s="525"/>
      <c r="NUX926" s="3"/>
      <c r="NUY926" s="721"/>
      <c r="NUZ926" s="3"/>
      <c r="NVA926" s="525"/>
      <c r="NVB926" s="3"/>
      <c r="NVC926" s="721"/>
      <c r="NVD926" s="3"/>
      <c r="NVE926" s="525"/>
      <c r="NVF926" s="3"/>
      <c r="NVG926" s="721"/>
      <c r="NVH926" s="3"/>
      <c r="NVI926" s="525"/>
      <c r="NVJ926" s="3"/>
      <c r="NVK926" s="721"/>
      <c r="NVL926" s="3"/>
      <c r="NVM926" s="525"/>
      <c r="NVN926" s="3"/>
      <c r="NVO926" s="721"/>
      <c r="NVP926" s="3"/>
      <c r="NVQ926" s="525"/>
      <c r="NVR926" s="3"/>
      <c r="NVS926" s="721"/>
      <c r="NVT926" s="3"/>
      <c r="NVU926" s="525"/>
      <c r="NVV926" s="3"/>
      <c r="NVW926" s="721"/>
      <c r="NVX926" s="3"/>
      <c r="NVY926" s="525"/>
      <c r="NVZ926" s="3"/>
      <c r="NWA926" s="721"/>
      <c r="NWB926" s="3"/>
      <c r="NWC926" s="525"/>
      <c r="NWD926" s="3"/>
      <c r="NWE926" s="721"/>
      <c r="NWF926" s="3"/>
      <c r="NWG926" s="525"/>
      <c r="NWH926" s="3"/>
      <c r="NWI926" s="721"/>
      <c r="NWJ926" s="3"/>
      <c r="NWK926" s="525"/>
      <c r="NWL926" s="3"/>
      <c r="NWM926" s="721"/>
      <c r="NWN926" s="3"/>
      <c r="NWO926" s="525"/>
      <c r="NWP926" s="3"/>
      <c r="NWQ926" s="721"/>
      <c r="NWR926" s="3"/>
      <c r="NWS926" s="525"/>
      <c r="NWT926" s="3"/>
      <c r="NWU926" s="721"/>
      <c r="NWV926" s="3"/>
      <c r="NWW926" s="525"/>
      <c r="NWX926" s="3"/>
      <c r="NWY926" s="721"/>
      <c r="NWZ926" s="3"/>
      <c r="NXA926" s="525"/>
      <c r="NXB926" s="3"/>
      <c r="NXC926" s="721"/>
      <c r="NXD926" s="3"/>
      <c r="NXE926" s="525"/>
      <c r="NXF926" s="3"/>
      <c r="NXG926" s="721"/>
      <c r="NXH926" s="3"/>
      <c r="NXI926" s="525"/>
      <c r="NXJ926" s="3"/>
      <c r="NXK926" s="721"/>
      <c r="NXL926" s="3"/>
      <c r="NXM926" s="525"/>
      <c r="NXN926" s="3"/>
      <c r="NXO926" s="721"/>
      <c r="NXP926" s="3"/>
      <c r="NXQ926" s="525"/>
      <c r="NXR926" s="3"/>
      <c r="NXS926" s="721"/>
      <c r="NXT926" s="3"/>
      <c r="NXU926" s="525"/>
      <c r="NXV926" s="3"/>
      <c r="NXW926" s="721"/>
      <c r="NXX926" s="3"/>
      <c r="NXY926" s="525"/>
      <c r="NXZ926" s="3"/>
      <c r="NYA926" s="721"/>
      <c r="NYB926" s="3"/>
      <c r="NYC926" s="525"/>
      <c r="NYD926" s="3"/>
      <c r="NYE926" s="721"/>
      <c r="NYF926" s="3"/>
      <c r="NYG926" s="525"/>
      <c r="NYH926" s="3"/>
      <c r="NYI926" s="721"/>
      <c r="NYJ926" s="3"/>
      <c r="NYK926" s="525"/>
      <c r="NYL926" s="3"/>
      <c r="NYM926" s="721"/>
      <c r="NYN926" s="3"/>
      <c r="NYO926" s="525"/>
      <c r="NYP926" s="3"/>
      <c r="NYQ926" s="721"/>
      <c r="NYR926" s="3"/>
      <c r="NYS926" s="525"/>
      <c r="NYT926" s="3"/>
      <c r="NYU926" s="721"/>
      <c r="NYV926" s="3"/>
      <c r="NYW926" s="525"/>
      <c r="NYX926" s="3"/>
      <c r="NYY926" s="721"/>
      <c r="NYZ926" s="3"/>
      <c r="NZA926" s="525"/>
      <c r="NZB926" s="3"/>
      <c r="NZC926" s="721"/>
      <c r="NZD926" s="3"/>
      <c r="NZE926" s="525"/>
      <c r="NZF926" s="3"/>
      <c r="NZG926" s="721"/>
      <c r="NZH926" s="3"/>
      <c r="NZI926" s="525"/>
      <c r="NZJ926" s="3"/>
      <c r="NZK926" s="721"/>
      <c r="NZL926" s="3"/>
      <c r="NZM926" s="525"/>
      <c r="NZN926" s="3"/>
      <c r="NZO926" s="721"/>
      <c r="NZP926" s="3"/>
      <c r="NZQ926" s="525"/>
      <c r="NZR926" s="3"/>
      <c r="NZS926" s="721"/>
      <c r="NZT926" s="3"/>
      <c r="NZU926" s="525"/>
      <c r="NZV926" s="3"/>
      <c r="NZW926" s="721"/>
      <c r="NZX926" s="3"/>
      <c r="NZY926" s="525"/>
      <c r="NZZ926" s="3"/>
      <c r="OAA926" s="721"/>
      <c r="OAB926" s="3"/>
      <c r="OAC926" s="525"/>
      <c r="OAD926" s="3"/>
      <c r="OAE926" s="721"/>
      <c r="OAF926" s="3"/>
      <c r="OAG926" s="525"/>
      <c r="OAH926" s="3"/>
      <c r="OAI926" s="721"/>
      <c r="OAJ926" s="3"/>
      <c r="OAK926" s="525"/>
      <c r="OAL926" s="3"/>
      <c r="OAM926" s="721"/>
      <c r="OAN926" s="3"/>
      <c r="OAO926" s="525"/>
      <c r="OAP926" s="3"/>
      <c r="OAQ926" s="721"/>
      <c r="OAR926" s="3"/>
      <c r="OAS926" s="525"/>
      <c r="OAT926" s="3"/>
      <c r="OAU926" s="721"/>
      <c r="OAV926" s="3"/>
      <c r="OAW926" s="525"/>
      <c r="OAX926" s="3"/>
      <c r="OAY926" s="721"/>
      <c r="OAZ926" s="3"/>
      <c r="OBA926" s="525"/>
      <c r="OBB926" s="3"/>
      <c r="OBC926" s="721"/>
      <c r="OBD926" s="3"/>
      <c r="OBE926" s="525"/>
      <c r="OBF926" s="3"/>
      <c r="OBG926" s="721"/>
      <c r="OBH926" s="3"/>
      <c r="OBI926" s="525"/>
      <c r="OBJ926" s="3"/>
      <c r="OBK926" s="721"/>
      <c r="OBL926" s="3"/>
      <c r="OBM926" s="525"/>
      <c r="OBN926" s="3"/>
      <c r="OBO926" s="721"/>
      <c r="OBP926" s="3"/>
      <c r="OBQ926" s="525"/>
      <c r="OBR926" s="3"/>
      <c r="OBS926" s="721"/>
      <c r="OBT926" s="3"/>
      <c r="OBU926" s="525"/>
      <c r="OBV926" s="3"/>
      <c r="OBW926" s="721"/>
      <c r="OBX926" s="3"/>
      <c r="OBY926" s="525"/>
      <c r="OBZ926" s="3"/>
      <c r="OCA926" s="721"/>
      <c r="OCB926" s="3"/>
      <c r="OCC926" s="525"/>
      <c r="OCD926" s="3"/>
      <c r="OCE926" s="721"/>
      <c r="OCF926" s="3"/>
      <c r="OCG926" s="525"/>
      <c r="OCH926" s="3"/>
      <c r="OCI926" s="721"/>
      <c r="OCJ926" s="3"/>
      <c r="OCK926" s="525"/>
      <c r="OCL926" s="3"/>
      <c r="OCM926" s="721"/>
      <c r="OCN926" s="3"/>
      <c r="OCO926" s="525"/>
      <c r="OCP926" s="3"/>
      <c r="OCQ926" s="721"/>
      <c r="OCR926" s="3"/>
      <c r="OCS926" s="525"/>
      <c r="OCT926" s="3"/>
      <c r="OCU926" s="721"/>
      <c r="OCV926" s="3"/>
      <c r="OCW926" s="525"/>
      <c r="OCX926" s="3"/>
      <c r="OCY926" s="721"/>
      <c r="OCZ926" s="3"/>
      <c r="ODA926" s="525"/>
      <c r="ODB926" s="3"/>
      <c r="ODC926" s="721"/>
      <c r="ODD926" s="3"/>
      <c r="ODE926" s="525"/>
      <c r="ODF926" s="3"/>
      <c r="ODG926" s="721"/>
      <c r="ODH926" s="3"/>
      <c r="ODI926" s="525"/>
      <c r="ODJ926" s="3"/>
      <c r="ODK926" s="721"/>
      <c r="ODL926" s="3"/>
      <c r="ODM926" s="525"/>
      <c r="ODN926" s="3"/>
      <c r="ODO926" s="721"/>
      <c r="ODP926" s="3"/>
      <c r="ODQ926" s="525"/>
      <c r="ODR926" s="3"/>
      <c r="ODS926" s="721"/>
      <c r="ODT926" s="3"/>
      <c r="ODU926" s="525"/>
      <c r="ODV926" s="3"/>
      <c r="ODW926" s="721"/>
      <c r="ODX926" s="3"/>
      <c r="ODY926" s="525"/>
      <c r="ODZ926" s="3"/>
      <c r="OEA926" s="721"/>
      <c r="OEB926" s="3"/>
      <c r="OEC926" s="525"/>
      <c r="OED926" s="3"/>
      <c r="OEE926" s="721"/>
      <c r="OEF926" s="3"/>
      <c r="OEG926" s="525"/>
      <c r="OEH926" s="3"/>
      <c r="OEI926" s="721"/>
      <c r="OEJ926" s="3"/>
      <c r="OEK926" s="525"/>
      <c r="OEL926" s="3"/>
      <c r="OEM926" s="721"/>
      <c r="OEN926" s="3"/>
      <c r="OEO926" s="525"/>
      <c r="OEP926" s="3"/>
      <c r="OEQ926" s="721"/>
      <c r="OER926" s="3"/>
      <c r="OES926" s="525"/>
      <c r="OET926" s="3"/>
      <c r="OEU926" s="721"/>
      <c r="OEV926" s="3"/>
      <c r="OEW926" s="525"/>
      <c r="OEX926" s="3"/>
      <c r="OEY926" s="721"/>
      <c r="OEZ926" s="3"/>
      <c r="OFA926" s="525"/>
      <c r="OFB926" s="3"/>
      <c r="OFC926" s="721"/>
      <c r="OFD926" s="3"/>
      <c r="OFE926" s="525"/>
      <c r="OFF926" s="3"/>
      <c r="OFG926" s="721"/>
      <c r="OFH926" s="3"/>
      <c r="OFI926" s="525"/>
      <c r="OFJ926" s="3"/>
      <c r="OFK926" s="721"/>
      <c r="OFL926" s="3"/>
      <c r="OFM926" s="525"/>
      <c r="OFN926" s="3"/>
      <c r="OFO926" s="721"/>
      <c r="OFP926" s="3"/>
      <c r="OFQ926" s="525"/>
      <c r="OFR926" s="3"/>
      <c r="OFS926" s="721"/>
      <c r="OFT926" s="3"/>
      <c r="OFU926" s="525"/>
      <c r="OFV926" s="3"/>
      <c r="OFW926" s="721"/>
      <c r="OFX926" s="3"/>
      <c r="OFY926" s="525"/>
      <c r="OFZ926" s="3"/>
      <c r="OGA926" s="721"/>
      <c r="OGB926" s="3"/>
      <c r="OGC926" s="525"/>
      <c r="OGD926" s="3"/>
      <c r="OGE926" s="721"/>
      <c r="OGF926" s="3"/>
      <c r="OGG926" s="525"/>
      <c r="OGH926" s="3"/>
      <c r="OGI926" s="721"/>
      <c r="OGJ926" s="3"/>
      <c r="OGK926" s="525"/>
      <c r="OGL926" s="3"/>
      <c r="OGM926" s="721"/>
      <c r="OGN926" s="3"/>
      <c r="OGO926" s="525"/>
      <c r="OGP926" s="3"/>
      <c r="OGQ926" s="721"/>
      <c r="OGR926" s="3"/>
      <c r="OGS926" s="525"/>
      <c r="OGT926" s="3"/>
      <c r="OGU926" s="721"/>
      <c r="OGV926" s="3"/>
      <c r="OGW926" s="525"/>
      <c r="OGX926" s="3"/>
      <c r="OGY926" s="721"/>
      <c r="OGZ926" s="3"/>
      <c r="OHA926" s="525"/>
      <c r="OHB926" s="3"/>
      <c r="OHC926" s="721"/>
      <c r="OHD926" s="3"/>
      <c r="OHE926" s="525"/>
      <c r="OHF926" s="3"/>
      <c r="OHG926" s="721"/>
      <c r="OHH926" s="3"/>
      <c r="OHI926" s="525"/>
      <c r="OHJ926" s="3"/>
      <c r="OHK926" s="721"/>
      <c r="OHL926" s="3"/>
      <c r="OHM926" s="525"/>
      <c r="OHN926" s="3"/>
      <c r="OHO926" s="721"/>
      <c r="OHP926" s="3"/>
      <c r="OHQ926" s="525"/>
      <c r="OHR926" s="3"/>
      <c r="OHS926" s="721"/>
      <c r="OHT926" s="3"/>
      <c r="OHU926" s="525"/>
      <c r="OHV926" s="3"/>
      <c r="OHW926" s="721"/>
      <c r="OHX926" s="3"/>
      <c r="OHY926" s="525"/>
      <c r="OHZ926" s="3"/>
      <c r="OIA926" s="721"/>
      <c r="OIB926" s="3"/>
      <c r="OIC926" s="525"/>
      <c r="OID926" s="3"/>
      <c r="OIE926" s="721"/>
      <c r="OIF926" s="3"/>
      <c r="OIG926" s="525"/>
      <c r="OIH926" s="3"/>
      <c r="OII926" s="721"/>
      <c r="OIJ926" s="3"/>
      <c r="OIK926" s="525"/>
      <c r="OIL926" s="3"/>
      <c r="OIM926" s="721"/>
      <c r="OIN926" s="3"/>
      <c r="OIO926" s="525"/>
      <c r="OIP926" s="3"/>
      <c r="OIQ926" s="721"/>
      <c r="OIR926" s="3"/>
      <c r="OIS926" s="525"/>
      <c r="OIT926" s="3"/>
      <c r="OIU926" s="721"/>
      <c r="OIV926" s="3"/>
      <c r="OIW926" s="525"/>
      <c r="OIX926" s="3"/>
      <c r="OIY926" s="721"/>
      <c r="OIZ926" s="3"/>
      <c r="OJA926" s="525"/>
      <c r="OJB926" s="3"/>
      <c r="OJC926" s="721"/>
      <c r="OJD926" s="3"/>
      <c r="OJE926" s="525"/>
      <c r="OJF926" s="3"/>
      <c r="OJG926" s="721"/>
      <c r="OJH926" s="3"/>
      <c r="OJI926" s="525"/>
      <c r="OJJ926" s="3"/>
      <c r="OJK926" s="721"/>
      <c r="OJL926" s="3"/>
      <c r="OJM926" s="525"/>
      <c r="OJN926" s="3"/>
      <c r="OJO926" s="721"/>
      <c r="OJP926" s="3"/>
      <c r="OJQ926" s="525"/>
      <c r="OJR926" s="3"/>
      <c r="OJS926" s="721"/>
      <c r="OJT926" s="3"/>
      <c r="OJU926" s="525"/>
      <c r="OJV926" s="3"/>
      <c r="OJW926" s="721"/>
      <c r="OJX926" s="3"/>
      <c r="OJY926" s="525"/>
      <c r="OJZ926" s="3"/>
      <c r="OKA926" s="721"/>
      <c r="OKB926" s="3"/>
      <c r="OKC926" s="525"/>
      <c r="OKD926" s="3"/>
      <c r="OKE926" s="721"/>
      <c r="OKF926" s="3"/>
      <c r="OKG926" s="525"/>
      <c r="OKH926" s="3"/>
      <c r="OKI926" s="721"/>
      <c r="OKJ926" s="3"/>
      <c r="OKK926" s="525"/>
      <c r="OKL926" s="3"/>
      <c r="OKM926" s="721"/>
      <c r="OKN926" s="3"/>
      <c r="OKO926" s="525"/>
      <c r="OKP926" s="3"/>
      <c r="OKQ926" s="721"/>
      <c r="OKR926" s="3"/>
      <c r="OKS926" s="525"/>
      <c r="OKT926" s="3"/>
      <c r="OKU926" s="721"/>
      <c r="OKV926" s="3"/>
      <c r="OKW926" s="525"/>
      <c r="OKX926" s="3"/>
      <c r="OKY926" s="721"/>
      <c r="OKZ926" s="3"/>
      <c r="OLA926" s="525"/>
      <c r="OLB926" s="3"/>
      <c r="OLC926" s="721"/>
      <c r="OLD926" s="3"/>
      <c r="OLE926" s="525"/>
      <c r="OLF926" s="3"/>
      <c r="OLG926" s="721"/>
      <c r="OLH926" s="3"/>
      <c r="OLI926" s="525"/>
      <c r="OLJ926" s="3"/>
      <c r="OLK926" s="721"/>
      <c r="OLL926" s="3"/>
      <c r="OLM926" s="525"/>
      <c r="OLN926" s="3"/>
      <c r="OLO926" s="721"/>
      <c r="OLP926" s="3"/>
      <c r="OLQ926" s="525"/>
      <c r="OLR926" s="3"/>
      <c r="OLS926" s="721"/>
      <c r="OLT926" s="3"/>
      <c r="OLU926" s="525"/>
      <c r="OLV926" s="3"/>
      <c r="OLW926" s="721"/>
      <c r="OLX926" s="3"/>
      <c r="OLY926" s="525"/>
      <c r="OLZ926" s="3"/>
      <c r="OMA926" s="721"/>
      <c r="OMB926" s="3"/>
      <c r="OMC926" s="525"/>
      <c r="OMD926" s="3"/>
      <c r="OME926" s="721"/>
      <c r="OMF926" s="3"/>
      <c r="OMG926" s="525"/>
      <c r="OMH926" s="3"/>
      <c r="OMI926" s="721"/>
      <c r="OMJ926" s="3"/>
      <c r="OMK926" s="525"/>
      <c r="OML926" s="3"/>
      <c r="OMM926" s="721"/>
      <c r="OMN926" s="3"/>
      <c r="OMO926" s="525"/>
      <c r="OMP926" s="3"/>
      <c r="OMQ926" s="721"/>
      <c r="OMR926" s="3"/>
      <c r="OMS926" s="525"/>
      <c r="OMT926" s="3"/>
      <c r="OMU926" s="721"/>
      <c r="OMV926" s="3"/>
      <c r="OMW926" s="525"/>
      <c r="OMX926" s="3"/>
      <c r="OMY926" s="721"/>
      <c r="OMZ926" s="3"/>
      <c r="ONA926" s="525"/>
      <c r="ONB926" s="3"/>
      <c r="ONC926" s="721"/>
      <c r="OND926" s="3"/>
      <c r="ONE926" s="525"/>
      <c r="ONF926" s="3"/>
      <c r="ONG926" s="721"/>
      <c r="ONH926" s="3"/>
      <c r="ONI926" s="525"/>
      <c r="ONJ926" s="3"/>
      <c r="ONK926" s="721"/>
      <c r="ONL926" s="3"/>
      <c r="ONM926" s="525"/>
      <c r="ONN926" s="3"/>
      <c r="ONO926" s="721"/>
      <c r="ONP926" s="3"/>
      <c r="ONQ926" s="525"/>
      <c r="ONR926" s="3"/>
      <c r="ONS926" s="721"/>
      <c r="ONT926" s="3"/>
      <c r="ONU926" s="525"/>
      <c r="ONV926" s="3"/>
      <c r="ONW926" s="721"/>
      <c r="ONX926" s="3"/>
      <c r="ONY926" s="525"/>
      <c r="ONZ926" s="3"/>
      <c r="OOA926" s="721"/>
      <c r="OOB926" s="3"/>
      <c r="OOC926" s="525"/>
      <c r="OOD926" s="3"/>
      <c r="OOE926" s="721"/>
      <c r="OOF926" s="3"/>
      <c r="OOG926" s="525"/>
      <c r="OOH926" s="3"/>
      <c r="OOI926" s="721"/>
      <c r="OOJ926" s="3"/>
      <c r="OOK926" s="525"/>
      <c r="OOL926" s="3"/>
      <c r="OOM926" s="721"/>
      <c r="OON926" s="3"/>
      <c r="OOO926" s="525"/>
      <c r="OOP926" s="3"/>
      <c r="OOQ926" s="721"/>
      <c r="OOR926" s="3"/>
      <c r="OOS926" s="525"/>
      <c r="OOT926" s="3"/>
      <c r="OOU926" s="721"/>
      <c r="OOV926" s="3"/>
      <c r="OOW926" s="525"/>
      <c r="OOX926" s="3"/>
      <c r="OOY926" s="721"/>
      <c r="OOZ926" s="3"/>
      <c r="OPA926" s="525"/>
      <c r="OPB926" s="3"/>
      <c r="OPC926" s="721"/>
      <c r="OPD926" s="3"/>
      <c r="OPE926" s="525"/>
      <c r="OPF926" s="3"/>
      <c r="OPG926" s="721"/>
      <c r="OPH926" s="3"/>
      <c r="OPI926" s="525"/>
      <c r="OPJ926" s="3"/>
      <c r="OPK926" s="721"/>
      <c r="OPL926" s="3"/>
      <c r="OPM926" s="525"/>
      <c r="OPN926" s="3"/>
      <c r="OPO926" s="721"/>
      <c r="OPP926" s="3"/>
      <c r="OPQ926" s="525"/>
      <c r="OPR926" s="3"/>
      <c r="OPS926" s="721"/>
      <c r="OPT926" s="3"/>
      <c r="OPU926" s="525"/>
      <c r="OPV926" s="3"/>
      <c r="OPW926" s="721"/>
      <c r="OPX926" s="3"/>
      <c r="OPY926" s="525"/>
      <c r="OPZ926" s="3"/>
      <c r="OQA926" s="721"/>
      <c r="OQB926" s="3"/>
      <c r="OQC926" s="525"/>
      <c r="OQD926" s="3"/>
      <c r="OQE926" s="721"/>
      <c r="OQF926" s="3"/>
      <c r="OQG926" s="525"/>
      <c r="OQH926" s="3"/>
      <c r="OQI926" s="721"/>
      <c r="OQJ926" s="3"/>
      <c r="OQK926" s="525"/>
      <c r="OQL926" s="3"/>
      <c r="OQM926" s="721"/>
      <c r="OQN926" s="3"/>
      <c r="OQO926" s="525"/>
      <c r="OQP926" s="3"/>
      <c r="OQQ926" s="721"/>
      <c r="OQR926" s="3"/>
      <c r="OQS926" s="525"/>
      <c r="OQT926" s="3"/>
      <c r="OQU926" s="721"/>
      <c r="OQV926" s="3"/>
      <c r="OQW926" s="525"/>
      <c r="OQX926" s="3"/>
      <c r="OQY926" s="721"/>
      <c r="OQZ926" s="3"/>
      <c r="ORA926" s="525"/>
      <c r="ORB926" s="3"/>
      <c r="ORC926" s="721"/>
      <c r="ORD926" s="3"/>
      <c r="ORE926" s="525"/>
      <c r="ORF926" s="3"/>
      <c r="ORG926" s="721"/>
      <c r="ORH926" s="3"/>
      <c r="ORI926" s="525"/>
      <c r="ORJ926" s="3"/>
      <c r="ORK926" s="721"/>
      <c r="ORL926" s="3"/>
      <c r="ORM926" s="525"/>
      <c r="ORN926" s="3"/>
      <c r="ORO926" s="721"/>
      <c r="ORP926" s="3"/>
      <c r="ORQ926" s="525"/>
      <c r="ORR926" s="3"/>
      <c r="ORS926" s="721"/>
      <c r="ORT926" s="3"/>
      <c r="ORU926" s="525"/>
      <c r="ORV926" s="3"/>
      <c r="ORW926" s="721"/>
      <c r="ORX926" s="3"/>
      <c r="ORY926" s="525"/>
      <c r="ORZ926" s="3"/>
      <c r="OSA926" s="721"/>
      <c r="OSB926" s="3"/>
      <c r="OSC926" s="525"/>
      <c r="OSD926" s="3"/>
      <c r="OSE926" s="721"/>
      <c r="OSF926" s="3"/>
      <c r="OSG926" s="525"/>
      <c r="OSH926" s="3"/>
      <c r="OSI926" s="721"/>
      <c r="OSJ926" s="3"/>
      <c r="OSK926" s="525"/>
      <c r="OSL926" s="3"/>
      <c r="OSM926" s="721"/>
      <c r="OSN926" s="3"/>
      <c r="OSO926" s="525"/>
      <c r="OSP926" s="3"/>
      <c r="OSQ926" s="721"/>
      <c r="OSR926" s="3"/>
      <c r="OSS926" s="525"/>
      <c r="OST926" s="3"/>
      <c r="OSU926" s="721"/>
      <c r="OSV926" s="3"/>
      <c r="OSW926" s="525"/>
      <c r="OSX926" s="3"/>
      <c r="OSY926" s="721"/>
      <c r="OSZ926" s="3"/>
      <c r="OTA926" s="525"/>
      <c r="OTB926" s="3"/>
      <c r="OTC926" s="721"/>
      <c r="OTD926" s="3"/>
      <c r="OTE926" s="525"/>
      <c r="OTF926" s="3"/>
      <c r="OTG926" s="721"/>
      <c r="OTH926" s="3"/>
      <c r="OTI926" s="525"/>
      <c r="OTJ926" s="3"/>
      <c r="OTK926" s="721"/>
      <c r="OTL926" s="3"/>
      <c r="OTM926" s="525"/>
      <c r="OTN926" s="3"/>
      <c r="OTO926" s="721"/>
      <c r="OTP926" s="3"/>
      <c r="OTQ926" s="525"/>
      <c r="OTR926" s="3"/>
      <c r="OTS926" s="721"/>
      <c r="OTT926" s="3"/>
      <c r="OTU926" s="525"/>
      <c r="OTV926" s="3"/>
      <c r="OTW926" s="721"/>
      <c r="OTX926" s="3"/>
      <c r="OTY926" s="525"/>
      <c r="OTZ926" s="3"/>
      <c r="OUA926" s="721"/>
      <c r="OUB926" s="3"/>
      <c r="OUC926" s="525"/>
      <c r="OUD926" s="3"/>
      <c r="OUE926" s="721"/>
      <c r="OUF926" s="3"/>
      <c r="OUG926" s="525"/>
      <c r="OUH926" s="3"/>
      <c r="OUI926" s="721"/>
      <c r="OUJ926" s="3"/>
      <c r="OUK926" s="525"/>
      <c r="OUL926" s="3"/>
      <c r="OUM926" s="721"/>
      <c r="OUN926" s="3"/>
      <c r="OUO926" s="525"/>
      <c r="OUP926" s="3"/>
      <c r="OUQ926" s="721"/>
      <c r="OUR926" s="3"/>
      <c r="OUS926" s="525"/>
      <c r="OUT926" s="3"/>
      <c r="OUU926" s="721"/>
      <c r="OUV926" s="3"/>
      <c r="OUW926" s="525"/>
      <c r="OUX926" s="3"/>
      <c r="OUY926" s="721"/>
      <c r="OUZ926" s="3"/>
      <c r="OVA926" s="525"/>
      <c r="OVB926" s="3"/>
      <c r="OVC926" s="721"/>
      <c r="OVD926" s="3"/>
      <c r="OVE926" s="525"/>
      <c r="OVF926" s="3"/>
      <c r="OVG926" s="721"/>
      <c r="OVH926" s="3"/>
      <c r="OVI926" s="525"/>
      <c r="OVJ926" s="3"/>
      <c r="OVK926" s="721"/>
      <c r="OVL926" s="3"/>
      <c r="OVM926" s="525"/>
      <c r="OVN926" s="3"/>
      <c r="OVO926" s="721"/>
      <c r="OVP926" s="3"/>
      <c r="OVQ926" s="525"/>
      <c r="OVR926" s="3"/>
      <c r="OVS926" s="721"/>
      <c r="OVT926" s="3"/>
      <c r="OVU926" s="525"/>
      <c r="OVV926" s="3"/>
      <c r="OVW926" s="721"/>
      <c r="OVX926" s="3"/>
      <c r="OVY926" s="525"/>
      <c r="OVZ926" s="3"/>
      <c r="OWA926" s="721"/>
      <c r="OWB926" s="3"/>
      <c r="OWC926" s="525"/>
      <c r="OWD926" s="3"/>
      <c r="OWE926" s="721"/>
      <c r="OWF926" s="3"/>
      <c r="OWG926" s="525"/>
      <c r="OWH926" s="3"/>
      <c r="OWI926" s="721"/>
      <c r="OWJ926" s="3"/>
      <c r="OWK926" s="525"/>
      <c r="OWL926" s="3"/>
      <c r="OWM926" s="721"/>
      <c r="OWN926" s="3"/>
      <c r="OWO926" s="525"/>
      <c r="OWP926" s="3"/>
      <c r="OWQ926" s="721"/>
      <c r="OWR926" s="3"/>
      <c r="OWS926" s="525"/>
      <c r="OWT926" s="3"/>
      <c r="OWU926" s="721"/>
      <c r="OWV926" s="3"/>
      <c r="OWW926" s="525"/>
      <c r="OWX926" s="3"/>
      <c r="OWY926" s="721"/>
      <c r="OWZ926" s="3"/>
      <c r="OXA926" s="525"/>
      <c r="OXB926" s="3"/>
      <c r="OXC926" s="721"/>
      <c r="OXD926" s="3"/>
      <c r="OXE926" s="525"/>
      <c r="OXF926" s="3"/>
      <c r="OXG926" s="721"/>
      <c r="OXH926" s="3"/>
      <c r="OXI926" s="525"/>
      <c r="OXJ926" s="3"/>
      <c r="OXK926" s="721"/>
      <c r="OXL926" s="3"/>
      <c r="OXM926" s="525"/>
      <c r="OXN926" s="3"/>
      <c r="OXO926" s="721"/>
      <c r="OXP926" s="3"/>
      <c r="OXQ926" s="525"/>
      <c r="OXR926" s="3"/>
      <c r="OXS926" s="721"/>
      <c r="OXT926" s="3"/>
      <c r="OXU926" s="525"/>
      <c r="OXV926" s="3"/>
      <c r="OXW926" s="721"/>
      <c r="OXX926" s="3"/>
      <c r="OXY926" s="525"/>
      <c r="OXZ926" s="3"/>
      <c r="OYA926" s="721"/>
      <c r="OYB926" s="3"/>
      <c r="OYC926" s="525"/>
      <c r="OYD926" s="3"/>
      <c r="OYE926" s="721"/>
      <c r="OYF926" s="3"/>
      <c r="OYG926" s="525"/>
      <c r="OYH926" s="3"/>
      <c r="OYI926" s="721"/>
      <c r="OYJ926" s="3"/>
      <c r="OYK926" s="525"/>
      <c r="OYL926" s="3"/>
      <c r="OYM926" s="721"/>
      <c r="OYN926" s="3"/>
      <c r="OYO926" s="525"/>
      <c r="OYP926" s="3"/>
      <c r="OYQ926" s="721"/>
      <c r="OYR926" s="3"/>
      <c r="OYS926" s="525"/>
      <c r="OYT926" s="3"/>
      <c r="OYU926" s="721"/>
      <c r="OYV926" s="3"/>
      <c r="OYW926" s="525"/>
      <c r="OYX926" s="3"/>
      <c r="OYY926" s="721"/>
      <c r="OYZ926" s="3"/>
      <c r="OZA926" s="525"/>
      <c r="OZB926" s="3"/>
      <c r="OZC926" s="721"/>
      <c r="OZD926" s="3"/>
      <c r="OZE926" s="525"/>
      <c r="OZF926" s="3"/>
      <c r="OZG926" s="721"/>
      <c r="OZH926" s="3"/>
      <c r="OZI926" s="525"/>
      <c r="OZJ926" s="3"/>
      <c r="OZK926" s="721"/>
      <c r="OZL926" s="3"/>
      <c r="OZM926" s="525"/>
      <c r="OZN926" s="3"/>
      <c r="OZO926" s="721"/>
      <c r="OZP926" s="3"/>
      <c r="OZQ926" s="525"/>
      <c r="OZR926" s="3"/>
      <c r="OZS926" s="721"/>
      <c r="OZT926" s="3"/>
      <c r="OZU926" s="525"/>
      <c r="OZV926" s="3"/>
      <c r="OZW926" s="721"/>
      <c r="OZX926" s="3"/>
      <c r="OZY926" s="525"/>
      <c r="OZZ926" s="3"/>
      <c r="PAA926" s="721"/>
      <c r="PAB926" s="3"/>
      <c r="PAC926" s="525"/>
      <c r="PAD926" s="3"/>
      <c r="PAE926" s="721"/>
      <c r="PAF926" s="3"/>
      <c r="PAG926" s="525"/>
      <c r="PAH926" s="3"/>
      <c r="PAI926" s="721"/>
      <c r="PAJ926" s="3"/>
      <c r="PAK926" s="525"/>
      <c r="PAL926" s="3"/>
      <c r="PAM926" s="721"/>
      <c r="PAN926" s="3"/>
      <c r="PAO926" s="525"/>
      <c r="PAP926" s="3"/>
      <c r="PAQ926" s="721"/>
      <c r="PAR926" s="3"/>
      <c r="PAS926" s="525"/>
      <c r="PAT926" s="3"/>
      <c r="PAU926" s="721"/>
      <c r="PAV926" s="3"/>
      <c r="PAW926" s="525"/>
      <c r="PAX926" s="3"/>
      <c r="PAY926" s="721"/>
      <c r="PAZ926" s="3"/>
      <c r="PBA926" s="525"/>
      <c r="PBB926" s="3"/>
      <c r="PBC926" s="721"/>
      <c r="PBD926" s="3"/>
      <c r="PBE926" s="525"/>
      <c r="PBF926" s="3"/>
      <c r="PBG926" s="721"/>
      <c r="PBH926" s="3"/>
      <c r="PBI926" s="525"/>
      <c r="PBJ926" s="3"/>
      <c r="PBK926" s="721"/>
      <c r="PBL926" s="3"/>
      <c r="PBM926" s="525"/>
      <c r="PBN926" s="3"/>
      <c r="PBO926" s="721"/>
      <c r="PBP926" s="3"/>
      <c r="PBQ926" s="525"/>
      <c r="PBR926" s="3"/>
      <c r="PBS926" s="721"/>
      <c r="PBT926" s="3"/>
      <c r="PBU926" s="525"/>
      <c r="PBV926" s="3"/>
      <c r="PBW926" s="721"/>
      <c r="PBX926" s="3"/>
      <c r="PBY926" s="525"/>
      <c r="PBZ926" s="3"/>
      <c r="PCA926" s="721"/>
      <c r="PCB926" s="3"/>
      <c r="PCC926" s="525"/>
      <c r="PCD926" s="3"/>
      <c r="PCE926" s="721"/>
      <c r="PCF926" s="3"/>
      <c r="PCG926" s="525"/>
      <c r="PCH926" s="3"/>
      <c r="PCI926" s="721"/>
      <c r="PCJ926" s="3"/>
      <c r="PCK926" s="525"/>
      <c r="PCL926" s="3"/>
      <c r="PCM926" s="721"/>
      <c r="PCN926" s="3"/>
      <c r="PCO926" s="525"/>
      <c r="PCP926" s="3"/>
      <c r="PCQ926" s="721"/>
      <c r="PCR926" s="3"/>
      <c r="PCS926" s="525"/>
      <c r="PCT926" s="3"/>
      <c r="PCU926" s="721"/>
      <c r="PCV926" s="3"/>
      <c r="PCW926" s="525"/>
      <c r="PCX926" s="3"/>
      <c r="PCY926" s="721"/>
      <c r="PCZ926" s="3"/>
      <c r="PDA926" s="525"/>
      <c r="PDB926" s="3"/>
      <c r="PDC926" s="721"/>
      <c r="PDD926" s="3"/>
      <c r="PDE926" s="525"/>
      <c r="PDF926" s="3"/>
      <c r="PDG926" s="721"/>
      <c r="PDH926" s="3"/>
      <c r="PDI926" s="525"/>
      <c r="PDJ926" s="3"/>
      <c r="PDK926" s="721"/>
      <c r="PDL926" s="3"/>
      <c r="PDM926" s="525"/>
      <c r="PDN926" s="3"/>
      <c r="PDO926" s="721"/>
      <c r="PDP926" s="3"/>
      <c r="PDQ926" s="525"/>
      <c r="PDR926" s="3"/>
      <c r="PDS926" s="721"/>
      <c r="PDT926" s="3"/>
      <c r="PDU926" s="525"/>
      <c r="PDV926" s="3"/>
      <c r="PDW926" s="721"/>
      <c r="PDX926" s="3"/>
      <c r="PDY926" s="525"/>
      <c r="PDZ926" s="3"/>
      <c r="PEA926" s="721"/>
      <c r="PEB926" s="3"/>
      <c r="PEC926" s="525"/>
      <c r="PED926" s="3"/>
      <c r="PEE926" s="721"/>
      <c r="PEF926" s="3"/>
      <c r="PEG926" s="525"/>
      <c r="PEH926" s="3"/>
      <c r="PEI926" s="721"/>
      <c r="PEJ926" s="3"/>
      <c r="PEK926" s="525"/>
      <c r="PEL926" s="3"/>
      <c r="PEM926" s="721"/>
      <c r="PEN926" s="3"/>
      <c r="PEO926" s="525"/>
      <c r="PEP926" s="3"/>
      <c r="PEQ926" s="721"/>
      <c r="PER926" s="3"/>
      <c r="PES926" s="525"/>
      <c r="PET926" s="3"/>
      <c r="PEU926" s="721"/>
      <c r="PEV926" s="3"/>
      <c r="PEW926" s="525"/>
      <c r="PEX926" s="3"/>
      <c r="PEY926" s="721"/>
      <c r="PEZ926" s="3"/>
      <c r="PFA926" s="525"/>
      <c r="PFB926" s="3"/>
      <c r="PFC926" s="721"/>
      <c r="PFD926" s="3"/>
      <c r="PFE926" s="525"/>
      <c r="PFF926" s="3"/>
      <c r="PFG926" s="721"/>
      <c r="PFH926" s="3"/>
      <c r="PFI926" s="525"/>
      <c r="PFJ926" s="3"/>
      <c r="PFK926" s="721"/>
      <c r="PFL926" s="3"/>
      <c r="PFM926" s="525"/>
      <c r="PFN926" s="3"/>
      <c r="PFO926" s="721"/>
      <c r="PFP926" s="3"/>
      <c r="PFQ926" s="525"/>
      <c r="PFR926" s="3"/>
      <c r="PFS926" s="721"/>
      <c r="PFT926" s="3"/>
      <c r="PFU926" s="525"/>
      <c r="PFV926" s="3"/>
      <c r="PFW926" s="721"/>
      <c r="PFX926" s="3"/>
      <c r="PFY926" s="525"/>
      <c r="PFZ926" s="3"/>
      <c r="PGA926" s="721"/>
      <c r="PGB926" s="3"/>
      <c r="PGC926" s="525"/>
      <c r="PGD926" s="3"/>
      <c r="PGE926" s="721"/>
      <c r="PGF926" s="3"/>
      <c r="PGG926" s="525"/>
      <c r="PGH926" s="3"/>
      <c r="PGI926" s="721"/>
      <c r="PGJ926" s="3"/>
      <c r="PGK926" s="525"/>
      <c r="PGL926" s="3"/>
      <c r="PGM926" s="721"/>
      <c r="PGN926" s="3"/>
      <c r="PGO926" s="525"/>
      <c r="PGP926" s="3"/>
      <c r="PGQ926" s="721"/>
      <c r="PGR926" s="3"/>
      <c r="PGS926" s="525"/>
      <c r="PGT926" s="3"/>
      <c r="PGU926" s="721"/>
      <c r="PGV926" s="3"/>
      <c r="PGW926" s="525"/>
      <c r="PGX926" s="3"/>
      <c r="PGY926" s="721"/>
      <c r="PGZ926" s="3"/>
      <c r="PHA926" s="525"/>
      <c r="PHB926" s="3"/>
      <c r="PHC926" s="721"/>
      <c r="PHD926" s="3"/>
      <c r="PHE926" s="525"/>
      <c r="PHF926" s="3"/>
      <c r="PHG926" s="721"/>
      <c r="PHH926" s="3"/>
      <c r="PHI926" s="525"/>
      <c r="PHJ926" s="3"/>
      <c r="PHK926" s="721"/>
      <c r="PHL926" s="3"/>
      <c r="PHM926" s="525"/>
      <c r="PHN926" s="3"/>
      <c r="PHO926" s="721"/>
      <c r="PHP926" s="3"/>
      <c r="PHQ926" s="525"/>
      <c r="PHR926" s="3"/>
      <c r="PHS926" s="721"/>
      <c r="PHT926" s="3"/>
      <c r="PHU926" s="525"/>
      <c r="PHV926" s="3"/>
      <c r="PHW926" s="721"/>
      <c r="PHX926" s="3"/>
      <c r="PHY926" s="525"/>
      <c r="PHZ926" s="3"/>
      <c r="PIA926" s="721"/>
      <c r="PIB926" s="3"/>
      <c r="PIC926" s="525"/>
      <c r="PID926" s="3"/>
      <c r="PIE926" s="721"/>
      <c r="PIF926" s="3"/>
      <c r="PIG926" s="525"/>
      <c r="PIH926" s="3"/>
      <c r="PII926" s="721"/>
      <c r="PIJ926" s="3"/>
      <c r="PIK926" s="525"/>
      <c r="PIL926" s="3"/>
      <c r="PIM926" s="721"/>
      <c r="PIN926" s="3"/>
      <c r="PIO926" s="525"/>
      <c r="PIP926" s="3"/>
      <c r="PIQ926" s="721"/>
      <c r="PIR926" s="3"/>
      <c r="PIS926" s="525"/>
      <c r="PIT926" s="3"/>
      <c r="PIU926" s="721"/>
      <c r="PIV926" s="3"/>
      <c r="PIW926" s="525"/>
      <c r="PIX926" s="3"/>
      <c r="PIY926" s="721"/>
      <c r="PIZ926" s="3"/>
      <c r="PJA926" s="525"/>
      <c r="PJB926" s="3"/>
      <c r="PJC926" s="721"/>
      <c r="PJD926" s="3"/>
      <c r="PJE926" s="525"/>
      <c r="PJF926" s="3"/>
      <c r="PJG926" s="721"/>
      <c r="PJH926" s="3"/>
      <c r="PJI926" s="525"/>
      <c r="PJJ926" s="3"/>
      <c r="PJK926" s="721"/>
      <c r="PJL926" s="3"/>
      <c r="PJM926" s="525"/>
      <c r="PJN926" s="3"/>
      <c r="PJO926" s="721"/>
      <c r="PJP926" s="3"/>
      <c r="PJQ926" s="525"/>
      <c r="PJR926" s="3"/>
      <c r="PJS926" s="721"/>
      <c r="PJT926" s="3"/>
      <c r="PJU926" s="525"/>
      <c r="PJV926" s="3"/>
      <c r="PJW926" s="721"/>
      <c r="PJX926" s="3"/>
      <c r="PJY926" s="525"/>
      <c r="PJZ926" s="3"/>
      <c r="PKA926" s="721"/>
      <c r="PKB926" s="3"/>
      <c r="PKC926" s="525"/>
      <c r="PKD926" s="3"/>
      <c r="PKE926" s="721"/>
      <c r="PKF926" s="3"/>
      <c r="PKG926" s="525"/>
      <c r="PKH926" s="3"/>
      <c r="PKI926" s="721"/>
      <c r="PKJ926" s="3"/>
      <c r="PKK926" s="525"/>
      <c r="PKL926" s="3"/>
      <c r="PKM926" s="721"/>
      <c r="PKN926" s="3"/>
      <c r="PKO926" s="525"/>
      <c r="PKP926" s="3"/>
      <c r="PKQ926" s="721"/>
      <c r="PKR926" s="3"/>
      <c r="PKS926" s="525"/>
      <c r="PKT926" s="3"/>
      <c r="PKU926" s="721"/>
      <c r="PKV926" s="3"/>
      <c r="PKW926" s="525"/>
      <c r="PKX926" s="3"/>
      <c r="PKY926" s="721"/>
      <c r="PKZ926" s="3"/>
      <c r="PLA926" s="525"/>
      <c r="PLB926" s="3"/>
      <c r="PLC926" s="721"/>
      <c r="PLD926" s="3"/>
      <c r="PLE926" s="525"/>
      <c r="PLF926" s="3"/>
      <c r="PLG926" s="721"/>
      <c r="PLH926" s="3"/>
      <c r="PLI926" s="525"/>
      <c r="PLJ926" s="3"/>
      <c r="PLK926" s="721"/>
      <c r="PLL926" s="3"/>
      <c r="PLM926" s="525"/>
      <c r="PLN926" s="3"/>
      <c r="PLO926" s="721"/>
      <c r="PLP926" s="3"/>
      <c r="PLQ926" s="525"/>
      <c r="PLR926" s="3"/>
      <c r="PLS926" s="721"/>
      <c r="PLT926" s="3"/>
      <c r="PLU926" s="525"/>
      <c r="PLV926" s="3"/>
      <c r="PLW926" s="721"/>
      <c r="PLX926" s="3"/>
      <c r="PLY926" s="525"/>
      <c r="PLZ926" s="3"/>
      <c r="PMA926" s="721"/>
      <c r="PMB926" s="3"/>
      <c r="PMC926" s="525"/>
      <c r="PMD926" s="3"/>
      <c r="PME926" s="721"/>
      <c r="PMF926" s="3"/>
      <c r="PMG926" s="525"/>
      <c r="PMH926" s="3"/>
      <c r="PMI926" s="721"/>
      <c r="PMJ926" s="3"/>
      <c r="PMK926" s="525"/>
      <c r="PML926" s="3"/>
      <c r="PMM926" s="721"/>
      <c r="PMN926" s="3"/>
      <c r="PMO926" s="525"/>
      <c r="PMP926" s="3"/>
      <c r="PMQ926" s="721"/>
      <c r="PMR926" s="3"/>
      <c r="PMS926" s="525"/>
      <c r="PMT926" s="3"/>
      <c r="PMU926" s="721"/>
      <c r="PMV926" s="3"/>
      <c r="PMW926" s="525"/>
      <c r="PMX926" s="3"/>
      <c r="PMY926" s="721"/>
      <c r="PMZ926" s="3"/>
      <c r="PNA926" s="525"/>
      <c r="PNB926" s="3"/>
      <c r="PNC926" s="721"/>
      <c r="PND926" s="3"/>
      <c r="PNE926" s="525"/>
      <c r="PNF926" s="3"/>
      <c r="PNG926" s="721"/>
      <c r="PNH926" s="3"/>
      <c r="PNI926" s="525"/>
      <c r="PNJ926" s="3"/>
      <c r="PNK926" s="721"/>
      <c r="PNL926" s="3"/>
      <c r="PNM926" s="525"/>
      <c r="PNN926" s="3"/>
      <c r="PNO926" s="721"/>
      <c r="PNP926" s="3"/>
      <c r="PNQ926" s="525"/>
      <c r="PNR926" s="3"/>
      <c r="PNS926" s="721"/>
      <c r="PNT926" s="3"/>
      <c r="PNU926" s="525"/>
      <c r="PNV926" s="3"/>
      <c r="PNW926" s="721"/>
      <c r="PNX926" s="3"/>
      <c r="PNY926" s="525"/>
      <c r="PNZ926" s="3"/>
      <c r="POA926" s="721"/>
      <c r="POB926" s="3"/>
      <c r="POC926" s="525"/>
      <c r="POD926" s="3"/>
      <c r="POE926" s="721"/>
      <c r="POF926" s="3"/>
      <c r="POG926" s="525"/>
      <c r="POH926" s="3"/>
      <c r="POI926" s="721"/>
      <c r="POJ926" s="3"/>
      <c r="POK926" s="525"/>
      <c r="POL926" s="3"/>
      <c r="POM926" s="721"/>
      <c r="PON926" s="3"/>
      <c r="POO926" s="525"/>
      <c r="POP926" s="3"/>
      <c r="POQ926" s="721"/>
      <c r="POR926" s="3"/>
      <c r="POS926" s="525"/>
      <c r="POT926" s="3"/>
      <c r="POU926" s="721"/>
      <c r="POV926" s="3"/>
      <c r="POW926" s="525"/>
      <c r="POX926" s="3"/>
      <c r="POY926" s="721"/>
      <c r="POZ926" s="3"/>
      <c r="PPA926" s="525"/>
      <c r="PPB926" s="3"/>
      <c r="PPC926" s="721"/>
      <c r="PPD926" s="3"/>
      <c r="PPE926" s="525"/>
      <c r="PPF926" s="3"/>
      <c r="PPG926" s="721"/>
      <c r="PPH926" s="3"/>
      <c r="PPI926" s="525"/>
      <c r="PPJ926" s="3"/>
      <c r="PPK926" s="721"/>
      <c r="PPL926" s="3"/>
      <c r="PPM926" s="525"/>
      <c r="PPN926" s="3"/>
      <c r="PPO926" s="721"/>
      <c r="PPP926" s="3"/>
      <c r="PPQ926" s="525"/>
      <c r="PPR926" s="3"/>
      <c r="PPS926" s="721"/>
      <c r="PPT926" s="3"/>
      <c r="PPU926" s="525"/>
      <c r="PPV926" s="3"/>
      <c r="PPW926" s="721"/>
      <c r="PPX926" s="3"/>
      <c r="PPY926" s="525"/>
      <c r="PPZ926" s="3"/>
      <c r="PQA926" s="721"/>
      <c r="PQB926" s="3"/>
      <c r="PQC926" s="525"/>
      <c r="PQD926" s="3"/>
      <c r="PQE926" s="721"/>
      <c r="PQF926" s="3"/>
      <c r="PQG926" s="525"/>
      <c r="PQH926" s="3"/>
      <c r="PQI926" s="721"/>
      <c r="PQJ926" s="3"/>
      <c r="PQK926" s="525"/>
      <c r="PQL926" s="3"/>
      <c r="PQM926" s="721"/>
      <c r="PQN926" s="3"/>
      <c r="PQO926" s="525"/>
      <c r="PQP926" s="3"/>
      <c r="PQQ926" s="721"/>
      <c r="PQR926" s="3"/>
      <c r="PQS926" s="525"/>
      <c r="PQT926" s="3"/>
      <c r="PQU926" s="721"/>
      <c r="PQV926" s="3"/>
      <c r="PQW926" s="525"/>
      <c r="PQX926" s="3"/>
      <c r="PQY926" s="721"/>
      <c r="PQZ926" s="3"/>
      <c r="PRA926" s="525"/>
      <c r="PRB926" s="3"/>
      <c r="PRC926" s="721"/>
      <c r="PRD926" s="3"/>
      <c r="PRE926" s="525"/>
      <c r="PRF926" s="3"/>
      <c r="PRG926" s="721"/>
      <c r="PRH926" s="3"/>
      <c r="PRI926" s="525"/>
      <c r="PRJ926" s="3"/>
      <c r="PRK926" s="721"/>
      <c r="PRL926" s="3"/>
      <c r="PRM926" s="525"/>
      <c r="PRN926" s="3"/>
      <c r="PRO926" s="721"/>
      <c r="PRP926" s="3"/>
      <c r="PRQ926" s="525"/>
      <c r="PRR926" s="3"/>
      <c r="PRS926" s="721"/>
      <c r="PRT926" s="3"/>
      <c r="PRU926" s="525"/>
      <c r="PRV926" s="3"/>
      <c r="PRW926" s="721"/>
      <c r="PRX926" s="3"/>
      <c r="PRY926" s="525"/>
      <c r="PRZ926" s="3"/>
      <c r="PSA926" s="721"/>
      <c r="PSB926" s="3"/>
      <c r="PSC926" s="525"/>
      <c r="PSD926" s="3"/>
      <c r="PSE926" s="721"/>
      <c r="PSF926" s="3"/>
      <c r="PSG926" s="525"/>
      <c r="PSH926" s="3"/>
      <c r="PSI926" s="721"/>
      <c r="PSJ926" s="3"/>
      <c r="PSK926" s="525"/>
      <c r="PSL926" s="3"/>
      <c r="PSM926" s="721"/>
      <c r="PSN926" s="3"/>
      <c r="PSO926" s="525"/>
      <c r="PSP926" s="3"/>
      <c r="PSQ926" s="721"/>
      <c r="PSR926" s="3"/>
      <c r="PSS926" s="525"/>
      <c r="PST926" s="3"/>
      <c r="PSU926" s="721"/>
      <c r="PSV926" s="3"/>
      <c r="PSW926" s="525"/>
      <c r="PSX926" s="3"/>
      <c r="PSY926" s="721"/>
      <c r="PSZ926" s="3"/>
      <c r="PTA926" s="525"/>
      <c r="PTB926" s="3"/>
      <c r="PTC926" s="721"/>
      <c r="PTD926" s="3"/>
      <c r="PTE926" s="525"/>
      <c r="PTF926" s="3"/>
      <c r="PTG926" s="721"/>
      <c r="PTH926" s="3"/>
      <c r="PTI926" s="525"/>
      <c r="PTJ926" s="3"/>
      <c r="PTK926" s="721"/>
      <c r="PTL926" s="3"/>
      <c r="PTM926" s="525"/>
      <c r="PTN926" s="3"/>
      <c r="PTO926" s="721"/>
      <c r="PTP926" s="3"/>
      <c r="PTQ926" s="525"/>
      <c r="PTR926" s="3"/>
      <c r="PTS926" s="721"/>
      <c r="PTT926" s="3"/>
      <c r="PTU926" s="525"/>
      <c r="PTV926" s="3"/>
      <c r="PTW926" s="721"/>
      <c r="PTX926" s="3"/>
      <c r="PTY926" s="525"/>
      <c r="PTZ926" s="3"/>
      <c r="PUA926" s="721"/>
      <c r="PUB926" s="3"/>
      <c r="PUC926" s="525"/>
      <c r="PUD926" s="3"/>
      <c r="PUE926" s="721"/>
      <c r="PUF926" s="3"/>
      <c r="PUG926" s="525"/>
      <c r="PUH926" s="3"/>
      <c r="PUI926" s="721"/>
      <c r="PUJ926" s="3"/>
      <c r="PUK926" s="525"/>
      <c r="PUL926" s="3"/>
      <c r="PUM926" s="721"/>
      <c r="PUN926" s="3"/>
      <c r="PUO926" s="525"/>
      <c r="PUP926" s="3"/>
      <c r="PUQ926" s="721"/>
      <c r="PUR926" s="3"/>
      <c r="PUS926" s="525"/>
      <c r="PUT926" s="3"/>
      <c r="PUU926" s="721"/>
      <c r="PUV926" s="3"/>
      <c r="PUW926" s="525"/>
      <c r="PUX926" s="3"/>
      <c r="PUY926" s="721"/>
      <c r="PUZ926" s="3"/>
      <c r="PVA926" s="525"/>
      <c r="PVB926" s="3"/>
      <c r="PVC926" s="721"/>
      <c r="PVD926" s="3"/>
      <c r="PVE926" s="525"/>
      <c r="PVF926" s="3"/>
      <c r="PVG926" s="721"/>
      <c r="PVH926" s="3"/>
      <c r="PVI926" s="525"/>
      <c r="PVJ926" s="3"/>
      <c r="PVK926" s="721"/>
      <c r="PVL926" s="3"/>
      <c r="PVM926" s="525"/>
      <c r="PVN926" s="3"/>
      <c r="PVO926" s="721"/>
      <c r="PVP926" s="3"/>
      <c r="PVQ926" s="525"/>
      <c r="PVR926" s="3"/>
      <c r="PVS926" s="721"/>
      <c r="PVT926" s="3"/>
      <c r="PVU926" s="525"/>
      <c r="PVV926" s="3"/>
      <c r="PVW926" s="721"/>
      <c r="PVX926" s="3"/>
      <c r="PVY926" s="525"/>
      <c r="PVZ926" s="3"/>
      <c r="PWA926" s="721"/>
      <c r="PWB926" s="3"/>
      <c r="PWC926" s="525"/>
      <c r="PWD926" s="3"/>
      <c r="PWE926" s="721"/>
      <c r="PWF926" s="3"/>
      <c r="PWG926" s="525"/>
      <c r="PWH926" s="3"/>
      <c r="PWI926" s="721"/>
      <c r="PWJ926" s="3"/>
      <c r="PWK926" s="525"/>
      <c r="PWL926" s="3"/>
      <c r="PWM926" s="721"/>
      <c r="PWN926" s="3"/>
      <c r="PWO926" s="525"/>
      <c r="PWP926" s="3"/>
      <c r="PWQ926" s="721"/>
      <c r="PWR926" s="3"/>
      <c r="PWS926" s="525"/>
      <c r="PWT926" s="3"/>
      <c r="PWU926" s="721"/>
      <c r="PWV926" s="3"/>
      <c r="PWW926" s="525"/>
      <c r="PWX926" s="3"/>
      <c r="PWY926" s="721"/>
      <c r="PWZ926" s="3"/>
      <c r="PXA926" s="525"/>
      <c r="PXB926" s="3"/>
      <c r="PXC926" s="721"/>
      <c r="PXD926" s="3"/>
      <c r="PXE926" s="525"/>
      <c r="PXF926" s="3"/>
      <c r="PXG926" s="721"/>
      <c r="PXH926" s="3"/>
      <c r="PXI926" s="525"/>
      <c r="PXJ926" s="3"/>
      <c r="PXK926" s="721"/>
      <c r="PXL926" s="3"/>
      <c r="PXM926" s="525"/>
      <c r="PXN926" s="3"/>
      <c r="PXO926" s="721"/>
      <c r="PXP926" s="3"/>
      <c r="PXQ926" s="525"/>
      <c r="PXR926" s="3"/>
      <c r="PXS926" s="721"/>
      <c r="PXT926" s="3"/>
      <c r="PXU926" s="525"/>
      <c r="PXV926" s="3"/>
      <c r="PXW926" s="721"/>
      <c r="PXX926" s="3"/>
      <c r="PXY926" s="525"/>
      <c r="PXZ926" s="3"/>
      <c r="PYA926" s="721"/>
      <c r="PYB926" s="3"/>
      <c r="PYC926" s="525"/>
      <c r="PYD926" s="3"/>
      <c r="PYE926" s="721"/>
      <c r="PYF926" s="3"/>
      <c r="PYG926" s="525"/>
      <c r="PYH926" s="3"/>
      <c r="PYI926" s="721"/>
      <c r="PYJ926" s="3"/>
      <c r="PYK926" s="525"/>
      <c r="PYL926" s="3"/>
      <c r="PYM926" s="721"/>
      <c r="PYN926" s="3"/>
      <c r="PYO926" s="525"/>
      <c r="PYP926" s="3"/>
      <c r="PYQ926" s="721"/>
      <c r="PYR926" s="3"/>
      <c r="PYS926" s="525"/>
      <c r="PYT926" s="3"/>
      <c r="PYU926" s="721"/>
      <c r="PYV926" s="3"/>
      <c r="PYW926" s="525"/>
      <c r="PYX926" s="3"/>
      <c r="PYY926" s="721"/>
      <c r="PYZ926" s="3"/>
      <c r="PZA926" s="525"/>
      <c r="PZB926" s="3"/>
      <c r="PZC926" s="721"/>
      <c r="PZD926" s="3"/>
      <c r="PZE926" s="525"/>
      <c r="PZF926" s="3"/>
      <c r="PZG926" s="721"/>
      <c r="PZH926" s="3"/>
      <c r="PZI926" s="525"/>
      <c r="PZJ926" s="3"/>
      <c r="PZK926" s="721"/>
      <c r="PZL926" s="3"/>
      <c r="PZM926" s="525"/>
      <c r="PZN926" s="3"/>
      <c r="PZO926" s="721"/>
      <c r="PZP926" s="3"/>
      <c r="PZQ926" s="525"/>
      <c r="PZR926" s="3"/>
      <c r="PZS926" s="721"/>
      <c r="PZT926" s="3"/>
      <c r="PZU926" s="525"/>
      <c r="PZV926" s="3"/>
      <c r="PZW926" s="721"/>
      <c r="PZX926" s="3"/>
      <c r="PZY926" s="525"/>
      <c r="PZZ926" s="3"/>
      <c r="QAA926" s="721"/>
      <c r="QAB926" s="3"/>
      <c r="QAC926" s="525"/>
      <c r="QAD926" s="3"/>
      <c r="QAE926" s="721"/>
      <c r="QAF926" s="3"/>
      <c r="QAG926" s="525"/>
      <c r="QAH926" s="3"/>
      <c r="QAI926" s="721"/>
      <c r="QAJ926" s="3"/>
      <c r="QAK926" s="525"/>
      <c r="QAL926" s="3"/>
      <c r="QAM926" s="721"/>
      <c r="QAN926" s="3"/>
      <c r="QAO926" s="525"/>
      <c r="QAP926" s="3"/>
      <c r="QAQ926" s="721"/>
      <c r="QAR926" s="3"/>
      <c r="QAS926" s="525"/>
      <c r="QAT926" s="3"/>
      <c r="QAU926" s="721"/>
      <c r="QAV926" s="3"/>
      <c r="QAW926" s="525"/>
      <c r="QAX926" s="3"/>
      <c r="QAY926" s="721"/>
      <c r="QAZ926" s="3"/>
      <c r="QBA926" s="525"/>
      <c r="QBB926" s="3"/>
      <c r="QBC926" s="721"/>
      <c r="QBD926" s="3"/>
      <c r="QBE926" s="525"/>
      <c r="QBF926" s="3"/>
      <c r="QBG926" s="721"/>
      <c r="QBH926" s="3"/>
      <c r="QBI926" s="525"/>
      <c r="QBJ926" s="3"/>
      <c r="QBK926" s="721"/>
      <c r="QBL926" s="3"/>
      <c r="QBM926" s="525"/>
      <c r="QBN926" s="3"/>
      <c r="QBO926" s="721"/>
      <c r="QBP926" s="3"/>
      <c r="QBQ926" s="525"/>
      <c r="QBR926" s="3"/>
      <c r="QBS926" s="721"/>
      <c r="QBT926" s="3"/>
      <c r="QBU926" s="525"/>
      <c r="QBV926" s="3"/>
      <c r="QBW926" s="721"/>
      <c r="QBX926" s="3"/>
      <c r="QBY926" s="525"/>
      <c r="QBZ926" s="3"/>
      <c r="QCA926" s="721"/>
      <c r="QCB926" s="3"/>
      <c r="QCC926" s="525"/>
      <c r="QCD926" s="3"/>
      <c r="QCE926" s="721"/>
      <c r="QCF926" s="3"/>
      <c r="QCG926" s="525"/>
      <c r="QCH926" s="3"/>
      <c r="QCI926" s="721"/>
      <c r="QCJ926" s="3"/>
      <c r="QCK926" s="525"/>
      <c r="QCL926" s="3"/>
      <c r="QCM926" s="721"/>
      <c r="QCN926" s="3"/>
      <c r="QCO926" s="525"/>
      <c r="QCP926" s="3"/>
      <c r="QCQ926" s="721"/>
      <c r="QCR926" s="3"/>
      <c r="QCS926" s="525"/>
      <c r="QCT926" s="3"/>
      <c r="QCU926" s="721"/>
      <c r="QCV926" s="3"/>
      <c r="QCW926" s="525"/>
      <c r="QCX926" s="3"/>
      <c r="QCY926" s="721"/>
      <c r="QCZ926" s="3"/>
      <c r="QDA926" s="525"/>
      <c r="QDB926" s="3"/>
      <c r="QDC926" s="721"/>
      <c r="QDD926" s="3"/>
      <c r="QDE926" s="525"/>
      <c r="QDF926" s="3"/>
      <c r="QDG926" s="721"/>
      <c r="QDH926" s="3"/>
      <c r="QDI926" s="525"/>
      <c r="QDJ926" s="3"/>
      <c r="QDK926" s="721"/>
      <c r="QDL926" s="3"/>
      <c r="QDM926" s="525"/>
      <c r="QDN926" s="3"/>
      <c r="QDO926" s="721"/>
      <c r="QDP926" s="3"/>
      <c r="QDQ926" s="525"/>
      <c r="QDR926" s="3"/>
      <c r="QDS926" s="721"/>
      <c r="QDT926" s="3"/>
      <c r="QDU926" s="525"/>
      <c r="QDV926" s="3"/>
      <c r="QDW926" s="721"/>
      <c r="QDX926" s="3"/>
      <c r="QDY926" s="525"/>
      <c r="QDZ926" s="3"/>
      <c r="QEA926" s="721"/>
      <c r="QEB926" s="3"/>
      <c r="QEC926" s="525"/>
      <c r="QED926" s="3"/>
      <c r="QEE926" s="721"/>
      <c r="QEF926" s="3"/>
      <c r="QEG926" s="525"/>
      <c r="QEH926" s="3"/>
      <c r="QEI926" s="721"/>
      <c r="QEJ926" s="3"/>
      <c r="QEK926" s="525"/>
      <c r="QEL926" s="3"/>
      <c r="QEM926" s="721"/>
      <c r="QEN926" s="3"/>
      <c r="QEO926" s="525"/>
      <c r="QEP926" s="3"/>
      <c r="QEQ926" s="721"/>
      <c r="QER926" s="3"/>
      <c r="QES926" s="525"/>
      <c r="QET926" s="3"/>
      <c r="QEU926" s="721"/>
      <c r="QEV926" s="3"/>
      <c r="QEW926" s="525"/>
      <c r="QEX926" s="3"/>
      <c r="QEY926" s="721"/>
      <c r="QEZ926" s="3"/>
      <c r="QFA926" s="525"/>
      <c r="QFB926" s="3"/>
      <c r="QFC926" s="721"/>
      <c r="QFD926" s="3"/>
      <c r="QFE926" s="525"/>
      <c r="QFF926" s="3"/>
      <c r="QFG926" s="721"/>
      <c r="QFH926" s="3"/>
      <c r="QFI926" s="525"/>
      <c r="QFJ926" s="3"/>
      <c r="QFK926" s="721"/>
      <c r="QFL926" s="3"/>
      <c r="QFM926" s="525"/>
      <c r="QFN926" s="3"/>
      <c r="QFO926" s="721"/>
      <c r="QFP926" s="3"/>
      <c r="QFQ926" s="525"/>
      <c r="QFR926" s="3"/>
      <c r="QFS926" s="721"/>
      <c r="QFT926" s="3"/>
      <c r="QFU926" s="525"/>
      <c r="QFV926" s="3"/>
      <c r="QFW926" s="721"/>
      <c r="QFX926" s="3"/>
      <c r="QFY926" s="525"/>
      <c r="QFZ926" s="3"/>
      <c r="QGA926" s="721"/>
      <c r="QGB926" s="3"/>
      <c r="QGC926" s="525"/>
      <c r="QGD926" s="3"/>
      <c r="QGE926" s="721"/>
      <c r="QGF926" s="3"/>
      <c r="QGG926" s="525"/>
      <c r="QGH926" s="3"/>
      <c r="QGI926" s="721"/>
      <c r="QGJ926" s="3"/>
      <c r="QGK926" s="525"/>
      <c r="QGL926" s="3"/>
      <c r="QGM926" s="721"/>
      <c r="QGN926" s="3"/>
      <c r="QGO926" s="525"/>
      <c r="QGP926" s="3"/>
      <c r="QGQ926" s="721"/>
      <c r="QGR926" s="3"/>
      <c r="QGS926" s="525"/>
      <c r="QGT926" s="3"/>
      <c r="QGU926" s="721"/>
      <c r="QGV926" s="3"/>
      <c r="QGW926" s="525"/>
      <c r="QGX926" s="3"/>
      <c r="QGY926" s="721"/>
      <c r="QGZ926" s="3"/>
      <c r="QHA926" s="525"/>
      <c r="QHB926" s="3"/>
      <c r="QHC926" s="721"/>
      <c r="QHD926" s="3"/>
      <c r="QHE926" s="525"/>
      <c r="QHF926" s="3"/>
      <c r="QHG926" s="721"/>
      <c r="QHH926" s="3"/>
      <c r="QHI926" s="525"/>
      <c r="QHJ926" s="3"/>
      <c r="QHK926" s="721"/>
      <c r="QHL926" s="3"/>
      <c r="QHM926" s="525"/>
      <c r="QHN926" s="3"/>
      <c r="QHO926" s="721"/>
      <c r="QHP926" s="3"/>
      <c r="QHQ926" s="525"/>
      <c r="QHR926" s="3"/>
      <c r="QHS926" s="721"/>
      <c r="QHT926" s="3"/>
      <c r="QHU926" s="525"/>
      <c r="QHV926" s="3"/>
      <c r="QHW926" s="721"/>
      <c r="QHX926" s="3"/>
      <c r="QHY926" s="525"/>
      <c r="QHZ926" s="3"/>
      <c r="QIA926" s="721"/>
      <c r="QIB926" s="3"/>
      <c r="QIC926" s="525"/>
      <c r="QID926" s="3"/>
      <c r="QIE926" s="721"/>
      <c r="QIF926" s="3"/>
      <c r="QIG926" s="525"/>
      <c r="QIH926" s="3"/>
      <c r="QII926" s="721"/>
      <c r="QIJ926" s="3"/>
      <c r="QIK926" s="525"/>
      <c r="QIL926" s="3"/>
      <c r="QIM926" s="721"/>
      <c r="QIN926" s="3"/>
      <c r="QIO926" s="525"/>
      <c r="QIP926" s="3"/>
      <c r="QIQ926" s="721"/>
      <c r="QIR926" s="3"/>
      <c r="QIS926" s="525"/>
      <c r="QIT926" s="3"/>
      <c r="QIU926" s="721"/>
      <c r="QIV926" s="3"/>
      <c r="QIW926" s="525"/>
      <c r="QIX926" s="3"/>
      <c r="QIY926" s="721"/>
      <c r="QIZ926" s="3"/>
      <c r="QJA926" s="525"/>
      <c r="QJB926" s="3"/>
      <c r="QJC926" s="721"/>
      <c r="QJD926" s="3"/>
      <c r="QJE926" s="525"/>
      <c r="QJF926" s="3"/>
      <c r="QJG926" s="721"/>
      <c r="QJH926" s="3"/>
      <c r="QJI926" s="525"/>
      <c r="QJJ926" s="3"/>
      <c r="QJK926" s="721"/>
      <c r="QJL926" s="3"/>
      <c r="QJM926" s="525"/>
      <c r="QJN926" s="3"/>
      <c r="QJO926" s="721"/>
      <c r="QJP926" s="3"/>
      <c r="QJQ926" s="525"/>
      <c r="QJR926" s="3"/>
      <c r="QJS926" s="721"/>
      <c r="QJT926" s="3"/>
      <c r="QJU926" s="525"/>
      <c r="QJV926" s="3"/>
      <c r="QJW926" s="721"/>
      <c r="QJX926" s="3"/>
      <c r="QJY926" s="525"/>
      <c r="QJZ926" s="3"/>
      <c r="QKA926" s="721"/>
      <c r="QKB926" s="3"/>
      <c r="QKC926" s="525"/>
      <c r="QKD926" s="3"/>
      <c r="QKE926" s="721"/>
      <c r="QKF926" s="3"/>
      <c r="QKG926" s="525"/>
      <c r="QKH926" s="3"/>
      <c r="QKI926" s="721"/>
      <c r="QKJ926" s="3"/>
      <c r="QKK926" s="525"/>
      <c r="QKL926" s="3"/>
      <c r="QKM926" s="721"/>
      <c r="QKN926" s="3"/>
      <c r="QKO926" s="525"/>
      <c r="QKP926" s="3"/>
      <c r="QKQ926" s="721"/>
      <c r="QKR926" s="3"/>
      <c r="QKS926" s="525"/>
      <c r="QKT926" s="3"/>
      <c r="QKU926" s="721"/>
      <c r="QKV926" s="3"/>
      <c r="QKW926" s="525"/>
      <c r="QKX926" s="3"/>
      <c r="QKY926" s="721"/>
      <c r="QKZ926" s="3"/>
      <c r="QLA926" s="525"/>
      <c r="QLB926" s="3"/>
      <c r="QLC926" s="721"/>
      <c r="QLD926" s="3"/>
      <c r="QLE926" s="525"/>
      <c r="QLF926" s="3"/>
      <c r="QLG926" s="721"/>
      <c r="QLH926" s="3"/>
      <c r="QLI926" s="525"/>
      <c r="QLJ926" s="3"/>
      <c r="QLK926" s="721"/>
      <c r="QLL926" s="3"/>
      <c r="QLM926" s="525"/>
      <c r="QLN926" s="3"/>
      <c r="QLO926" s="721"/>
      <c r="QLP926" s="3"/>
      <c r="QLQ926" s="525"/>
      <c r="QLR926" s="3"/>
      <c r="QLS926" s="721"/>
      <c r="QLT926" s="3"/>
      <c r="QLU926" s="525"/>
      <c r="QLV926" s="3"/>
      <c r="QLW926" s="721"/>
      <c r="QLX926" s="3"/>
      <c r="QLY926" s="525"/>
      <c r="QLZ926" s="3"/>
      <c r="QMA926" s="721"/>
      <c r="QMB926" s="3"/>
      <c r="QMC926" s="525"/>
      <c r="QMD926" s="3"/>
      <c r="QME926" s="721"/>
      <c r="QMF926" s="3"/>
      <c r="QMG926" s="525"/>
      <c r="QMH926" s="3"/>
      <c r="QMI926" s="721"/>
      <c r="QMJ926" s="3"/>
      <c r="QMK926" s="525"/>
      <c r="QML926" s="3"/>
      <c r="QMM926" s="721"/>
      <c r="QMN926" s="3"/>
      <c r="QMO926" s="525"/>
      <c r="QMP926" s="3"/>
      <c r="QMQ926" s="721"/>
      <c r="QMR926" s="3"/>
      <c r="QMS926" s="525"/>
      <c r="QMT926" s="3"/>
      <c r="QMU926" s="721"/>
      <c r="QMV926" s="3"/>
      <c r="QMW926" s="525"/>
      <c r="QMX926" s="3"/>
      <c r="QMY926" s="721"/>
      <c r="QMZ926" s="3"/>
      <c r="QNA926" s="525"/>
      <c r="QNB926" s="3"/>
      <c r="QNC926" s="721"/>
      <c r="QND926" s="3"/>
      <c r="QNE926" s="525"/>
      <c r="QNF926" s="3"/>
      <c r="QNG926" s="721"/>
      <c r="QNH926" s="3"/>
      <c r="QNI926" s="525"/>
      <c r="QNJ926" s="3"/>
      <c r="QNK926" s="721"/>
      <c r="QNL926" s="3"/>
      <c r="QNM926" s="525"/>
      <c r="QNN926" s="3"/>
      <c r="QNO926" s="721"/>
      <c r="QNP926" s="3"/>
      <c r="QNQ926" s="525"/>
      <c r="QNR926" s="3"/>
      <c r="QNS926" s="721"/>
      <c r="QNT926" s="3"/>
      <c r="QNU926" s="525"/>
      <c r="QNV926" s="3"/>
      <c r="QNW926" s="721"/>
      <c r="QNX926" s="3"/>
      <c r="QNY926" s="525"/>
      <c r="QNZ926" s="3"/>
      <c r="QOA926" s="721"/>
      <c r="QOB926" s="3"/>
      <c r="QOC926" s="525"/>
      <c r="QOD926" s="3"/>
      <c r="QOE926" s="721"/>
      <c r="QOF926" s="3"/>
      <c r="QOG926" s="525"/>
      <c r="QOH926" s="3"/>
      <c r="QOI926" s="721"/>
      <c r="QOJ926" s="3"/>
      <c r="QOK926" s="525"/>
      <c r="QOL926" s="3"/>
      <c r="QOM926" s="721"/>
      <c r="QON926" s="3"/>
      <c r="QOO926" s="525"/>
      <c r="QOP926" s="3"/>
      <c r="QOQ926" s="721"/>
      <c r="QOR926" s="3"/>
      <c r="QOS926" s="525"/>
      <c r="QOT926" s="3"/>
      <c r="QOU926" s="721"/>
      <c r="QOV926" s="3"/>
      <c r="QOW926" s="525"/>
      <c r="QOX926" s="3"/>
      <c r="QOY926" s="721"/>
      <c r="QOZ926" s="3"/>
      <c r="QPA926" s="525"/>
      <c r="QPB926" s="3"/>
      <c r="QPC926" s="721"/>
      <c r="QPD926" s="3"/>
      <c r="QPE926" s="525"/>
      <c r="QPF926" s="3"/>
      <c r="QPG926" s="721"/>
      <c r="QPH926" s="3"/>
      <c r="QPI926" s="525"/>
      <c r="QPJ926" s="3"/>
      <c r="QPK926" s="721"/>
      <c r="QPL926" s="3"/>
      <c r="QPM926" s="525"/>
      <c r="QPN926" s="3"/>
      <c r="QPO926" s="721"/>
      <c r="QPP926" s="3"/>
      <c r="QPQ926" s="525"/>
      <c r="QPR926" s="3"/>
      <c r="QPS926" s="721"/>
      <c r="QPT926" s="3"/>
      <c r="QPU926" s="525"/>
      <c r="QPV926" s="3"/>
      <c r="QPW926" s="721"/>
      <c r="QPX926" s="3"/>
      <c r="QPY926" s="525"/>
      <c r="QPZ926" s="3"/>
      <c r="QQA926" s="721"/>
      <c r="QQB926" s="3"/>
      <c r="QQC926" s="525"/>
      <c r="QQD926" s="3"/>
      <c r="QQE926" s="721"/>
      <c r="QQF926" s="3"/>
      <c r="QQG926" s="525"/>
      <c r="QQH926" s="3"/>
      <c r="QQI926" s="721"/>
      <c r="QQJ926" s="3"/>
      <c r="QQK926" s="525"/>
      <c r="QQL926" s="3"/>
      <c r="QQM926" s="721"/>
      <c r="QQN926" s="3"/>
      <c r="QQO926" s="525"/>
      <c r="QQP926" s="3"/>
      <c r="QQQ926" s="721"/>
      <c r="QQR926" s="3"/>
      <c r="QQS926" s="525"/>
      <c r="QQT926" s="3"/>
      <c r="QQU926" s="721"/>
      <c r="QQV926" s="3"/>
      <c r="QQW926" s="525"/>
      <c r="QQX926" s="3"/>
      <c r="QQY926" s="721"/>
      <c r="QQZ926" s="3"/>
      <c r="QRA926" s="525"/>
      <c r="QRB926" s="3"/>
      <c r="QRC926" s="721"/>
      <c r="QRD926" s="3"/>
      <c r="QRE926" s="525"/>
      <c r="QRF926" s="3"/>
      <c r="QRG926" s="721"/>
      <c r="QRH926" s="3"/>
      <c r="QRI926" s="525"/>
      <c r="QRJ926" s="3"/>
      <c r="QRK926" s="721"/>
      <c r="QRL926" s="3"/>
      <c r="QRM926" s="525"/>
      <c r="QRN926" s="3"/>
      <c r="QRO926" s="721"/>
      <c r="QRP926" s="3"/>
      <c r="QRQ926" s="525"/>
      <c r="QRR926" s="3"/>
      <c r="QRS926" s="721"/>
      <c r="QRT926" s="3"/>
      <c r="QRU926" s="525"/>
      <c r="QRV926" s="3"/>
      <c r="QRW926" s="721"/>
      <c r="QRX926" s="3"/>
      <c r="QRY926" s="525"/>
      <c r="QRZ926" s="3"/>
      <c r="QSA926" s="721"/>
      <c r="QSB926" s="3"/>
      <c r="QSC926" s="525"/>
      <c r="QSD926" s="3"/>
      <c r="QSE926" s="721"/>
      <c r="QSF926" s="3"/>
      <c r="QSG926" s="525"/>
      <c r="QSH926" s="3"/>
      <c r="QSI926" s="721"/>
      <c r="QSJ926" s="3"/>
      <c r="QSK926" s="525"/>
      <c r="QSL926" s="3"/>
      <c r="QSM926" s="721"/>
      <c r="QSN926" s="3"/>
      <c r="QSO926" s="525"/>
      <c r="QSP926" s="3"/>
      <c r="QSQ926" s="721"/>
      <c r="QSR926" s="3"/>
      <c r="QSS926" s="525"/>
      <c r="QST926" s="3"/>
      <c r="QSU926" s="721"/>
      <c r="QSV926" s="3"/>
      <c r="QSW926" s="525"/>
      <c r="QSX926" s="3"/>
      <c r="QSY926" s="721"/>
      <c r="QSZ926" s="3"/>
      <c r="QTA926" s="525"/>
      <c r="QTB926" s="3"/>
      <c r="QTC926" s="721"/>
      <c r="QTD926" s="3"/>
      <c r="QTE926" s="525"/>
      <c r="QTF926" s="3"/>
      <c r="QTG926" s="721"/>
      <c r="QTH926" s="3"/>
      <c r="QTI926" s="525"/>
      <c r="QTJ926" s="3"/>
      <c r="QTK926" s="721"/>
      <c r="QTL926" s="3"/>
      <c r="QTM926" s="525"/>
      <c r="QTN926" s="3"/>
      <c r="QTO926" s="721"/>
      <c r="QTP926" s="3"/>
      <c r="QTQ926" s="525"/>
      <c r="QTR926" s="3"/>
      <c r="QTS926" s="721"/>
      <c r="QTT926" s="3"/>
      <c r="QTU926" s="525"/>
      <c r="QTV926" s="3"/>
      <c r="QTW926" s="721"/>
      <c r="QTX926" s="3"/>
      <c r="QTY926" s="525"/>
      <c r="QTZ926" s="3"/>
      <c r="QUA926" s="721"/>
      <c r="QUB926" s="3"/>
      <c r="QUC926" s="525"/>
      <c r="QUD926" s="3"/>
      <c r="QUE926" s="721"/>
      <c r="QUF926" s="3"/>
      <c r="QUG926" s="525"/>
      <c r="QUH926" s="3"/>
      <c r="QUI926" s="721"/>
      <c r="QUJ926" s="3"/>
      <c r="QUK926" s="525"/>
      <c r="QUL926" s="3"/>
      <c r="QUM926" s="721"/>
      <c r="QUN926" s="3"/>
      <c r="QUO926" s="525"/>
      <c r="QUP926" s="3"/>
      <c r="QUQ926" s="721"/>
      <c r="QUR926" s="3"/>
      <c r="QUS926" s="525"/>
      <c r="QUT926" s="3"/>
      <c r="QUU926" s="721"/>
      <c r="QUV926" s="3"/>
      <c r="QUW926" s="525"/>
      <c r="QUX926" s="3"/>
      <c r="QUY926" s="721"/>
      <c r="QUZ926" s="3"/>
      <c r="QVA926" s="525"/>
      <c r="QVB926" s="3"/>
      <c r="QVC926" s="721"/>
      <c r="QVD926" s="3"/>
      <c r="QVE926" s="525"/>
      <c r="QVF926" s="3"/>
      <c r="QVG926" s="721"/>
      <c r="QVH926" s="3"/>
      <c r="QVI926" s="525"/>
      <c r="QVJ926" s="3"/>
      <c r="QVK926" s="721"/>
      <c r="QVL926" s="3"/>
      <c r="QVM926" s="525"/>
      <c r="QVN926" s="3"/>
      <c r="QVO926" s="721"/>
      <c r="QVP926" s="3"/>
      <c r="QVQ926" s="525"/>
      <c r="QVR926" s="3"/>
      <c r="QVS926" s="721"/>
      <c r="QVT926" s="3"/>
      <c r="QVU926" s="525"/>
      <c r="QVV926" s="3"/>
      <c r="QVW926" s="721"/>
      <c r="QVX926" s="3"/>
      <c r="QVY926" s="525"/>
      <c r="QVZ926" s="3"/>
      <c r="QWA926" s="721"/>
      <c r="QWB926" s="3"/>
      <c r="QWC926" s="525"/>
      <c r="QWD926" s="3"/>
      <c r="QWE926" s="721"/>
      <c r="QWF926" s="3"/>
      <c r="QWG926" s="525"/>
      <c r="QWH926" s="3"/>
      <c r="QWI926" s="721"/>
      <c r="QWJ926" s="3"/>
      <c r="QWK926" s="525"/>
      <c r="QWL926" s="3"/>
      <c r="QWM926" s="721"/>
      <c r="QWN926" s="3"/>
      <c r="QWO926" s="525"/>
      <c r="QWP926" s="3"/>
      <c r="QWQ926" s="721"/>
      <c r="QWR926" s="3"/>
      <c r="QWS926" s="525"/>
      <c r="QWT926" s="3"/>
      <c r="QWU926" s="721"/>
      <c r="QWV926" s="3"/>
      <c r="QWW926" s="525"/>
      <c r="QWX926" s="3"/>
      <c r="QWY926" s="721"/>
      <c r="QWZ926" s="3"/>
      <c r="QXA926" s="525"/>
      <c r="QXB926" s="3"/>
      <c r="QXC926" s="721"/>
      <c r="QXD926" s="3"/>
      <c r="QXE926" s="525"/>
      <c r="QXF926" s="3"/>
      <c r="QXG926" s="721"/>
      <c r="QXH926" s="3"/>
      <c r="QXI926" s="525"/>
      <c r="QXJ926" s="3"/>
      <c r="QXK926" s="721"/>
      <c r="QXL926" s="3"/>
      <c r="QXM926" s="525"/>
      <c r="QXN926" s="3"/>
      <c r="QXO926" s="721"/>
      <c r="QXP926" s="3"/>
      <c r="QXQ926" s="525"/>
      <c r="QXR926" s="3"/>
      <c r="QXS926" s="721"/>
      <c r="QXT926" s="3"/>
      <c r="QXU926" s="525"/>
      <c r="QXV926" s="3"/>
      <c r="QXW926" s="721"/>
      <c r="QXX926" s="3"/>
      <c r="QXY926" s="525"/>
      <c r="QXZ926" s="3"/>
      <c r="QYA926" s="721"/>
      <c r="QYB926" s="3"/>
      <c r="QYC926" s="525"/>
      <c r="QYD926" s="3"/>
      <c r="QYE926" s="721"/>
      <c r="QYF926" s="3"/>
      <c r="QYG926" s="525"/>
      <c r="QYH926" s="3"/>
      <c r="QYI926" s="721"/>
      <c r="QYJ926" s="3"/>
      <c r="QYK926" s="525"/>
      <c r="QYL926" s="3"/>
      <c r="QYM926" s="721"/>
      <c r="QYN926" s="3"/>
      <c r="QYO926" s="525"/>
      <c r="QYP926" s="3"/>
      <c r="QYQ926" s="721"/>
      <c r="QYR926" s="3"/>
      <c r="QYS926" s="525"/>
      <c r="QYT926" s="3"/>
      <c r="QYU926" s="721"/>
      <c r="QYV926" s="3"/>
      <c r="QYW926" s="525"/>
      <c r="QYX926" s="3"/>
      <c r="QYY926" s="721"/>
      <c r="QYZ926" s="3"/>
      <c r="QZA926" s="525"/>
      <c r="QZB926" s="3"/>
      <c r="QZC926" s="721"/>
      <c r="QZD926" s="3"/>
      <c r="QZE926" s="525"/>
      <c r="QZF926" s="3"/>
      <c r="QZG926" s="721"/>
      <c r="QZH926" s="3"/>
      <c r="QZI926" s="525"/>
      <c r="QZJ926" s="3"/>
      <c r="QZK926" s="721"/>
      <c r="QZL926" s="3"/>
      <c r="QZM926" s="525"/>
      <c r="QZN926" s="3"/>
      <c r="QZO926" s="721"/>
      <c r="QZP926" s="3"/>
      <c r="QZQ926" s="525"/>
      <c r="QZR926" s="3"/>
      <c r="QZS926" s="721"/>
      <c r="QZT926" s="3"/>
      <c r="QZU926" s="525"/>
      <c r="QZV926" s="3"/>
      <c r="QZW926" s="721"/>
      <c r="QZX926" s="3"/>
      <c r="QZY926" s="525"/>
      <c r="QZZ926" s="3"/>
      <c r="RAA926" s="721"/>
      <c r="RAB926" s="3"/>
      <c r="RAC926" s="525"/>
      <c r="RAD926" s="3"/>
      <c r="RAE926" s="721"/>
      <c r="RAF926" s="3"/>
      <c r="RAG926" s="525"/>
      <c r="RAH926" s="3"/>
      <c r="RAI926" s="721"/>
      <c r="RAJ926" s="3"/>
      <c r="RAK926" s="525"/>
      <c r="RAL926" s="3"/>
      <c r="RAM926" s="721"/>
      <c r="RAN926" s="3"/>
      <c r="RAO926" s="525"/>
      <c r="RAP926" s="3"/>
      <c r="RAQ926" s="721"/>
      <c r="RAR926" s="3"/>
      <c r="RAS926" s="525"/>
      <c r="RAT926" s="3"/>
      <c r="RAU926" s="721"/>
      <c r="RAV926" s="3"/>
      <c r="RAW926" s="525"/>
      <c r="RAX926" s="3"/>
      <c r="RAY926" s="721"/>
      <c r="RAZ926" s="3"/>
      <c r="RBA926" s="525"/>
      <c r="RBB926" s="3"/>
      <c r="RBC926" s="721"/>
      <c r="RBD926" s="3"/>
      <c r="RBE926" s="525"/>
      <c r="RBF926" s="3"/>
      <c r="RBG926" s="721"/>
      <c r="RBH926" s="3"/>
      <c r="RBI926" s="525"/>
      <c r="RBJ926" s="3"/>
      <c r="RBK926" s="721"/>
      <c r="RBL926" s="3"/>
      <c r="RBM926" s="525"/>
      <c r="RBN926" s="3"/>
      <c r="RBO926" s="721"/>
      <c r="RBP926" s="3"/>
      <c r="RBQ926" s="525"/>
      <c r="RBR926" s="3"/>
      <c r="RBS926" s="721"/>
      <c r="RBT926" s="3"/>
      <c r="RBU926" s="525"/>
      <c r="RBV926" s="3"/>
      <c r="RBW926" s="721"/>
      <c r="RBX926" s="3"/>
      <c r="RBY926" s="525"/>
      <c r="RBZ926" s="3"/>
      <c r="RCA926" s="721"/>
      <c r="RCB926" s="3"/>
      <c r="RCC926" s="525"/>
      <c r="RCD926" s="3"/>
      <c r="RCE926" s="721"/>
      <c r="RCF926" s="3"/>
      <c r="RCG926" s="525"/>
      <c r="RCH926" s="3"/>
      <c r="RCI926" s="721"/>
      <c r="RCJ926" s="3"/>
      <c r="RCK926" s="525"/>
      <c r="RCL926" s="3"/>
      <c r="RCM926" s="721"/>
      <c r="RCN926" s="3"/>
      <c r="RCO926" s="525"/>
      <c r="RCP926" s="3"/>
      <c r="RCQ926" s="721"/>
      <c r="RCR926" s="3"/>
      <c r="RCS926" s="525"/>
      <c r="RCT926" s="3"/>
      <c r="RCU926" s="721"/>
      <c r="RCV926" s="3"/>
      <c r="RCW926" s="525"/>
      <c r="RCX926" s="3"/>
      <c r="RCY926" s="721"/>
      <c r="RCZ926" s="3"/>
      <c r="RDA926" s="525"/>
      <c r="RDB926" s="3"/>
      <c r="RDC926" s="721"/>
      <c r="RDD926" s="3"/>
      <c r="RDE926" s="525"/>
      <c r="RDF926" s="3"/>
      <c r="RDG926" s="721"/>
      <c r="RDH926" s="3"/>
      <c r="RDI926" s="525"/>
      <c r="RDJ926" s="3"/>
      <c r="RDK926" s="721"/>
      <c r="RDL926" s="3"/>
      <c r="RDM926" s="525"/>
      <c r="RDN926" s="3"/>
      <c r="RDO926" s="721"/>
      <c r="RDP926" s="3"/>
      <c r="RDQ926" s="525"/>
      <c r="RDR926" s="3"/>
      <c r="RDS926" s="721"/>
      <c r="RDT926" s="3"/>
      <c r="RDU926" s="525"/>
      <c r="RDV926" s="3"/>
      <c r="RDW926" s="721"/>
      <c r="RDX926" s="3"/>
      <c r="RDY926" s="525"/>
      <c r="RDZ926" s="3"/>
      <c r="REA926" s="721"/>
      <c r="REB926" s="3"/>
      <c r="REC926" s="525"/>
      <c r="RED926" s="3"/>
      <c r="REE926" s="721"/>
      <c r="REF926" s="3"/>
      <c r="REG926" s="525"/>
      <c r="REH926" s="3"/>
      <c r="REI926" s="721"/>
      <c r="REJ926" s="3"/>
      <c r="REK926" s="525"/>
      <c r="REL926" s="3"/>
      <c r="REM926" s="721"/>
      <c r="REN926" s="3"/>
      <c r="REO926" s="525"/>
      <c r="REP926" s="3"/>
      <c r="REQ926" s="721"/>
      <c r="RER926" s="3"/>
      <c r="RES926" s="525"/>
      <c r="RET926" s="3"/>
      <c r="REU926" s="721"/>
      <c r="REV926" s="3"/>
      <c r="REW926" s="525"/>
      <c r="REX926" s="3"/>
      <c r="REY926" s="721"/>
      <c r="REZ926" s="3"/>
      <c r="RFA926" s="525"/>
      <c r="RFB926" s="3"/>
      <c r="RFC926" s="721"/>
      <c r="RFD926" s="3"/>
      <c r="RFE926" s="525"/>
      <c r="RFF926" s="3"/>
      <c r="RFG926" s="721"/>
      <c r="RFH926" s="3"/>
      <c r="RFI926" s="525"/>
      <c r="RFJ926" s="3"/>
      <c r="RFK926" s="721"/>
      <c r="RFL926" s="3"/>
      <c r="RFM926" s="525"/>
      <c r="RFN926" s="3"/>
      <c r="RFO926" s="721"/>
      <c r="RFP926" s="3"/>
      <c r="RFQ926" s="525"/>
      <c r="RFR926" s="3"/>
      <c r="RFS926" s="721"/>
      <c r="RFT926" s="3"/>
      <c r="RFU926" s="525"/>
      <c r="RFV926" s="3"/>
      <c r="RFW926" s="721"/>
      <c r="RFX926" s="3"/>
      <c r="RFY926" s="525"/>
      <c r="RFZ926" s="3"/>
      <c r="RGA926" s="721"/>
      <c r="RGB926" s="3"/>
      <c r="RGC926" s="525"/>
      <c r="RGD926" s="3"/>
      <c r="RGE926" s="721"/>
      <c r="RGF926" s="3"/>
      <c r="RGG926" s="525"/>
      <c r="RGH926" s="3"/>
      <c r="RGI926" s="721"/>
      <c r="RGJ926" s="3"/>
      <c r="RGK926" s="525"/>
      <c r="RGL926" s="3"/>
      <c r="RGM926" s="721"/>
      <c r="RGN926" s="3"/>
      <c r="RGO926" s="525"/>
      <c r="RGP926" s="3"/>
      <c r="RGQ926" s="721"/>
      <c r="RGR926" s="3"/>
      <c r="RGS926" s="525"/>
      <c r="RGT926" s="3"/>
      <c r="RGU926" s="721"/>
      <c r="RGV926" s="3"/>
      <c r="RGW926" s="525"/>
      <c r="RGX926" s="3"/>
      <c r="RGY926" s="721"/>
      <c r="RGZ926" s="3"/>
      <c r="RHA926" s="525"/>
      <c r="RHB926" s="3"/>
      <c r="RHC926" s="721"/>
      <c r="RHD926" s="3"/>
      <c r="RHE926" s="525"/>
      <c r="RHF926" s="3"/>
      <c r="RHG926" s="721"/>
      <c r="RHH926" s="3"/>
      <c r="RHI926" s="525"/>
      <c r="RHJ926" s="3"/>
      <c r="RHK926" s="721"/>
      <c r="RHL926" s="3"/>
      <c r="RHM926" s="525"/>
      <c r="RHN926" s="3"/>
      <c r="RHO926" s="721"/>
      <c r="RHP926" s="3"/>
      <c r="RHQ926" s="525"/>
      <c r="RHR926" s="3"/>
      <c r="RHS926" s="721"/>
      <c r="RHT926" s="3"/>
      <c r="RHU926" s="525"/>
      <c r="RHV926" s="3"/>
      <c r="RHW926" s="721"/>
      <c r="RHX926" s="3"/>
      <c r="RHY926" s="525"/>
      <c r="RHZ926" s="3"/>
      <c r="RIA926" s="721"/>
      <c r="RIB926" s="3"/>
      <c r="RIC926" s="525"/>
      <c r="RID926" s="3"/>
      <c r="RIE926" s="721"/>
      <c r="RIF926" s="3"/>
      <c r="RIG926" s="525"/>
      <c r="RIH926" s="3"/>
      <c r="RII926" s="721"/>
      <c r="RIJ926" s="3"/>
      <c r="RIK926" s="525"/>
      <c r="RIL926" s="3"/>
      <c r="RIM926" s="721"/>
      <c r="RIN926" s="3"/>
      <c r="RIO926" s="525"/>
      <c r="RIP926" s="3"/>
      <c r="RIQ926" s="721"/>
      <c r="RIR926" s="3"/>
      <c r="RIS926" s="525"/>
      <c r="RIT926" s="3"/>
      <c r="RIU926" s="721"/>
      <c r="RIV926" s="3"/>
      <c r="RIW926" s="525"/>
      <c r="RIX926" s="3"/>
      <c r="RIY926" s="721"/>
      <c r="RIZ926" s="3"/>
      <c r="RJA926" s="525"/>
      <c r="RJB926" s="3"/>
      <c r="RJC926" s="721"/>
      <c r="RJD926" s="3"/>
      <c r="RJE926" s="525"/>
      <c r="RJF926" s="3"/>
      <c r="RJG926" s="721"/>
      <c r="RJH926" s="3"/>
      <c r="RJI926" s="525"/>
      <c r="RJJ926" s="3"/>
      <c r="RJK926" s="721"/>
      <c r="RJL926" s="3"/>
      <c r="RJM926" s="525"/>
      <c r="RJN926" s="3"/>
      <c r="RJO926" s="721"/>
      <c r="RJP926" s="3"/>
      <c r="RJQ926" s="525"/>
      <c r="RJR926" s="3"/>
      <c r="RJS926" s="721"/>
      <c r="RJT926" s="3"/>
      <c r="RJU926" s="525"/>
      <c r="RJV926" s="3"/>
      <c r="RJW926" s="721"/>
      <c r="RJX926" s="3"/>
      <c r="RJY926" s="525"/>
      <c r="RJZ926" s="3"/>
      <c r="RKA926" s="721"/>
      <c r="RKB926" s="3"/>
      <c r="RKC926" s="525"/>
      <c r="RKD926" s="3"/>
      <c r="RKE926" s="721"/>
      <c r="RKF926" s="3"/>
      <c r="RKG926" s="525"/>
      <c r="RKH926" s="3"/>
      <c r="RKI926" s="721"/>
      <c r="RKJ926" s="3"/>
      <c r="RKK926" s="525"/>
      <c r="RKL926" s="3"/>
      <c r="RKM926" s="721"/>
      <c r="RKN926" s="3"/>
      <c r="RKO926" s="525"/>
      <c r="RKP926" s="3"/>
      <c r="RKQ926" s="721"/>
      <c r="RKR926" s="3"/>
      <c r="RKS926" s="525"/>
      <c r="RKT926" s="3"/>
      <c r="RKU926" s="721"/>
      <c r="RKV926" s="3"/>
      <c r="RKW926" s="525"/>
      <c r="RKX926" s="3"/>
      <c r="RKY926" s="721"/>
      <c r="RKZ926" s="3"/>
      <c r="RLA926" s="525"/>
      <c r="RLB926" s="3"/>
      <c r="RLC926" s="721"/>
      <c r="RLD926" s="3"/>
      <c r="RLE926" s="525"/>
      <c r="RLF926" s="3"/>
      <c r="RLG926" s="721"/>
      <c r="RLH926" s="3"/>
      <c r="RLI926" s="525"/>
      <c r="RLJ926" s="3"/>
      <c r="RLK926" s="721"/>
      <c r="RLL926" s="3"/>
      <c r="RLM926" s="525"/>
      <c r="RLN926" s="3"/>
      <c r="RLO926" s="721"/>
      <c r="RLP926" s="3"/>
      <c r="RLQ926" s="525"/>
      <c r="RLR926" s="3"/>
      <c r="RLS926" s="721"/>
      <c r="RLT926" s="3"/>
      <c r="RLU926" s="525"/>
      <c r="RLV926" s="3"/>
      <c r="RLW926" s="721"/>
      <c r="RLX926" s="3"/>
      <c r="RLY926" s="525"/>
      <c r="RLZ926" s="3"/>
      <c r="RMA926" s="721"/>
      <c r="RMB926" s="3"/>
      <c r="RMC926" s="525"/>
      <c r="RMD926" s="3"/>
      <c r="RME926" s="721"/>
      <c r="RMF926" s="3"/>
      <c r="RMG926" s="525"/>
      <c r="RMH926" s="3"/>
      <c r="RMI926" s="721"/>
      <c r="RMJ926" s="3"/>
      <c r="RMK926" s="525"/>
      <c r="RML926" s="3"/>
      <c r="RMM926" s="721"/>
      <c r="RMN926" s="3"/>
      <c r="RMO926" s="525"/>
      <c r="RMP926" s="3"/>
      <c r="RMQ926" s="721"/>
      <c r="RMR926" s="3"/>
      <c r="RMS926" s="525"/>
      <c r="RMT926" s="3"/>
      <c r="RMU926" s="721"/>
      <c r="RMV926" s="3"/>
      <c r="RMW926" s="525"/>
      <c r="RMX926" s="3"/>
      <c r="RMY926" s="721"/>
      <c r="RMZ926" s="3"/>
      <c r="RNA926" s="525"/>
      <c r="RNB926" s="3"/>
      <c r="RNC926" s="721"/>
      <c r="RND926" s="3"/>
      <c r="RNE926" s="525"/>
      <c r="RNF926" s="3"/>
      <c r="RNG926" s="721"/>
      <c r="RNH926" s="3"/>
      <c r="RNI926" s="525"/>
      <c r="RNJ926" s="3"/>
      <c r="RNK926" s="721"/>
      <c r="RNL926" s="3"/>
      <c r="RNM926" s="525"/>
      <c r="RNN926" s="3"/>
      <c r="RNO926" s="721"/>
      <c r="RNP926" s="3"/>
      <c r="RNQ926" s="525"/>
      <c r="RNR926" s="3"/>
      <c r="RNS926" s="721"/>
      <c r="RNT926" s="3"/>
      <c r="RNU926" s="525"/>
      <c r="RNV926" s="3"/>
      <c r="RNW926" s="721"/>
      <c r="RNX926" s="3"/>
      <c r="RNY926" s="525"/>
      <c r="RNZ926" s="3"/>
      <c r="ROA926" s="721"/>
      <c r="ROB926" s="3"/>
      <c r="ROC926" s="525"/>
      <c r="ROD926" s="3"/>
      <c r="ROE926" s="721"/>
      <c r="ROF926" s="3"/>
      <c r="ROG926" s="525"/>
      <c r="ROH926" s="3"/>
      <c r="ROI926" s="721"/>
      <c r="ROJ926" s="3"/>
      <c r="ROK926" s="525"/>
      <c r="ROL926" s="3"/>
      <c r="ROM926" s="721"/>
      <c r="RON926" s="3"/>
      <c r="ROO926" s="525"/>
      <c r="ROP926" s="3"/>
      <c r="ROQ926" s="721"/>
      <c r="ROR926" s="3"/>
      <c r="ROS926" s="525"/>
      <c r="ROT926" s="3"/>
      <c r="ROU926" s="721"/>
      <c r="ROV926" s="3"/>
      <c r="ROW926" s="525"/>
      <c r="ROX926" s="3"/>
      <c r="ROY926" s="721"/>
      <c r="ROZ926" s="3"/>
      <c r="RPA926" s="525"/>
      <c r="RPB926" s="3"/>
      <c r="RPC926" s="721"/>
      <c r="RPD926" s="3"/>
      <c r="RPE926" s="525"/>
      <c r="RPF926" s="3"/>
      <c r="RPG926" s="721"/>
      <c r="RPH926" s="3"/>
      <c r="RPI926" s="525"/>
      <c r="RPJ926" s="3"/>
      <c r="RPK926" s="721"/>
      <c r="RPL926" s="3"/>
      <c r="RPM926" s="525"/>
      <c r="RPN926" s="3"/>
      <c r="RPO926" s="721"/>
      <c r="RPP926" s="3"/>
      <c r="RPQ926" s="525"/>
      <c r="RPR926" s="3"/>
      <c r="RPS926" s="721"/>
      <c r="RPT926" s="3"/>
      <c r="RPU926" s="525"/>
      <c r="RPV926" s="3"/>
      <c r="RPW926" s="721"/>
      <c r="RPX926" s="3"/>
      <c r="RPY926" s="525"/>
      <c r="RPZ926" s="3"/>
      <c r="RQA926" s="721"/>
      <c r="RQB926" s="3"/>
      <c r="RQC926" s="525"/>
      <c r="RQD926" s="3"/>
      <c r="RQE926" s="721"/>
      <c r="RQF926" s="3"/>
      <c r="RQG926" s="525"/>
      <c r="RQH926" s="3"/>
      <c r="RQI926" s="721"/>
      <c r="RQJ926" s="3"/>
      <c r="RQK926" s="525"/>
      <c r="RQL926" s="3"/>
      <c r="RQM926" s="721"/>
      <c r="RQN926" s="3"/>
      <c r="RQO926" s="525"/>
      <c r="RQP926" s="3"/>
      <c r="RQQ926" s="721"/>
      <c r="RQR926" s="3"/>
      <c r="RQS926" s="525"/>
      <c r="RQT926" s="3"/>
      <c r="RQU926" s="721"/>
      <c r="RQV926" s="3"/>
      <c r="RQW926" s="525"/>
      <c r="RQX926" s="3"/>
      <c r="RQY926" s="721"/>
      <c r="RQZ926" s="3"/>
      <c r="RRA926" s="525"/>
      <c r="RRB926" s="3"/>
      <c r="RRC926" s="721"/>
      <c r="RRD926" s="3"/>
      <c r="RRE926" s="525"/>
      <c r="RRF926" s="3"/>
      <c r="RRG926" s="721"/>
      <c r="RRH926" s="3"/>
      <c r="RRI926" s="525"/>
      <c r="RRJ926" s="3"/>
      <c r="RRK926" s="721"/>
      <c r="RRL926" s="3"/>
      <c r="RRM926" s="525"/>
      <c r="RRN926" s="3"/>
      <c r="RRO926" s="721"/>
      <c r="RRP926" s="3"/>
      <c r="RRQ926" s="525"/>
      <c r="RRR926" s="3"/>
      <c r="RRS926" s="721"/>
      <c r="RRT926" s="3"/>
      <c r="RRU926" s="525"/>
      <c r="RRV926" s="3"/>
      <c r="RRW926" s="721"/>
      <c r="RRX926" s="3"/>
      <c r="RRY926" s="525"/>
      <c r="RRZ926" s="3"/>
      <c r="RSA926" s="721"/>
      <c r="RSB926" s="3"/>
      <c r="RSC926" s="525"/>
      <c r="RSD926" s="3"/>
      <c r="RSE926" s="721"/>
      <c r="RSF926" s="3"/>
      <c r="RSG926" s="525"/>
      <c r="RSH926" s="3"/>
      <c r="RSI926" s="721"/>
      <c r="RSJ926" s="3"/>
      <c r="RSK926" s="525"/>
      <c r="RSL926" s="3"/>
      <c r="RSM926" s="721"/>
      <c r="RSN926" s="3"/>
      <c r="RSO926" s="525"/>
      <c r="RSP926" s="3"/>
      <c r="RSQ926" s="721"/>
      <c r="RSR926" s="3"/>
      <c r="RSS926" s="525"/>
      <c r="RST926" s="3"/>
      <c r="RSU926" s="721"/>
      <c r="RSV926" s="3"/>
      <c r="RSW926" s="525"/>
      <c r="RSX926" s="3"/>
      <c r="RSY926" s="721"/>
      <c r="RSZ926" s="3"/>
      <c r="RTA926" s="525"/>
      <c r="RTB926" s="3"/>
      <c r="RTC926" s="721"/>
      <c r="RTD926" s="3"/>
      <c r="RTE926" s="525"/>
      <c r="RTF926" s="3"/>
      <c r="RTG926" s="721"/>
      <c r="RTH926" s="3"/>
      <c r="RTI926" s="525"/>
      <c r="RTJ926" s="3"/>
      <c r="RTK926" s="721"/>
      <c r="RTL926" s="3"/>
      <c r="RTM926" s="525"/>
      <c r="RTN926" s="3"/>
      <c r="RTO926" s="721"/>
      <c r="RTP926" s="3"/>
      <c r="RTQ926" s="525"/>
      <c r="RTR926" s="3"/>
      <c r="RTS926" s="721"/>
      <c r="RTT926" s="3"/>
      <c r="RTU926" s="525"/>
      <c r="RTV926" s="3"/>
      <c r="RTW926" s="721"/>
      <c r="RTX926" s="3"/>
      <c r="RTY926" s="525"/>
      <c r="RTZ926" s="3"/>
      <c r="RUA926" s="721"/>
      <c r="RUB926" s="3"/>
      <c r="RUC926" s="525"/>
      <c r="RUD926" s="3"/>
      <c r="RUE926" s="721"/>
      <c r="RUF926" s="3"/>
      <c r="RUG926" s="525"/>
      <c r="RUH926" s="3"/>
      <c r="RUI926" s="721"/>
      <c r="RUJ926" s="3"/>
      <c r="RUK926" s="525"/>
      <c r="RUL926" s="3"/>
      <c r="RUM926" s="721"/>
      <c r="RUN926" s="3"/>
      <c r="RUO926" s="525"/>
      <c r="RUP926" s="3"/>
      <c r="RUQ926" s="721"/>
      <c r="RUR926" s="3"/>
      <c r="RUS926" s="525"/>
      <c r="RUT926" s="3"/>
      <c r="RUU926" s="721"/>
      <c r="RUV926" s="3"/>
      <c r="RUW926" s="525"/>
      <c r="RUX926" s="3"/>
      <c r="RUY926" s="721"/>
      <c r="RUZ926" s="3"/>
      <c r="RVA926" s="525"/>
      <c r="RVB926" s="3"/>
      <c r="RVC926" s="721"/>
      <c r="RVD926" s="3"/>
      <c r="RVE926" s="525"/>
      <c r="RVF926" s="3"/>
      <c r="RVG926" s="721"/>
      <c r="RVH926" s="3"/>
      <c r="RVI926" s="525"/>
      <c r="RVJ926" s="3"/>
      <c r="RVK926" s="721"/>
      <c r="RVL926" s="3"/>
      <c r="RVM926" s="525"/>
      <c r="RVN926" s="3"/>
      <c r="RVO926" s="721"/>
      <c r="RVP926" s="3"/>
      <c r="RVQ926" s="525"/>
      <c r="RVR926" s="3"/>
      <c r="RVS926" s="721"/>
      <c r="RVT926" s="3"/>
      <c r="RVU926" s="525"/>
      <c r="RVV926" s="3"/>
      <c r="RVW926" s="721"/>
      <c r="RVX926" s="3"/>
      <c r="RVY926" s="525"/>
      <c r="RVZ926" s="3"/>
      <c r="RWA926" s="721"/>
      <c r="RWB926" s="3"/>
      <c r="RWC926" s="525"/>
      <c r="RWD926" s="3"/>
      <c r="RWE926" s="721"/>
      <c r="RWF926" s="3"/>
      <c r="RWG926" s="525"/>
      <c r="RWH926" s="3"/>
      <c r="RWI926" s="721"/>
      <c r="RWJ926" s="3"/>
      <c r="RWK926" s="525"/>
      <c r="RWL926" s="3"/>
      <c r="RWM926" s="721"/>
      <c r="RWN926" s="3"/>
      <c r="RWO926" s="525"/>
      <c r="RWP926" s="3"/>
      <c r="RWQ926" s="721"/>
      <c r="RWR926" s="3"/>
      <c r="RWS926" s="525"/>
      <c r="RWT926" s="3"/>
      <c r="RWU926" s="721"/>
      <c r="RWV926" s="3"/>
      <c r="RWW926" s="525"/>
      <c r="RWX926" s="3"/>
      <c r="RWY926" s="721"/>
      <c r="RWZ926" s="3"/>
      <c r="RXA926" s="525"/>
      <c r="RXB926" s="3"/>
      <c r="RXC926" s="721"/>
      <c r="RXD926" s="3"/>
      <c r="RXE926" s="525"/>
      <c r="RXF926" s="3"/>
      <c r="RXG926" s="721"/>
      <c r="RXH926" s="3"/>
      <c r="RXI926" s="525"/>
      <c r="RXJ926" s="3"/>
      <c r="RXK926" s="721"/>
      <c r="RXL926" s="3"/>
      <c r="RXM926" s="525"/>
      <c r="RXN926" s="3"/>
      <c r="RXO926" s="721"/>
      <c r="RXP926" s="3"/>
      <c r="RXQ926" s="525"/>
      <c r="RXR926" s="3"/>
      <c r="RXS926" s="721"/>
      <c r="RXT926" s="3"/>
      <c r="RXU926" s="525"/>
      <c r="RXV926" s="3"/>
      <c r="RXW926" s="721"/>
      <c r="RXX926" s="3"/>
      <c r="RXY926" s="525"/>
      <c r="RXZ926" s="3"/>
      <c r="RYA926" s="721"/>
      <c r="RYB926" s="3"/>
      <c r="RYC926" s="525"/>
      <c r="RYD926" s="3"/>
      <c r="RYE926" s="721"/>
      <c r="RYF926" s="3"/>
      <c r="RYG926" s="525"/>
      <c r="RYH926" s="3"/>
      <c r="RYI926" s="721"/>
      <c r="RYJ926" s="3"/>
      <c r="RYK926" s="525"/>
      <c r="RYL926" s="3"/>
      <c r="RYM926" s="721"/>
      <c r="RYN926" s="3"/>
      <c r="RYO926" s="525"/>
      <c r="RYP926" s="3"/>
      <c r="RYQ926" s="721"/>
      <c r="RYR926" s="3"/>
      <c r="RYS926" s="525"/>
      <c r="RYT926" s="3"/>
      <c r="RYU926" s="721"/>
      <c r="RYV926" s="3"/>
      <c r="RYW926" s="525"/>
      <c r="RYX926" s="3"/>
      <c r="RYY926" s="721"/>
      <c r="RYZ926" s="3"/>
      <c r="RZA926" s="525"/>
      <c r="RZB926" s="3"/>
      <c r="RZC926" s="721"/>
      <c r="RZD926" s="3"/>
      <c r="RZE926" s="525"/>
      <c r="RZF926" s="3"/>
      <c r="RZG926" s="721"/>
      <c r="RZH926" s="3"/>
      <c r="RZI926" s="525"/>
      <c r="RZJ926" s="3"/>
      <c r="RZK926" s="721"/>
      <c r="RZL926" s="3"/>
      <c r="RZM926" s="525"/>
      <c r="RZN926" s="3"/>
      <c r="RZO926" s="721"/>
      <c r="RZP926" s="3"/>
      <c r="RZQ926" s="525"/>
      <c r="RZR926" s="3"/>
      <c r="RZS926" s="721"/>
      <c r="RZT926" s="3"/>
      <c r="RZU926" s="525"/>
      <c r="RZV926" s="3"/>
      <c r="RZW926" s="721"/>
      <c r="RZX926" s="3"/>
      <c r="RZY926" s="525"/>
      <c r="RZZ926" s="3"/>
      <c r="SAA926" s="721"/>
      <c r="SAB926" s="3"/>
      <c r="SAC926" s="525"/>
      <c r="SAD926" s="3"/>
      <c r="SAE926" s="721"/>
      <c r="SAF926" s="3"/>
      <c r="SAG926" s="525"/>
      <c r="SAH926" s="3"/>
      <c r="SAI926" s="721"/>
      <c r="SAJ926" s="3"/>
      <c r="SAK926" s="525"/>
      <c r="SAL926" s="3"/>
      <c r="SAM926" s="721"/>
      <c r="SAN926" s="3"/>
      <c r="SAO926" s="525"/>
      <c r="SAP926" s="3"/>
      <c r="SAQ926" s="721"/>
      <c r="SAR926" s="3"/>
      <c r="SAS926" s="525"/>
      <c r="SAT926" s="3"/>
      <c r="SAU926" s="721"/>
      <c r="SAV926" s="3"/>
      <c r="SAW926" s="525"/>
      <c r="SAX926" s="3"/>
      <c r="SAY926" s="721"/>
      <c r="SAZ926" s="3"/>
      <c r="SBA926" s="525"/>
      <c r="SBB926" s="3"/>
      <c r="SBC926" s="721"/>
      <c r="SBD926" s="3"/>
      <c r="SBE926" s="525"/>
      <c r="SBF926" s="3"/>
      <c r="SBG926" s="721"/>
      <c r="SBH926" s="3"/>
      <c r="SBI926" s="525"/>
      <c r="SBJ926" s="3"/>
      <c r="SBK926" s="721"/>
      <c r="SBL926" s="3"/>
      <c r="SBM926" s="525"/>
      <c r="SBN926" s="3"/>
      <c r="SBO926" s="721"/>
      <c r="SBP926" s="3"/>
      <c r="SBQ926" s="525"/>
      <c r="SBR926" s="3"/>
      <c r="SBS926" s="721"/>
      <c r="SBT926" s="3"/>
      <c r="SBU926" s="525"/>
      <c r="SBV926" s="3"/>
      <c r="SBW926" s="721"/>
      <c r="SBX926" s="3"/>
      <c r="SBY926" s="525"/>
      <c r="SBZ926" s="3"/>
      <c r="SCA926" s="721"/>
      <c r="SCB926" s="3"/>
      <c r="SCC926" s="525"/>
      <c r="SCD926" s="3"/>
      <c r="SCE926" s="721"/>
      <c r="SCF926" s="3"/>
      <c r="SCG926" s="525"/>
      <c r="SCH926" s="3"/>
      <c r="SCI926" s="721"/>
      <c r="SCJ926" s="3"/>
      <c r="SCK926" s="525"/>
      <c r="SCL926" s="3"/>
      <c r="SCM926" s="721"/>
      <c r="SCN926" s="3"/>
      <c r="SCO926" s="525"/>
      <c r="SCP926" s="3"/>
      <c r="SCQ926" s="721"/>
      <c r="SCR926" s="3"/>
      <c r="SCS926" s="525"/>
      <c r="SCT926" s="3"/>
      <c r="SCU926" s="721"/>
      <c r="SCV926" s="3"/>
      <c r="SCW926" s="525"/>
      <c r="SCX926" s="3"/>
      <c r="SCY926" s="721"/>
      <c r="SCZ926" s="3"/>
      <c r="SDA926" s="525"/>
      <c r="SDB926" s="3"/>
      <c r="SDC926" s="721"/>
      <c r="SDD926" s="3"/>
      <c r="SDE926" s="525"/>
      <c r="SDF926" s="3"/>
      <c r="SDG926" s="721"/>
      <c r="SDH926" s="3"/>
      <c r="SDI926" s="525"/>
      <c r="SDJ926" s="3"/>
      <c r="SDK926" s="721"/>
      <c r="SDL926" s="3"/>
      <c r="SDM926" s="525"/>
      <c r="SDN926" s="3"/>
      <c r="SDO926" s="721"/>
      <c r="SDP926" s="3"/>
      <c r="SDQ926" s="525"/>
      <c r="SDR926" s="3"/>
      <c r="SDS926" s="721"/>
      <c r="SDT926" s="3"/>
      <c r="SDU926" s="525"/>
      <c r="SDV926" s="3"/>
      <c r="SDW926" s="721"/>
      <c r="SDX926" s="3"/>
      <c r="SDY926" s="525"/>
      <c r="SDZ926" s="3"/>
      <c r="SEA926" s="721"/>
      <c r="SEB926" s="3"/>
      <c r="SEC926" s="525"/>
      <c r="SED926" s="3"/>
      <c r="SEE926" s="721"/>
      <c r="SEF926" s="3"/>
      <c r="SEG926" s="525"/>
      <c r="SEH926" s="3"/>
      <c r="SEI926" s="721"/>
      <c r="SEJ926" s="3"/>
      <c r="SEK926" s="525"/>
      <c r="SEL926" s="3"/>
      <c r="SEM926" s="721"/>
      <c r="SEN926" s="3"/>
      <c r="SEO926" s="525"/>
      <c r="SEP926" s="3"/>
      <c r="SEQ926" s="721"/>
      <c r="SER926" s="3"/>
      <c r="SES926" s="525"/>
      <c r="SET926" s="3"/>
      <c r="SEU926" s="721"/>
      <c r="SEV926" s="3"/>
      <c r="SEW926" s="525"/>
      <c r="SEX926" s="3"/>
      <c r="SEY926" s="721"/>
      <c r="SEZ926" s="3"/>
      <c r="SFA926" s="525"/>
      <c r="SFB926" s="3"/>
      <c r="SFC926" s="721"/>
      <c r="SFD926" s="3"/>
      <c r="SFE926" s="525"/>
      <c r="SFF926" s="3"/>
      <c r="SFG926" s="721"/>
      <c r="SFH926" s="3"/>
      <c r="SFI926" s="525"/>
      <c r="SFJ926" s="3"/>
      <c r="SFK926" s="721"/>
      <c r="SFL926" s="3"/>
      <c r="SFM926" s="525"/>
      <c r="SFN926" s="3"/>
      <c r="SFO926" s="721"/>
      <c r="SFP926" s="3"/>
      <c r="SFQ926" s="525"/>
      <c r="SFR926" s="3"/>
      <c r="SFS926" s="721"/>
      <c r="SFT926" s="3"/>
      <c r="SFU926" s="525"/>
      <c r="SFV926" s="3"/>
      <c r="SFW926" s="721"/>
      <c r="SFX926" s="3"/>
      <c r="SFY926" s="525"/>
      <c r="SFZ926" s="3"/>
      <c r="SGA926" s="721"/>
      <c r="SGB926" s="3"/>
      <c r="SGC926" s="525"/>
      <c r="SGD926" s="3"/>
      <c r="SGE926" s="721"/>
      <c r="SGF926" s="3"/>
      <c r="SGG926" s="525"/>
      <c r="SGH926" s="3"/>
      <c r="SGI926" s="721"/>
      <c r="SGJ926" s="3"/>
      <c r="SGK926" s="525"/>
      <c r="SGL926" s="3"/>
      <c r="SGM926" s="721"/>
      <c r="SGN926" s="3"/>
      <c r="SGO926" s="525"/>
      <c r="SGP926" s="3"/>
      <c r="SGQ926" s="721"/>
      <c r="SGR926" s="3"/>
      <c r="SGS926" s="525"/>
      <c r="SGT926" s="3"/>
      <c r="SGU926" s="721"/>
      <c r="SGV926" s="3"/>
      <c r="SGW926" s="525"/>
      <c r="SGX926" s="3"/>
      <c r="SGY926" s="721"/>
      <c r="SGZ926" s="3"/>
      <c r="SHA926" s="525"/>
      <c r="SHB926" s="3"/>
      <c r="SHC926" s="721"/>
      <c r="SHD926" s="3"/>
      <c r="SHE926" s="525"/>
      <c r="SHF926" s="3"/>
      <c r="SHG926" s="721"/>
      <c r="SHH926" s="3"/>
      <c r="SHI926" s="525"/>
      <c r="SHJ926" s="3"/>
      <c r="SHK926" s="721"/>
      <c r="SHL926" s="3"/>
      <c r="SHM926" s="525"/>
      <c r="SHN926" s="3"/>
      <c r="SHO926" s="721"/>
      <c r="SHP926" s="3"/>
      <c r="SHQ926" s="525"/>
      <c r="SHR926" s="3"/>
      <c r="SHS926" s="721"/>
      <c r="SHT926" s="3"/>
      <c r="SHU926" s="525"/>
      <c r="SHV926" s="3"/>
      <c r="SHW926" s="721"/>
      <c r="SHX926" s="3"/>
      <c r="SHY926" s="525"/>
      <c r="SHZ926" s="3"/>
      <c r="SIA926" s="721"/>
      <c r="SIB926" s="3"/>
      <c r="SIC926" s="525"/>
      <c r="SID926" s="3"/>
      <c r="SIE926" s="721"/>
      <c r="SIF926" s="3"/>
      <c r="SIG926" s="525"/>
      <c r="SIH926" s="3"/>
      <c r="SII926" s="721"/>
      <c r="SIJ926" s="3"/>
      <c r="SIK926" s="525"/>
      <c r="SIL926" s="3"/>
      <c r="SIM926" s="721"/>
      <c r="SIN926" s="3"/>
      <c r="SIO926" s="525"/>
      <c r="SIP926" s="3"/>
      <c r="SIQ926" s="721"/>
      <c r="SIR926" s="3"/>
      <c r="SIS926" s="525"/>
      <c r="SIT926" s="3"/>
      <c r="SIU926" s="721"/>
      <c r="SIV926" s="3"/>
      <c r="SIW926" s="525"/>
      <c r="SIX926" s="3"/>
      <c r="SIY926" s="721"/>
      <c r="SIZ926" s="3"/>
      <c r="SJA926" s="525"/>
      <c r="SJB926" s="3"/>
      <c r="SJC926" s="721"/>
      <c r="SJD926" s="3"/>
      <c r="SJE926" s="525"/>
      <c r="SJF926" s="3"/>
      <c r="SJG926" s="721"/>
      <c r="SJH926" s="3"/>
      <c r="SJI926" s="525"/>
      <c r="SJJ926" s="3"/>
      <c r="SJK926" s="721"/>
      <c r="SJL926" s="3"/>
      <c r="SJM926" s="525"/>
      <c r="SJN926" s="3"/>
      <c r="SJO926" s="721"/>
      <c r="SJP926" s="3"/>
      <c r="SJQ926" s="525"/>
      <c r="SJR926" s="3"/>
      <c r="SJS926" s="721"/>
      <c r="SJT926" s="3"/>
      <c r="SJU926" s="525"/>
      <c r="SJV926" s="3"/>
      <c r="SJW926" s="721"/>
      <c r="SJX926" s="3"/>
      <c r="SJY926" s="525"/>
      <c r="SJZ926" s="3"/>
      <c r="SKA926" s="721"/>
      <c r="SKB926" s="3"/>
      <c r="SKC926" s="525"/>
      <c r="SKD926" s="3"/>
      <c r="SKE926" s="721"/>
      <c r="SKF926" s="3"/>
      <c r="SKG926" s="525"/>
      <c r="SKH926" s="3"/>
      <c r="SKI926" s="721"/>
      <c r="SKJ926" s="3"/>
      <c r="SKK926" s="525"/>
      <c r="SKL926" s="3"/>
      <c r="SKM926" s="721"/>
      <c r="SKN926" s="3"/>
      <c r="SKO926" s="525"/>
      <c r="SKP926" s="3"/>
      <c r="SKQ926" s="721"/>
      <c r="SKR926" s="3"/>
      <c r="SKS926" s="525"/>
      <c r="SKT926" s="3"/>
      <c r="SKU926" s="721"/>
      <c r="SKV926" s="3"/>
      <c r="SKW926" s="525"/>
      <c r="SKX926" s="3"/>
      <c r="SKY926" s="721"/>
      <c r="SKZ926" s="3"/>
      <c r="SLA926" s="525"/>
      <c r="SLB926" s="3"/>
      <c r="SLC926" s="721"/>
      <c r="SLD926" s="3"/>
      <c r="SLE926" s="525"/>
      <c r="SLF926" s="3"/>
      <c r="SLG926" s="721"/>
      <c r="SLH926" s="3"/>
      <c r="SLI926" s="525"/>
      <c r="SLJ926" s="3"/>
      <c r="SLK926" s="721"/>
      <c r="SLL926" s="3"/>
      <c r="SLM926" s="525"/>
      <c r="SLN926" s="3"/>
      <c r="SLO926" s="721"/>
      <c r="SLP926" s="3"/>
      <c r="SLQ926" s="525"/>
      <c r="SLR926" s="3"/>
      <c r="SLS926" s="721"/>
      <c r="SLT926" s="3"/>
      <c r="SLU926" s="525"/>
      <c r="SLV926" s="3"/>
      <c r="SLW926" s="721"/>
      <c r="SLX926" s="3"/>
      <c r="SLY926" s="525"/>
      <c r="SLZ926" s="3"/>
      <c r="SMA926" s="721"/>
      <c r="SMB926" s="3"/>
      <c r="SMC926" s="525"/>
      <c r="SMD926" s="3"/>
      <c r="SME926" s="721"/>
      <c r="SMF926" s="3"/>
      <c r="SMG926" s="525"/>
      <c r="SMH926" s="3"/>
      <c r="SMI926" s="721"/>
      <c r="SMJ926" s="3"/>
      <c r="SMK926" s="525"/>
      <c r="SML926" s="3"/>
      <c r="SMM926" s="721"/>
      <c r="SMN926" s="3"/>
      <c r="SMO926" s="525"/>
      <c r="SMP926" s="3"/>
      <c r="SMQ926" s="721"/>
      <c r="SMR926" s="3"/>
      <c r="SMS926" s="525"/>
      <c r="SMT926" s="3"/>
      <c r="SMU926" s="721"/>
      <c r="SMV926" s="3"/>
      <c r="SMW926" s="525"/>
      <c r="SMX926" s="3"/>
      <c r="SMY926" s="721"/>
      <c r="SMZ926" s="3"/>
      <c r="SNA926" s="525"/>
      <c r="SNB926" s="3"/>
      <c r="SNC926" s="721"/>
      <c r="SND926" s="3"/>
      <c r="SNE926" s="525"/>
      <c r="SNF926" s="3"/>
      <c r="SNG926" s="721"/>
      <c r="SNH926" s="3"/>
      <c r="SNI926" s="525"/>
      <c r="SNJ926" s="3"/>
      <c r="SNK926" s="721"/>
      <c r="SNL926" s="3"/>
      <c r="SNM926" s="525"/>
      <c r="SNN926" s="3"/>
      <c r="SNO926" s="721"/>
      <c r="SNP926" s="3"/>
      <c r="SNQ926" s="525"/>
      <c r="SNR926" s="3"/>
      <c r="SNS926" s="721"/>
      <c r="SNT926" s="3"/>
      <c r="SNU926" s="525"/>
      <c r="SNV926" s="3"/>
      <c r="SNW926" s="721"/>
      <c r="SNX926" s="3"/>
      <c r="SNY926" s="525"/>
      <c r="SNZ926" s="3"/>
      <c r="SOA926" s="721"/>
      <c r="SOB926" s="3"/>
      <c r="SOC926" s="525"/>
      <c r="SOD926" s="3"/>
      <c r="SOE926" s="721"/>
      <c r="SOF926" s="3"/>
      <c r="SOG926" s="525"/>
      <c r="SOH926" s="3"/>
      <c r="SOI926" s="721"/>
      <c r="SOJ926" s="3"/>
      <c r="SOK926" s="525"/>
      <c r="SOL926" s="3"/>
      <c r="SOM926" s="721"/>
      <c r="SON926" s="3"/>
      <c r="SOO926" s="525"/>
      <c r="SOP926" s="3"/>
      <c r="SOQ926" s="721"/>
      <c r="SOR926" s="3"/>
      <c r="SOS926" s="525"/>
      <c r="SOT926" s="3"/>
      <c r="SOU926" s="721"/>
      <c r="SOV926" s="3"/>
      <c r="SOW926" s="525"/>
      <c r="SOX926" s="3"/>
      <c r="SOY926" s="721"/>
      <c r="SOZ926" s="3"/>
      <c r="SPA926" s="525"/>
      <c r="SPB926" s="3"/>
      <c r="SPC926" s="721"/>
      <c r="SPD926" s="3"/>
      <c r="SPE926" s="525"/>
      <c r="SPF926" s="3"/>
      <c r="SPG926" s="721"/>
      <c r="SPH926" s="3"/>
      <c r="SPI926" s="525"/>
      <c r="SPJ926" s="3"/>
      <c r="SPK926" s="721"/>
      <c r="SPL926" s="3"/>
      <c r="SPM926" s="525"/>
      <c r="SPN926" s="3"/>
      <c r="SPO926" s="721"/>
      <c r="SPP926" s="3"/>
      <c r="SPQ926" s="525"/>
      <c r="SPR926" s="3"/>
      <c r="SPS926" s="721"/>
      <c r="SPT926" s="3"/>
      <c r="SPU926" s="525"/>
      <c r="SPV926" s="3"/>
      <c r="SPW926" s="721"/>
      <c r="SPX926" s="3"/>
      <c r="SPY926" s="525"/>
      <c r="SPZ926" s="3"/>
      <c r="SQA926" s="721"/>
      <c r="SQB926" s="3"/>
      <c r="SQC926" s="525"/>
      <c r="SQD926" s="3"/>
      <c r="SQE926" s="721"/>
      <c r="SQF926" s="3"/>
      <c r="SQG926" s="525"/>
      <c r="SQH926" s="3"/>
      <c r="SQI926" s="721"/>
      <c r="SQJ926" s="3"/>
      <c r="SQK926" s="525"/>
      <c r="SQL926" s="3"/>
      <c r="SQM926" s="721"/>
      <c r="SQN926" s="3"/>
      <c r="SQO926" s="525"/>
      <c r="SQP926" s="3"/>
      <c r="SQQ926" s="721"/>
      <c r="SQR926" s="3"/>
      <c r="SQS926" s="525"/>
      <c r="SQT926" s="3"/>
      <c r="SQU926" s="721"/>
      <c r="SQV926" s="3"/>
      <c r="SQW926" s="525"/>
      <c r="SQX926" s="3"/>
      <c r="SQY926" s="721"/>
      <c r="SQZ926" s="3"/>
      <c r="SRA926" s="525"/>
      <c r="SRB926" s="3"/>
      <c r="SRC926" s="721"/>
      <c r="SRD926" s="3"/>
      <c r="SRE926" s="525"/>
      <c r="SRF926" s="3"/>
      <c r="SRG926" s="721"/>
      <c r="SRH926" s="3"/>
      <c r="SRI926" s="525"/>
      <c r="SRJ926" s="3"/>
      <c r="SRK926" s="721"/>
      <c r="SRL926" s="3"/>
      <c r="SRM926" s="525"/>
      <c r="SRN926" s="3"/>
      <c r="SRO926" s="721"/>
      <c r="SRP926" s="3"/>
      <c r="SRQ926" s="525"/>
      <c r="SRR926" s="3"/>
      <c r="SRS926" s="721"/>
      <c r="SRT926" s="3"/>
      <c r="SRU926" s="525"/>
      <c r="SRV926" s="3"/>
      <c r="SRW926" s="721"/>
      <c r="SRX926" s="3"/>
      <c r="SRY926" s="525"/>
      <c r="SRZ926" s="3"/>
      <c r="SSA926" s="721"/>
      <c r="SSB926" s="3"/>
      <c r="SSC926" s="525"/>
      <c r="SSD926" s="3"/>
      <c r="SSE926" s="721"/>
      <c r="SSF926" s="3"/>
      <c r="SSG926" s="525"/>
      <c r="SSH926" s="3"/>
      <c r="SSI926" s="721"/>
      <c r="SSJ926" s="3"/>
      <c r="SSK926" s="525"/>
      <c r="SSL926" s="3"/>
      <c r="SSM926" s="721"/>
      <c r="SSN926" s="3"/>
      <c r="SSO926" s="525"/>
      <c r="SSP926" s="3"/>
      <c r="SSQ926" s="721"/>
      <c r="SSR926" s="3"/>
      <c r="SSS926" s="525"/>
      <c r="SST926" s="3"/>
      <c r="SSU926" s="721"/>
      <c r="SSV926" s="3"/>
      <c r="SSW926" s="525"/>
      <c r="SSX926" s="3"/>
      <c r="SSY926" s="721"/>
      <c r="SSZ926" s="3"/>
      <c r="STA926" s="525"/>
      <c r="STB926" s="3"/>
      <c r="STC926" s="721"/>
      <c r="STD926" s="3"/>
      <c r="STE926" s="525"/>
      <c r="STF926" s="3"/>
      <c r="STG926" s="721"/>
      <c r="STH926" s="3"/>
      <c r="STI926" s="525"/>
      <c r="STJ926" s="3"/>
      <c r="STK926" s="721"/>
      <c r="STL926" s="3"/>
      <c r="STM926" s="525"/>
      <c r="STN926" s="3"/>
      <c r="STO926" s="721"/>
      <c r="STP926" s="3"/>
      <c r="STQ926" s="525"/>
      <c r="STR926" s="3"/>
      <c r="STS926" s="721"/>
      <c r="STT926" s="3"/>
      <c r="STU926" s="525"/>
      <c r="STV926" s="3"/>
      <c r="STW926" s="721"/>
      <c r="STX926" s="3"/>
      <c r="STY926" s="525"/>
      <c r="STZ926" s="3"/>
      <c r="SUA926" s="721"/>
      <c r="SUB926" s="3"/>
      <c r="SUC926" s="525"/>
      <c r="SUD926" s="3"/>
      <c r="SUE926" s="721"/>
      <c r="SUF926" s="3"/>
      <c r="SUG926" s="525"/>
      <c r="SUH926" s="3"/>
      <c r="SUI926" s="721"/>
      <c r="SUJ926" s="3"/>
      <c r="SUK926" s="525"/>
      <c r="SUL926" s="3"/>
      <c r="SUM926" s="721"/>
      <c r="SUN926" s="3"/>
      <c r="SUO926" s="525"/>
      <c r="SUP926" s="3"/>
      <c r="SUQ926" s="721"/>
      <c r="SUR926" s="3"/>
      <c r="SUS926" s="525"/>
      <c r="SUT926" s="3"/>
      <c r="SUU926" s="721"/>
      <c r="SUV926" s="3"/>
      <c r="SUW926" s="525"/>
      <c r="SUX926" s="3"/>
      <c r="SUY926" s="721"/>
      <c r="SUZ926" s="3"/>
      <c r="SVA926" s="525"/>
      <c r="SVB926" s="3"/>
      <c r="SVC926" s="721"/>
      <c r="SVD926" s="3"/>
      <c r="SVE926" s="525"/>
      <c r="SVF926" s="3"/>
      <c r="SVG926" s="721"/>
      <c r="SVH926" s="3"/>
      <c r="SVI926" s="525"/>
      <c r="SVJ926" s="3"/>
      <c r="SVK926" s="721"/>
      <c r="SVL926" s="3"/>
      <c r="SVM926" s="525"/>
      <c r="SVN926" s="3"/>
      <c r="SVO926" s="721"/>
      <c r="SVP926" s="3"/>
      <c r="SVQ926" s="525"/>
      <c r="SVR926" s="3"/>
      <c r="SVS926" s="721"/>
      <c r="SVT926" s="3"/>
      <c r="SVU926" s="525"/>
      <c r="SVV926" s="3"/>
      <c r="SVW926" s="721"/>
      <c r="SVX926" s="3"/>
      <c r="SVY926" s="525"/>
      <c r="SVZ926" s="3"/>
      <c r="SWA926" s="721"/>
      <c r="SWB926" s="3"/>
      <c r="SWC926" s="525"/>
      <c r="SWD926" s="3"/>
      <c r="SWE926" s="721"/>
      <c r="SWF926" s="3"/>
      <c r="SWG926" s="525"/>
      <c r="SWH926" s="3"/>
      <c r="SWI926" s="721"/>
      <c r="SWJ926" s="3"/>
      <c r="SWK926" s="525"/>
      <c r="SWL926" s="3"/>
      <c r="SWM926" s="721"/>
      <c r="SWN926" s="3"/>
      <c r="SWO926" s="525"/>
      <c r="SWP926" s="3"/>
      <c r="SWQ926" s="721"/>
      <c r="SWR926" s="3"/>
      <c r="SWS926" s="525"/>
      <c r="SWT926" s="3"/>
      <c r="SWU926" s="721"/>
      <c r="SWV926" s="3"/>
      <c r="SWW926" s="525"/>
      <c r="SWX926" s="3"/>
      <c r="SWY926" s="721"/>
      <c r="SWZ926" s="3"/>
      <c r="SXA926" s="525"/>
      <c r="SXB926" s="3"/>
      <c r="SXC926" s="721"/>
      <c r="SXD926" s="3"/>
      <c r="SXE926" s="525"/>
      <c r="SXF926" s="3"/>
      <c r="SXG926" s="721"/>
      <c r="SXH926" s="3"/>
      <c r="SXI926" s="525"/>
      <c r="SXJ926" s="3"/>
      <c r="SXK926" s="721"/>
      <c r="SXL926" s="3"/>
      <c r="SXM926" s="525"/>
      <c r="SXN926" s="3"/>
      <c r="SXO926" s="721"/>
      <c r="SXP926" s="3"/>
      <c r="SXQ926" s="525"/>
      <c r="SXR926" s="3"/>
      <c r="SXS926" s="721"/>
      <c r="SXT926" s="3"/>
      <c r="SXU926" s="525"/>
      <c r="SXV926" s="3"/>
      <c r="SXW926" s="721"/>
      <c r="SXX926" s="3"/>
      <c r="SXY926" s="525"/>
      <c r="SXZ926" s="3"/>
      <c r="SYA926" s="721"/>
      <c r="SYB926" s="3"/>
      <c r="SYC926" s="525"/>
      <c r="SYD926" s="3"/>
      <c r="SYE926" s="721"/>
      <c r="SYF926" s="3"/>
      <c r="SYG926" s="525"/>
      <c r="SYH926" s="3"/>
      <c r="SYI926" s="721"/>
      <c r="SYJ926" s="3"/>
      <c r="SYK926" s="525"/>
      <c r="SYL926" s="3"/>
      <c r="SYM926" s="721"/>
      <c r="SYN926" s="3"/>
      <c r="SYO926" s="525"/>
      <c r="SYP926" s="3"/>
      <c r="SYQ926" s="721"/>
      <c r="SYR926" s="3"/>
      <c r="SYS926" s="525"/>
      <c r="SYT926" s="3"/>
      <c r="SYU926" s="721"/>
      <c r="SYV926" s="3"/>
      <c r="SYW926" s="525"/>
      <c r="SYX926" s="3"/>
      <c r="SYY926" s="721"/>
      <c r="SYZ926" s="3"/>
      <c r="SZA926" s="525"/>
      <c r="SZB926" s="3"/>
      <c r="SZC926" s="721"/>
      <c r="SZD926" s="3"/>
      <c r="SZE926" s="525"/>
      <c r="SZF926" s="3"/>
      <c r="SZG926" s="721"/>
      <c r="SZH926" s="3"/>
      <c r="SZI926" s="525"/>
      <c r="SZJ926" s="3"/>
      <c r="SZK926" s="721"/>
      <c r="SZL926" s="3"/>
      <c r="SZM926" s="525"/>
      <c r="SZN926" s="3"/>
      <c r="SZO926" s="721"/>
      <c r="SZP926" s="3"/>
      <c r="SZQ926" s="525"/>
      <c r="SZR926" s="3"/>
      <c r="SZS926" s="721"/>
      <c r="SZT926" s="3"/>
      <c r="SZU926" s="525"/>
      <c r="SZV926" s="3"/>
      <c r="SZW926" s="721"/>
      <c r="SZX926" s="3"/>
      <c r="SZY926" s="525"/>
      <c r="SZZ926" s="3"/>
      <c r="TAA926" s="721"/>
      <c r="TAB926" s="3"/>
      <c r="TAC926" s="525"/>
      <c r="TAD926" s="3"/>
      <c r="TAE926" s="721"/>
      <c r="TAF926" s="3"/>
      <c r="TAG926" s="525"/>
      <c r="TAH926" s="3"/>
      <c r="TAI926" s="721"/>
      <c r="TAJ926" s="3"/>
      <c r="TAK926" s="525"/>
      <c r="TAL926" s="3"/>
      <c r="TAM926" s="721"/>
      <c r="TAN926" s="3"/>
      <c r="TAO926" s="525"/>
      <c r="TAP926" s="3"/>
      <c r="TAQ926" s="721"/>
      <c r="TAR926" s="3"/>
      <c r="TAS926" s="525"/>
      <c r="TAT926" s="3"/>
      <c r="TAU926" s="721"/>
      <c r="TAV926" s="3"/>
      <c r="TAW926" s="525"/>
      <c r="TAX926" s="3"/>
      <c r="TAY926" s="721"/>
      <c r="TAZ926" s="3"/>
      <c r="TBA926" s="525"/>
      <c r="TBB926" s="3"/>
      <c r="TBC926" s="721"/>
      <c r="TBD926" s="3"/>
      <c r="TBE926" s="525"/>
      <c r="TBF926" s="3"/>
      <c r="TBG926" s="721"/>
      <c r="TBH926" s="3"/>
      <c r="TBI926" s="525"/>
      <c r="TBJ926" s="3"/>
      <c r="TBK926" s="721"/>
      <c r="TBL926" s="3"/>
      <c r="TBM926" s="525"/>
      <c r="TBN926" s="3"/>
      <c r="TBO926" s="721"/>
      <c r="TBP926" s="3"/>
      <c r="TBQ926" s="525"/>
      <c r="TBR926" s="3"/>
      <c r="TBS926" s="721"/>
      <c r="TBT926" s="3"/>
      <c r="TBU926" s="525"/>
      <c r="TBV926" s="3"/>
      <c r="TBW926" s="721"/>
      <c r="TBX926" s="3"/>
      <c r="TBY926" s="525"/>
      <c r="TBZ926" s="3"/>
      <c r="TCA926" s="721"/>
      <c r="TCB926" s="3"/>
      <c r="TCC926" s="525"/>
      <c r="TCD926" s="3"/>
      <c r="TCE926" s="721"/>
      <c r="TCF926" s="3"/>
      <c r="TCG926" s="525"/>
      <c r="TCH926" s="3"/>
      <c r="TCI926" s="721"/>
      <c r="TCJ926" s="3"/>
      <c r="TCK926" s="525"/>
      <c r="TCL926" s="3"/>
      <c r="TCM926" s="721"/>
      <c r="TCN926" s="3"/>
      <c r="TCO926" s="525"/>
      <c r="TCP926" s="3"/>
      <c r="TCQ926" s="721"/>
      <c r="TCR926" s="3"/>
      <c r="TCS926" s="525"/>
      <c r="TCT926" s="3"/>
      <c r="TCU926" s="721"/>
      <c r="TCV926" s="3"/>
      <c r="TCW926" s="525"/>
      <c r="TCX926" s="3"/>
      <c r="TCY926" s="721"/>
      <c r="TCZ926" s="3"/>
      <c r="TDA926" s="525"/>
      <c r="TDB926" s="3"/>
      <c r="TDC926" s="721"/>
      <c r="TDD926" s="3"/>
      <c r="TDE926" s="525"/>
      <c r="TDF926" s="3"/>
      <c r="TDG926" s="721"/>
      <c r="TDH926" s="3"/>
      <c r="TDI926" s="525"/>
      <c r="TDJ926" s="3"/>
      <c r="TDK926" s="721"/>
      <c r="TDL926" s="3"/>
      <c r="TDM926" s="525"/>
      <c r="TDN926" s="3"/>
      <c r="TDO926" s="721"/>
      <c r="TDP926" s="3"/>
      <c r="TDQ926" s="525"/>
      <c r="TDR926" s="3"/>
      <c r="TDS926" s="721"/>
      <c r="TDT926" s="3"/>
      <c r="TDU926" s="525"/>
      <c r="TDV926" s="3"/>
      <c r="TDW926" s="721"/>
      <c r="TDX926" s="3"/>
      <c r="TDY926" s="525"/>
      <c r="TDZ926" s="3"/>
      <c r="TEA926" s="721"/>
      <c r="TEB926" s="3"/>
      <c r="TEC926" s="525"/>
      <c r="TED926" s="3"/>
      <c r="TEE926" s="721"/>
      <c r="TEF926" s="3"/>
      <c r="TEG926" s="525"/>
      <c r="TEH926" s="3"/>
      <c r="TEI926" s="721"/>
      <c r="TEJ926" s="3"/>
      <c r="TEK926" s="525"/>
      <c r="TEL926" s="3"/>
      <c r="TEM926" s="721"/>
      <c r="TEN926" s="3"/>
      <c r="TEO926" s="525"/>
      <c r="TEP926" s="3"/>
      <c r="TEQ926" s="721"/>
      <c r="TER926" s="3"/>
      <c r="TES926" s="525"/>
      <c r="TET926" s="3"/>
      <c r="TEU926" s="721"/>
      <c r="TEV926" s="3"/>
      <c r="TEW926" s="525"/>
      <c r="TEX926" s="3"/>
      <c r="TEY926" s="721"/>
      <c r="TEZ926" s="3"/>
      <c r="TFA926" s="525"/>
      <c r="TFB926" s="3"/>
      <c r="TFC926" s="721"/>
      <c r="TFD926" s="3"/>
      <c r="TFE926" s="525"/>
      <c r="TFF926" s="3"/>
      <c r="TFG926" s="721"/>
      <c r="TFH926" s="3"/>
      <c r="TFI926" s="525"/>
      <c r="TFJ926" s="3"/>
      <c r="TFK926" s="721"/>
      <c r="TFL926" s="3"/>
      <c r="TFM926" s="525"/>
      <c r="TFN926" s="3"/>
      <c r="TFO926" s="721"/>
      <c r="TFP926" s="3"/>
      <c r="TFQ926" s="525"/>
      <c r="TFR926" s="3"/>
      <c r="TFS926" s="721"/>
      <c r="TFT926" s="3"/>
      <c r="TFU926" s="525"/>
      <c r="TFV926" s="3"/>
      <c r="TFW926" s="721"/>
      <c r="TFX926" s="3"/>
      <c r="TFY926" s="525"/>
      <c r="TFZ926" s="3"/>
      <c r="TGA926" s="721"/>
      <c r="TGB926" s="3"/>
      <c r="TGC926" s="525"/>
      <c r="TGD926" s="3"/>
      <c r="TGE926" s="721"/>
      <c r="TGF926" s="3"/>
      <c r="TGG926" s="525"/>
      <c r="TGH926" s="3"/>
      <c r="TGI926" s="721"/>
      <c r="TGJ926" s="3"/>
      <c r="TGK926" s="525"/>
      <c r="TGL926" s="3"/>
      <c r="TGM926" s="721"/>
      <c r="TGN926" s="3"/>
      <c r="TGO926" s="525"/>
      <c r="TGP926" s="3"/>
      <c r="TGQ926" s="721"/>
      <c r="TGR926" s="3"/>
      <c r="TGS926" s="525"/>
      <c r="TGT926" s="3"/>
      <c r="TGU926" s="721"/>
      <c r="TGV926" s="3"/>
      <c r="TGW926" s="525"/>
      <c r="TGX926" s="3"/>
      <c r="TGY926" s="721"/>
      <c r="TGZ926" s="3"/>
      <c r="THA926" s="525"/>
      <c r="THB926" s="3"/>
      <c r="THC926" s="721"/>
      <c r="THD926" s="3"/>
      <c r="THE926" s="525"/>
      <c r="THF926" s="3"/>
      <c r="THG926" s="721"/>
      <c r="THH926" s="3"/>
      <c r="THI926" s="525"/>
      <c r="THJ926" s="3"/>
      <c r="THK926" s="721"/>
      <c r="THL926" s="3"/>
      <c r="THM926" s="525"/>
      <c r="THN926" s="3"/>
      <c r="THO926" s="721"/>
      <c r="THP926" s="3"/>
      <c r="THQ926" s="525"/>
      <c r="THR926" s="3"/>
      <c r="THS926" s="721"/>
      <c r="THT926" s="3"/>
      <c r="THU926" s="525"/>
      <c r="THV926" s="3"/>
      <c r="THW926" s="721"/>
      <c r="THX926" s="3"/>
      <c r="THY926" s="525"/>
      <c r="THZ926" s="3"/>
      <c r="TIA926" s="721"/>
      <c r="TIB926" s="3"/>
      <c r="TIC926" s="525"/>
      <c r="TID926" s="3"/>
      <c r="TIE926" s="721"/>
      <c r="TIF926" s="3"/>
      <c r="TIG926" s="525"/>
      <c r="TIH926" s="3"/>
      <c r="TII926" s="721"/>
      <c r="TIJ926" s="3"/>
      <c r="TIK926" s="525"/>
      <c r="TIL926" s="3"/>
      <c r="TIM926" s="721"/>
      <c r="TIN926" s="3"/>
      <c r="TIO926" s="525"/>
      <c r="TIP926" s="3"/>
      <c r="TIQ926" s="721"/>
      <c r="TIR926" s="3"/>
      <c r="TIS926" s="525"/>
      <c r="TIT926" s="3"/>
      <c r="TIU926" s="721"/>
      <c r="TIV926" s="3"/>
      <c r="TIW926" s="525"/>
      <c r="TIX926" s="3"/>
      <c r="TIY926" s="721"/>
      <c r="TIZ926" s="3"/>
      <c r="TJA926" s="525"/>
      <c r="TJB926" s="3"/>
      <c r="TJC926" s="721"/>
      <c r="TJD926" s="3"/>
      <c r="TJE926" s="525"/>
      <c r="TJF926" s="3"/>
      <c r="TJG926" s="721"/>
      <c r="TJH926" s="3"/>
      <c r="TJI926" s="525"/>
      <c r="TJJ926" s="3"/>
      <c r="TJK926" s="721"/>
      <c r="TJL926" s="3"/>
      <c r="TJM926" s="525"/>
      <c r="TJN926" s="3"/>
      <c r="TJO926" s="721"/>
      <c r="TJP926" s="3"/>
      <c r="TJQ926" s="525"/>
      <c r="TJR926" s="3"/>
      <c r="TJS926" s="721"/>
      <c r="TJT926" s="3"/>
      <c r="TJU926" s="525"/>
      <c r="TJV926" s="3"/>
      <c r="TJW926" s="721"/>
      <c r="TJX926" s="3"/>
      <c r="TJY926" s="525"/>
      <c r="TJZ926" s="3"/>
      <c r="TKA926" s="721"/>
      <c r="TKB926" s="3"/>
      <c r="TKC926" s="525"/>
      <c r="TKD926" s="3"/>
      <c r="TKE926" s="721"/>
      <c r="TKF926" s="3"/>
      <c r="TKG926" s="525"/>
      <c r="TKH926" s="3"/>
      <c r="TKI926" s="721"/>
      <c r="TKJ926" s="3"/>
      <c r="TKK926" s="525"/>
      <c r="TKL926" s="3"/>
      <c r="TKM926" s="721"/>
      <c r="TKN926" s="3"/>
      <c r="TKO926" s="525"/>
      <c r="TKP926" s="3"/>
      <c r="TKQ926" s="721"/>
      <c r="TKR926" s="3"/>
      <c r="TKS926" s="525"/>
      <c r="TKT926" s="3"/>
      <c r="TKU926" s="721"/>
      <c r="TKV926" s="3"/>
      <c r="TKW926" s="525"/>
      <c r="TKX926" s="3"/>
      <c r="TKY926" s="721"/>
      <c r="TKZ926" s="3"/>
      <c r="TLA926" s="525"/>
      <c r="TLB926" s="3"/>
      <c r="TLC926" s="721"/>
      <c r="TLD926" s="3"/>
      <c r="TLE926" s="525"/>
      <c r="TLF926" s="3"/>
      <c r="TLG926" s="721"/>
      <c r="TLH926" s="3"/>
      <c r="TLI926" s="525"/>
      <c r="TLJ926" s="3"/>
      <c r="TLK926" s="721"/>
      <c r="TLL926" s="3"/>
      <c r="TLM926" s="525"/>
      <c r="TLN926" s="3"/>
      <c r="TLO926" s="721"/>
      <c r="TLP926" s="3"/>
      <c r="TLQ926" s="525"/>
      <c r="TLR926" s="3"/>
      <c r="TLS926" s="721"/>
      <c r="TLT926" s="3"/>
      <c r="TLU926" s="525"/>
      <c r="TLV926" s="3"/>
      <c r="TLW926" s="721"/>
      <c r="TLX926" s="3"/>
      <c r="TLY926" s="525"/>
      <c r="TLZ926" s="3"/>
      <c r="TMA926" s="721"/>
      <c r="TMB926" s="3"/>
      <c r="TMC926" s="525"/>
      <c r="TMD926" s="3"/>
      <c r="TME926" s="721"/>
      <c r="TMF926" s="3"/>
      <c r="TMG926" s="525"/>
      <c r="TMH926" s="3"/>
      <c r="TMI926" s="721"/>
      <c r="TMJ926" s="3"/>
      <c r="TMK926" s="525"/>
      <c r="TML926" s="3"/>
      <c r="TMM926" s="721"/>
      <c r="TMN926" s="3"/>
      <c r="TMO926" s="525"/>
      <c r="TMP926" s="3"/>
      <c r="TMQ926" s="721"/>
      <c r="TMR926" s="3"/>
      <c r="TMS926" s="525"/>
      <c r="TMT926" s="3"/>
      <c r="TMU926" s="721"/>
      <c r="TMV926" s="3"/>
      <c r="TMW926" s="525"/>
      <c r="TMX926" s="3"/>
      <c r="TMY926" s="721"/>
      <c r="TMZ926" s="3"/>
      <c r="TNA926" s="525"/>
      <c r="TNB926" s="3"/>
      <c r="TNC926" s="721"/>
      <c r="TND926" s="3"/>
      <c r="TNE926" s="525"/>
      <c r="TNF926" s="3"/>
      <c r="TNG926" s="721"/>
      <c r="TNH926" s="3"/>
      <c r="TNI926" s="525"/>
      <c r="TNJ926" s="3"/>
      <c r="TNK926" s="721"/>
      <c r="TNL926" s="3"/>
      <c r="TNM926" s="525"/>
      <c r="TNN926" s="3"/>
      <c r="TNO926" s="721"/>
      <c r="TNP926" s="3"/>
      <c r="TNQ926" s="525"/>
      <c r="TNR926" s="3"/>
      <c r="TNS926" s="721"/>
      <c r="TNT926" s="3"/>
      <c r="TNU926" s="525"/>
      <c r="TNV926" s="3"/>
      <c r="TNW926" s="721"/>
      <c r="TNX926" s="3"/>
      <c r="TNY926" s="525"/>
      <c r="TNZ926" s="3"/>
      <c r="TOA926" s="721"/>
      <c r="TOB926" s="3"/>
      <c r="TOC926" s="525"/>
      <c r="TOD926" s="3"/>
      <c r="TOE926" s="721"/>
      <c r="TOF926" s="3"/>
      <c r="TOG926" s="525"/>
      <c r="TOH926" s="3"/>
      <c r="TOI926" s="721"/>
      <c r="TOJ926" s="3"/>
      <c r="TOK926" s="525"/>
      <c r="TOL926" s="3"/>
      <c r="TOM926" s="721"/>
      <c r="TON926" s="3"/>
      <c r="TOO926" s="525"/>
      <c r="TOP926" s="3"/>
      <c r="TOQ926" s="721"/>
      <c r="TOR926" s="3"/>
      <c r="TOS926" s="525"/>
      <c r="TOT926" s="3"/>
      <c r="TOU926" s="721"/>
      <c r="TOV926" s="3"/>
      <c r="TOW926" s="525"/>
      <c r="TOX926" s="3"/>
      <c r="TOY926" s="721"/>
      <c r="TOZ926" s="3"/>
      <c r="TPA926" s="525"/>
      <c r="TPB926" s="3"/>
      <c r="TPC926" s="721"/>
      <c r="TPD926" s="3"/>
      <c r="TPE926" s="525"/>
      <c r="TPF926" s="3"/>
      <c r="TPG926" s="721"/>
      <c r="TPH926" s="3"/>
      <c r="TPI926" s="525"/>
      <c r="TPJ926" s="3"/>
      <c r="TPK926" s="721"/>
      <c r="TPL926" s="3"/>
      <c r="TPM926" s="525"/>
      <c r="TPN926" s="3"/>
      <c r="TPO926" s="721"/>
      <c r="TPP926" s="3"/>
      <c r="TPQ926" s="525"/>
      <c r="TPR926" s="3"/>
      <c r="TPS926" s="721"/>
      <c r="TPT926" s="3"/>
      <c r="TPU926" s="525"/>
      <c r="TPV926" s="3"/>
      <c r="TPW926" s="721"/>
      <c r="TPX926" s="3"/>
      <c r="TPY926" s="525"/>
      <c r="TPZ926" s="3"/>
      <c r="TQA926" s="721"/>
      <c r="TQB926" s="3"/>
      <c r="TQC926" s="525"/>
      <c r="TQD926" s="3"/>
      <c r="TQE926" s="721"/>
      <c r="TQF926" s="3"/>
      <c r="TQG926" s="525"/>
      <c r="TQH926" s="3"/>
      <c r="TQI926" s="721"/>
      <c r="TQJ926" s="3"/>
      <c r="TQK926" s="525"/>
      <c r="TQL926" s="3"/>
      <c r="TQM926" s="721"/>
      <c r="TQN926" s="3"/>
      <c r="TQO926" s="525"/>
      <c r="TQP926" s="3"/>
      <c r="TQQ926" s="721"/>
      <c r="TQR926" s="3"/>
      <c r="TQS926" s="525"/>
      <c r="TQT926" s="3"/>
      <c r="TQU926" s="721"/>
      <c r="TQV926" s="3"/>
      <c r="TQW926" s="525"/>
      <c r="TQX926" s="3"/>
      <c r="TQY926" s="721"/>
      <c r="TQZ926" s="3"/>
      <c r="TRA926" s="525"/>
      <c r="TRB926" s="3"/>
      <c r="TRC926" s="721"/>
      <c r="TRD926" s="3"/>
      <c r="TRE926" s="525"/>
      <c r="TRF926" s="3"/>
      <c r="TRG926" s="721"/>
      <c r="TRH926" s="3"/>
      <c r="TRI926" s="525"/>
      <c r="TRJ926" s="3"/>
      <c r="TRK926" s="721"/>
      <c r="TRL926" s="3"/>
      <c r="TRM926" s="525"/>
      <c r="TRN926" s="3"/>
      <c r="TRO926" s="721"/>
      <c r="TRP926" s="3"/>
      <c r="TRQ926" s="525"/>
      <c r="TRR926" s="3"/>
      <c r="TRS926" s="721"/>
      <c r="TRT926" s="3"/>
      <c r="TRU926" s="525"/>
      <c r="TRV926" s="3"/>
      <c r="TRW926" s="721"/>
      <c r="TRX926" s="3"/>
      <c r="TRY926" s="525"/>
      <c r="TRZ926" s="3"/>
      <c r="TSA926" s="721"/>
      <c r="TSB926" s="3"/>
      <c r="TSC926" s="525"/>
      <c r="TSD926" s="3"/>
      <c r="TSE926" s="721"/>
      <c r="TSF926" s="3"/>
      <c r="TSG926" s="525"/>
      <c r="TSH926" s="3"/>
      <c r="TSI926" s="721"/>
      <c r="TSJ926" s="3"/>
      <c r="TSK926" s="525"/>
      <c r="TSL926" s="3"/>
      <c r="TSM926" s="721"/>
      <c r="TSN926" s="3"/>
      <c r="TSO926" s="525"/>
      <c r="TSP926" s="3"/>
      <c r="TSQ926" s="721"/>
      <c r="TSR926" s="3"/>
      <c r="TSS926" s="525"/>
      <c r="TST926" s="3"/>
      <c r="TSU926" s="721"/>
      <c r="TSV926" s="3"/>
      <c r="TSW926" s="525"/>
      <c r="TSX926" s="3"/>
      <c r="TSY926" s="721"/>
      <c r="TSZ926" s="3"/>
      <c r="TTA926" s="525"/>
      <c r="TTB926" s="3"/>
      <c r="TTC926" s="721"/>
      <c r="TTD926" s="3"/>
      <c r="TTE926" s="525"/>
      <c r="TTF926" s="3"/>
      <c r="TTG926" s="721"/>
      <c r="TTH926" s="3"/>
      <c r="TTI926" s="525"/>
      <c r="TTJ926" s="3"/>
      <c r="TTK926" s="721"/>
      <c r="TTL926" s="3"/>
      <c r="TTM926" s="525"/>
      <c r="TTN926" s="3"/>
      <c r="TTO926" s="721"/>
      <c r="TTP926" s="3"/>
      <c r="TTQ926" s="525"/>
      <c r="TTR926" s="3"/>
      <c r="TTS926" s="721"/>
      <c r="TTT926" s="3"/>
      <c r="TTU926" s="525"/>
      <c r="TTV926" s="3"/>
      <c r="TTW926" s="721"/>
      <c r="TTX926" s="3"/>
      <c r="TTY926" s="525"/>
      <c r="TTZ926" s="3"/>
      <c r="TUA926" s="721"/>
      <c r="TUB926" s="3"/>
      <c r="TUC926" s="525"/>
      <c r="TUD926" s="3"/>
      <c r="TUE926" s="721"/>
      <c r="TUF926" s="3"/>
      <c r="TUG926" s="525"/>
      <c r="TUH926" s="3"/>
      <c r="TUI926" s="721"/>
      <c r="TUJ926" s="3"/>
      <c r="TUK926" s="525"/>
      <c r="TUL926" s="3"/>
      <c r="TUM926" s="721"/>
      <c r="TUN926" s="3"/>
      <c r="TUO926" s="525"/>
      <c r="TUP926" s="3"/>
      <c r="TUQ926" s="721"/>
      <c r="TUR926" s="3"/>
      <c r="TUS926" s="525"/>
      <c r="TUT926" s="3"/>
      <c r="TUU926" s="721"/>
      <c r="TUV926" s="3"/>
      <c r="TUW926" s="525"/>
      <c r="TUX926" s="3"/>
      <c r="TUY926" s="721"/>
      <c r="TUZ926" s="3"/>
      <c r="TVA926" s="525"/>
      <c r="TVB926" s="3"/>
      <c r="TVC926" s="721"/>
      <c r="TVD926" s="3"/>
      <c r="TVE926" s="525"/>
      <c r="TVF926" s="3"/>
      <c r="TVG926" s="721"/>
      <c r="TVH926" s="3"/>
      <c r="TVI926" s="525"/>
      <c r="TVJ926" s="3"/>
      <c r="TVK926" s="721"/>
      <c r="TVL926" s="3"/>
      <c r="TVM926" s="525"/>
      <c r="TVN926" s="3"/>
      <c r="TVO926" s="721"/>
      <c r="TVP926" s="3"/>
      <c r="TVQ926" s="525"/>
      <c r="TVR926" s="3"/>
      <c r="TVS926" s="721"/>
      <c r="TVT926" s="3"/>
      <c r="TVU926" s="525"/>
      <c r="TVV926" s="3"/>
      <c r="TVW926" s="721"/>
      <c r="TVX926" s="3"/>
      <c r="TVY926" s="525"/>
      <c r="TVZ926" s="3"/>
      <c r="TWA926" s="721"/>
      <c r="TWB926" s="3"/>
      <c r="TWC926" s="525"/>
      <c r="TWD926" s="3"/>
      <c r="TWE926" s="721"/>
      <c r="TWF926" s="3"/>
      <c r="TWG926" s="525"/>
      <c r="TWH926" s="3"/>
      <c r="TWI926" s="721"/>
      <c r="TWJ926" s="3"/>
      <c r="TWK926" s="525"/>
      <c r="TWL926" s="3"/>
      <c r="TWM926" s="721"/>
      <c r="TWN926" s="3"/>
      <c r="TWO926" s="525"/>
      <c r="TWP926" s="3"/>
      <c r="TWQ926" s="721"/>
      <c r="TWR926" s="3"/>
      <c r="TWS926" s="525"/>
      <c r="TWT926" s="3"/>
      <c r="TWU926" s="721"/>
      <c r="TWV926" s="3"/>
      <c r="TWW926" s="525"/>
      <c r="TWX926" s="3"/>
      <c r="TWY926" s="721"/>
      <c r="TWZ926" s="3"/>
      <c r="TXA926" s="525"/>
      <c r="TXB926" s="3"/>
      <c r="TXC926" s="721"/>
      <c r="TXD926" s="3"/>
      <c r="TXE926" s="525"/>
      <c r="TXF926" s="3"/>
      <c r="TXG926" s="721"/>
      <c r="TXH926" s="3"/>
      <c r="TXI926" s="525"/>
      <c r="TXJ926" s="3"/>
      <c r="TXK926" s="721"/>
      <c r="TXL926" s="3"/>
      <c r="TXM926" s="525"/>
      <c r="TXN926" s="3"/>
      <c r="TXO926" s="721"/>
      <c r="TXP926" s="3"/>
      <c r="TXQ926" s="525"/>
      <c r="TXR926" s="3"/>
      <c r="TXS926" s="721"/>
      <c r="TXT926" s="3"/>
      <c r="TXU926" s="525"/>
      <c r="TXV926" s="3"/>
      <c r="TXW926" s="721"/>
      <c r="TXX926" s="3"/>
      <c r="TXY926" s="525"/>
      <c r="TXZ926" s="3"/>
      <c r="TYA926" s="721"/>
      <c r="TYB926" s="3"/>
      <c r="TYC926" s="525"/>
      <c r="TYD926" s="3"/>
      <c r="TYE926" s="721"/>
      <c r="TYF926" s="3"/>
      <c r="TYG926" s="525"/>
      <c r="TYH926" s="3"/>
      <c r="TYI926" s="721"/>
      <c r="TYJ926" s="3"/>
      <c r="TYK926" s="525"/>
      <c r="TYL926" s="3"/>
      <c r="TYM926" s="721"/>
      <c r="TYN926" s="3"/>
      <c r="TYO926" s="525"/>
      <c r="TYP926" s="3"/>
      <c r="TYQ926" s="721"/>
      <c r="TYR926" s="3"/>
      <c r="TYS926" s="525"/>
      <c r="TYT926" s="3"/>
      <c r="TYU926" s="721"/>
      <c r="TYV926" s="3"/>
      <c r="TYW926" s="525"/>
      <c r="TYX926" s="3"/>
      <c r="TYY926" s="721"/>
      <c r="TYZ926" s="3"/>
      <c r="TZA926" s="525"/>
      <c r="TZB926" s="3"/>
      <c r="TZC926" s="721"/>
      <c r="TZD926" s="3"/>
      <c r="TZE926" s="525"/>
      <c r="TZF926" s="3"/>
      <c r="TZG926" s="721"/>
      <c r="TZH926" s="3"/>
      <c r="TZI926" s="525"/>
      <c r="TZJ926" s="3"/>
      <c r="TZK926" s="721"/>
      <c r="TZL926" s="3"/>
      <c r="TZM926" s="525"/>
      <c r="TZN926" s="3"/>
      <c r="TZO926" s="721"/>
      <c r="TZP926" s="3"/>
      <c r="TZQ926" s="525"/>
      <c r="TZR926" s="3"/>
      <c r="TZS926" s="721"/>
      <c r="TZT926" s="3"/>
      <c r="TZU926" s="525"/>
      <c r="TZV926" s="3"/>
      <c r="TZW926" s="721"/>
      <c r="TZX926" s="3"/>
      <c r="TZY926" s="525"/>
      <c r="TZZ926" s="3"/>
      <c r="UAA926" s="721"/>
      <c r="UAB926" s="3"/>
      <c r="UAC926" s="525"/>
      <c r="UAD926" s="3"/>
      <c r="UAE926" s="721"/>
      <c r="UAF926" s="3"/>
      <c r="UAG926" s="525"/>
      <c r="UAH926" s="3"/>
      <c r="UAI926" s="721"/>
      <c r="UAJ926" s="3"/>
      <c r="UAK926" s="525"/>
      <c r="UAL926" s="3"/>
      <c r="UAM926" s="721"/>
      <c r="UAN926" s="3"/>
      <c r="UAO926" s="525"/>
      <c r="UAP926" s="3"/>
      <c r="UAQ926" s="721"/>
      <c r="UAR926" s="3"/>
      <c r="UAS926" s="525"/>
      <c r="UAT926" s="3"/>
      <c r="UAU926" s="721"/>
      <c r="UAV926" s="3"/>
      <c r="UAW926" s="525"/>
      <c r="UAX926" s="3"/>
      <c r="UAY926" s="721"/>
      <c r="UAZ926" s="3"/>
      <c r="UBA926" s="525"/>
      <c r="UBB926" s="3"/>
      <c r="UBC926" s="721"/>
      <c r="UBD926" s="3"/>
      <c r="UBE926" s="525"/>
      <c r="UBF926" s="3"/>
      <c r="UBG926" s="721"/>
      <c r="UBH926" s="3"/>
      <c r="UBI926" s="525"/>
      <c r="UBJ926" s="3"/>
      <c r="UBK926" s="721"/>
      <c r="UBL926" s="3"/>
      <c r="UBM926" s="525"/>
      <c r="UBN926" s="3"/>
      <c r="UBO926" s="721"/>
      <c r="UBP926" s="3"/>
      <c r="UBQ926" s="525"/>
      <c r="UBR926" s="3"/>
      <c r="UBS926" s="721"/>
      <c r="UBT926" s="3"/>
      <c r="UBU926" s="525"/>
      <c r="UBV926" s="3"/>
      <c r="UBW926" s="721"/>
      <c r="UBX926" s="3"/>
      <c r="UBY926" s="525"/>
      <c r="UBZ926" s="3"/>
      <c r="UCA926" s="721"/>
      <c r="UCB926" s="3"/>
      <c r="UCC926" s="525"/>
      <c r="UCD926" s="3"/>
      <c r="UCE926" s="721"/>
      <c r="UCF926" s="3"/>
      <c r="UCG926" s="525"/>
      <c r="UCH926" s="3"/>
      <c r="UCI926" s="721"/>
      <c r="UCJ926" s="3"/>
      <c r="UCK926" s="525"/>
      <c r="UCL926" s="3"/>
      <c r="UCM926" s="721"/>
      <c r="UCN926" s="3"/>
      <c r="UCO926" s="525"/>
      <c r="UCP926" s="3"/>
      <c r="UCQ926" s="721"/>
      <c r="UCR926" s="3"/>
      <c r="UCS926" s="525"/>
      <c r="UCT926" s="3"/>
      <c r="UCU926" s="721"/>
      <c r="UCV926" s="3"/>
      <c r="UCW926" s="525"/>
      <c r="UCX926" s="3"/>
      <c r="UCY926" s="721"/>
      <c r="UCZ926" s="3"/>
      <c r="UDA926" s="525"/>
      <c r="UDB926" s="3"/>
      <c r="UDC926" s="721"/>
      <c r="UDD926" s="3"/>
      <c r="UDE926" s="525"/>
      <c r="UDF926" s="3"/>
      <c r="UDG926" s="721"/>
      <c r="UDH926" s="3"/>
      <c r="UDI926" s="525"/>
      <c r="UDJ926" s="3"/>
      <c r="UDK926" s="721"/>
      <c r="UDL926" s="3"/>
      <c r="UDM926" s="525"/>
      <c r="UDN926" s="3"/>
      <c r="UDO926" s="721"/>
      <c r="UDP926" s="3"/>
      <c r="UDQ926" s="525"/>
      <c r="UDR926" s="3"/>
      <c r="UDS926" s="721"/>
      <c r="UDT926" s="3"/>
      <c r="UDU926" s="525"/>
      <c r="UDV926" s="3"/>
      <c r="UDW926" s="721"/>
      <c r="UDX926" s="3"/>
      <c r="UDY926" s="525"/>
      <c r="UDZ926" s="3"/>
      <c r="UEA926" s="721"/>
      <c r="UEB926" s="3"/>
      <c r="UEC926" s="525"/>
      <c r="UED926" s="3"/>
      <c r="UEE926" s="721"/>
      <c r="UEF926" s="3"/>
      <c r="UEG926" s="525"/>
      <c r="UEH926" s="3"/>
      <c r="UEI926" s="721"/>
      <c r="UEJ926" s="3"/>
      <c r="UEK926" s="525"/>
      <c r="UEL926" s="3"/>
      <c r="UEM926" s="721"/>
      <c r="UEN926" s="3"/>
      <c r="UEO926" s="525"/>
      <c r="UEP926" s="3"/>
      <c r="UEQ926" s="721"/>
      <c r="UER926" s="3"/>
      <c r="UES926" s="525"/>
      <c r="UET926" s="3"/>
      <c r="UEU926" s="721"/>
      <c r="UEV926" s="3"/>
      <c r="UEW926" s="525"/>
      <c r="UEX926" s="3"/>
      <c r="UEY926" s="721"/>
      <c r="UEZ926" s="3"/>
      <c r="UFA926" s="525"/>
      <c r="UFB926" s="3"/>
      <c r="UFC926" s="721"/>
      <c r="UFD926" s="3"/>
      <c r="UFE926" s="525"/>
      <c r="UFF926" s="3"/>
      <c r="UFG926" s="721"/>
      <c r="UFH926" s="3"/>
      <c r="UFI926" s="525"/>
      <c r="UFJ926" s="3"/>
      <c r="UFK926" s="721"/>
      <c r="UFL926" s="3"/>
      <c r="UFM926" s="525"/>
      <c r="UFN926" s="3"/>
      <c r="UFO926" s="721"/>
      <c r="UFP926" s="3"/>
      <c r="UFQ926" s="525"/>
      <c r="UFR926" s="3"/>
      <c r="UFS926" s="721"/>
      <c r="UFT926" s="3"/>
      <c r="UFU926" s="525"/>
      <c r="UFV926" s="3"/>
      <c r="UFW926" s="721"/>
      <c r="UFX926" s="3"/>
      <c r="UFY926" s="525"/>
      <c r="UFZ926" s="3"/>
      <c r="UGA926" s="721"/>
      <c r="UGB926" s="3"/>
      <c r="UGC926" s="525"/>
      <c r="UGD926" s="3"/>
      <c r="UGE926" s="721"/>
      <c r="UGF926" s="3"/>
      <c r="UGG926" s="525"/>
      <c r="UGH926" s="3"/>
      <c r="UGI926" s="721"/>
      <c r="UGJ926" s="3"/>
      <c r="UGK926" s="525"/>
      <c r="UGL926" s="3"/>
      <c r="UGM926" s="721"/>
      <c r="UGN926" s="3"/>
      <c r="UGO926" s="525"/>
      <c r="UGP926" s="3"/>
      <c r="UGQ926" s="721"/>
      <c r="UGR926" s="3"/>
      <c r="UGS926" s="525"/>
      <c r="UGT926" s="3"/>
      <c r="UGU926" s="721"/>
      <c r="UGV926" s="3"/>
      <c r="UGW926" s="525"/>
      <c r="UGX926" s="3"/>
      <c r="UGY926" s="721"/>
      <c r="UGZ926" s="3"/>
      <c r="UHA926" s="525"/>
      <c r="UHB926" s="3"/>
      <c r="UHC926" s="721"/>
      <c r="UHD926" s="3"/>
      <c r="UHE926" s="525"/>
      <c r="UHF926" s="3"/>
      <c r="UHG926" s="721"/>
      <c r="UHH926" s="3"/>
      <c r="UHI926" s="525"/>
      <c r="UHJ926" s="3"/>
      <c r="UHK926" s="721"/>
      <c r="UHL926" s="3"/>
      <c r="UHM926" s="525"/>
      <c r="UHN926" s="3"/>
      <c r="UHO926" s="721"/>
      <c r="UHP926" s="3"/>
      <c r="UHQ926" s="525"/>
      <c r="UHR926" s="3"/>
      <c r="UHS926" s="721"/>
      <c r="UHT926" s="3"/>
      <c r="UHU926" s="525"/>
      <c r="UHV926" s="3"/>
      <c r="UHW926" s="721"/>
      <c r="UHX926" s="3"/>
      <c r="UHY926" s="525"/>
      <c r="UHZ926" s="3"/>
      <c r="UIA926" s="721"/>
      <c r="UIB926" s="3"/>
      <c r="UIC926" s="525"/>
      <c r="UID926" s="3"/>
      <c r="UIE926" s="721"/>
      <c r="UIF926" s="3"/>
      <c r="UIG926" s="525"/>
      <c r="UIH926" s="3"/>
      <c r="UII926" s="721"/>
      <c r="UIJ926" s="3"/>
      <c r="UIK926" s="525"/>
      <c r="UIL926" s="3"/>
      <c r="UIM926" s="721"/>
      <c r="UIN926" s="3"/>
      <c r="UIO926" s="525"/>
      <c r="UIP926" s="3"/>
      <c r="UIQ926" s="721"/>
      <c r="UIR926" s="3"/>
      <c r="UIS926" s="525"/>
      <c r="UIT926" s="3"/>
      <c r="UIU926" s="721"/>
      <c r="UIV926" s="3"/>
      <c r="UIW926" s="525"/>
      <c r="UIX926" s="3"/>
      <c r="UIY926" s="721"/>
      <c r="UIZ926" s="3"/>
      <c r="UJA926" s="525"/>
      <c r="UJB926" s="3"/>
      <c r="UJC926" s="721"/>
      <c r="UJD926" s="3"/>
      <c r="UJE926" s="525"/>
      <c r="UJF926" s="3"/>
      <c r="UJG926" s="721"/>
      <c r="UJH926" s="3"/>
      <c r="UJI926" s="525"/>
      <c r="UJJ926" s="3"/>
      <c r="UJK926" s="721"/>
      <c r="UJL926" s="3"/>
      <c r="UJM926" s="525"/>
      <c r="UJN926" s="3"/>
      <c r="UJO926" s="721"/>
      <c r="UJP926" s="3"/>
      <c r="UJQ926" s="525"/>
      <c r="UJR926" s="3"/>
      <c r="UJS926" s="721"/>
      <c r="UJT926" s="3"/>
      <c r="UJU926" s="525"/>
      <c r="UJV926" s="3"/>
      <c r="UJW926" s="721"/>
      <c r="UJX926" s="3"/>
      <c r="UJY926" s="525"/>
      <c r="UJZ926" s="3"/>
      <c r="UKA926" s="721"/>
      <c r="UKB926" s="3"/>
      <c r="UKC926" s="525"/>
      <c r="UKD926" s="3"/>
      <c r="UKE926" s="721"/>
      <c r="UKF926" s="3"/>
      <c r="UKG926" s="525"/>
      <c r="UKH926" s="3"/>
      <c r="UKI926" s="721"/>
      <c r="UKJ926" s="3"/>
      <c r="UKK926" s="525"/>
      <c r="UKL926" s="3"/>
      <c r="UKM926" s="721"/>
      <c r="UKN926" s="3"/>
      <c r="UKO926" s="525"/>
      <c r="UKP926" s="3"/>
      <c r="UKQ926" s="721"/>
      <c r="UKR926" s="3"/>
      <c r="UKS926" s="525"/>
      <c r="UKT926" s="3"/>
      <c r="UKU926" s="721"/>
      <c r="UKV926" s="3"/>
      <c r="UKW926" s="525"/>
      <c r="UKX926" s="3"/>
      <c r="UKY926" s="721"/>
      <c r="UKZ926" s="3"/>
      <c r="ULA926" s="525"/>
      <c r="ULB926" s="3"/>
      <c r="ULC926" s="721"/>
      <c r="ULD926" s="3"/>
      <c r="ULE926" s="525"/>
      <c r="ULF926" s="3"/>
      <c r="ULG926" s="721"/>
      <c r="ULH926" s="3"/>
      <c r="ULI926" s="525"/>
      <c r="ULJ926" s="3"/>
      <c r="ULK926" s="721"/>
      <c r="ULL926" s="3"/>
      <c r="ULM926" s="525"/>
      <c r="ULN926" s="3"/>
      <c r="ULO926" s="721"/>
      <c r="ULP926" s="3"/>
      <c r="ULQ926" s="525"/>
      <c r="ULR926" s="3"/>
      <c r="ULS926" s="721"/>
      <c r="ULT926" s="3"/>
      <c r="ULU926" s="525"/>
      <c r="ULV926" s="3"/>
      <c r="ULW926" s="721"/>
      <c r="ULX926" s="3"/>
      <c r="ULY926" s="525"/>
      <c r="ULZ926" s="3"/>
      <c r="UMA926" s="721"/>
      <c r="UMB926" s="3"/>
      <c r="UMC926" s="525"/>
      <c r="UMD926" s="3"/>
      <c r="UME926" s="721"/>
      <c r="UMF926" s="3"/>
      <c r="UMG926" s="525"/>
      <c r="UMH926" s="3"/>
      <c r="UMI926" s="721"/>
      <c r="UMJ926" s="3"/>
      <c r="UMK926" s="525"/>
      <c r="UML926" s="3"/>
      <c r="UMM926" s="721"/>
      <c r="UMN926" s="3"/>
      <c r="UMO926" s="525"/>
      <c r="UMP926" s="3"/>
      <c r="UMQ926" s="721"/>
      <c r="UMR926" s="3"/>
      <c r="UMS926" s="525"/>
      <c r="UMT926" s="3"/>
      <c r="UMU926" s="721"/>
      <c r="UMV926" s="3"/>
      <c r="UMW926" s="525"/>
      <c r="UMX926" s="3"/>
      <c r="UMY926" s="721"/>
      <c r="UMZ926" s="3"/>
      <c r="UNA926" s="525"/>
      <c r="UNB926" s="3"/>
      <c r="UNC926" s="721"/>
      <c r="UND926" s="3"/>
      <c r="UNE926" s="525"/>
      <c r="UNF926" s="3"/>
      <c r="UNG926" s="721"/>
      <c r="UNH926" s="3"/>
      <c r="UNI926" s="525"/>
      <c r="UNJ926" s="3"/>
      <c r="UNK926" s="721"/>
      <c r="UNL926" s="3"/>
      <c r="UNM926" s="525"/>
      <c r="UNN926" s="3"/>
      <c r="UNO926" s="721"/>
      <c r="UNP926" s="3"/>
      <c r="UNQ926" s="525"/>
      <c r="UNR926" s="3"/>
      <c r="UNS926" s="721"/>
      <c r="UNT926" s="3"/>
      <c r="UNU926" s="525"/>
      <c r="UNV926" s="3"/>
      <c r="UNW926" s="721"/>
      <c r="UNX926" s="3"/>
      <c r="UNY926" s="525"/>
      <c r="UNZ926" s="3"/>
      <c r="UOA926" s="721"/>
      <c r="UOB926" s="3"/>
      <c r="UOC926" s="525"/>
      <c r="UOD926" s="3"/>
      <c r="UOE926" s="721"/>
      <c r="UOF926" s="3"/>
      <c r="UOG926" s="525"/>
      <c r="UOH926" s="3"/>
      <c r="UOI926" s="721"/>
      <c r="UOJ926" s="3"/>
      <c r="UOK926" s="525"/>
      <c r="UOL926" s="3"/>
      <c r="UOM926" s="721"/>
      <c r="UON926" s="3"/>
      <c r="UOO926" s="525"/>
      <c r="UOP926" s="3"/>
      <c r="UOQ926" s="721"/>
      <c r="UOR926" s="3"/>
      <c r="UOS926" s="525"/>
      <c r="UOT926" s="3"/>
      <c r="UOU926" s="721"/>
      <c r="UOV926" s="3"/>
      <c r="UOW926" s="525"/>
      <c r="UOX926" s="3"/>
      <c r="UOY926" s="721"/>
      <c r="UOZ926" s="3"/>
      <c r="UPA926" s="525"/>
      <c r="UPB926" s="3"/>
      <c r="UPC926" s="721"/>
      <c r="UPD926" s="3"/>
      <c r="UPE926" s="525"/>
      <c r="UPF926" s="3"/>
      <c r="UPG926" s="721"/>
      <c r="UPH926" s="3"/>
      <c r="UPI926" s="525"/>
      <c r="UPJ926" s="3"/>
      <c r="UPK926" s="721"/>
      <c r="UPL926" s="3"/>
      <c r="UPM926" s="525"/>
      <c r="UPN926" s="3"/>
      <c r="UPO926" s="721"/>
      <c r="UPP926" s="3"/>
      <c r="UPQ926" s="525"/>
      <c r="UPR926" s="3"/>
      <c r="UPS926" s="721"/>
      <c r="UPT926" s="3"/>
      <c r="UPU926" s="525"/>
      <c r="UPV926" s="3"/>
      <c r="UPW926" s="721"/>
      <c r="UPX926" s="3"/>
      <c r="UPY926" s="525"/>
      <c r="UPZ926" s="3"/>
      <c r="UQA926" s="721"/>
      <c r="UQB926" s="3"/>
      <c r="UQC926" s="525"/>
      <c r="UQD926" s="3"/>
      <c r="UQE926" s="721"/>
      <c r="UQF926" s="3"/>
      <c r="UQG926" s="525"/>
      <c r="UQH926" s="3"/>
      <c r="UQI926" s="721"/>
      <c r="UQJ926" s="3"/>
      <c r="UQK926" s="525"/>
      <c r="UQL926" s="3"/>
      <c r="UQM926" s="721"/>
      <c r="UQN926" s="3"/>
      <c r="UQO926" s="525"/>
      <c r="UQP926" s="3"/>
      <c r="UQQ926" s="721"/>
      <c r="UQR926" s="3"/>
      <c r="UQS926" s="525"/>
      <c r="UQT926" s="3"/>
      <c r="UQU926" s="721"/>
      <c r="UQV926" s="3"/>
      <c r="UQW926" s="525"/>
      <c r="UQX926" s="3"/>
      <c r="UQY926" s="721"/>
      <c r="UQZ926" s="3"/>
      <c r="URA926" s="525"/>
      <c r="URB926" s="3"/>
      <c r="URC926" s="721"/>
      <c r="URD926" s="3"/>
      <c r="URE926" s="525"/>
      <c r="URF926" s="3"/>
      <c r="URG926" s="721"/>
      <c r="URH926" s="3"/>
      <c r="URI926" s="525"/>
      <c r="URJ926" s="3"/>
      <c r="URK926" s="721"/>
      <c r="URL926" s="3"/>
      <c r="URM926" s="525"/>
      <c r="URN926" s="3"/>
      <c r="URO926" s="721"/>
      <c r="URP926" s="3"/>
      <c r="URQ926" s="525"/>
      <c r="URR926" s="3"/>
      <c r="URS926" s="721"/>
      <c r="URT926" s="3"/>
      <c r="URU926" s="525"/>
      <c r="URV926" s="3"/>
      <c r="URW926" s="721"/>
      <c r="URX926" s="3"/>
      <c r="URY926" s="525"/>
      <c r="URZ926" s="3"/>
      <c r="USA926" s="721"/>
      <c r="USB926" s="3"/>
      <c r="USC926" s="525"/>
      <c r="USD926" s="3"/>
      <c r="USE926" s="721"/>
      <c r="USF926" s="3"/>
      <c r="USG926" s="525"/>
      <c r="USH926" s="3"/>
      <c r="USI926" s="721"/>
      <c r="USJ926" s="3"/>
      <c r="USK926" s="525"/>
      <c r="USL926" s="3"/>
      <c r="USM926" s="721"/>
      <c r="USN926" s="3"/>
      <c r="USO926" s="525"/>
      <c r="USP926" s="3"/>
      <c r="USQ926" s="721"/>
      <c r="USR926" s="3"/>
      <c r="USS926" s="525"/>
      <c r="UST926" s="3"/>
      <c r="USU926" s="721"/>
      <c r="USV926" s="3"/>
      <c r="USW926" s="525"/>
      <c r="USX926" s="3"/>
      <c r="USY926" s="721"/>
      <c r="USZ926" s="3"/>
      <c r="UTA926" s="525"/>
      <c r="UTB926" s="3"/>
      <c r="UTC926" s="721"/>
      <c r="UTD926" s="3"/>
      <c r="UTE926" s="525"/>
      <c r="UTF926" s="3"/>
      <c r="UTG926" s="721"/>
      <c r="UTH926" s="3"/>
      <c r="UTI926" s="525"/>
      <c r="UTJ926" s="3"/>
      <c r="UTK926" s="721"/>
      <c r="UTL926" s="3"/>
      <c r="UTM926" s="525"/>
      <c r="UTN926" s="3"/>
      <c r="UTO926" s="721"/>
      <c r="UTP926" s="3"/>
      <c r="UTQ926" s="525"/>
      <c r="UTR926" s="3"/>
      <c r="UTS926" s="721"/>
      <c r="UTT926" s="3"/>
      <c r="UTU926" s="525"/>
      <c r="UTV926" s="3"/>
      <c r="UTW926" s="721"/>
      <c r="UTX926" s="3"/>
      <c r="UTY926" s="525"/>
      <c r="UTZ926" s="3"/>
      <c r="UUA926" s="721"/>
      <c r="UUB926" s="3"/>
      <c r="UUC926" s="525"/>
      <c r="UUD926" s="3"/>
      <c r="UUE926" s="721"/>
      <c r="UUF926" s="3"/>
      <c r="UUG926" s="525"/>
      <c r="UUH926" s="3"/>
      <c r="UUI926" s="721"/>
      <c r="UUJ926" s="3"/>
      <c r="UUK926" s="525"/>
      <c r="UUL926" s="3"/>
      <c r="UUM926" s="721"/>
      <c r="UUN926" s="3"/>
      <c r="UUO926" s="525"/>
      <c r="UUP926" s="3"/>
      <c r="UUQ926" s="721"/>
      <c r="UUR926" s="3"/>
      <c r="UUS926" s="525"/>
      <c r="UUT926" s="3"/>
      <c r="UUU926" s="721"/>
      <c r="UUV926" s="3"/>
      <c r="UUW926" s="525"/>
      <c r="UUX926" s="3"/>
      <c r="UUY926" s="721"/>
      <c r="UUZ926" s="3"/>
      <c r="UVA926" s="525"/>
      <c r="UVB926" s="3"/>
      <c r="UVC926" s="721"/>
      <c r="UVD926" s="3"/>
      <c r="UVE926" s="525"/>
      <c r="UVF926" s="3"/>
      <c r="UVG926" s="721"/>
      <c r="UVH926" s="3"/>
      <c r="UVI926" s="525"/>
      <c r="UVJ926" s="3"/>
      <c r="UVK926" s="721"/>
      <c r="UVL926" s="3"/>
      <c r="UVM926" s="525"/>
      <c r="UVN926" s="3"/>
      <c r="UVO926" s="721"/>
      <c r="UVP926" s="3"/>
      <c r="UVQ926" s="525"/>
      <c r="UVR926" s="3"/>
      <c r="UVS926" s="721"/>
      <c r="UVT926" s="3"/>
      <c r="UVU926" s="525"/>
      <c r="UVV926" s="3"/>
      <c r="UVW926" s="721"/>
      <c r="UVX926" s="3"/>
      <c r="UVY926" s="525"/>
      <c r="UVZ926" s="3"/>
      <c r="UWA926" s="721"/>
      <c r="UWB926" s="3"/>
      <c r="UWC926" s="525"/>
      <c r="UWD926" s="3"/>
      <c r="UWE926" s="721"/>
      <c r="UWF926" s="3"/>
      <c r="UWG926" s="525"/>
      <c r="UWH926" s="3"/>
      <c r="UWI926" s="721"/>
      <c r="UWJ926" s="3"/>
      <c r="UWK926" s="525"/>
      <c r="UWL926" s="3"/>
      <c r="UWM926" s="721"/>
      <c r="UWN926" s="3"/>
      <c r="UWO926" s="525"/>
      <c r="UWP926" s="3"/>
      <c r="UWQ926" s="721"/>
      <c r="UWR926" s="3"/>
      <c r="UWS926" s="525"/>
      <c r="UWT926" s="3"/>
      <c r="UWU926" s="721"/>
      <c r="UWV926" s="3"/>
      <c r="UWW926" s="525"/>
      <c r="UWX926" s="3"/>
      <c r="UWY926" s="721"/>
      <c r="UWZ926" s="3"/>
      <c r="UXA926" s="525"/>
      <c r="UXB926" s="3"/>
      <c r="UXC926" s="721"/>
      <c r="UXD926" s="3"/>
      <c r="UXE926" s="525"/>
      <c r="UXF926" s="3"/>
      <c r="UXG926" s="721"/>
      <c r="UXH926" s="3"/>
      <c r="UXI926" s="525"/>
      <c r="UXJ926" s="3"/>
      <c r="UXK926" s="721"/>
      <c r="UXL926" s="3"/>
      <c r="UXM926" s="525"/>
      <c r="UXN926" s="3"/>
      <c r="UXO926" s="721"/>
      <c r="UXP926" s="3"/>
      <c r="UXQ926" s="525"/>
      <c r="UXR926" s="3"/>
      <c r="UXS926" s="721"/>
      <c r="UXT926" s="3"/>
      <c r="UXU926" s="525"/>
      <c r="UXV926" s="3"/>
      <c r="UXW926" s="721"/>
      <c r="UXX926" s="3"/>
      <c r="UXY926" s="525"/>
      <c r="UXZ926" s="3"/>
      <c r="UYA926" s="721"/>
      <c r="UYB926" s="3"/>
      <c r="UYC926" s="525"/>
      <c r="UYD926" s="3"/>
      <c r="UYE926" s="721"/>
      <c r="UYF926" s="3"/>
      <c r="UYG926" s="525"/>
      <c r="UYH926" s="3"/>
      <c r="UYI926" s="721"/>
      <c r="UYJ926" s="3"/>
      <c r="UYK926" s="525"/>
      <c r="UYL926" s="3"/>
      <c r="UYM926" s="721"/>
      <c r="UYN926" s="3"/>
      <c r="UYO926" s="525"/>
      <c r="UYP926" s="3"/>
      <c r="UYQ926" s="721"/>
      <c r="UYR926" s="3"/>
      <c r="UYS926" s="525"/>
      <c r="UYT926" s="3"/>
      <c r="UYU926" s="721"/>
      <c r="UYV926" s="3"/>
      <c r="UYW926" s="525"/>
      <c r="UYX926" s="3"/>
      <c r="UYY926" s="721"/>
      <c r="UYZ926" s="3"/>
      <c r="UZA926" s="525"/>
      <c r="UZB926" s="3"/>
      <c r="UZC926" s="721"/>
      <c r="UZD926" s="3"/>
      <c r="UZE926" s="525"/>
      <c r="UZF926" s="3"/>
      <c r="UZG926" s="721"/>
      <c r="UZH926" s="3"/>
      <c r="UZI926" s="525"/>
      <c r="UZJ926" s="3"/>
      <c r="UZK926" s="721"/>
      <c r="UZL926" s="3"/>
      <c r="UZM926" s="525"/>
      <c r="UZN926" s="3"/>
      <c r="UZO926" s="721"/>
      <c r="UZP926" s="3"/>
      <c r="UZQ926" s="525"/>
      <c r="UZR926" s="3"/>
      <c r="UZS926" s="721"/>
      <c r="UZT926" s="3"/>
      <c r="UZU926" s="525"/>
      <c r="UZV926" s="3"/>
      <c r="UZW926" s="721"/>
      <c r="UZX926" s="3"/>
      <c r="UZY926" s="525"/>
      <c r="UZZ926" s="3"/>
      <c r="VAA926" s="721"/>
      <c r="VAB926" s="3"/>
      <c r="VAC926" s="525"/>
      <c r="VAD926" s="3"/>
      <c r="VAE926" s="721"/>
      <c r="VAF926" s="3"/>
      <c r="VAG926" s="525"/>
      <c r="VAH926" s="3"/>
      <c r="VAI926" s="721"/>
      <c r="VAJ926" s="3"/>
      <c r="VAK926" s="525"/>
      <c r="VAL926" s="3"/>
      <c r="VAM926" s="721"/>
      <c r="VAN926" s="3"/>
      <c r="VAO926" s="525"/>
      <c r="VAP926" s="3"/>
      <c r="VAQ926" s="721"/>
      <c r="VAR926" s="3"/>
      <c r="VAS926" s="525"/>
      <c r="VAT926" s="3"/>
      <c r="VAU926" s="721"/>
      <c r="VAV926" s="3"/>
      <c r="VAW926" s="525"/>
      <c r="VAX926" s="3"/>
      <c r="VAY926" s="721"/>
      <c r="VAZ926" s="3"/>
      <c r="VBA926" s="525"/>
      <c r="VBB926" s="3"/>
      <c r="VBC926" s="721"/>
      <c r="VBD926" s="3"/>
      <c r="VBE926" s="525"/>
      <c r="VBF926" s="3"/>
      <c r="VBG926" s="721"/>
      <c r="VBH926" s="3"/>
      <c r="VBI926" s="525"/>
      <c r="VBJ926" s="3"/>
      <c r="VBK926" s="721"/>
      <c r="VBL926" s="3"/>
      <c r="VBM926" s="525"/>
      <c r="VBN926" s="3"/>
      <c r="VBO926" s="721"/>
      <c r="VBP926" s="3"/>
      <c r="VBQ926" s="525"/>
      <c r="VBR926" s="3"/>
      <c r="VBS926" s="721"/>
      <c r="VBT926" s="3"/>
      <c r="VBU926" s="525"/>
      <c r="VBV926" s="3"/>
      <c r="VBW926" s="721"/>
      <c r="VBX926" s="3"/>
      <c r="VBY926" s="525"/>
      <c r="VBZ926" s="3"/>
      <c r="VCA926" s="721"/>
      <c r="VCB926" s="3"/>
      <c r="VCC926" s="525"/>
      <c r="VCD926" s="3"/>
      <c r="VCE926" s="721"/>
      <c r="VCF926" s="3"/>
      <c r="VCG926" s="525"/>
      <c r="VCH926" s="3"/>
      <c r="VCI926" s="721"/>
      <c r="VCJ926" s="3"/>
      <c r="VCK926" s="525"/>
      <c r="VCL926" s="3"/>
      <c r="VCM926" s="721"/>
      <c r="VCN926" s="3"/>
      <c r="VCO926" s="525"/>
      <c r="VCP926" s="3"/>
      <c r="VCQ926" s="721"/>
      <c r="VCR926" s="3"/>
      <c r="VCS926" s="525"/>
      <c r="VCT926" s="3"/>
      <c r="VCU926" s="721"/>
      <c r="VCV926" s="3"/>
      <c r="VCW926" s="525"/>
      <c r="VCX926" s="3"/>
      <c r="VCY926" s="721"/>
      <c r="VCZ926" s="3"/>
      <c r="VDA926" s="525"/>
      <c r="VDB926" s="3"/>
      <c r="VDC926" s="721"/>
      <c r="VDD926" s="3"/>
      <c r="VDE926" s="525"/>
      <c r="VDF926" s="3"/>
      <c r="VDG926" s="721"/>
      <c r="VDH926" s="3"/>
      <c r="VDI926" s="525"/>
      <c r="VDJ926" s="3"/>
      <c r="VDK926" s="721"/>
      <c r="VDL926" s="3"/>
      <c r="VDM926" s="525"/>
      <c r="VDN926" s="3"/>
      <c r="VDO926" s="721"/>
      <c r="VDP926" s="3"/>
      <c r="VDQ926" s="525"/>
      <c r="VDR926" s="3"/>
      <c r="VDS926" s="721"/>
      <c r="VDT926" s="3"/>
      <c r="VDU926" s="525"/>
      <c r="VDV926" s="3"/>
      <c r="VDW926" s="721"/>
      <c r="VDX926" s="3"/>
      <c r="VDY926" s="525"/>
      <c r="VDZ926" s="3"/>
      <c r="VEA926" s="721"/>
      <c r="VEB926" s="3"/>
      <c r="VEC926" s="525"/>
      <c r="VED926" s="3"/>
      <c r="VEE926" s="721"/>
      <c r="VEF926" s="3"/>
      <c r="VEG926" s="525"/>
      <c r="VEH926" s="3"/>
      <c r="VEI926" s="721"/>
      <c r="VEJ926" s="3"/>
      <c r="VEK926" s="525"/>
      <c r="VEL926" s="3"/>
      <c r="VEM926" s="721"/>
      <c r="VEN926" s="3"/>
      <c r="VEO926" s="525"/>
      <c r="VEP926" s="3"/>
      <c r="VEQ926" s="721"/>
      <c r="VER926" s="3"/>
      <c r="VES926" s="525"/>
      <c r="VET926" s="3"/>
      <c r="VEU926" s="721"/>
      <c r="VEV926" s="3"/>
      <c r="VEW926" s="525"/>
      <c r="VEX926" s="3"/>
      <c r="VEY926" s="721"/>
      <c r="VEZ926" s="3"/>
      <c r="VFA926" s="525"/>
      <c r="VFB926" s="3"/>
      <c r="VFC926" s="721"/>
      <c r="VFD926" s="3"/>
      <c r="VFE926" s="525"/>
      <c r="VFF926" s="3"/>
      <c r="VFG926" s="721"/>
      <c r="VFH926" s="3"/>
      <c r="VFI926" s="525"/>
      <c r="VFJ926" s="3"/>
      <c r="VFK926" s="721"/>
      <c r="VFL926" s="3"/>
      <c r="VFM926" s="525"/>
      <c r="VFN926" s="3"/>
      <c r="VFO926" s="721"/>
      <c r="VFP926" s="3"/>
      <c r="VFQ926" s="525"/>
      <c r="VFR926" s="3"/>
      <c r="VFS926" s="721"/>
      <c r="VFT926" s="3"/>
      <c r="VFU926" s="525"/>
      <c r="VFV926" s="3"/>
      <c r="VFW926" s="721"/>
      <c r="VFX926" s="3"/>
      <c r="VFY926" s="525"/>
      <c r="VFZ926" s="3"/>
      <c r="VGA926" s="721"/>
      <c r="VGB926" s="3"/>
      <c r="VGC926" s="525"/>
      <c r="VGD926" s="3"/>
      <c r="VGE926" s="721"/>
      <c r="VGF926" s="3"/>
      <c r="VGG926" s="525"/>
      <c r="VGH926" s="3"/>
      <c r="VGI926" s="721"/>
      <c r="VGJ926" s="3"/>
      <c r="VGK926" s="525"/>
      <c r="VGL926" s="3"/>
      <c r="VGM926" s="721"/>
      <c r="VGN926" s="3"/>
      <c r="VGO926" s="525"/>
      <c r="VGP926" s="3"/>
      <c r="VGQ926" s="721"/>
      <c r="VGR926" s="3"/>
      <c r="VGS926" s="525"/>
      <c r="VGT926" s="3"/>
      <c r="VGU926" s="721"/>
      <c r="VGV926" s="3"/>
      <c r="VGW926" s="525"/>
      <c r="VGX926" s="3"/>
      <c r="VGY926" s="721"/>
      <c r="VGZ926" s="3"/>
      <c r="VHA926" s="525"/>
      <c r="VHB926" s="3"/>
      <c r="VHC926" s="721"/>
      <c r="VHD926" s="3"/>
      <c r="VHE926" s="525"/>
      <c r="VHF926" s="3"/>
      <c r="VHG926" s="721"/>
      <c r="VHH926" s="3"/>
      <c r="VHI926" s="525"/>
      <c r="VHJ926" s="3"/>
      <c r="VHK926" s="721"/>
      <c r="VHL926" s="3"/>
      <c r="VHM926" s="525"/>
      <c r="VHN926" s="3"/>
      <c r="VHO926" s="721"/>
      <c r="VHP926" s="3"/>
      <c r="VHQ926" s="525"/>
      <c r="VHR926" s="3"/>
      <c r="VHS926" s="721"/>
      <c r="VHT926" s="3"/>
      <c r="VHU926" s="525"/>
      <c r="VHV926" s="3"/>
      <c r="VHW926" s="721"/>
      <c r="VHX926" s="3"/>
      <c r="VHY926" s="525"/>
      <c r="VHZ926" s="3"/>
      <c r="VIA926" s="721"/>
      <c r="VIB926" s="3"/>
      <c r="VIC926" s="525"/>
      <c r="VID926" s="3"/>
      <c r="VIE926" s="721"/>
      <c r="VIF926" s="3"/>
      <c r="VIG926" s="525"/>
      <c r="VIH926" s="3"/>
      <c r="VII926" s="721"/>
      <c r="VIJ926" s="3"/>
      <c r="VIK926" s="525"/>
      <c r="VIL926" s="3"/>
      <c r="VIM926" s="721"/>
      <c r="VIN926" s="3"/>
      <c r="VIO926" s="525"/>
      <c r="VIP926" s="3"/>
      <c r="VIQ926" s="721"/>
      <c r="VIR926" s="3"/>
      <c r="VIS926" s="525"/>
      <c r="VIT926" s="3"/>
      <c r="VIU926" s="721"/>
      <c r="VIV926" s="3"/>
      <c r="VIW926" s="525"/>
      <c r="VIX926" s="3"/>
      <c r="VIY926" s="721"/>
      <c r="VIZ926" s="3"/>
      <c r="VJA926" s="525"/>
      <c r="VJB926" s="3"/>
      <c r="VJC926" s="721"/>
      <c r="VJD926" s="3"/>
      <c r="VJE926" s="525"/>
      <c r="VJF926" s="3"/>
      <c r="VJG926" s="721"/>
      <c r="VJH926" s="3"/>
      <c r="VJI926" s="525"/>
      <c r="VJJ926" s="3"/>
      <c r="VJK926" s="721"/>
      <c r="VJL926" s="3"/>
      <c r="VJM926" s="525"/>
      <c r="VJN926" s="3"/>
      <c r="VJO926" s="721"/>
      <c r="VJP926" s="3"/>
      <c r="VJQ926" s="525"/>
      <c r="VJR926" s="3"/>
      <c r="VJS926" s="721"/>
      <c r="VJT926" s="3"/>
      <c r="VJU926" s="525"/>
      <c r="VJV926" s="3"/>
      <c r="VJW926" s="721"/>
      <c r="VJX926" s="3"/>
      <c r="VJY926" s="525"/>
      <c r="VJZ926" s="3"/>
      <c r="VKA926" s="721"/>
      <c r="VKB926" s="3"/>
      <c r="VKC926" s="525"/>
      <c r="VKD926" s="3"/>
      <c r="VKE926" s="721"/>
      <c r="VKF926" s="3"/>
      <c r="VKG926" s="525"/>
      <c r="VKH926" s="3"/>
      <c r="VKI926" s="721"/>
      <c r="VKJ926" s="3"/>
      <c r="VKK926" s="525"/>
      <c r="VKL926" s="3"/>
      <c r="VKM926" s="721"/>
      <c r="VKN926" s="3"/>
      <c r="VKO926" s="525"/>
      <c r="VKP926" s="3"/>
      <c r="VKQ926" s="721"/>
      <c r="VKR926" s="3"/>
      <c r="VKS926" s="525"/>
      <c r="VKT926" s="3"/>
      <c r="VKU926" s="721"/>
      <c r="VKV926" s="3"/>
      <c r="VKW926" s="525"/>
      <c r="VKX926" s="3"/>
      <c r="VKY926" s="721"/>
      <c r="VKZ926" s="3"/>
      <c r="VLA926" s="525"/>
      <c r="VLB926" s="3"/>
      <c r="VLC926" s="721"/>
      <c r="VLD926" s="3"/>
      <c r="VLE926" s="525"/>
      <c r="VLF926" s="3"/>
      <c r="VLG926" s="721"/>
      <c r="VLH926" s="3"/>
      <c r="VLI926" s="525"/>
      <c r="VLJ926" s="3"/>
      <c r="VLK926" s="721"/>
      <c r="VLL926" s="3"/>
      <c r="VLM926" s="525"/>
      <c r="VLN926" s="3"/>
      <c r="VLO926" s="721"/>
      <c r="VLP926" s="3"/>
      <c r="VLQ926" s="525"/>
      <c r="VLR926" s="3"/>
      <c r="VLS926" s="721"/>
      <c r="VLT926" s="3"/>
      <c r="VLU926" s="525"/>
      <c r="VLV926" s="3"/>
      <c r="VLW926" s="721"/>
      <c r="VLX926" s="3"/>
      <c r="VLY926" s="525"/>
      <c r="VLZ926" s="3"/>
      <c r="VMA926" s="721"/>
      <c r="VMB926" s="3"/>
      <c r="VMC926" s="525"/>
      <c r="VMD926" s="3"/>
      <c r="VME926" s="721"/>
      <c r="VMF926" s="3"/>
      <c r="VMG926" s="525"/>
      <c r="VMH926" s="3"/>
      <c r="VMI926" s="721"/>
      <c r="VMJ926" s="3"/>
      <c r="VMK926" s="525"/>
      <c r="VML926" s="3"/>
      <c r="VMM926" s="721"/>
      <c r="VMN926" s="3"/>
      <c r="VMO926" s="525"/>
      <c r="VMP926" s="3"/>
      <c r="VMQ926" s="721"/>
      <c r="VMR926" s="3"/>
      <c r="VMS926" s="525"/>
      <c r="VMT926" s="3"/>
      <c r="VMU926" s="721"/>
      <c r="VMV926" s="3"/>
      <c r="VMW926" s="525"/>
      <c r="VMX926" s="3"/>
      <c r="VMY926" s="721"/>
      <c r="VMZ926" s="3"/>
      <c r="VNA926" s="525"/>
      <c r="VNB926" s="3"/>
      <c r="VNC926" s="721"/>
      <c r="VND926" s="3"/>
      <c r="VNE926" s="525"/>
      <c r="VNF926" s="3"/>
      <c r="VNG926" s="721"/>
      <c r="VNH926" s="3"/>
      <c r="VNI926" s="525"/>
      <c r="VNJ926" s="3"/>
      <c r="VNK926" s="721"/>
      <c r="VNL926" s="3"/>
      <c r="VNM926" s="525"/>
      <c r="VNN926" s="3"/>
      <c r="VNO926" s="721"/>
      <c r="VNP926" s="3"/>
      <c r="VNQ926" s="525"/>
      <c r="VNR926" s="3"/>
      <c r="VNS926" s="721"/>
      <c r="VNT926" s="3"/>
      <c r="VNU926" s="525"/>
      <c r="VNV926" s="3"/>
      <c r="VNW926" s="721"/>
      <c r="VNX926" s="3"/>
      <c r="VNY926" s="525"/>
      <c r="VNZ926" s="3"/>
      <c r="VOA926" s="721"/>
      <c r="VOB926" s="3"/>
      <c r="VOC926" s="525"/>
      <c r="VOD926" s="3"/>
      <c r="VOE926" s="721"/>
      <c r="VOF926" s="3"/>
      <c r="VOG926" s="525"/>
      <c r="VOH926" s="3"/>
      <c r="VOI926" s="721"/>
      <c r="VOJ926" s="3"/>
      <c r="VOK926" s="525"/>
      <c r="VOL926" s="3"/>
      <c r="VOM926" s="721"/>
      <c r="VON926" s="3"/>
      <c r="VOO926" s="525"/>
      <c r="VOP926" s="3"/>
      <c r="VOQ926" s="721"/>
      <c r="VOR926" s="3"/>
      <c r="VOS926" s="525"/>
      <c r="VOT926" s="3"/>
      <c r="VOU926" s="721"/>
      <c r="VOV926" s="3"/>
      <c r="VOW926" s="525"/>
      <c r="VOX926" s="3"/>
      <c r="VOY926" s="721"/>
      <c r="VOZ926" s="3"/>
      <c r="VPA926" s="525"/>
      <c r="VPB926" s="3"/>
      <c r="VPC926" s="721"/>
      <c r="VPD926" s="3"/>
      <c r="VPE926" s="525"/>
      <c r="VPF926" s="3"/>
      <c r="VPG926" s="721"/>
      <c r="VPH926" s="3"/>
      <c r="VPI926" s="525"/>
      <c r="VPJ926" s="3"/>
      <c r="VPK926" s="721"/>
      <c r="VPL926" s="3"/>
      <c r="VPM926" s="525"/>
      <c r="VPN926" s="3"/>
      <c r="VPO926" s="721"/>
      <c r="VPP926" s="3"/>
      <c r="VPQ926" s="525"/>
      <c r="VPR926" s="3"/>
      <c r="VPS926" s="721"/>
      <c r="VPT926" s="3"/>
      <c r="VPU926" s="525"/>
      <c r="VPV926" s="3"/>
      <c r="VPW926" s="721"/>
      <c r="VPX926" s="3"/>
      <c r="VPY926" s="525"/>
      <c r="VPZ926" s="3"/>
      <c r="VQA926" s="721"/>
      <c r="VQB926" s="3"/>
      <c r="VQC926" s="525"/>
      <c r="VQD926" s="3"/>
      <c r="VQE926" s="721"/>
      <c r="VQF926" s="3"/>
      <c r="VQG926" s="525"/>
      <c r="VQH926" s="3"/>
      <c r="VQI926" s="721"/>
      <c r="VQJ926" s="3"/>
      <c r="VQK926" s="525"/>
      <c r="VQL926" s="3"/>
      <c r="VQM926" s="721"/>
      <c r="VQN926" s="3"/>
      <c r="VQO926" s="525"/>
      <c r="VQP926" s="3"/>
      <c r="VQQ926" s="721"/>
      <c r="VQR926" s="3"/>
      <c r="VQS926" s="525"/>
      <c r="VQT926" s="3"/>
      <c r="VQU926" s="721"/>
      <c r="VQV926" s="3"/>
      <c r="VQW926" s="525"/>
      <c r="VQX926" s="3"/>
      <c r="VQY926" s="721"/>
      <c r="VQZ926" s="3"/>
      <c r="VRA926" s="525"/>
      <c r="VRB926" s="3"/>
      <c r="VRC926" s="721"/>
      <c r="VRD926" s="3"/>
      <c r="VRE926" s="525"/>
      <c r="VRF926" s="3"/>
      <c r="VRG926" s="721"/>
      <c r="VRH926" s="3"/>
      <c r="VRI926" s="525"/>
      <c r="VRJ926" s="3"/>
      <c r="VRK926" s="721"/>
      <c r="VRL926" s="3"/>
      <c r="VRM926" s="525"/>
      <c r="VRN926" s="3"/>
      <c r="VRO926" s="721"/>
      <c r="VRP926" s="3"/>
      <c r="VRQ926" s="525"/>
      <c r="VRR926" s="3"/>
      <c r="VRS926" s="721"/>
      <c r="VRT926" s="3"/>
      <c r="VRU926" s="525"/>
      <c r="VRV926" s="3"/>
      <c r="VRW926" s="721"/>
      <c r="VRX926" s="3"/>
      <c r="VRY926" s="525"/>
      <c r="VRZ926" s="3"/>
      <c r="VSA926" s="721"/>
      <c r="VSB926" s="3"/>
      <c r="VSC926" s="525"/>
      <c r="VSD926" s="3"/>
      <c r="VSE926" s="721"/>
      <c r="VSF926" s="3"/>
      <c r="VSG926" s="525"/>
      <c r="VSH926" s="3"/>
      <c r="VSI926" s="721"/>
      <c r="VSJ926" s="3"/>
      <c r="VSK926" s="525"/>
      <c r="VSL926" s="3"/>
      <c r="VSM926" s="721"/>
      <c r="VSN926" s="3"/>
      <c r="VSO926" s="525"/>
      <c r="VSP926" s="3"/>
      <c r="VSQ926" s="721"/>
      <c r="VSR926" s="3"/>
      <c r="VSS926" s="525"/>
      <c r="VST926" s="3"/>
      <c r="VSU926" s="721"/>
      <c r="VSV926" s="3"/>
      <c r="VSW926" s="525"/>
      <c r="VSX926" s="3"/>
      <c r="VSY926" s="721"/>
      <c r="VSZ926" s="3"/>
      <c r="VTA926" s="525"/>
      <c r="VTB926" s="3"/>
      <c r="VTC926" s="721"/>
      <c r="VTD926" s="3"/>
      <c r="VTE926" s="525"/>
      <c r="VTF926" s="3"/>
      <c r="VTG926" s="721"/>
      <c r="VTH926" s="3"/>
      <c r="VTI926" s="525"/>
      <c r="VTJ926" s="3"/>
      <c r="VTK926" s="721"/>
      <c r="VTL926" s="3"/>
      <c r="VTM926" s="525"/>
      <c r="VTN926" s="3"/>
      <c r="VTO926" s="721"/>
      <c r="VTP926" s="3"/>
      <c r="VTQ926" s="525"/>
      <c r="VTR926" s="3"/>
      <c r="VTS926" s="721"/>
      <c r="VTT926" s="3"/>
      <c r="VTU926" s="525"/>
      <c r="VTV926" s="3"/>
      <c r="VTW926" s="721"/>
      <c r="VTX926" s="3"/>
      <c r="VTY926" s="525"/>
      <c r="VTZ926" s="3"/>
      <c r="VUA926" s="721"/>
      <c r="VUB926" s="3"/>
      <c r="VUC926" s="525"/>
      <c r="VUD926" s="3"/>
      <c r="VUE926" s="721"/>
      <c r="VUF926" s="3"/>
      <c r="VUG926" s="525"/>
      <c r="VUH926" s="3"/>
      <c r="VUI926" s="721"/>
      <c r="VUJ926" s="3"/>
      <c r="VUK926" s="525"/>
      <c r="VUL926" s="3"/>
      <c r="VUM926" s="721"/>
      <c r="VUN926" s="3"/>
      <c r="VUO926" s="525"/>
      <c r="VUP926" s="3"/>
      <c r="VUQ926" s="721"/>
      <c r="VUR926" s="3"/>
      <c r="VUS926" s="525"/>
      <c r="VUT926" s="3"/>
      <c r="VUU926" s="721"/>
      <c r="VUV926" s="3"/>
      <c r="VUW926" s="525"/>
      <c r="VUX926" s="3"/>
      <c r="VUY926" s="721"/>
      <c r="VUZ926" s="3"/>
      <c r="VVA926" s="525"/>
      <c r="VVB926" s="3"/>
      <c r="VVC926" s="721"/>
      <c r="VVD926" s="3"/>
      <c r="VVE926" s="525"/>
      <c r="VVF926" s="3"/>
      <c r="VVG926" s="721"/>
      <c r="VVH926" s="3"/>
      <c r="VVI926" s="525"/>
      <c r="VVJ926" s="3"/>
      <c r="VVK926" s="721"/>
      <c r="VVL926" s="3"/>
      <c r="VVM926" s="525"/>
      <c r="VVN926" s="3"/>
      <c r="VVO926" s="721"/>
      <c r="VVP926" s="3"/>
      <c r="VVQ926" s="525"/>
      <c r="VVR926" s="3"/>
      <c r="VVS926" s="721"/>
      <c r="VVT926" s="3"/>
      <c r="VVU926" s="525"/>
      <c r="VVV926" s="3"/>
      <c r="VVW926" s="721"/>
      <c r="VVX926" s="3"/>
      <c r="VVY926" s="525"/>
      <c r="VVZ926" s="3"/>
      <c r="VWA926" s="721"/>
      <c r="VWB926" s="3"/>
      <c r="VWC926" s="525"/>
      <c r="VWD926" s="3"/>
      <c r="VWE926" s="721"/>
      <c r="VWF926" s="3"/>
      <c r="VWG926" s="525"/>
      <c r="VWH926" s="3"/>
      <c r="VWI926" s="721"/>
      <c r="VWJ926" s="3"/>
      <c r="VWK926" s="525"/>
      <c r="VWL926" s="3"/>
      <c r="VWM926" s="721"/>
      <c r="VWN926" s="3"/>
      <c r="VWO926" s="525"/>
      <c r="VWP926" s="3"/>
      <c r="VWQ926" s="721"/>
      <c r="VWR926" s="3"/>
      <c r="VWS926" s="525"/>
      <c r="VWT926" s="3"/>
      <c r="VWU926" s="721"/>
      <c r="VWV926" s="3"/>
      <c r="VWW926" s="525"/>
      <c r="VWX926" s="3"/>
      <c r="VWY926" s="721"/>
      <c r="VWZ926" s="3"/>
      <c r="VXA926" s="525"/>
      <c r="VXB926" s="3"/>
      <c r="VXC926" s="721"/>
      <c r="VXD926" s="3"/>
      <c r="VXE926" s="525"/>
      <c r="VXF926" s="3"/>
      <c r="VXG926" s="721"/>
      <c r="VXH926" s="3"/>
      <c r="VXI926" s="525"/>
      <c r="VXJ926" s="3"/>
      <c r="VXK926" s="721"/>
      <c r="VXL926" s="3"/>
      <c r="VXM926" s="525"/>
      <c r="VXN926" s="3"/>
      <c r="VXO926" s="721"/>
      <c r="VXP926" s="3"/>
      <c r="VXQ926" s="525"/>
      <c r="VXR926" s="3"/>
      <c r="VXS926" s="721"/>
      <c r="VXT926" s="3"/>
      <c r="VXU926" s="525"/>
      <c r="VXV926" s="3"/>
      <c r="VXW926" s="721"/>
      <c r="VXX926" s="3"/>
      <c r="VXY926" s="525"/>
      <c r="VXZ926" s="3"/>
      <c r="VYA926" s="721"/>
      <c r="VYB926" s="3"/>
      <c r="VYC926" s="525"/>
      <c r="VYD926" s="3"/>
      <c r="VYE926" s="721"/>
      <c r="VYF926" s="3"/>
      <c r="VYG926" s="525"/>
      <c r="VYH926" s="3"/>
      <c r="VYI926" s="721"/>
      <c r="VYJ926" s="3"/>
      <c r="VYK926" s="525"/>
      <c r="VYL926" s="3"/>
      <c r="VYM926" s="721"/>
      <c r="VYN926" s="3"/>
      <c r="VYO926" s="525"/>
      <c r="VYP926" s="3"/>
      <c r="VYQ926" s="721"/>
      <c r="VYR926" s="3"/>
      <c r="VYS926" s="525"/>
      <c r="VYT926" s="3"/>
      <c r="VYU926" s="721"/>
      <c r="VYV926" s="3"/>
      <c r="VYW926" s="525"/>
      <c r="VYX926" s="3"/>
      <c r="VYY926" s="721"/>
      <c r="VYZ926" s="3"/>
      <c r="VZA926" s="525"/>
      <c r="VZB926" s="3"/>
      <c r="VZC926" s="721"/>
      <c r="VZD926" s="3"/>
      <c r="VZE926" s="525"/>
      <c r="VZF926" s="3"/>
      <c r="VZG926" s="721"/>
      <c r="VZH926" s="3"/>
      <c r="VZI926" s="525"/>
      <c r="VZJ926" s="3"/>
      <c r="VZK926" s="721"/>
      <c r="VZL926" s="3"/>
      <c r="VZM926" s="525"/>
      <c r="VZN926" s="3"/>
      <c r="VZO926" s="721"/>
      <c r="VZP926" s="3"/>
      <c r="VZQ926" s="525"/>
      <c r="VZR926" s="3"/>
      <c r="VZS926" s="721"/>
      <c r="VZT926" s="3"/>
      <c r="VZU926" s="525"/>
      <c r="VZV926" s="3"/>
      <c r="VZW926" s="721"/>
      <c r="VZX926" s="3"/>
      <c r="VZY926" s="525"/>
      <c r="VZZ926" s="3"/>
      <c r="WAA926" s="721"/>
      <c r="WAB926" s="3"/>
      <c r="WAC926" s="525"/>
      <c r="WAD926" s="3"/>
      <c r="WAE926" s="721"/>
      <c r="WAF926" s="3"/>
      <c r="WAG926" s="525"/>
      <c r="WAH926" s="3"/>
      <c r="WAI926" s="721"/>
      <c r="WAJ926" s="3"/>
      <c r="WAK926" s="525"/>
      <c r="WAL926" s="3"/>
      <c r="WAM926" s="721"/>
      <c r="WAN926" s="3"/>
      <c r="WAO926" s="525"/>
      <c r="WAP926" s="3"/>
      <c r="WAQ926" s="721"/>
      <c r="WAR926" s="3"/>
      <c r="WAS926" s="525"/>
      <c r="WAT926" s="3"/>
      <c r="WAU926" s="721"/>
      <c r="WAV926" s="3"/>
      <c r="WAW926" s="525"/>
      <c r="WAX926" s="3"/>
      <c r="WAY926" s="721"/>
      <c r="WAZ926" s="3"/>
      <c r="WBA926" s="525"/>
      <c r="WBB926" s="3"/>
      <c r="WBC926" s="721"/>
      <c r="WBD926" s="3"/>
      <c r="WBE926" s="525"/>
      <c r="WBF926" s="3"/>
      <c r="WBG926" s="721"/>
      <c r="WBH926" s="3"/>
      <c r="WBI926" s="525"/>
      <c r="WBJ926" s="3"/>
      <c r="WBK926" s="721"/>
      <c r="WBL926" s="3"/>
      <c r="WBM926" s="525"/>
      <c r="WBN926" s="3"/>
      <c r="WBO926" s="721"/>
      <c r="WBP926" s="3"/>
      <c r="WBQ926" s="525"/>
      <c r="WBR926" s="3"/>
      <c r="WBS926" s="721"/>
      <c r="WBT926" s="3"/>
      <c r="WBU926" s="525"/>
      <c r="WBV926" s="3"/>
      <c r="WBW926" s="721"/>
      <c r="WBX926" s="3"/>
      <c r="WBY926" s="525"/>
      <c r="WBZ926" s="3"/>
      <c r="WCA926" s="721"/>
      <c r="WCB926" s="3"/>
      <c r="WCC926" s="525"/>
      <c r="WCD926" s="3"/>
      <c r="WCE926" s="721"/>
      <c r="WCF926" s="3"/>
      <c r="WCG926" s="525"/>
      <c r="WCH926" s="3"/>
      <c r="WCI926" s="721"/>
      <c r="WCJ926" s="3"/>
      <c r="WCK926" s="525"/>
      <c r="WCL926" s="3"/>
      <c r="WCM926" s="721"/>
      <c r="WCN926" s="3"/>
      <c r="WCO926" s="525"/>
      <c r="WCP926" s="3"/>
      <c r="WCQ926" s="721"/>
      <c r="WCR926" s="3"/>
      <c r="WCS926" s="525"/>
      <c r="WCT926" s="3"/>
      <c r="WCU926" s="721"/>
      <c r="WCV926" s="3"/>
      <c r="WCW926" s="525"/>
      <c r="WCX926" s="3"/>
      <c r="WCY926" s="721"/>
      <c r="WCZ926" s="3"/>
      <c r="WDA926" s="525"/>
      <c r="WDB926" s="3"/>
      <c r="WDC926" s="721"/>
      <c r="WDD926" s="3"/>
      <c r="WDE926" s="525"/>
      <c r="WDF926" s="3"/>
      <c r="WDG926" s="721"/>
      <c r="WDH926" s="3"/>
      <c r="WDI926" s="525"/>
      <c r="WDJ926" s="3"/>
      <c r="WDK926" s="721"/>
      <c r="WDL926" s="3"/>
      <c r="WDM926" s="525"/>
      <c r="WDN926" s="3"/>
      <c r="WDO926" s="721"/>
      <c r="WDP926" s="3"/>
      <c r="WDQ926" s="525"/>
      <c r="WDR926" s="3"/>
      <c r="WDS926" s="721"/>
      <c r="WDT926" s="3"/>
      <c r="WDU926" s="525"/>
      <c r="WDV926" s="3"/>
      <c r="WDW926" s="721"/>
      <c r="WDX926" s="3"/>
      <c r="WDY926" s="525"/>
      <c r="WDZ926" s="3"/>
      <c r="WEA926" s="721"/>
      <c r="WEB926" s="3"/>
      <c r="WEC926" s="525"/>
      <c r="WED926" s="3"/>
      <c r="WEE926" s="721"/>
      <c r="WEF926" s="3"/>
      <c r="WEG926" s="525"/>
      <c r="WEH926" s="3"/>
      <c r="WEI926" s="721"/>
      <c r="WEJ926" s="3"/>
      <c r="WEK926" s="525"/>
      <c r="WEL926" s="3"/>
      <c r="WEM926" s="721"/>
      <c r="WEN926" s="3"/>
      <c r="WEO926" s="525"/>
      <c r="WEP926" s="3"/>
      <c r="WEQ926" s="721"/>
      <c r="WER926" s="3"/>
      <c r="WES926" s="525"/>
      <c r="WET926" s="3"/>
      <c r="WEU926" s="721"/>
      <c r="WEV926" s="3"/>
      <c r="WEW926" s="525"/>
      <c r="WEX926" s="3"/>
      <c r="WEY926" s="721"/>
      <c r="WEZ926" s="3"/>
      <c r="WFA926" s="525"/>
      <c r="WFB926" s="3"/>
      <c r="WFC926" s="721"/>
      <c r="WFD926" s="3"/>
      <c r="WFE926" s="525"/>
      <c r="WFF926" s="3"/>
      <c r="WFG926" s="721"/>
      <c r="WFH926" s="3"/>
      <c r="WFI926" s="525"/>
      <c r="WFJ926" s="3"/>
      <c r="WFK926" s="721"/>
      <c r="WFL926" s="3"/>
      <c r="WFM926" s="525"/>
      <c r="WFN926" s="3"/>
      <c r="WFO926" s="721"/>
      <c r="WFP926" s="3"/>
      <c r="WFQ926" s="525"/>
      <c r="WFR926" s="3"/>
      <c r="WFS926" s="721"/>
      <c r="WFT926" s="3"/>
      <c r="WFU926" s="525"/>
      <c r="WFV926" s="3"/>
      <c r="WFW926" s="721"/>
      <c r="WFX926" s="3"/>
      <c r="WFY926" s="525"/>
      <c r="WFZ926" s="3"/>
      <c r="WGA926" s="721"/>
      <c r="WGB926" s="3"/>
      <c r="WGC926" s="525"/>
      <c r="WGD926" s="3"/>
      <c r="WGE926" s="721"/>
      <c r="WGF926" s="3"/>
      <c r="WGG926" s="525"/>
      <c r="WGH926" s="3"/>
      <c r="WGI926" s="721"/>
      <c r="WGJ926" s="3"/>
      <c r="WGK926" s="525"/>
      <c r="WGL926" s="3"/>
      <c r="WGM926" s="721"/>
      <c r="WGN926" s="3"/>
      <c r="WGO926" s="525"/>
      <c r="WGP926" s="3"/>
      <c r="WGQ926" s="721"/>
      <c r="WGR926" s="3"/>
      <c r="WGS926" s="525"/>
      <c r="WGT926" s="3"/>
      <c r="WGU926" s="721"/>
      <c r="WGV926" s="3"/>
      <c r="WGW926" s="525"/>
      <c r="WGX926" s="3"/>
      <c r="WGY926" s="721"/>
      <c r="WGZ926" s="3"/>
      <c r="WHA926" s="525"/>
      <c r="WHB926" s="3"/>
      <c r="WHC926" s="721"/>
      <c r="WHD926" s="3"/>
      <c r="WHE926" s="525"/>
      <c r="WHF926" s="3"/>
      <c r="WHG926" s="721"/>
      <c r="WHH926" s="3"/>
      <c r="WHI926" s="525"/>
      <c r="WHJ926" s="3"/>
      <c r="WHK926" s="721"/>
      <c r="WHL926" s="3"/>
      <c r="WHM926" s="525"/>
      <c r="WHN926" s="3"/>
      <c r="WHO926" s="721"/>
      <c r="WHP926" s="3"/>
      <c r="WHQ926" s="525"/>
      <c r="WHR926" s="3"/>
      <c r="WHS926" s="721"/>
      <c r="WHT926" s="3"/>
      <c r="WHU926" s="525"/>
      <c r="WHV926" s="3"/>
      <c r="WHW926" s="721"/>
      <c r="WHX926" s="3"/>
      <c r="WHY926" s="525"/>
      <c r="WHZ926" s="3"/>
      <c r="WIA926" s="721"/>
      <c r="WIB926" s="3"/>
      <c r="WIC926" s="525"/>
      <c r="WID926" s="3"/>
      <c r="WIE926" s="721"/>
      <c r="WIF926" s="3"/>
      <c r="WIG926" s="525"/>
      <c r="WIH926" s="3"/>
      <c r="WII926" s="721"/>
      <c r="WIJ926" s="3"/>
      <c r="WIK926" s="525"/>
      <c r="WIL926" s="3"/>
      <c r="WIM926" s="721"/>
      <c r="WIN926" s="3"/>
      <c r="WIO926" s="525"/>
      <c r="WIP926" s="3"/>
      <c r="WIQ926" s="721"/>
      <c r="WIR926" s="3"/>
      <c r="WIS926" s="525"/>
      <c r="WIT926" s="3"/>
      <c r="WIU926" s="721"/>
      <c r="WIV926" s="3"/>
      <c r="WIW926" s="525"/>
      <c r="WIX926" s="3"/>
      <c r="WIY926" s="721"/>
      <c r="WIZ926" s="3"/>
      <c r="WJA926" s="525"/>
      <c r="WJB926" s="3"/>
      <c r="WJC926" s="721"/>
      <c r="WJD926" s="3"/>
      <c r="WJE926" s="525"/>
      <c r="WJF926" s="3"/>
      <c r="WJG926" s="721"/>
      <c r="WJH926" s="3"/>
      <c r="WJI926" s="525"/>
      <c r="WJJ926" s="3"/>
      <c r="WJK926" s="721"/>
      <c r="WJL926" s="3"/>
      <c r="WJM926" s="525"/>
      <c r="WJN926" s="3"/>
      <c r="WJO926" s="721"/>
      <c r="WJP926" s="3"/>
      <c r="WJQ926" s="525"/>
      <c r="WJR926" s="3"/>
      <c r="WJS926" s="721"/>
      <c r="WJT926" s="3"/>
      <c r="WJU926" s="525"/>
      <c r="WJV926" s="3"/>
      <c r="WJW926" s="721"/>
      <c r="WJX926" s="3"/>
      <c r="WJY926" s="525"/>
      <c r="WJZ926" s="3"/>
      <c r="WKA926" s="721"/>
      <c r="WKB926" s="3"/>
      <c r="WKC926" s="525"/>
      <c r="WKD926" s="3"/>
      <c r="WKE926" s="721"/>
      <c r="WKF926" s="3"/>
      <c r="WKG926" s="525"/>
      <c r="WKH926" s="3"/>
      <c r="WKI926" s="721"/>
      <c r="WKJ926" s="3"/>
      <c r="WKK926" s="525"/>
      <c r="WKL926" s="3"/>
      <c r="WKM926" s="721"/>
      <c r="WKN926" s="3"/>
      <c r="WKO926" s="525"/>
      <c r="WKP926" s="3"/>
      <c r="WKQ926" s="721"/>
      <c r="WKR926" s="3"/>
      <c r="WKS926" s="525"/>
      <c r="WKT926" s="3"/>
      <c r="WKU926" s="721"/>
      <c r="WKV926" s="3"/>
      <c r="WKW926" s="525"/>
      <c r="WKX926" s="3"/>
      <c r="WKY926" s="721"/>
      <c r="WKZ926" s="3"/>
      <c r="WLA926" s="525"/>
      <c r="WLB926" s="3"/>
      <c r="WLC926" s="721"/>
      <c r="WLD926" s="3"/>
      <c r="WLE926" s="525"/>
      <c r="WLF926" s="3"/>
      <c r="WLG926" s="721"/>
      <c r="WLH926" s="3"/>
      <c r="WLI926" s="525"/>
      <c r="WLJ926" s="3"/>
      <c r="WLK926" s="721"/>
      <c r="WLL926" s="3"/>
      <c r="WLM926" s="525"/>
      <c r="WLN926" s="3"/>
      <c r="WLO926" s="721"/>
      <c r="WLP926" s="3"/>
      <c r="WLQ926" s="525"/>
      <c r="WLR926" s="3"/>
      <c r="WLS926" s="721"/>
      <c r="WLT926" s="3"/>
      <c r="WLU926" s="525"/>
      <c r="WLV926" s="3"/>
      <c r="WLW926" s="721"/>
      <c r="WLX926" s="3"/>
      <c r="WLY926" s="525"/>
      <c r="WLZ926" s="3"/>
      <c r="WMA926" s="721"/>
      <c r="WMB926" s="3"/>
      <c r="WMC926" s="525"/>
      <c r="WMD926" s="3"/>
      <c r="WME926" s="721"/>
      <c r="WMF926" s="3"/>
      <c r="WMG926" s="525"/>
      <c r="WMH926" s="3"/>
      <c r="WMI926" s="721"/>
      <c r="WMJ926" s="3"/>
      <c r="WMK926" s="525"/>
      <c r="WML926" s="3"/>
      <c r="WMM926" s="721"/>
      <c r="WMN926" s="3"/>
      <c r="WMO926" s="525"/>
      <c r="WMP926" s="3"/>
      <c r="WMQ926" s="721"/>
      <c r="WMR926" s="3"/>
      <c r="WMS926" s="525"/>
      <c r="WMT926" s="3"/>
      <c r="WMU926" s="721"/>
      <c r="WMV926" s="3"/>
      <c r="WMW926" s="525"/>
      <c r="WMX926" s="3"/>
      <c r="WMY926" s="721"/>
      <c r="WMZ926" s="3"/>
      <c r="WNA926" s="525"/>
      <c r="WNB926" s="3"/>
      <c r="WNC926" s="721"/>
      <c r="WND926" s="3"/>
      <c r="WNE926" s="525"/>
      <c r="WNF926" s="3"/>
      <c r="WNG926" s="721"/>
      <c r="WNH926" s="3"/>
      <c r="WNI926" s="525"/>
      <c r="WNJ926" s="3"/>
      <c r="WNK926" s="721"/>
      <c r="WNL926" s="3"/>
      <c r="WNM926" s="525"/>
      <c r="WNN926" s="3"/>
      <c r="WNO926" s="721"/>
      <c r="WNP926" s="3"/>
      <c r="WNQ926" s="525"/>
      <c r="WNR926" s="3"/>
      <c r="WNS926" s="721"/>
      <c r="WNT926" s="3"/>
      <c r="WNU926" s="525"/>
      <c r="WNV926" s="3"/>
      <c r="WNW926" s="721"/>
      <c r="WNX926" s="3"/>
      <c r="WNY926" s="525"/>
      <c r="WNZ926" s="3"/>
      <c r="WOA926" s="721"/>
      <c r="WOB926" s="3"/>
      <c r="WOC926" s="525"/>
      <c r="WOD926" s="3"/>
      <c r="WOE926" s="721"/>
      <c r="WOF926" s="3"/>
      <c r="WOG926" s="525"/>
      <c r="WOH926" s="3"/>
      <c r="WOI926" s="721"/>
      <c r="WOJ926" s="3"/>
      <c r="WOK926" s="525"/>
      <c r="WOL926" s="3"/>
      <c r="WOM926" s="721"/>
      <c r="WON926" s="3"/>
      <c r="WOO926" s="525"/>
      <c r="WOP926" s="3"/>
      <c r="WOQ926" s="721"/>
      <c r="WOR926" s="3"/>
      <c r="WOS926" s="525"/>
      <c r="WOT926" s="3"/>
      <c r="WOU926" s="721"/>
      <c r="WOV926" s="3"/>
      <c r="WOW926" s="525"/>
      <c r="WOX926" s="3"/>
      <c r="WOY926" s="721"/>
      <c r="WOZ926" s="3"/>
      <c r="WPA926" s="525"/>
      <c r="WPB926" s="3"/>
      <c r="WPC926" s="721"/>
      <c r="WPD926" s="3"/>
      <c r="WPE926" s="525"/>
      <c r="WPF926" s="3"/>
      <c r="WPG926" s="721"/>
      <c r="WPH926" s="3"/>
      <c r="WPI926" s="525"/>
      <c r="WPJ926" s="3"/>
      <c r="WPK926" s="721"/>
      <c r="WPL926" s="3"/>
      <c r="WPM926" s="525"/>
      <c r="WPN926" s="3"/>
      <c r="WPO926" s="721"/>
      <c r="WPP926" s="3"/>
      <c r="WPQ926" s="525"/>
      <c r="WPR926" s="3"/>
      <c r="WPS926" s="721"/>
      <c r="WPT926" s="3"/>
      <c r="WPU926" s="525"/>
      <c r="WPV926" s="3"/>
      <c r="WPW926" s="721"/>
      <c r="WPX926" s="3"/>
      <c r="WPY926" s="525"/>
      <c r="WPZ926" s="3"/>
      <c r="WQA926" s="721"/>
      <c r="WQB926" s="3"/>
      <c r="WQC926" s="525"/>
      <c r="WQD926" s="3"/>
      <c r="WQE926" s="721"/>
      <c r="WQF926" s="3"/>
      <c r="WQG926" s="525"/>
      <c r="WQH926" s="3"/>
      <c r="WQI926" s="721"/>
      <c r="WQJ926" s="3"/>
      <c r="WQK926" s="525"/>
      <c r="WQL926" s="3"/>
      <c r="WQM926" s="721"/>
      <c r="WQN926" s="3"/>
      <c r="WQO926" s="525"/>
      <c r="WQP926" s="3"/>
      <c r="WQQ926" s="721"/>
      <c r="WQR926" s="3"/>
      <c r="WQS926" s="525"/>
      <c r="WQT926" s="3"/>
      <c r="WQU926" s="721"/>
      <c r="WQV926" s="3"/>
      <c r="WQW926" s="525"/>
      <c r="WQX926" s="3"/>
      <c r="WQY926" s="721"/>
      <c r="WQZ926" s="3"/>
      <c r="WRA926" s="525"/>
      <c r="WRB926" s="3"/>
      <c r="WRC926" s="721"/>
      <c r="WRD926" s="3"/>
      <c r="WRE926" s="525"/>
      <c r="WRF926" s="3"/>
      <c r="WRG926" s="721"/>
      <c r="WRH926" s="3"/>
      <c r="WRI926" s="525"/>
      <c r="WRJ926" s="3"/>
      <c r="WRK926" s="721"/>
      <c r="WRL926" s="3"/>
      <c r="WRM926" s="525"/>
      <c r="WRN926" s="3"/>
      <c r="WRO926" s="721"/>
      <c r="WRP926" s="3"/>
      <c r="WRQ926" s="525"/>
      <c r="WRR926" s="3"/>
      <c r="WRS926" s="721"/>
      <c r="WRT926" s="3"/>
      <c r="WRU926" s="525"/>
      <c r="WRV926" s="3"/>
      <c r="WRW926" s="721"/>
      <c r="WRX926" s="3"/>
      <c r="WRY926" s="525"/>
      <c r="WRZ926" s="3"/>
      <c r="WSA926" s="721"/>
      <c r="WSB926" s="3"/>
      <c r="WSC926" s="525"/>
      <c r="WSD926" s="3"/>
      <c r="WSE926" s="721"/>
      <c r="WSF926" s="3"/>
      <c r="WSG926" s="525"/>
      <c r="WSH926" s="3"/>
      <c r="WSI926" s="721"/>
      <c r="WSJ926" s="3"/>
      <c r="WSK926" s="525"/>
      <c r="WSL926" s="3"/>
      <c r="WSM926" s="721"/>
      <c r="WSN926" s="3"/>
      <c r="WSO926" s="525"/>
      <c r="WSP926" s="3"/>
      <c r="WSQ926" s="721"/>
      <c r="WSR926" s="3"/>
      <c r="WSS926" s="525"/>
      <c r="WST926" s="3"/>
      <c r="WSU926" s="721"/>
      <c r="WSV926" s="3"/>
      <c r="WSW926" s="525"/>
      <c r="WSX926" s="3"/>
      <c r="WSY926" s="721"/>
      <c r="WSZ926" s="3"/>
      <c r="WTA926" s="525"/>
      <c r="WTB926" s="3"/>
      <c r="WTC926" s="721"/>
      <c r="WTD926" s="3"/>
      <c r="WTE926" s="525"/>
      <c r="WTF926" s="3"/>
      <c r="WTG926" s="721"/>
      <c r="WTH926" s="3"/>
      <c r="WTI926" s="525"/>
      <c r="WTJ926" s="3"/>
      <c r="WTK926" s="721"/>
      <c r="WTL926" s="3"/>
      <c r="WTM926" s="525"/>
      <c r="WTN926" s="3"/>
      <c r="WTO926" s="721"/>
      <c r="WTP926" s="3"/>
      <c r="WTQ926" s="525"/>
      <c r="WTR926" s="3"/>
      <c r="WTS926" s="721"/>
      <c r="WTT926" s="3"/>
      <c r="WTU926" s="525"/>
      <c r="WTV926" s="3"/>
      <c r="WTW926" s="721"/>
      <c r="WTX926" s="3"/>
      <c r="WTY926" s="525"/>
      <c r="WTZ926" s="3"/>
      <c r="WUA926" s="721"/>
      <c r="WUB926" s="3"/>
      <c r="WUC926" s="525"/>
      <c r="WUD926" s="3"/>
      <c r="WUE926" s="721"/>
      <c r="WUF926" s="3"/>
      <c r="WUG926" s="525"/>
      <c r="WUH926" s="3"/>
      <c r="WUI926" s="721"/>
      <c r="WUJ926" s="3"/>
      <c r="WUK926" s="525"/>
      <c r="WUL926" s="3"/>
      <c r="WUM926" s="721"/>
      <c r="WUN926" s="3"/>
      <c r="WUO926" s="525"/>
      <c r="WUP926" s="3"/>
      <c r="WUQ926" s="721"/>
      <c r="WUR926" s="3"/>
      <c r="WUS926" s="525"/>
      <c r="WUT926" s="3"/>
      <c r="WUU926" s="721"/>
      <c r="WUV926" s="3"/>
      <c r="WUW926" s="525"/>
      <c r="WUX926" s="3"/>
      <c r="WUY926" s="721"/>
      <c r="WUZ926" s="3"/>
      <c r="WVA926" s="525"/>
      <c r="WVB926" s="3"/>
      <c r="WVC926" s="721"/>
      <c r="WVD926" s="3"/>
      <c r="WVE926" s="525"/>
      <c r="WVF926" s="3"/>
      <c r="WVG926" s="721"/>
      <c r="WVH926" s="3"/>
      <c r="WVI926" s="525"/>
      <c r="WVJ926" s="3"/>
      <c r="WVK926" s="721"/>
      <c r="WVL926" s="3"/>
      <c r="WVM926" s="525"/>
      <c r="WVN926" s="3"/>
      <c r="WVO926" s="721"/>
      <c r="WVP926" s="3"/>
      <c r="WVQ926" s="525"/>
      <c r="WVR926" s="3"/>
      <c r="WVS926" s="721"/>
      <c r="WVT926" s="3"/>
      <c r="WVU926" s="525"/>
      <c r="WVV926" s="3"/>
      <c r="WVW926" s="721"/>
      <c r="WVX926" s="3"/>
      <c r="WVY926" s="525"/>
      <c r="WVZ926" s="3"/>
      <c r="WWA926" s="721"/>
      <c r="WWB926" s="3"/>
      <c r="WWC926" s="525"/>
      <c r="WWD926" s="3"/>
      <c r="WWE926" s="721"/>
      <c r="WWF926" s="3"/>
      <c r="WWG926" s="525"/>
      <c r="WWH926" s="3"/>
      <c r="WWI926" s="721"/>
      <c r="WWJ926" s="3"/>
      <c r="WWK926" s="525"/>
      <c r="WWL926" s="3"/>
      <c r="WWM926" s="721"/>
      <c r="WWN926" s="3"/>
      <c r="WWO926" s="525"/>
      <c r="WWP926" s="3"/>
      <c r="WWQ926" s="721"/>
      <c r="WWR926" s="3"/>
      <c r="WWS926" s="525"/>
      <c r="WWT926" s="3"/>
      <c r="WWU926" s="721"/>
      <c r="WWV926" s="3"/>
      <c r="WWW926" s="525"/>
      <c r="WWX926" s="3"/>
      <c r="WWY926" s="721"/>
      <c r="WWZ926" s="3"/>
      <c r="WXA926" s="525"/>
      <c r="WXB926" s="3"/>
      <c r="WXC926" s="721"/>
      <c r="WXD926" s="3"/>
      <c r="WXE926" s="525"/>
      <c r="WXF926" s="3"/>
      <c r="WXG926" s="721"/>
      <c r="WXH926" s="3"/>
      <c r="WXI926" s="525"/>
      <c r="WXJ926" s="3"/>
      <c r="WXK926" s="721"/>
      <c r="WXL926" s="3"/>
      <c r="WXM926" s="525"/>
      <c r="WXN926" s="3"/>
      <c r="WXO926" s="721"/>
      <c r="WXP926" s="3"/>
      <c r="WXQ926" s="525"/>
      <c r="WXR926" s="3"/>
      <c r="WXS926" s="721"/>
      <c r="WXT926" s="3"/>
      <c r="WXU926" s="525"/>
      <c r="WXV926" s="3"/>
      <c r="WXW926" s="721"/>
      <c r="WXX926" s="3"/>
      <c r="WXY926" s="525"/>
      <c r="WXZ926" s="3"/>
      <c r="WYA926" s="721"/>
      <c r="WYB926" s="3"/>
      <c r="WYC926" s="525"/>
      <c r="WYD926" s="3"/>
      <c r="WYE926" s="721"/>
      <c r="WYF926" s="3"/>
      <c r="WYG926" s="525"/>
      <c r="WYH926" s="3"/>
      <c r="WYI926" s="721"/>
      <c r="WYJ926" s="3"/>
      <c r="WYK926" s="525"/>
      <c r="WYL926" s="3"/>
      <c r="WYM926" s="721"/>
      <c r="WYN926" s="3"/>
      <c r="WYO926" s="525"/>
      <c r="WYP926" s="3"/>
      <c r="WYQ926" s="721"/>
      <c r="WYR926" s="3"/>
      <c r="WYS926" s="525"/>
      <c r="WYT926" s="3"/>
      <c r="WYU926" s="721"/>
      <c r="WYV926" s="3"/>
      <c r="WYW926" s="525"/>
      <c r="WYX926" s="3"/>
      <c r="WYY926" s="721"/>
      <c r="WYZ926" s="3"/>
      <c r="WZA926" s="525"/>
      <c r="WZB926" s="3"/>
      <c r="WZC926" s="721"/>
      <c r="WZD926" s="3"/>
      <c r="WZE926" s="525"/>
      <c r="WZF926" s="3"/>
      <c r="WZG926" s="721"/>
      <c r="WZH926" s="3"/>
      <c r="WZI926" s="525"/>
      <c r="WZJ926" s="3"/>
      <c r="WZK926" s="721"/>
      <c r="WZL926" s="3"/>
      <c r="WZM926" s="525"/>
      <c r="WZN926" s="3"/>
      <c r="WZO926" s="721"/>
      <c r="WZP926" s="3"/>
      <c r="WZQ926" s="525"/>
      <c r="WZR926" s="3"/>
      <c r="WZS926" s="721"/>
      <c r="WZT926" s="3"/>
      <c r="WZU926" s="525"/>
      <c r="WZV926" s="3"/>
      <c r="WZW926" s="721"/>
      <c r="WZX926" s="3"/>
      <c r="WZY926" s="525"/>
      <c r="WZZ926" s="3"/>
      <c r="XAA926" s="721"/>
      <c r="XAB926" s="3"/>
      <c r="XAC926" s="525"/>
      <c r="XAD926" s="3"/>
      <c r="XAE926" s="721"/>
      <c r="XAF926" s="3"/>
      <c r="XAG926" s="525"/>
      <c r="XAH926" s="3"/>
      <c r="XAI926" s="721"/>
      <c r="XAJ926" s="3"/>
      <c r="XAK926" s="525"/>
      <c r="XAL926" s="3"/>
      <c r="XAM926" s="721"/>
      <c r="XAN926" s="3"/>
      <c r="XAO926" s="525"/>
      <c r="XAP926" s="3"/>
      <c r="XAQ926" s="721"/>
      <c r="XAR926" s="3"/>
      <c r="XAS926" s="525"/>
      <c r="XAT926" s="3"/>
      <c r="XAU926" s="721"/>
      <c r="XAV926" s="3"/>
      <c r="XAW926" s="525"/>
      <c r="XAX926" s="3"/>
      <c r="XAY926" s="721"/>
      <c r="XAZ926" s="3"/>
      <c r="XBA926" s="525"/>
      <c r="XBB926" s="3"/>
      <c r="XBC926" s="721"/>
      <c r="XBD926" s="3"/>
      <c r="XBE926" s="525"/>
      <c r="XBF926" s="3"/>
      <c r="XBG926" s="721"/>
      <c r="XBH926" s="3"/>
      <c r="XBI926" s="525"/>
      <c r="XBJ926" s="3"/>
      <c r="XBK926" s="721"/>
      <c r="XBL926" s="3"/>
      <c r="XBM926" s="525"/>
      <c r="XBN926" s="3"/>
      <c r="XBO926" s="721"/>
      <c r="XBP926" s="3"/>
      <c r="XBQ926" s="525"/>
      <c r="XBR926" s="3"/>
      <c r="XBS926" s="721"/>
      <c r="XBT926" s="3"/>
      <c r="XBU926" s="525"/>
      <c r="XBV926" s="3"/>
      <c r="XBW926" s="721"/>
      <c r="XBX926" s="3"/>
      <c r="XBY926" s="525"/>
      <c r="XBZ926" s="3"/>
      <c r="XCA926" s="721"/>
      <c r="XCB926" s="3"/>
      <c r="XCC926" s="525"/>
      <c r="XCD926" s="3"/>
      <c r="XCE926" s="721"/>
      <c r="XCF926" s="3"/>
      <c r="XCG926" s="525"/>
      <c r="XCH926" s="3"/>
      <c r="XCI926" s="721"/>
      <c r="XCJ926" s="3"/>
      <c r="XCK926" s="525"/>
      <c r="XCL926" s="3"/>
      <c r="XCM926" s="721"/>
      <c r="XCN926" s="3"/>
      <c r="XCO926" s="525"/>
      <c r="XCP926" s="3"/>
      <c r="XCQ926" s="721"/>
      <c r="XCR926" s="3"/>
      <c r="XCS926" s="525"/>
      <c r="XCT926" s="3"/>
      <c r="XCU926" s="721"/>
      <c r="XCV926" s="3"/>
      <c r="XCW926" s="525"/>
      <c r="XCX926" s="3"/>
      <c r="XCY926" s="721"/>
      <c r="XCZ926" s="3"/>
      <c r="XDA926" s="525"/>
      <c r="XDB926" s="3"/>
      <c r="XDC926" s="721"/>
      <c r="XDD926" s="3"/>
      <c r="XDE926" s="525"/>
      <c r="XDF926" s="3"/>
      <c r="XDG926" s="721"/>
      <c r="XDH926" s="3"/>
      <c r="XDI926" s="525"/>
      <c r="XDJ926" s="3"/>
      <c r="XDK926" s="721"/>
      <c r="XDL926" s="3"/>
      <c r="XDM926" s="525"/>
      <c r="XDN926" s="3"/>
      <c r="XDO926" s="721"/>
      <c r="XDP926" s="3"/>
      <c r="XDQ926" s="525"/>
      <c r="XDR926" s="3"/>
      <c r="XDS926" s="721"/>
      <c r="XDT926" s="3"/>
      <c r="XDU926" s="525"/>
      <c r="XDV926" s="3"/>
      <c r="XDW926" s="721"/>
      <c r="XDX926" s="3"/>
      <c r="XDY926" s="525"/>
      <c r="XDZ926" s="3"/>
      <c r="XEA926" s="721"/>
      <c r="XEB926" s="3"/>
      <c r="XEC926" s="525"/>
      <c r="XED926" s="3"/>
      <c r="XEE926" s="721"/>
      <c r="XEF926" s="3"/>
      <c r="XEG926" s="525"/>
      <c r="XEH926" s="3"/>
      <c r="XEI926" s="721"/>
      <c r="XEJ926" s="3"/>
      <c r="XEK926" s="525"/>
      <c r="XEL926" s="3"/>
      <c r="XEM926" s="721"/>
      <c r="XEN926" s="3"/>
      <c r="XEO926" s="525"/>
      <c r="XEP926" s="3"/>
      <c r="XEQ926" s="721"/>
      <c r="XER926" s="3"/>
      <c r="XES926" s="525"/>
      <c r="XET926" s="3"/>
      <c r="XEU926" s="721"/>
      <c r="XEV926" s="3"/>
      <c r="XEW926" s="525"/>
      <c r="XEX926" s="3"/>
      <c r="XEY926" s="721"/>
      <c r="XEZ926" s="3"/>
      <c r="XFA926" s="525"/>
      <c r="XFB926" s="3"/>
      <c r="XFC926" s="721"/>
      <c r="XFD926" s="3"/>
    </row>
    <row r="927" spans="1:16384" s="34" customFormat="1" ht="72.75" customHeight="1">
      <c r="A927" s="525"/>
      <c r="B927" s="3"/>
      <c r="C927" s="3"/>
      <c r="D927" s="3"/>
      <c r="E927" s="525"/>
      <c r="F927" s="3"/>
      <c r="G927" s="721"/>
      <c r="H927" s="3"/>
      <c r="I927" s="525"/>
      <c r="J927" s="3"/>
      <c r="K927" s="721"/>
      <c r="L927" s="3"/>
      <c r="M927" s="525"/>
      <c r="N927" s="3"/>
      <c r="O927" s="721"/>
      <c r="P927" s="3"/>
      <c r="Q927" s="525"/>
      <c r="R927" s="3"/>
      <c r="S927" s="721"/>
      <c r="T927" s="3"/>
      <c r="U927" s="525"/>
      <c r="V927" s="3"/>
      <c r="W927" s="721"/>
      <c r="X927" s="3"/>
      <c r="Y927" s="525"/>
      <c r="Z927" s="3"/>
      <c r="AA927" s="721"/>
      <c r="AB927" s="3"/>
      <c r="AC927" s="525"/>
      <c r="AD927" s="3"/>
      <c r="AE927" s="721"/>
      <c r="AF927" s="3"/>
      <c r="AG927" s="525"/>
      <c r="AH927" s="3"/>
      <c r="AI927" s="721"/>
      <c r="AJ927" s="3"/>
      <c r="AK927" s="525"/>
      <c r="AL927" s="3"/>
      <c r="AM927" s="721"/>
      <c r="AN927" s="3"/>
      <c r="AO927" s="525"/>
      <c r="AP927" s="3"/>
      <c r="AQ927" s="721"/>
      <c r="AR927" s="3"/>
      <c r="AS927" s="525"/>
      <c r="AT927" s="3"/>
      <c r="AU927" s="721"/>
      <c r="AV927" s="3"/>
      <c r="AW927" s="525"/>
      <c r="AX927" s="3"/>
      <c r="AY927" s="721"/>
      <c r="AZ927" s="3"/>
      <c r="BA927" s="525"/>
      <c r="BB927" s="3"/>
      <c r="BC927" s="721"/>
      <c r="BD927" s="3"/>
      <c r="BE927" s="525"/>
      <c r="BF927" s="3"/>
      <c r="BG927" s="721"/>
      <c r="BH927" s="3"/>
      <c r="BI927" s="525"/>
      <c r="BJ927" s="3"/>
      <c r="BK927" s="721"/>
      <c r="BL927" s="3"/>
      <c r="BM927" s="525"/>
      <c r="BN927" s="3"/>
      <c r="BO927" s="721"/>
      <c r="BP927" s="3"/>
      <c r="BQ927" s="525"/>
      <c r="BR927" s="3"/>
      <c r="BS927" s="721"/>
      <c r="BT927" s="3"/>
      <c r="BU927" s="525"/>
      <c r="BV927" s="3"/>
      <c r="BW927" s="721"/>
      <c r="BX927" s="3"/>
      <c r="BY927" s="525"/>
      <c r="BZ927" s="3"/>
      <c r="CA927" s="721"/>
      <c r="CB927" s="3"/>
      <c r="CC927" s="525"/>
      <c r="CD927" s="3"/>
      <c r="CE927" s="721"/>
      <c r="CF927" s="3"/>
      <c r="CG927" s="525"/>
      <c r="CH927" s="3"/>
      <c r="CI927" s="721"/>
      <c r="CJ927" s="3"/>
      <c r="CK927" s="525"/>
      <c r="CL927" s="3"/>
      <c r="CM927" s="721"/>
      <c r="CN927" s="3"/>
      <c r="CO927" s="525"/>
      <c r="CP927" s="3"/>
      <c r="CQ927" s="721"/>
      <c r="CR927" s="3"/>
      <c r="CS927" s="525"/>
      <c r="CT927" s="3"/>
      <c r="CU927" s="721"/>
      <c r="CV927" s="3"/>
      <c r="CW927" s="525"/>
      <c r="CX927" s="3"/>
      <c r="CY927" s="721"/>
      <c r="CZ927" s="3"/>
      <c r="DA927" s="525"/>
      <c r="DB927" s="3"/>
      <c r="DC927" s="721"/>
      <c r="DD927" s="3"/>
      <c r="DE927" s="525"/>
      <c r="DF927" s="3"/>
      <c r="DG927" s="721"/>
      <c r="DH927" s="3"/>
      <c r="DI927" s="525"/>
      <c r="DJ927" s="3"/>
      <c r="DK927" s="721"/>
      <c r="DL927" s="3"/>
      <c r="DM927" s="525"/>
      <c r="DN927" s="3"/>
      <c r="DO927" s="721"/>
      <c r="DP927" s="3"/>
      <c r="DQ927" s="525"/>
      <c r="DR927" s="3"/>
      <c r="DS927" s="721"/>
      <c r="DT927" s="3"/>
      <c r="DU927" s="525"/>
      <c r="DV927" s="3"/>
      <c r="DW927" s="721"/>
      <c r="DX927" s="3"/>
      <c r="DY927" s="525"/>
      <c r="DZ927" s="3"/>
      <c r="EA927" s="721"/>
      <c r="EB927" s="3"/>
      <c r="EC927" s="525"/>
      <c r="ED927" s="3"/>
      <c r="EE927" s="721"/>
      <c r="EF927" s="3"/>
      <c r="EG927" s="525"/>
      <c r="EH927" s="3"/>
      <c r="EI927" s="721"/>
      <c r="EJ927" s="3"/>
      <c r="EK927" s="525"/>
      <c r="EL927" s="3"/>
      <c r="EM927" s="721"/>
      <c r="EN927" s="3"/>
      <c r="EO927" s="525"/>
      <c r="EP927" s="3"/>
      <c r="EQ927" s="721"/>
      <c r="ER927" s="3"/>
      <c r="ES927" s="525"/>
      <c r="ET927" s="3"/>
      <c r="EU927" s="721"/>
      <c r="EV927" s="3"/>
      <c r="EW927" s="525"/>
      <c r="EX927" s="3"/>
      <c r="EY927" s="721"/>
      <c r="EZ927" s="3"/>
      <c r="FA927" s="525"/>
      <c r="FB927" s="3"/>
      <c r="FC927" s="721"/>
      <c r="FD927" s="3"/>
      <c r="FE927" s="525"/>
      <c r="FF927" s="3"/>
      <c r="FG927" s="721"/>
      <c r="FH927" s="3"/>
      <c r="FI927" s="525"/>
      <c r="FJ927" s="3"/>
      <c r="FK927" s="721"/>
      <c r="FL927" s="3"/>
      <c r="FM927" s="525"/>
      <c r="FN927" s="3"/>
      <c r="FO927" s="721"/>
      <c r="FP927" s="3"/>
      <c r="FQ927" s="525"/>
      <c r="FR927" s="3"/>
      <c r="FS927" s="721"/>
      <c r="FT927" s="3"/>
      <c r="FU927" s="525"/>
      <c r="FV927" s="3"/>
      <c r="FW927" s="721"/>
      <c r="FX927" s="3"/>
      <c r="FY927" s="525"/>
      <c r="FZ927" s="3"/>
      <c r="GA927" s="721"/>
      <c r="GB927" s="3"/>
      <c r="GC927" s="525"/>
      <c r="GD927" s="3"/>
      <c r="GE927" s="721"/>
      <c r="GF927" s="3"/>
      <c r="GG927" s="525"/>
      <c r="GH927" s="3"/>
      <c r="GI927" s="721"/>
      <c r="GJ927" s="3"/>
      <c r="GK927" s="525"/>
      <c r="GL927" s="3"/>
      <c r="GM927" s="721"/>
      <c r="GN927" s="3"/>
      <c r="GO927" s="525"/>
      <c r="GP927" s="3"/>
      <c r="GQ927" s="721"/>
      <c r="GR927" s="3"/>
      <c r="GS927" s="525"/>
      <c r="GT927" s="3"/>
      <c r="GU927" s="721"/>
      <c r="GV927" s="3"/>
      <c r="GW927" s="525"/>
      <c r="GX927" s="3"/>
      <c r="GY927" s="721"/>
      <c r="GZ927" s="3"/>
      <c r="HA927" s="525"/>
      <c r="HB927" s="3"/>
      <c r="HC927" s="721"/>
      <c r="HD927" s="3"/>
      <c r="HE927" s="525"/>
      <c r="HF927" s="3"/>
      <c r="HG927" s="721"/>
      <c r="HH927" s="3"/>
      <c r="HI927" s="525"/>
      <c r="HJ927" s="3"/>
      <c r="HK927" s="721"/>
      <c r="HL927" s="3"/>
      <c r="HM927" s="525"/>
      <c r="HN927" s="3"/>
      <c r="HO927" s="721"/>
      <c r="HP927" s="3"/>
      <c r="HQ927" s="525"/>
      <c r="HR927" s="3"/>
      <c r="HS927" s="721"/>
      <c r="HT927" s="3"/>
      <c r="HU927" s="525"/>
      <c r="HV927" s="3"/>
      <c r="HW927" s="721"/>
      <c r="HX927" s="3"/>
      <c r="HY927" s="525"/>
      <c r="HZ927" s="3"/>
      <c r="IA927" s="721"/>
      <c r="IB927" s="3"/>
      <c r="IC927" s="525"/>
      <c r="ID927" s="3"/>
      <c r="IE927" s="721"/>
      <c r="IF927" s="3"/>
      <c r="IG927" s="525"/>
      <c r="IH927" s="3"/>
      <c r="II927" s="721"/>
      <c r="IJ927" s="3"/>
      <c r="IK927" s="525"/>
      <c r="IL927" s="3"/>
      <c r="IM927" s="721"/>
      <c r="IN927" s="3"/>
      <c r="IO927" s="525"/>
      <c r="IP927" s="3"/>
      <c r="IQ927" s="721"/>
      <c r="IR927" s="3"/>
      <c r="IS927" s="525"/>
      <c r="IT927" s="3"/>
      <c r="IU927" s="721"/>
      <c r="IV927" s="3"/>
      <c r="IW927" s="525"/>
      <c r="IX927" s="3"/>
      <c r="IY927" s="721"/>
      <c r="IZ927" s="3"/>
      <c r="JA927" s="525"/>
      <c r="JB927" s="3"/>
      <c r="JC927" s="721"/>
      <c r="JD927" s="3"/>
      <c r="JE927" s="525"/>
      <c r="JF927" s="3"/>
      <c r="JG927" s="721"/>
      <c r="JH927" s="3"/>
      <c r="JI927" s="525"/>
      <c r="JJ927" s="3"/>
      <c r="JK927" s="721"/>
      <c r="JL927" s="3"/>
      <c r="JM927" s="525"/>
      <c r="JN927" s="3"/>
      <c r="JO927" s="721"/>
      <c r="JP927" s="3"/>
      <c r="JQ927" s="525"/>
      <c r="JR927" s="3"/>
      <c r="JS927" s="721"/>
      <c r="JT927" s="3"/>
      <c r="JU927" s="525"/>
      <c r="JV927" s="3"/>
      <c r="JW927" s="721"/>
      <c r="JX927" s="3"/>
      <c r="JY927" s="525"/>
      <c r="JZ927" s="3"/>
      <c r="KA927" s="721"/>
      <c r="KB927" s="3"/>
      <c r="KC927" s="525"/>
      <c r="KD927" s="3"/>
      <c r="KE927" s="721"/>
      <c r="KF927" s="3"/>
      <c r="KG927" s="525"/>
      <c r="KH927" s="3"/>
      <c r="KI927" s="721"/>
      <c r="KJ927" s="3"/>
      <c r="KK927" s="525"/>
      <c r="KL927" s="3"/>
      <c r="KM927" s="721"/>
      <c r="KN927" s="3"/>
      <c r="KO927" s="525"/>
      <c r="KP927" s="3"/>
      <c r="KQ927" s="721"/>
      <c r="KR927" s="3"/>
      <c r="KS927" s="525"/>
      <c r="KT927" s="3"/>
      <c r="KU927" s="721"/>
      <c r="KV927" s="3"/>
      <c r="KW927" s="525"/>
      <c r="KX927" s="3"/>
      <c r="KY927" s="721"/>
      <c r="KZ927" s="3"/>
      <c r="LA927" s="525"/>
      <c r="LB927" s="3"/>
      <c r="LC927" s="721"/>
      <c r="LD927" s="3"/>
      <c r="LE927" s="525"/>
      <c r="LF927" s="3"/>
      <c r="LG927" s="721"/>
      <c r="LH927" s="3"/>
      <c r="LI927" s="525"/>
      <c r="LJ927" s="3"/>
      <c r="LK927" s="721"/>
      <c r="LL927" s="3"/>
      <c r="LM927" s="525"/>
      <c r="LN927" s="3"/>
      <c r="LO927" s="721"/>
      <c r="LP927" s="3"/>
      <c r="LQ927" s="525"/>
      <c r="LR927" s="3"/>
      <c r="LS927" s="721"/>
      <c r="LT927" s="3"/>
      <c r="LU927" s="525"/>
      <c r="LV927" s="3"/>
      <c r="LW927" s="721"/>
      <c r="LX927" s="3"/>
      <c r="LY927" s="525"/>
      <c r="LZ927" s="3"/>
      <c r="MA927" s="721"/>
      <c r="MB927" s="3"/>
      <c r="MC927" s="525"/>
      <c r="MD927" s="3"/>
      <c r="ME927" s="721"/>
      <c r="MF927" s="3"/>
      <c r="MG927" s="525"/>
      <c r="MH927" s="3"/>
      <c r="MI927" s="721"/>
      <c r="MJ927" s="3"/>
      <c r="MK927" s="525"/>
      <c r="ML927" s="3"/>
      <c r="MM927" s="721"/>
      <c r="MN927" s="3"/>
      <c r="MO927" s="525"/>
      <c r="MP927" s="3"/>
      <c r="MQ927" s="721"/>
      <c r="MR927" s="3"/>
      <c r="MS927" s="525"/>
      <c r="MT927" s="3"/>
      <c r="MU927" s="721"/>
      <c r="MV927" s="3"/>
      <c r="MW927" s="525"/>
      <c r="MX927" s="3"/>
      <c r="MY927" s="721"/>
      <c r="MZ927" s="3"/>
      <c r="NA927" s="525"/>
      <c r="NB927" s="3"/>
      <c r="NC927" s="721"/>
      <c r="ND927" s="3"/>
      <c r="NE927" s="525"/>
      <c r="NF927" s="3"/>
      <c r="NG927" s="721"/>
      <c r="NH927" s="3"/>
      <c r="NI927" s="525"/>
      <c r="NJ927" s="3"/>
      <c r="NK927" s="721"/>
      <c r="NL927" s="3"/>
      <c r="NM927" s="525"/>
      <c r="NN927" s="3"/>
      <c r="NO927" s="721"/>
      <c r="NP927" s="3"/>
      <c r="NQ927" s="525"/>
      <c r="NR927" s="3"/>
      <c r="NS927" s="721"/>
      <c r="NT927" s="3"/>
      <c r="NU927" s="525"/>
      <c r="NV927" s="3"/>
      <c r="NW927" s="721"/>
      <c r="NX927" s="3"/>
      <c r="NY927" s="525"/>
      <c r="NZ927" s="3"/>
      <c r="OA927" s="721"/>
      <c r="OB927" s="3"/>
      <c r="OC927" s="525"/>
      <c r="OD927" s="3"/>
      <c r="OE927" s="721"/>
      <c r="OF927" s="3"/>
      <c r="OG927" s="525"/>
      <c r="OH927" s="3"/>
      <c r="OI927" s="721"/>
      <c r="OJ927" s="3"/>
      <c r="OK927" s="525"/>
      <c r="OL927" s="3"/>
      <c r="OM927" s="721"/>
      <c r="ON927" s="3"/>
      <c r="OO927" s="525"/>
      <c r="OP927" s="3"/>
      <c r="OQ927" s="721"/>
      <c r="OR927" s="3"/>
      <c r="OS927" s="525"/>
      <c r="OT927" s="3"/>
      <c r="OU927" s="721"/>
      <c r="OV927" s="3"/>
      <c r="OW927" s="525"/>
      <c r="OX927" s="3"/>
      <c r="OY927" s="721"/>
      <c r="OZ927" s="3"/>
      <c r="PA927" s="525"/>
      <c r="PB927" s="3"/>
      <c r="PC927" s="721"/>
      <c r="PD927" s="3"/>
      <c r="PE927" s="525"/>
      <c r="PF927" s="3"/>
      <c r="PG927" s="721"/>
      <c r="PH927" s="3"/>
      <c r="PI927" s="525"/>
      <c r="PJ927" s="3"/>
      <c r="PK927" s="721"/>
      <c r="PL927" s="3"/>
      <c r="PM927" s="525"/>
      <c r="PN927" s="3"/>
      <c r="PO927" s="721"/>
      <c r="PP927" s="3"/>
      <c r="PQ927" s="525"/>
      <c r="PR927" s="3"/>
      <c r="PS927" s="721"/>
      <c r="PT927" s="3"/>
      <c r="PU927" s="525"/>
      <c r="PV927" s="3"/>
      <c r="PW927" s="721"/>
      <c r="PX927" s="3"/>
      <c r="PY927" s="525"/>
      <c r="PZ927" s="3"/>
      <c r="QA927" s="721"/>
      <c r="QB927" s="3"/>
      <c r="QC927" s="525"/>
      <c r="QD927" s="3"/>
      <c r="QE927" s="721"/>
      <c r="QF927" s="3"/>
      <c r="QG927" s="525"/>
      <c r="QH927" s="3"/>
      <c r="QI927" s="721"/>
      <c r="QJ927" s="3"/>
      <c r="QK927" s="525"/>
      <c r="QL927" s="3"/>
      <c r="QM927" s="721"/>
      <c r="QN927" s="3"/>
      <c r="QO927" s="525"/>
      <c r="QP927" s="3"/>
      <c r="QQ927" s="721"/>
      <c r="QR927" s="3"/>
      <c r="QS927" s="525"/>
      <c r="QT927" s="3"/>
      <c r="QU927" s="721"/>
      <c r="QV927" s="3"/>
      <c r="QW927" s="525"/>
      <c r="QX927" s="3"/>
      <c r="QY927" s="721"/>
      <c r="QZ927" s="3"/>
      <c r="RA927" s="525"/>
      <c r="RB927" s="3"/>
      <c r="RC927" s="721"/>
      <c r="RD927" s="3"/>
      <c r="RE927" s="525"/>
      <c r="RF927" s="3"/>
      <c r="RG927" s="721"/>
      <c r="RH927" s="3"/>
      <c r="RI927" s="525"/>
      <c r="RJ927" s="3"/>
      <c r="RK927" s="721"/>
      <c r="RL927" s="3"/>
      <c r="RM927" s="525"/>
      <c r="RN927" s="3"/>
      <c r="RO927" s="721"/>
      <c r="RP927" s="3"/>
      <c r="RQ927" s="525"/>
      <c r="RR927" s="3"/>
      <c r="RS927" s="721"/>
      <c r="RT927" s="3"/>
      <c r="RU927" s="525"/>
      <c r="RV927" s="3"/>
      <c r="RW927" s="721"/>
      <c r="RX927" s="3"/>
      <c r="RY927" s="525"/>
      <c r="RZ927" s="3"/>
      <c r="SA927" s="721"/>
      <c r="SB927" s="3"/>
      <c r="SC927" s="525"/>
      <c r="SD927" s="3"/>
      <c r="SE927" s="721"/>
      <c r="SF927" s="3"/>
      <c r="SG927" s="525"/>
      <c r="SH927" s="3"/>
      <c r="SI927" s="721"/>
      <c r="SJ927" s="3"/>
      <c r="SK927" s="525"/>
      <c r="SL927" s="3"/>
      <c r="SM927" s="721"/>
      <c r="SN927" s="3"/>
      <c r="SO927" s="525"/>
      <c r="SP927" s="3"/>
      <c r="SQ927" s="721"/>
      <c r="SR927" s="3"/>
      <c r="SS927" s="525"/>
      <c r="ST927" s="3"/>
      <c r="SU927" s="721"/>
      <c r="SV927" s="3"/>
      <c r="SW927" s="525"/>
      <c r="SX927" s="3"/>
      <c r="SY927" s="721"/>
      <c r="SZ927" s="3"/>
      <c r="TA927" s="525"/>
      <c r="TB927" s="3"/>
      <c r="TC927" s="721"/>
      <c r="TD927" s="3"/>
      <c r="TE927" s="525"/>
      <c r="TF927" s="3"/>
      <c r="TG927" s="721"/>
      <c r="TH927" s="3"/>
      <c r="TI927" s="525"/>
      <c r="TJ927" s="3"/>
      <c r="TK927" s="721"/>
      <c r="TL927" s="3"/>
      <c r="TM927" s="525"/>
      <c r="TN927" s="3"/>
      <c r="TO927" s="721"/>
      <c r="TP927" s="3"/>
      <c r="TQ927" s="525"/>
      <c r="TR927" s="3"/>
      <c r="TS927" s="721"/>
      <c r="TT927" s="3"/>
      <c r="TU927" s="525"/>
      <c r="TV927" s="3"/>
      <c r="TW927" s="721"/>
      <c r="TX927" s="3"/>
      <c r="TY927" s="525"/>
      <c r="TZ927" s="3"/>
      <c r="UA927" s="721"/>
      <c r="UB927" s="3"/>
      <c r="UC927" s="525"/>
      <c r="UD927" s="3"/>
      <c r="UE927" s="721"/>
      <c r="UF927" s="3"/>
      <c r="UG927" s="525"/>
      <c r="UH927" s="3"/>
      <c r="UI927" s="721"/>
      <c r="UJ927" s="3"/>
      <c r="UK927" s="525"/>
      <c r="UL927" s="3"/>
      <c r="UM927" s="721"/>
      <c r="UN927" s="3"/>
      <c r="UO927" s="525"/>
      <c r="UP927" s="3"/>
      <c r="UQ927" s="721"/>
      <c r="UR927" s="3"/>
      <c r="US927" s="525"/>
      <c r="UT927" s="3"/>
      <c r="UU927" s="721"/>
      <c r="UV927" s="3"/>
      <c r="UW927" s="525"/>
      <c r="UX927" s="3"/>
      <c r="UY927" s="721"/>
      <c r="UZ927" s="3"/>
      <c r="VA927" s="525"/>
      <c r="VB927" s="3"/>
      <c r="VC927" s="721"/>
      <c r="VD927" s="3"/>
      <c r="VE927" s="525"/>
      <c r="VF927" s="3"/>
      <c r="VG927" s="721"/>
      <c r="VH927" s="3"/>
      <c r="VI927" s="525"/>
      <c r="VJ927" s="3"/>
      <c r="VK927" s="721"/>
      <c r="VL927" s="3"/>
      <c r="VM927" s="525"/>
      <c r="VN927" s="3"/>
      <c r="VO927" s="721"/>
      <c r="VP927" s="3"/>
      <c r="VQ927" s="525"/>
      <c r="VR927" s="3"/>
      <c r="VS927" s="721"/>
      <c r="VT927" s="3"/>
      <c r="VU927" s="525"/>
      <c r="VV927" s="3"/>
      <c r="VW927" s="721"/>
      <c r="VX927" s="3"/>
      <c r="VY927" s="525"/>
      <c r="VZ927" s="3"/>
      <c r="WA927" s="721"/>
      <c r="WB927" s="3"/>
      <c r="WC927" s="525"/>
      <c r="WD927" s="3"/>
      <c r="WE927" s="721"/>
      <c r="WF927" s="3"/>
      <c r="WG927" s="525"/>
      <c r="WH927" s="3"/>
      <c r="WI927" s="721"/>
      <c r="WJ927" s="3"/>
      <c r="WK927" s="525"/>
      <c r="WL927" s="3"/>
      <c r="WM927" s="721"/>
      <c r="WN927" s="3"/>
      <c r="WO927" s="525"/>
      <c r="WP927" s="3"/>
      <c r="WQ927" s="721"/>
      <c r="WR927" s="3"/>
      <c r="WS927" s="525"/>
      <c r="WT927" s="3"/>
      <c r="WU927" s="721"/>
      <c r="WV927" s="3"/>
      <c r="WW927" s="525"/>
      <c r="WX927" s="3"/>
      <c r="WY927" s="721"/>
      <c r="WZ927" s="3"/>
      <c r="XA927" s="525"/>
      <c r="XB927" s="3"/>
      <c r="XC927" s="721"/>
      <c r="XD927" s="3"/>
      <c r="XE927" s="525"/>
      <c r="XF927" s="3"/>
      <c r="XG927" s="721"/>
      <c r="XH927" s="3"/>
      <c r="XI927" s="525"/>
      <c r="XJ927" s="3"/>
      <c r="XK927" s="721"/>
      <c r="XL927" s="3"/>
      <c r="XM927" s="525"/>
      <c r="XN927" s="3"/>
      <c r="XO927" s="721"/>
      <c r="XP927" s="3"/>
      <c r="XQ927" s="525"/>
      <c r="XR927" s="3"/>
      <c r="XS927" s="721"/>
      <c r="XT927" s="3"/>
      <c r="XU927" s="525"/>
      <c r="XV927" s="3"/>
      <c r="XW927" s="721"/>
      <c r="XX927" s="3"/>
      <c r="XY927" s="525"/>
      <c r="XZ927" s="3"/>
      <c r="YA927" s="721"/>
      <c r="YB927" s="3"/>
      <c r="YC927" s="525"/>
      <c r="YD927" s="3"/>
      <c r="YE927" s="721"/>
      <c r="YF927" s="3"/>
      <c r="YG927" s="525"/>
      <c r="YH927" s="3"/>
      <c r="YI927" s="721"/>
      <c r="YJ927" s="3"/>
      <c r="YK927" s="525"/>
      <c r="YL927" s="3"/>
      <c r="YM927" s="721"/>
      <c r="YN927" s="3"/>
      <c r="YO927" s="525"/>
      <c r="YP927" s="3"/>
      <c r="YQ927" s="721"/>
      <c r="YR927" s="3"/>
      <c r="YS927" s="525"/>
      <c r="YT927" s="3"/>
      <c r="YU927" s="721"/>
      <c r="YV927" s="3"/>
      <c r="YW927" s="525"/>
      <c r="YX927" s="3"/>
      <c r="YY927" s="721"/>
      <c r="YZ927" s="3"/>
      <c r="ZA927" s="525"/>
      <c r="ZB927" s="3"/>
      <c r="ZC927" s="721"/>
      <c r="ZD927" s="3"/>
      <c r="ZE927" s="525"/>
      <c r="ZF927" s="3"/>
      <c r="ZG927" s="721"/>
      <c r="ZH927" s="3"/>
      <c r="ZI927" s="525"/>
      <c r="ZJ927" s="3"/>
      <c r="ZK927" s="721"/>
      <c r="ZL927" s="3"/>
      <c r="ZM927" s="525"/>
      <c r="ZN927" s="3"/>
      <c r="ZO927" s="721"/>
      <c r="ZP927" s="3"/>
      <c r="ZQ927" s="525"/>
      <c r="ZR927" s="3"/>
      <c r="ZS927" s="721"/>
      <c r="ZT927" s="3"/>
      <c r="ZU927" s="525"/>
      <c r="ZV927" s="3"/>
      <c r="ZW927" s="721"/>
      <c r="ZX927" s="3"/>
      <c r="ZY927" s="525"/>
      <c r="ZZ927" s="3"/>
      <c r="AAA927" s="721"/>
      <c r="AAB927" s="3"/>
      <c r="AAC927" s="525"/>
      <c r="AAD927" s="3"/>
      <c r="AAE927" s="721"/>
      <c r="AAF927" s="3"/>
      <c r="AAG927" s="525"/>
      <c r="AAH927" s="3"/>
      <c r="AAI927" s="721"/>
      <c r="AAJ927" s="3"/>
      <c r="AAK927" s="525"/>
      <c r="AAL927" s="3"/>
      <c r="AAM927" s="721"/>
      <c r="AAN927" s="3"/>
      <c r="AAO927" s="525"/>
      <c r="AAP927" s="3"/>
      <c r="AAQ927" s="721"/>
      <c r="AAR927" s="3"/>
      <c r="AAS927" s="525"/>
      <c r="AAT927" s="3"/>
      <c r="AAU927" s="721"/>
      <c r="AAV927" s="3"/>
      <c r="AAW927" s="525"/>
      <c r="AAX927" s="3"/>
      <c r="AAY927" s="721"/>
      <c r="AAZ927" s="3"/>
      <c r="ABA927" s="525"/>
      <c r="ABB927" s="3"/>
      <c r="ABC927" s="721"/>
      <c r="ABD927" s="3"/>
      <c r="ABE927" s="525"/>
      <c r="ABF927" s="3"/>
      <c r="ABG927" s="721"/>
      <c r="ABH927" s="3"/>
      <c r="ABI927" s="525"/>
      <c r="ABJ927" s="3"/>
      <c r="ABK927" s="721"/>
      <c r="ABL927" s="3"/>
      <c r="ABM927" s="525"/>
      <c r="ABN927" s="3"/>
      <c r="ABO927" s="721"/>
      <c r="ABP927" s="3"/>
      <c r="ABQ927" s="525"/>
      <c r="ABR927" s="3"/>
      <c r="ABS927" s="721"/>
      <c r="ABT927" s="3"/>
      <c r="ABU927" s="525"/>
      <c r="ABV927" s="3"/>
      <c r="ABW927" s="721"/>
      <c r="ABX927" s="3"/>
      <c r="ABY927" s="525"/>
      <c r="ABZ927" s="3"/>
      <c r="ACA927" s="721"/>
      <c r="ACB927" s="3"/>
      <c r="ACC927" s="525"/>
      <c r="ACD927" s="3"/>
      <c r="ACE927" s="721"/>
      <c r="ACF927" s="3"/>
      <c r="ACG927" s="525"/>
      <c r="ACH927" s="3"/>
      <c r="ACI927" s="721"/>
      <c r="ACJ927" s="3"/>
      <c r="ACK927" s="525"/>
      <c r="ACL927" s="3"/>
      <c r="ACM927" s="721"/>
      <c r="ACN927" s="3"/>
      <c r="ACO927" s="525"/>
      <c r="ACP927" s="3"/>
      <c r="ACQ927" s="721"/>
      <c r="ACR927" s="3"/>
      <c r="ACS927" s="525"/>
      <c r="ACT927" s="3"/>
      <c r="ACU927" s="721"/>
      <c r="ACV927" s="3"/>
      <c r="ACW927" s="525"/>
      <c r="ACX927" s="3"/>
      <c r="ACY927" s="721"/>
      <c r="ACZ927" s="3"/>
      <c r="ADA927" s="525"/>
      <c r="ADB927" s="3"/>
      <c r="ADC927" s="721"/>
      <c r="ADD927" s="3"/>
      <c r="ADE927" s="525"/>
      <c r="ADF927" s="3"/>
      <c r="ADG927" s="721"/>
      <c r="ADH927" s="3"/>
      <c r="ADI927" s="525"/>
      <c r="ADJ927" s="3"/>
      <c r="ADK927" s="721"/>
      <c r="ADL927" s="3"/>
      <c r="ADM927" s="525"/>
      <c r="ADN927" s="3"/>
      <c r="ADO927" s="721"/>
      <c r="ADP927" s="3"/>
      <c r="ADQ927" s="525"/>
      <c r="ADR927" s="3"/>
      <c r="ADS927" s="721"/>
      <c r="ADT927" s="3"/>
      <c r="ADU927" s="525"/>
      <c r="ADV927" s="3"/>
      <c r="ADW927" s="721"/>
      <c r="ADX927" s="3"/>
      <c r="ADY927" s="525"/>
      <c r="ADZ927" s="3"/>
      <c r="AEA927" s="721"/>
      <c r="AEB927" s="3"/>
      <c r="AEC927" s="525"/>
      <c r="AED927" s="3"/>
      <c r="AEE927" s="721"/>
      <c r="AEF927" s="3"/>
      <c r="AEG927" s="525"/>
      <c r="AEH927" s="3"/>
      <c r="AEI927" s="721"/>
      <c r="AEJ927" s="3"/>
      <c r="AEK927" s="525"/>
      <c r="AEL927" s="3"/>
      <c r="AEM927" s="721"/>
      <c r="AEN927" s="3"/>
      <c r="AEO927" s="525"/>
      <c r="AEP927" s="3"/>
      <c r="AEQ927" s="721"/>
      <c r="AER927" s="3"/>
      <c r="AES927" s="525"/>
      <c r="AET927" s="3"/>
      <c r="AEU927" s="721"/>
      <c r="AEV927" s="3"/>
      <c r="AEW927" s="525"/>
      <c r="AEX927" s="3"/>
      <c r="AEY927" s="721"/>
      <c r="AEZ927" s="3"/>
      <c r="AFA927" s="525"/>
      <c r="AFB927" s="3"/>
      <c r="AFC927" s="721"/>
      <c r="AFD927" s="3"/>
      <c r="AFE927" s="525"/>
      <c r="AFF927" s="3"/>
      <c r="AFG927" s="721"/>
      <c r="AFH927" s="3"/>
      <c r="AFI927" s="525"/>
      <c r="AFJ927" s="3"/>
      <c r="AFK927" s="721"/>
      <c r="AFL927" s="3"/>
      <c r="AFM927" s="525"/>
      <c r="AFN927" s="3"/>
      <c r="AFO927" s="721"/>
      <c r="AFP927" s="3"/>
      <c r="AFQ927" s="525"/>
      <c r="AFR927" s="3"/>
      <c r="AFS927" s="721"/>
      <c r="AFT927" s="3"/>
      <c r="AFU927" s="525"/>
      <c r="AFV927" s="3"/>
      <c r="AFW927" s="721"/>
      <c r="AFX927" s="3"/>
      <c r="AFY927" s="525"/>
      <c r="AFZ927" s="3"/>
      <c r="AGA927" s="721"/>
      <c r="AGB927" s="3"/>
      <c r="AGC927" s="525"/>
      <c r="AGD927" s="3"/>
      <c r="AGE927" s="721"/>
      <c r="AGF927" s="3"/>
      <c r="AGG927" s="525"/>
      <c r="AGH927" s="3"/>
      <c r="AGI927" s="721"/>
      <c r="AGJ927" s="3"/>
      <c r="AGK927" s="525"/>
      <c r="AGL927" s="3"/>
      <c r="AGM927" s="721"/>
      <c r="AGN927" s="3"/>
      <c r="AGO927" s="525"/>
      <c r="AGP927" s="3"/>
      <c r="AGQ927" s="721"/>
      <c r="AGR927" s="3"/>
      <c r="AGS927" s="525"/>
      <c r="AGT927" s="3"/>
      <c r="AGU927" s="721"/>
      <c r="AGV927" s="3"/>
      <c r="AGW927" s="525"/>
      <c r="AGX927" s="3"/>
      <c r="AGY927" s="721"/>
      <c r="AGZ927" s="3"/>
      <c r="AHA927" s="525"/>
      <c r="AHB927" s="3"/>
      <c r="AHC927" s="721"/>
      <c r="AHD927" s="3"/>
      <c r="AHE927" s="525"/>
      <c r="AHF927" s="3"/>
      <c r="AHG927" s="721"/>
      <c r="AHH927" s="3"/>
      <c r="AHI927" s="525"/>
      <c r="AHJ927" s="3"/>
      <c r="AHK927" s="721"/>
      <c r="AHL927" s="3"/>
      <c r="AHM927" s="525"/>
      <c r="AHN927" s="3"/>
      <c r="AHO927" s="721"/>
      <c r="AHP927" s="3"/>
      <c r="AHQ927" s="525"/>
      <c r="AHR927" s="3"/>
      <c r="AHS927" s="721"/>
      <c r="AHT927" s="3"/>
      <c r="AHU927" s="525"/>
      <c r="AHV927" s="3"/>
      <c r="AHW927" s="721"/>
      <c r="AHX927" s="3"/>
      <c r="AHY927" s="525"/>
      <c r="AHZ927" s="3"/>
      <c r="AIA927" s="721"/>
      <c r="AIB927" s="3"/>
      <c r="AIC927" s="525"/>
      <c r="AID927" s="3"/>
      <c r="AIE927" s="721"/>
      <c r="AIF927" s="3"/>
      <c r="AIG927" s="525"/>
      <c r="AIH927" s="3"/>
      <c r="AII927" s="721"/>
      <c r="AIJ927" s="3"/>
      <c r="AIK927" s="525"/>
      <c r="AIL927" s="3"/>
      <c r="AIM927" s="721"/>
      <c r="AIN927" s="3"/>
      <c r="AIO927" s="525"/>
      <c r="AIP927" s="3"/>
      <c r="AIQ927" s="721"/>
      <c r="AIR927" s="3"/>
      <c r="AIS927" s="525"/>
      <c r="AIT927" s="3"/>
      <c r="AIU927" s="721"/>
      <c r="AIV927" s="3"/>
      <c r="AIW927" s="525"/>
      <c r="AIX927" s="3"/>
      <c r="AIY927" s="721"/>
      <c r="AIZ927" s="3"/>
      <c r="AJA927" s="525"/>
      <c r="AJB927" s="3"/>
      <c r="AJC927" s="721"/>
      <c r="AJD927" s="3"/>
      <c r="AJE927" s="525"/>
      <c r="AJF927" s="3"/>
      <c r="AJG927" s="721"/>
      <c r="AJH927" s="3"/>
      <c r="AJI927" s="525"/>
      <c r="AJJ927" s="3"/>
      <c r="AJK927" s="721"/>
      <c r="AJL927" s="3"/>
      <c r="AJM927" s="525"/>
      <c r="AJN927" s="3"/>
      <c r="AJO927" s="721"/>
      <c r="AJP927" s="3"/>
      <c r="AJQ927" s="525"/>
      <c r="AJR927" s="3"/>
      <c r="AJS927" s="721"/>
      <c r="AJT927" s="3"/>
      <c r="AJU927" s="525"/>
      <c r="AJV927" s="3"/>
      <c r="AJW927" s="721"/>
      <c r="AJX927" s="3"/>
      <c r="AJY927" s="525"/>
      <c r="AJZ927" s="3"/>
      <c r="AKA927" s="721"/>
      <c r="AKB927" s="3"/>
      <c r="AKC927" s="525"/>
      <c r="AKD927" s="3"/>
      <c r="AKE927" s="721"/>
      <c r="AKF927" s="3"/>
      <c r="AKG927" s="525"/>
      <c r="AKH927" s="3"/>
      <c r="AKI927" s="721"/>
      <c r="AKJ927" s="3"/>
      <c r="AKK927" s="525"/>
      <c r="AKL927" s="3"/>
      <c r="AKM927" s="721"/>
      <c r="AKN927" s="3"/>
      <c r="AKO927" s="525"/>
      <c r="AKP927" s="3"/>
      <c r="AKQ927" s="721"/>
      <c r="AKR927" s="3"/>
      <c r="AKS927" s="525"/>
      <c r="AKT927" s="3"/>
      <c r="AKU927" s="721"/>
      <c r="AKV927" s="3"/>
      <c r="AKW927" s="525"/>
      <c r="AKX927" s="3"/>
      <c r="AKY927" s="721"/>
      <c r="AKZ927" s="3"/>
      <c r="ALA927" s="525"/>
      <c r="ALB927" s="3"/>
      <c r="ALC927" s="721"/>
      <c r="ALD927" s="3"/>
      <c r="ALE927" s="525"/>
      <c r="ALF927" s="3"/>
      <c r="ALG927" s="721"/>
      <c r="ALH927" s="3"/>
      <c r="ALI927" s="525"/>
      <c r="ALJ927" s="3"/>
      <c r="ALK927" s="721"/>
      <c r="ALL927" s="3"/>
      <c r="ALM927" s="525"/>
      <c r="ALN927" s="3"/>
      <c r="ALO927" s="721"/>
      <c r="ALP927" s="3"/>
      <c r="ALQ927" s="525"/>
      <c r="ALR927" s="3"/>
      <c r="ALS927" s="721"/>
      <c r="ALT927" s="3"/>
      <c r="ALU927" s="525"/>
      <c r="ALV927" s="3"/>
      <c r="ALW927" s="721"/>
      <c r="ALX927" s="3"/>
      <c r="ALY927" s="525"/>
      <c r="ALZ927" s="3"/>
      <c r="AMA927" s="721"/>
      <c r="AMB927" s="3"/>
      <c r="AMC927" s="525"/>
      <c r="AMD927" s="3"/>
      <c r="AME927" s="721"/>
      <c r="AMF927" s="3"/>
      <c r="AMG927" s="525"/>
      <c r="AMH927" s="3"/>
      <c r="AMI927" s="721"/>
      <c r="AMJ927" s="3"/>
      <c r="AMK927" s="525"/>
      <c r="AML927" s="3"/>
      <c r="AMM927" s="721"/>
      <c r="AMN927" s="3"/>
      <c r="AMO927" s="525"/>
      <c r="AMP927" s="3"/>
      <c r="AMQ927" s="721"/>
      <c r="AMR927" s="3"/>
      <c r="AMS927" s="525"/>
      <c r="AMT927" s="3"/>
      <c r="AMU927" s="721"/>
      <c r="AMV927" s="3"/>
      <c r="AMW927" s="525"/>
      <c r="AMX927" s="3"/>
      <c r="AMY927" s="721"/>
      <c r="AMZ927" s="3"/>
      <c r="ANA927" s="525"/>
      <c r="ANB927" s="3"/>
      <c r="ANC927" s="721"/>
      <c r="AND927" s="3"/>
      <c r="ANE927" s="525"/>
      <c r="ANF927" s="3"/>
      <c r="ANG927" s="721"/>
      <c r="ANH927" s="3"/>
      <c r="ANI927" s="525"/>
      <c r="ANJ927" s="3"/>
      <c r="ANK927" s="721"/>
      <c r="ANL927" s="3"/>
      <c r="ANM927" s="525"/>
      <c r="ANN927" s="3"/>
      <c r="ANO927" s="721"/>
      <c r="ANP927" s="3"/>
      <c r="ANQ927" s="525"/>
      <c r="ANR927" s="3"/>
      <c r="ANS927" s="721"/>
      <c r="ANT927" s="3"/>
      <c r="ANU927" s="525"/>
      <c r="ANV927" s="3"/>
      <c r="ANW927" s="721"/>
      <c r="ANX927" s="3"/>
      <c r="ANY927" s="525"/>
      <c r="ANZ927" s="3"/>
      <c r="AOA927" s="721"/>
      <c r="AOB927" s="3"/>
      <c r="AOC927" s="525"/>
      <c r="AOD927" s="3"/>
      <c r="AOE927" s="721"/>
      <c r="AOF927" s="3"/>
      <c r="AOG927" s="525"/>
      <c r="AOH927" s="3"/>
      <c r="AOI927" s="721"/>
      <c r="AOJ927" s="3"/>
      <c r="AOK927" s="525"/>
      <c r="AOL927" s="3"/>
      <c r="AOM927" s="721"/>
      <c r="AON927" s="3"/>
      <c r="AOO927" s="525"/>
      <c r="AOP927" s="3"/>
      <c r="AOQ927" s="721"/>
      <c r="AOR927" s="3"/>
      <c r="AOS927" s="525"/>
      <c r="AOT927" s="3"/>
      <c r="AOU927" s="721"/>
      <c r="AOV927" s="3"/>
      <c r="AOW927" s="525"/>
      <c r="AOX927" s="3"/>
      <c r="AOY927" s="721"/>
      <c r="AOZ927" s="3"/>
      <c r="APA927" s="525"/>
      <c r="APB927" s="3"/>
      <c r="APC927" s="721"/>
      <c r="APD927" s="3"/>
      <c r="APE927" s="525"/>
      <c r="APF927" s="3"/>
      <c r="APG927" s="721"/>
      <c r="APH927" s="3"/>
      <c r="API927" s="525"/>
      <c r="APJ927" s="3"/>
      <c r="APK927" s="721"/>
      <c r="APL927" s="3"/>
      <c r="APM927" s="525"/>
      <c r="APN927" s="3"/>
      <c r="APO927" s="721"/>
      <c r="APP927" s="3"/>
      <c r="APQ927" s="525"/>
      <c r="APR927" s="3"/>
      <c r="APS927" s="721"/>
      <c r="APT927" s="3"/>
      <c r="APU927" s="525"/>
      <c r="APV927" s="3"/>
      <c r="APW927" s="721"/>
      <c r="APX927" s="3"/>
      <c r="APY927" s="525"/>
      <c r="APZ927" s="3"/>
      <c r="AQA927" s="721"/>
      <c r="AQB927" s="3"/>
      <c r="AQC927" s="525"/>
      <c r="AQD927" s="3"/>
      <c r="AQE927" s="721"/>
      <c r="AQF927" s="3"/>
      <c r="AQG927" s="525"/>
      <c r="AQH927" s="3"/>
      <c r="AQI927" s="721"/>
      <c r="AQJ927" s="3"/>
      <c r="AQK927" s="525"/>
      <c r="AQL927" s="3"/>
      <c r="AQM927" s="721"/>
      <c r="AQN927" s="3"/>
      <c r="AQO927" s="525"/>
      <c r="AQP927" s="3"/>
      <c r="AQQ927" s="721"/>
      <c r="AQR927" s="3"/>
      <c r="AQS927" s="525"/>
      <c r="AQT927" s="3"/>
      <c r="AQU927" s="721"/>
      <c r="AQV927" s="3"/>
      <c r="AQW927" s="525"/>
      <c r="AQX927" s="3"/>
      <c r="AQY927" s="721"/>
      <c r="AQZ927" s="3"/>
      <c r="ARA927" s="525"/>
      <c r="ARB927" s="3"/>
      <c r="ARC927" s="721"/>
      <c r="ARD927" s="3"/>
      <c r="ARE927" s="525"/>
      <c r="ARF927" s="3"/>
      <c r="ARG927" s="721"/>
      <c r="ARH927" s="3"/>
      <c r="ARI927" s="525"/>
      <c r="ARJ927" s="3"/>
      <c r="ARK927" s="721"/>
      <c r="ARL927" s="3"/>
      <c r="ARM927" s="525"/>
      <c r="ARN927" s="3"/>
      <c r="ARO927" s="721"/>
      <c r="ARP927" s="3"/>
      <c r="ARQ927" s="525"/>
      <c r="ARR927" s="3"/>
      <c r="ARS927" s="721"/>
      <c r="ART927" s="3"/>
      <c r="ARU927" s="525"/>
      <c r="ARV927" s="3"/>
      <c r="ARW927" s="721"/>
      <c r="ARX927" s="3"/>
      <c r="ARY927" s="525"/>
      <c r="ARZ927" s="3"/>
      <c r="ASA927" s="721"/>
      <c r="ASB927" s="3"/>
      <c r="ASC927" s="525"/>
      <c r="ASD927" s="3"/>
      <c r="ASE927" s="721"/>
      <c r="ASF927" s="3"/>
      <c r="ASG927" s="525"/>
      <c r="ASH927" s="3"/>
      <c r="ASI927" s="721"/>
      <c r="ASJ927" s="3"/>
      <c r="ASK927" s="525"/>
      <c r="ASL927" s="3"/>
      <c r="ASM927" s="721"/>
      <c r="ASN927" s="3"/>
      <c r="ASO927" s="525"/>
      <c r="ASP927" s="3"/>
      <c r="ASQ927" s="721"/>
      <c r="ASR927" s="3"/>
      <c r="ASS927" s="525"/>
      <c r="AST927" s="3"/>
      <c r="ASU927" s="721"/>
      <c r="ASV927" s="3"/>
      <c r="ASW927" s="525"/>
      <c r="ASX927" s="3"/>
      <c r="ASY927" s="721"/>
      <c r="ASZ927" s="3"/>
      <c r="ATA927" s="525"/>
      <c r="ATB927" s="3"/>
      <c r="ATC927" s="721"/>
      <c r="ATD927" s="3"/>
      <c r="ATE927" s="525"/>
      <c r="ATF927" s="3"/>
      <c r="ATG927" s="721"/>
      <c r="ATH927" s="3"/>
      <c r="ATI927" s="525"/>
      <c r="ATJ927" s="3"/>
      <c r="ATK927" s="721"/>
      <c r="ATL927" s="3"/>
      <c r="ATM927" s="525"/>
      <c r="ATN927" s="3"/>
      <c r="ATO927" s="721"/>
      <c r="ATP927" s="3"/>
      <c r="ATQ927" s="525"/>
      <c r="ATR927" s="3"/>
      <c r="ATS927" s="721"/>
      <c r="ATT927" s="3"/>
      <c r="ATU927" s="525"/>
      <c r="ATV927" s="3"/>
      <c r="ATW927" s="721"/>
      <c r="ATX927" s="3"/>
      <c r="ATY927" s="525"/>
      <c r="ATZ927" s="3"/>
      <c r="AUA927" s="721"/>
      <c r="AUB927" s="3"/>
      <c r="AUC927" s="525"/>
      <c r="AUD927" s="3"/>
      <c r="AUE927" s="721"/>
      <c r="AUF927" s="3"/>
      <c r="AUG927" s="525"/>
      <c r="AUH927" s="3"/>
      <c r="AUI927" s="721"/>
      <c r="AUJ927" s="3"/>
      <c r="AUK927" s="525"/>
      <c r="AUL927" s="3"/>
      <c r="AUM927" s="721"/>
      <c r="AUN927" s="3"/>
      <c r="AUO927" s="525"/>
      <c r="AUP927" s="3"/>
      <c r="AUQ927" s="721"/>
      <c r="AUR927" s="3"/>
      <c r="AUS927" s="525"/>
      <c r="AUT927" s="3"/>
      <c r="AUU927" s="721"/>
      <c r="AUV927" s="3"/>
      <c r="AUW927" s="525"/>
      <c r="AUX927" s="3"/>
      <c r="AUY927" s="721"/>
      <c r="AUZ927" s="3"/>
      <c r="AVA927" s="525"/>
      <c r="AVB927" s="3"/>
      <c r="AVC927" s="721"/>
      <c r="AVD927" s="3"/>
      <c r="AVE927" s="525"/>
      <c r="AVF927" s="3"/>
      <c r="AVG927" s="721"/>
      <c r="AVH927" s="3"/>
      <c r="AVI927" s="525"/>
      <c r="AVJ927" s="3"/>
      <c r="AVK927" s="721"/>
      <c r="AVL927" s="3"/>
      <c r="AVM927" s="525"/>
      <c r="AVN927" s="3"/>
      <c r="AVO927" s="721"/>
      <c r="AVP927" s="3"/>
      <c r="AVQ927" s="525"/>
      <c r="AVR927" s="3"/>
      <c r="AVS927" s="721"/>
      <c r="AVT927" s="3"/>
      <c r="AVU927" s="525"/>
      <c r="AVV927" s="3"/>
      <c r="AVW927" s="721"/>
      <c r="AVX927" s="3"/>
      <c r="AVY927" s="525"/>
      <c r="AVZ927" s="3"/>
      <c r="AWA927" s="721"/>
      <c r="AWB927" s="3"/>
      <c r="AWC927" s="525"/>
      <c r="AWD927" s="3"/>
      <c r="AWE927" s="721"/>
      <c r="AWF927" s="3"/>
      <c r="AWG927" s="525"/>
      <c r="AWH927" s="3"/>
      <c r="AWI927" s="721"/>
      <c r="AWJ927" s="3"/>
      <c r="AWK927" s="525"/>
      <c r="AWL927" s="3"/>
      <c r="AWM927" s="721"/>
      <c r="AWN927" s="3"/>
      <c r="AWO927" s="525"/>
      <c r="AWP927" s="3"/>
      <c r="AWQ927" s="721"/>
      <c r="AWR927" s="3"/>
      <c r="AWS927" s="525"/>
      <c r="AWT927" s="3"/>
      <c r="AWU927" s="721"/>
      <c r="AWV927" s="3"/>
      <c r="AWW927" s="525"/>
      <c r="AWX927" s="3"/>
      <c r="AWY927" s="721"/>
      <c r="AWZ927" s="3"/>
      <c r="AXA927" s="525"/>
      <c r="AXB927" s="3"/>
      <c r="AXC927" s="721"/>
      <c r="AXD927" s="3"/>
      <c r="AXE927" s="525"/>
      <c r="AXF927" s="3"/>
      <c r="AXG927" s="721"/>
      <c r="AXH927" s="3"/>
      <c r="AXI927" s="525"/>
      <c r="AXJ927" s="3"/>
      <c r="AXK927" s="721"/>
      <c r="AXL927" s="3"/>
      <c r="AXM927" s="525"/>
      <c r="AXN927" s="3"/>
      <c r="AXO927" s="721"/>
      <c r="AXP927" s="3"/>
      <c r="AXQ927" s="525"/>
      <c r="AXR927" s="3"/>
      <c r="AXS927" s="721"/>
      <c r="AXT927" s="3"/>
      <c r="AXU927" s="525"/>
      <c r="AXV927" s="3"/>
      <c r="AXW927" s="721"/>
      <c r="AXX927" s="3"/>
      <c r="AXY927" s="525"/>
      <c r="AXZ927" s="3"/>
      <c r="AYA927" s="721"/>
      <c r="AYB927" s="3"/>
      <c r="AYC927" s="525"/>
      <c r="AYD927" s="3"/>
      <c r="AYE927" s="721"/>
      <c r="AYF927" s="3"/>
      <c r="AYG927" s="525"/>
      <c r="AYH927" s="3"/>
      <c r="AYI927" s="721"/>
      <c r="AYJ927" s="3"/>
      <c r="AYK927" s="525"/>
      <c r="AYL927" s="3"/>
      <c r="AYM927" s="721"/>
      <c r="AYN927" s="3"/>
      <c r="AYO927" s="525"/>
      <c r="AYP927" s="3"/>
      <c r="AYQ927" s="721"/>
      <c r="AYR927" s="3"/>
      <c r="AYS927" s="525"/>
      <c r="AYT927" s="3"/>
      <c r="AYU927" s="721"/>
      <c r="AYV927" s="3"/>
      <c r="AYW927" s="525"/>
      <c r="AYX927" s="3"/>
      <c r="AYY927" s="721"/>
      <c r="AYZ927" s="3"/>
      <c r="AZA927" s="525"/>
      <c r="AZB927" s="3"/>
      <c r="AZC927" s="721"/>
      <c r="AZD927" s="3"/>
      <c r="AZE927" s="525"/>
      <c r="AZF927" s="3"/>
      <c r="AZG927" s="721"/>
      <c r="AZH927" s="3"/>
      <c r="AZI927" s="525"/>
      <c r="AZJ927" s="3"/>
      <c r="AZK927" s="721"/>
      <c r="AZL927" s="3"/>
      <c r="AZM927" s="525"/>
      <c r="AZN927" s="3"/>
      <c r="AZO927" s="721"/>
      <c r="AZP927" s="3"/>
      <c r="AZQ927" s="525"/>
      <c r="AZR927" s="3"/>
      <c r="AZS927" s="721"/>
      <c r="AZT927" s="3"/>
      <c r="AZU927" s="525"/>
      <c r="AZV927" s="3"/>
      <c r="AZW927" s="721"/>
      <c r="AZX927" s="3"/>
      <c r="AZY927" s="525"/>
      <c r="AZZ927" s="3"/>
      <c r="BAA927" s="721"/>
      <c r="BAB927" s="3"/>
      <c r="BAC927" s="525"/>
      <c r="BAD927" s="3"/>
      <c r="BAE927" s="721"/>
      <c r="BAF927" s="3"/>
      <c r="BAG927" s="525"/>
      <c r="BAH927" s="3"/>
      <c r="BAI927" s="721"/>
      <c r="BAJ927" s="3"/>
      <c r="BAK927" s="525"/>
      <c r="BAL927" s="3"/>
      <c r="BAM927" s="721"/>
      <c r="BAN927" s="3"/>
      <c r="BAO927" s="525"/>
      <c r="BAP927" s="3"/>
      <c r="BAQ927" s="721"/>
      <c r="BAR927" s="3"/>
      <c r="BAS927" s="525"/>
      <c r="BAT927" s="3"/>
      <c r="BAU927" s="721"/>
      <c r="BAV927" s="3"/>
      <c r="BAW927" s="525"/>
      <c r="BAX927" s="3"/>
      <c r="BAY927" s="721"/>
      <c r="BAZ927" s="3"/>
      <c r="BBA927" s="525"/>
      <c r="BBB927" s="3"/>
      <c r="BBC927" s="721"/>
      <c r="BBD927" s="3"/>
      <c r="BBE927" s="525"/>
      <c r="BBF927" s="3"/>
      <c r="BBG927" s="721"/>
      <c r="BBH927" s="3"/>
      <c r="BBI927" s="525"/>
      <c r="BBJ927" s="3"/>
      <c r="BBK927" s="721"/>
      <c r="BBL927" s="3"/>
      <c r="BBM927" s="525"/>
      <c r="BBN927" s="3"/>
      <c r="BBO927" s="721"/>
      <c r="BBP927" s="3"/>
      <c r="BBQ927" s="525"/>
      <c r="BBR927" s="3"/>
      <c r="BBS927" s="721"/>
      <c r="BBT927" s="3"/>
      <c r="BBU927" s="525"/>
      <c r="BBV927" s="3"/>
      <c r="BBW927" s="721"/>
      <c r="BBX927" s="3"/>
      <c r="BBY927" s="525"/>
      <c r="BBZ927" s="3"/>
      <c r="BCA927" s="721"/>
      <c r="BCB927" s="3"/>
      <c r="BCC927" s="525"/>
      <c r="BCD927" s="3"/>
      <c r="BCE927" s="721"/>
      <c r="BCF927" s="3"/>
      <c r="BCG927" s="525"/>
      <c r="BCH927" s="3"/>
      <c r="BCI927" s="721"/>
      <c r="BCJ927" s="3"/>
      <c r="BCK927" s="525"/>
      <c r="BCL927" s="3"/>
      <c r="BCM927" s="721"/>
      <c r="BCN927" s="3"/>
      <c r="BCO927" s="525"/>
      <c r="BCP927" s="3"/>
      <c r="BCQ927" s="721"/>
      <c r="BCR927" s="3"/>
      <c r="BCS927" s="525"/>
      <c r="BCT927" s="3"/>
      <c r="BCU927" s="721"/>
      <c r="BCV927" s="3"/>
      <c r="BCW927" s="525"/>
      <c r="BCX927" s="3"/>
      <c r="BCY927" s="721"/>
      <c r="BCZ927" s="3"/>
      <c r="BDA927" s="525"/>
      <c r="BDB927" s="3"/>
      <c r="BDC927" s="721"/>
      <c r="BDD927" s="3"/>
      <c r="BDE927" s="525"/>
      <c r="BDF927" s="3"/>
      <c r="BDG927" s="721"/>
      <c r="BDH927" s="3"/>
      <c r="BDI927" s="525"/>
      <c r="BDJ927" s="3"/>
      <c r="BDK927" s="721"/>
      <c r="BDL927" s="3"/>
      <c r="BDM927" s="525"/>
      <c r="BDN927" s="3"/>
      <c r="BDO927" s="721"/>
      <c r="BDP927" s="3"/>
      <c r="BDQ927" s="525"/>
      <c r="BDR927" s="3"/>
      <c r="BDS927" s="721"/>
      <c r="BDT927" s="3"/>
      <c r="BDU927" s="525"/>
      <c r="BDV927" s="3"/>
      <c r="BDW927" s="721"/>
      <c r="BDX927" s="3"/>
      <c r="BDY927" s="525"/>
      <c r="BDZ927" s="3"/>
      <c r="BEA927" s="721"/>
      <c r="BEB927" s="3"/>
      <c r="BEC927" s="525"/>
      <c r="BED927" s="3"/>
      <c r="BEE927" s="721"/>
      <c r="BEF927" s="3"/>
      <c r="BEG927" s="525"/>
      <c r="BEH927" s="3"/>
      <c r="BEI927" s="721"/>
      <c r="BEJ927" s="3"/>
      <c r="BEK927" s="525"/>
      <c r="BEL927" s="3"/>
      <c r="BEM927" s="721"/>
      <c r="BEN927" s="3"/>
      <c r="BEO927" s="525"/>
      <c r="BEP927" s="3"/>
      <c r="BEQ927" s="721"/>
      <c r="BER927" s="3"/>
      <c r="BES927" s="525"/>
      <c r="BET927" s="3"/>
      <c r="BEU927" s="721"/>
      <c r="BEV927" s="3"/>
      <c r="BEW927" s="525"/>
      <c r="BEX927" s="3"/>
      <c r="BEY927" s="721"/>
      <c r="BEZ927" s="3"/>
      <c r="BFA927" s="525"/>
      <c r="BFB927" s="3"/>
      <c r="BFC927" s="721"/>
      <c r="BFD927" s="3"/>
      <c r="BFE927" s="525"/>
      <c r="BFF927" s="3"/>
      <c r="BFG927" s="721"/>
      <c r="BFH927" s="3"/>
      <c r="BFI927" s="525"/>
      <c r="BFJ927" s="3"/>
      <c r="BFK927" s="721"/>
      <c r="BFL927" s="3"/>
      <c r="BFM927" s="525"/>
      <c r="BFN927" s="3"/>
      <c r="BFO927" s="721"/>
      <c r="BFP927" s="3"/>
      <c r="BFQ927" s="525"/>
      <c r="BFR927" s="3"/>
      <c r="BFS927" s="721"/>
      <c r="BFT927" s="3"/>
      <c r="BFU927" s="525"/>
      <c r="BFV927" s="3"/>
      <c r="BFW927" s="721"/>
      <c r="BFX927" s="3"/>
      <c r="BFY927" s="525"/>
      <c r="BFZ927" s="3"/>
      <c r="BGA927" s="721"/>
      <c r="BGB927" s="3"/>
      <c r="BGC927" s="525"/>
      <c r="BGD927" s="3"/>
      <c r="BGE927" s="721"/>
      <c r="BGF927" s="3"/>
      <c r="BGG927" s="525"/>
      <c r="BGH927" s="3"/>
      <c r="BGI927" s="721"/>
      <c r="BGJ927" s="3"/>
      <c r="BGK927" s="525"/>
      <c r="BGL927" s="3"/>
      <c r="BGM927" s="721"/>
      <c r="BGN927" s="3"/>
      <c r="BGO927" s="525"/>
      <c r="BGP927" s="3"/>
      <c r="BGQ927" s="721"/>
      <c r="BGR927" s="3"/>
      <c r="BGS927" s="525"/>
      <c r="BGT927" s="3"/>
      <c r="BGU927" s="721"/>
      <c r="BGV927" s="3"/>
      <c r="BGW927" s="525"/>
      <c r="BGX927" s="3"/>
      <c r="BGY927" s="721"/>
      <c r="BGZ927" s="3"/>
      <c r="BHA927" s="525"/>
      <c r="BHB927" s="3"/>
      <c r="BHC927" s="721"/>
      <c r="BHD927" s="3"/>
      <c r="BHE927" s="525"/>
      <c r="BHF927" s="3"/>
      <c r="BHG927" s="721"/>
      <c r="BHH927" s="3"/>
      <c r="BHI927" s="525"/>
      <c r="BHJ927" s="3"/>
      <c r="BHK927" s="721"/>
      <c r="BHL927" s="3"/>
      <c r="BHM927" s="525"/>
      <c r="BHN927" s="3"/>
      <c r="BHO927" s="721"/>
      <c r="BHP927" s="3"/>
      <c r="BHQ927" s="525"/>
      <c r="BHR927" s="3"/>
      <c r="BHS927" s="721"/>
      <c r="BHT927" s="3"/>
      <c r="BHU927" s="525"/>
      <c r="BHV927" s="3"/>
      <c r="BHW927" s="721"/>
      <c r="BHX927" s="3"/>
      <c r="BHY927" s="525"/>
      <c r="BHZ927" s="3"/>
      <c r="BIA927" s="721"/>
      <c r="BIB927" s="3"/>
      <c r="BIC927" s="525"/>
      <c r="BID927" s="3"/>
      <c r="BIE927" s="721"/>
      <c r="BIF927" s="3"/>
      <c r="BIG927" s="525"/>
      <c r="BIH927" s="3"/>
      <c r="BII927" s="721"/>
      <c r="BIJ927" s="3"/>
      <c r="BIK927" s="525"/>
      <c r="BIL927" s="3"/>
      <c r="BIM927" s="721"/>
      <c r="BIN927" s="3"/>
      <c r="BIO927" s="525"/>
      <c r="BIP927" s="3"/>
      <c r="BIQ927" s="721"/>
      <c r="BIR927" s="3"/>
      <c r="BIS927" s="525"/>
      <c r="BIT927" s="3"/>
      <c r="BIU927" s="721"/>
      <c r="BIV927" s="3"/>
      <c r="BIW927" s="525"/>
      <c r="BIX927" s="3"/>
      <c r="BIY927" s="721"/>
      <c r="BIZ927" s="3"/>
      <c r="BJA927" s="525"/>
      <c r="BJB927" s="3"/>
      <c r="BJC927" s="721"/>
      <c r="BJD927" s="3"/>
      <c r="BJE927" s="525"/>
      <c r="BJF927" s="3"/>
      <c r="BJG927" s="721"/>
      <c r="BJH927" s="3"/>
      <c r="BJI927" s="525"/>
      <c r="BJJ927" s="3"/>
      <c r="BJK927" s="721"/>
      <c r="BJL927" s="3"/>
      <c r="BJM927" s="525"/>
      <c r="BJN927" s="3"/>
      <c r="BJO927" s="721"/>
      <c r="BJP927" s="3"/>
      <c r="BJQ927" s="525"/>
      <c r="BJR927" s="3"/>
      <c r="BJS927" s="721"/>
      <c r="BJT927" s="3"/>
      <c r="BJU927" s="525"/>
      <c r="BJV927" s="3"/>
      <c r="BJW927" s="721"/>
      <c r="BJX927" s="3"/>
      <c r="BJY927" s="525"/>
      <c r="BJZ927" s="3"/>
      <c r="BKA927" s="721"/>
      <c r="BKB927" s="3"/>
      <c r="BKC927" s="525"/>
      <c r="BKD927" s="3"/>
      <c r="BKE927" s="721"/>
      <c r="BKF927" s="3"/>
      <c r="BKG927" s="525"/>
      <c r="BKH927" s="3"/>
      <c r="BKI927" s="721"/>
      <c r="BKJ927" s="3"/>
      <c r="BKK927" s="525"/>
      <c r="BKL927" s="3"/>
      <c r="BKM927" s="721"/>
      <c r="BKN927" s="3"/>
      <c r="BKO927" s="525"/>
      <c r="BKP927" s="3"/>
      <c r="BKQ927" s="721"/>
      <c r="BKR927" s="3"/>
      <c r="BKS927" s="525"/>
      <c r="BKT927" s="3"/>
      <c r="BKU927" s="721"/>
      <c r="BKV927" s="3"/>
      <c r="BKW927" s="525"/>
      <c r="BKX927" s="3"/>
      <c r="BKY927" s="721"/>
      <c r="BKZ927" s="3"/>
      <c r="BLA927" s="525"/>
      <c r="BLB927" s="3"/>
      <c r="BLC927" s="721"/>
      <c r="BLD927" s="3"/>
      <c r="BLE927" s="525"/>
      <c r="BLF927" s="3"/>
      <c r="BLG927" s="721"/>
      <c r="BLH927" s="3"/>
      <c r="BLI927" s="525"/>
      <c r="BLJ927" s="3"/>
      <c r="BLK927" s="721"/>
      <c r="BLL927" s="3"/>
      <c r="BLM927" s="525"/>
      <c r="BLN927" s="3"/>
      <c r="BLO927" s="721"/>
      <c r="BLP927" s="3"/>
      <c r="BLQ927" s="525"/>
      <c r="BLR927" s="3"/>
      <c r="BLS927" s="721"/>
      <c r="BLT927" s="3"/>
      <c r="BLU927" s="525"/>
      <c r="BLV927" s="3"/>
      <c r="BLW927" s="721"/>
      <c r="BLX927" s="3"/>
      <c r="BLY927" s="525"/>
      <c r="BLZ927" s="3"/>
      <c r="BMA927" s="721"/>
      <c r="BMB927" s="3"/>
      <c r="BMC927" s="525"/>
      <c r="BMD927" s="3"/>
      <c r="BME927" s="721"/>
      <c r="BMF927" s="3"/>
      <c r="BMG927" s="525"/>
      <c r="BMH927" s="3"/>
      <c r="BMI927" s="721"/>
      <c r="BMJ927" s="3"/>
      <c r="BMK927" s="525"/>
      <c r="BML927" s="3"/>
      <c r="BMM927" s="721"/>
      <c r="BMN927" s="3"/>
      <c r="BMO927" s="525"/>
      <c r="BMP927" s="3"/>
      <c r="BMQ927" s="721"/>
      <c r="BMR927" s="3"/>
      <c r="BMS927" s="525"/>
      <c r="BMT927" s="3"/>
      <c r="BMU927" s="721"/>
      <c r="BMV927" s="3"/>
      <c r="BMW927" s="525"/>
      <c r="BMX927" s="3"/>
      <c r="BMY927" s="721"/>
      <c r="BMZ927" s="3"/>
      <c r="BNA927" s="525"/>
      <c r="BNB927" s="3"/>
      <c r="BNC927" s="721"/>
      <c r="BND927" s="3"/>
      <c r="BNE927" s="525"/>
      <c r="BNF927" s="3"/>
      <c r="BNG927" s="721"/>
      <c r="BNH927" s="3"/>
      <c r="BNI927" s="525"/>
      <c r="BNJ927" s="3"/>
      <c r="BNK927" s="721"/>
      <c r="BNL927" s="3"/>
      <c r="BNM927" s="525"/>
      <c r="BNN927" s="3"/>
      <c r="BNO927" s="721"/>
      <c r="BNP927" s="3"/>
      <c r="BNQ927" s="525"/>
      <c r="BNR927" s="3"/>
      <c r="BNS927" s="721"/>
      <c r="BNT927" s="3"/>
      <c r="BNU927" s="525"/>
      <c r="BNV927" s="3"/>
      <c r="BNW927" s="721"/>
      <c r="BNX927" s="3"/>
      <c r="BNY927" s="525"/>
      <c r="BNZ927" s="3"/>
      <c r="BOA927" s="721"/>
      <c r="BOB927" s="3"/>
      <c r="BOC927" s="525"/>
      <c r="BOD927" s="3"/>
      <c r="BOE927" s="721"/>
      <c r="BOF927" s="3"/>
      <c r="BOG927" s="525"/>
      <c r="BOH927" s="3"/>
      <c r="BOI927" s="721"/>
      <c r="BOJ927" s="3"/>
      <c r="BOK927" s="525"/>
      <c r="BOL927" s="3"/>
      <c r="BOM927" s="721"/>
      <c r="BON927" s="3"/>
      <c r="BOO927" s="525"/>
      <c r="BOP927" s="3"/>
      <c r="BOQ927" s="721"/>
      <c r="BOR927" s="3"/>
      <c r="BOS927" s="525"/>
      <c r="BOT927" s="3"/>
      <c r="BOU927" s="721"/>
      <c r="BOV927" s="3"/>
      <c r="BOW927" s="525"/>
      <c r="BOX927" s="3"/>
      <c r="BOY927" s="721"/>
      <c r="BOZ927" s="3"/>
      <c r="BPA927" s="525"/>
      <c r="BPB927" s="3"/>
      <c r="BPC927" s="721"/>
      <c r="BPD927" s="3"/>
      <c r="BPE927" s="525"/>
      <c r="BPF927" s="3"/>
      <c r="BPG927" s="721"/>
      <c r="BPH927" s="3"/>
      <c r="BPI927" s="525"/>
      <c r="BPJ927" s="3"/>
      <c r="BPK927" s="721"/>
      <c r="BPL927" s="3"/>
      <c r="BPM927" s="525"/>
      <c r="BPN927" s="3"/>
      <c r="BPO927" s="721"/>
      <c r="BPP927" s="3"/>
      <c r="BPQ927" s="525"/>
      <c r="BPR927" s="3"/>
      <c r="BPS927" s="721"/>
      <c r="BPT927" s="3"/>
      <c r="BPU927" s="525"/>
      <c r="BPV927" s="3"/>
      <c r="BPW927" s="721"/>
      <c r="BPX927" s="3"/>
      <c r="BPY927" s="525"/>
      <c r="BPZ927" s="3"/>
      <c r="BQA927" s="721"/>
      <c r="BQB927" s="3"/>
      <c r="BQC927" s="525"/>
      <c r="BQD927" s="3"/>
      <c r="BQE927" s="721"/>
      <c r="BQF927" s="3"/>
      <c r="BQG927" s="525"/>
      <c r="BQH927" s="3"/>
      <c r="BQI927" s="721"/>
      <c r="BQJ927" s="3"/>
      <c r="BQK927" s="525"/>
      <c r="BQL927" s="3"/>
      <c r="BQM927" s="721"/>
      <c r="BQN927" s="3"/>
      <c r="BQO927" s="525"/>
      <c r="BQP927" s="3"/>
      <c r="BQQ927" s="721"/>
      <c r="BQR927" s="3"/>
      <c r="BQS927" s="525"/>
      <c r="BQT927" s="3"/>
      <c r="BQU927" s="721"/>
      <c r="BQV927" s="3"/>
      <c r="BQW927" s="525"/>
      <c r="BQX927" s="3"/>
      <c r="BQY927" s="721"/>
      <c r="BQZ927" s="3"/>
      <c r="BRA927" s="525"/>
      <c r="BRB927" s="3"/>
      <c r="BRC927" s="721"/>
      <c r="BRD927" s="3"/>
      <c r="BRE927" s="525"/>
      <c r="BRF927" s="3"/>
      <c r="BRG927" s="721"/>
      <c r="BRH927" s="3"/>
      <c r="BRI927" s="525"/>
      <c r="BRJ927" s="3"/>
      <c r="BRK927" s="721"/>
      <c r="BRL927" s="3"/>
      <c r="BRM927" s="525"/>
      <c r="BRN927" s="3"/>
      <c r="BRO927" s="721"/>
      <c r="BRP927" s="3"/>
      <c r="BRQ927" s="525"/>
      <c r="BRR927" s="3"/>
      <c r="BRS927" s="721"/>
      <c r="BRT927" s="3"/>
      <c r="BRU927" s="525"/>
      <c r="BRV927" s="3"/>
      <c r="BRW927" s="721"/>
      <c r="BRX927" s="3"/>
      <c r="BRY927" s="525"/>
      <c r="BRZ927" s="3"/>
      <c r="BSA927" s="721"/>
      <c r="BSB927" s="3"/>
      <c r="BSC927" s="525"/>
      <c r="BSD927" s="3"/>
      <c r="BSE927" s="721"/>
      <c r="BSF927" s="3"/>
      <c r="BSG927" s="525"/>
      <c r="BSH927" s="3"/>
      <c r="BSI927" s="721"/>
      <c r="BSJ927" s="3"/>
      <c r="BSK927" s="525"/>
      <c r="BSL927" s="3"/>
      <c r="BSM927" s="721"/>
      <c r="BSN927" s="3"/>
      <c r="BSO927" s="525"/>
      <c r="BSP927" s="3"/>
      <c r="BSQ927" s="721"/>
      <c r="BSR927" s="3"/>
      <c r="BSS927" s="525"/>
      <c r="BST927" s="3"/>
      <c r="BSU927" s="721"/>
      <c r="BSV927" s="3"/>
      <c r="BSW927" s="525"/>
      <c r="BSX927" s="3"/>
      <c r="BSY927" s="721"/>
      <c r="BSZ927" s="3"/>
      <c r="BTA927" s="525"/>
      <c r="BTB927" s="3"/>
      <c r="BTC927" s="721"/>
      <c r="BTD927" s="3"/>
      <c r="BTE927" s="525"/>
      <c r="BTF927" s="3"/>
      <c r="BTG927" s="721"/>
      <c r="BTH927" s="3"/>
      <c r="BTI927" s="525"/>
      <c r="BTJ927" s="3"/>
      <c r="BTK927" s="721"/>
      <c r="BTL927" s="3"/>
      <c r="BTM927" s="525"/>
      <c r="BTN927" s="3"/>
      <c r="BTO927" s="721"/>
      <c r="BTP927" s="3"/>
      <c r="BTQ927" s="525"/>
      <c r="BTR927" s="3"/>
      <c r="BTS927" s="721"/>
      <c r="BTT927" s="3"/>
      <c r="BTU927" s="525"/>
      <c r="BTV927" s="3"/>
      <c r="BTW927" s="721"/>
      <c r="BTX927" s="3"/>
      <c r="BTY927" s="525"/>
      <c r="BTZ927" s="3"/>
      <c r="BUA927" s="721"/>
      <c r="BUB927" s="3"/>
      <c r="BUC927" s="525"/>
      <c r="BUD927" s="3"/>
      <c r="BUE927" s="721"/>
      <c r="BUF927" s="3"/>
      <c r="BUG927" s="525"/>
      <c r="BUH927" s="3"/>
      <c r="BUI927" s="721"/>
      <c r="BUJ927" s="3"/>
      <c r="BUK927" s="525"/>
      <c r="BUL927" s="3"/>
      <c r="BUM927" s="721"/>
      <c r="BUN927" s="3"/>
      <c r="BUO927" s="525"/>
      <c r="BUP927" s="3"/>
      <c r="BUQ927" s="721"/>
      <c r="BUR927" s="3"/>
      <c r="BUS927" s="525"/>
      <c r="BUT927" s="3"/>
      <c r="BUU927" s="721"/>
      <c r="BUV927" s="3"/>
      <c r="BUW927" s="525"/>
      <c r="BUX927" s="3"/>
      <c r="BUY927" s="721"/>
      <c r="BUZ927" s="3"/>
      <c r="BVA927" s="525"/>
      <c r="BVB927" s="3"/>
      <c r="BVC927" s="721"/>
      <c r="BVD927" s="3"/>
      <c r="BVE927" s="525"/>
      <c r="BVF927" s="3"/>
      <c r="BVG927" s="721"/>
      <c r="BVH927" s="3"/>
      <c r="BVI927" s="525"/>
      <c r="BVJ927" s="3"/>
      <c r="BVK927" s="721"/>
      <c r="BVL927" s="3"/>
      <c r="BVM927" s="525"/>
      <c r="BVN927" s="3"/>
      <c r="BVO927" s="721"/>
      <c r="BVP927" s="3"/>
      <c r="BVQ927" s="525"/>
      <c r="BVR927" s="3"/>
      <c r="BVS927" s="721"/>
      <c r="BVT927" s="3"/>
      <c r="BVU927" s="525"/>
      <c r="BVV927" s="3"/>
      <c r="BVW927" s="721"/>
      <c r="BVX927" s="3"/>
      <c r="BVY927" s="525"/>
      <c r="BVZ927" s="3"/>
      <c r="BWA927" s="721"/>
      <c r="BWB927" s="3"/>
      <c r="BWC927" s="525"/>
      <c r="BWD927" s="3"/>
      <c r="BWE927" s="721"/>
      <c r="BWF927" s="3"/>
      <c r="BWG927" s="525"/>
      <c r="BWH927" s="3"/>
      <c r="BWI927" s="721"/>
      <c r="BWJ927" s="3"/>
      <c r="BWK927" s="525"/>
      <c r="BWL927" s="3"/>
      <c r="BWM927" s="721"/>
      <c r="BWN927" s="3"/>
      <c r="BWO927" s="525"/>
      <c r="BWP927" s="3"/>
      <c r="BWQ927" s="721"/>
      <c r="BWR927" s="3"/>
      <c r="BWS927" s="525"/>
      <c r="BWT927" s="3"/>
      <c r="BWU927" s="721"/>
      <c r="BWV927" s="3"/>
      <c r="BWW927" s="525"/>
      <c r="BWX927" s="3"/>
      <c r="BWY927" s="721"/>
      <c r="BWZ927" s="3"/>
      <c r="BXA927" s="525"/>
      <c r="BXB927" s="3"/>
      <c r="BXC927" s="721"/>
      <c r="BXD927" s="3"/>
      <c r="BXE927" s="525"/>
      <c r="BXF927" s="3"/>
      <c r="BXG927" s="721"/>
      <c r="BXH927" s="3"/>
      <c r="BXI927" s="525"/>
      <c r="BXJ927" s="3"/>
      <c r="BXK927" s="721"/>
      <c r="BXL927" s="3"/>
      <c r="BXM927" s="525"/>
      <c r="BXN927" s="3"/>
      <c r="BXO927" s="721"/>
      <c r="BXP927" s="3"/>
      <c r="BXQ927" s="525"/>
      <c r="BXR927" s="3"/>
      <c r="BXS927" s="721"/>
      <c r="BXT927" s="3"/>
      <c r="BXU927" s="525"/>
      <c r="BXV927" s="3"/>
      <c r="BXW927" s="721"/>
      <c r="BXX927" s="3"/>
      <c r="BXY927" s="525"/>
      <c r="BXZ927" s="3"/>
      <c r="BYA927" s="721"/>
      <c r="BYB927" s="3"/>
      <c r="BYC927" s="525"/>
      <c r="BYD927" s="3"/>
      <c r="BYE927" s="721"/>
      <c r="BYF927" s="3"/>
      <c r="BYG927" s="525"/>
      <c r="BYH927" s="3"/>
      <c r="BYI927" s="721"/>
      <c r="BYJ927" s="3"/>
      <c r="BYK927" s="525"/>
      <c r="BYL927" s="3"/>
      <c r="BYM927" s="721"/>
      <c r="BYN927" s="3"/>
      <c r="BYO927" s="525"/>
      <c r="BYP927" s="3"/>
      <c r="BYQ927" s="721"/>
      <c r="BYR927" s="3"/>
      <c r="BYS927" s="525"/>
      <c r="BYT927" s="3"/>
      <c r="BYU927" s="721"/>
      <c r="BYV927" s="3"/>
      <c r="BYW927" s="525"/>
      <c r="BYX927" s="3"/>
      <c r="BYY927" s="721"/>
      <c r="BYZ927" s="3"/>
      <c r="BZA927" s="525"/>
      <c r="BZB927" s="3"/>
      <c r="BZC927" s="721"/>
      <c r="BZD927" s="3"/>
      <c r="BZE927" s="525"/>
      <c r="BZF927" s="3"/>
      <c r="BZG927" s="721"/>
      <c r="BZH927" s="3"/>
      <c r="BZI927" s="525"/>
      <c r="BZJ927" s="3"/>
      <c r="BZK927" s="721"/>
      <c r="BZL927" s="3"/>
      <c r="BZM927" s="525"/>
      <c r="BZN927" s="3"/>
      <c r="BZO927" s="721"/>
      <c r="BZP927" s="3"/>
      <c r="BZQ927" s="525"/>
      <c r="BZR927" s="3"/>
      <c r="BZS927" s="721"/>
      <c r="BZT927" s="3"/>
      <c r="BZU927" s="525"/>
      <c r="BZV927" s="3"/>
      <c r="BZW927" s="721"/>
      <c r="BZX927" s="3"/>
      <c r="BZY927" s="525"/>
      <c r="BZZ927" s="3"/>
      <c r="CAA927" s="721"/>
      <c r="CAB927" s="3"/>
      <c r="CAC927" s="525"/>
      <c r="CAD927" s="3"/>
      <c r="CAE927" s="721"/>
      <c r="CAF927" s="3"/>
      <c r="CAG927" s="525"/>
      <c r="CAH927" s="3"/>
      <c r="CAI927" s="721"/>
      <c r="CAJ927" s="3"/>
      <c r="CAK927" s="525"/>
      <c r="CAL927" s="3"/>
      <c r="CAM927" s="721"/>
      <c r="CAN927" s="3"/>
      <c r="CAO927" s="525"/>
      <c r="CAP927" s="3"/>
      <c r="CAQ927" s="721"/>
      <c r="CAR927" s="3"/>
      <c r="CAS927" s="525"/>
      <c r="CAT927" s="3"/>
      <c r="CAU927" s="721"/>
      <c r="CAV927" s="3"/>
      <c r="CAW927" s="525"/>
      <c r="CAX927" s="3"/>
      <c r="CAY927" s="721"/>
      <c r="CAZ927" s="3"/>
      <c r="CBA927" s="525"/>
      <c r="CBB927" s="3"/>
      <c r="CBC927" s="721"/>
      <c r="CBD927" s="3"/>
      <c r="CBE927" s="525"/>
      <c r="CBF927" s="3"/>
      <c r="CBG927" s="721"/>
      <c r="CBH927" s="3"/>
      <c r="CBI927" s="525"/>
      <c r="CBJ927" s="3"/>
      <c r="CBK927" s="721"/>
      <c r="CBL927" s="3"/>
      <c r="CBM927" s="525"/>
      <c r="CBN927" s="3"/>
      <c r="CBO927" s="721"/>
      <c r="CBP927" s="3"/>
      <c r="CBQ927" s="525"/>
      <c r="CBR927" s="3"/>
      <c r="CBS927" s="721"/>
      <c r="CBT927" s="3"/>
      <c r="CBU927" s="525"/>
      <c r="CBV927" s="3"/>
      <c r="CBW927" s="721"/>
      <c r="CBX927" s="3"/>
      <c r="CBY927" s="525"/>
      <c r="CBZ927" s="3"/>
      <c r="CCA927" s="721"/>
      <c r="CCB927" s="3"/>
      <c r="CCC927" s="525"/>
      <c r="CCD927" s="3"/>
      <c r="CCE927" s="721"/>
      <c r="CCF927" s="3"/>
      <c r="CCG927" s="525"/>
      <c r="CCH927" s="3"/>
      <c r="CCI927" s="721"/>
      <c r="CCJ927" s="3"/>
      <c r="CCK927" s="525"/>
      <c r="CCL927" s="3"/>
      <c r="CCM927" s="721"/>
      <c r="CCN927" s="3"/>
      <c r="CCO927" s="525"/>
      <c r="CCP927" s="3"/>
      <c r="CCQ927" s="721"/>
      <c r="CCR927" s="3"/>
      <c r="CCS927" s="525"/>
      <c r="CCT927" s="3"/>
      <c r="CCU927" s="721"/>
      <c r="CCV927" s="3"/>
      <c r="CCW927" s="525"/>
      <c r="CCX927" s="3"/>
      <c r="CCY927" s="721"/>
      <c r="CCZ927" s="3"/>
      <c r="CDA927" s="525"/>
      <c r="CDB927" s="3"/>
      <c r="CDC927" s="721"/>
      <c r="CDD927" s="3"/>
      <c r="CDE927" s="525"/>
      <c r="CDF927" s="3"/>
      <c r="CDG927" s="721"/>
      <c r="CDH927" s="3"/>
      <c r="CDI927" s="525"/>
      <c r="CDJ927" s="3"/>
      <c r="CDK927" s="721"/>
      <c r="CDL927" s="3"/>
      <c r="CDM927" s="525"/>
      <c r="CDN927" s="3"/>
      <c r="CDO927" s="721"/>
      <c r="CDP927" s="3"/>
      <c r="CDQ927" s="525"/>
      <c r="CDR927" s="3"/>
      <c r="CDS927" s="721"/>
      <c r="CDT927" s="3"/>
      <c r="CDU927" s="525"/>
      <c r="CDV927" s="3"/>
      <c r="CDW927" s="721"/>
      <c r="CDX927" s="3"/>
      <c r="CDY927" s="525"/>
      <c r="CDZ927" s="3"/>
      <c r="CEA927" s="721"/>
      <c r="CEB927" s="3"/>
      <c r="CEC927" s="525"/>
      <c r="CED927" s="3"/>
      <c r="CEE927" s="721"/>
      <c r="CEF927" s="3"/>
      <c r="CEG927" s="525"/>
      <c r="CEH927" s="3"/>
      <c r="CEI927" s="721"/>
      <c r="CEJ927" s="3"/>
      <c r="CEK927" s="525"/>
      <c r="CEL927" s="3"/>
      <c r="CEM927" s="721"/>
      <c r="CEN927" s="3"/>
      <c r="CEO927" s="525"/>
      <c r="CEP927" s="3"/>
      <c r="CEQ927" s="721"/>
      <c r="CER927" s="3"/>
      <c r="CES927" s="525"/>
      <c r="CET927" s="3"/>
      <c r="CEU927" s="721"/>
      <c r="CEV927" s="3"/>
      <c r="CEW927" s="525"/>
      <c r="CEX927" s="3"/>
      <c r="CEY927" s="721"/>
      <c r="CEZ927" s="3"/>
      <c r="CFA927" s="525"/>
      <c r="CFB927" s="3"/>
      <c r="CFC927" s="721"/>
      <c r="CFD927" s="3"/>
      <c r="CFE927" s="525"/>
      <c r="CFF927" s="3"/>
      <c r="CFG927" s="721"/>
      <c r="CFH927" s="3"/>
      <c r="CFI927" s="525"/>
      <c r="CFJ927" s="3"/>
      <c r="CFK927" s="721"/>
      <c r="CFL927" s="3"/>
      <c r="CFM927" s="525"/>
      <c r="CFN927" s="3"/>
      <c r="CFO927" s="721"/>
      <c r="CFP927" s="3"/>
      <c r="CFQ927" s="525"/>
      <c r="CFR927" s="3"/>
      <c r="CFS927" s="721"/>
      <c r="CFT927" s="3"/>
      <c r="CFU927" s="525"/>
      <c r="CFV927" s="3"/>
      <c r="CFW927" s="721"/>
      <c r="CFX927" s="3"/>
      <c r="CFY927" s="525"/>
      <c r="CFZ927" s="3"/>
      <c r="CGA927" s="721"/>
      <c r="CGB927" s="3"/>
      <c r="CGC927" s="525"/>
      <c r="CGD927" s="3"/>
      <c r="CGE927" s="721"/>
      <c r="CGF927" s="3"/>
      <c r="CGG927" s="525"/>
      <c r="CGH927" s="3"/>
      <c r="CGI927" s="721"/>
      <c r="CGJ927" s="3"/>
      <c r="CGK927" s="525"/>
      <c r="CGL927" s="3"/>
      <c r="CGM927" s="721"/>
      <c r="CGN927" s="3"/>
      <c r="CGO927" s="525"/>
      <c r="CGP927" s="3"/>
      <c r="CGQ927" s="721"/>
      <c r="CGR927" s="3"/>
      <c r="CGS927" s="525"/>
      <c r="CGT927" s="3"/>
      <c r="CGU927" s="721"/>
      <c r="CGV927" s="3"/>
      <c r="CGW927" s="525"/>
      <c r="CGX927" s="3"/>
      <c r="CGY927" s="721"/>
      <c r="CGZ927" s="3"/>
      <c r="CHA927" s="525"/>
      <c r="CHB927" s="3"/>
      <c r="CHC927" s="721"/>
      <c r="CHD927" s="3"/>
      <c r="CHE927" s="525"/>
      <c r="CHF927" s="3"/>
      <c r="CHG927" s="721"/>
      <c r="CHH927" s="3"/>
      <c r="CHI927" s="525"/>
      <c r="CHJ927" s="3"/>
      <c r="CHK927" s="721"/>
      <c r="CHL927" s="3"/>
      <c r="CHM927" s="525"/>
      <c r="CHN927" s="3"/>
      <c r="CHO927" s="721"/>
      <c r="CHP927" s="3"/>
      <c r="CHQ927" s="525"/>
      <c r="CHR927" s="3"/>
      <c r="CHS927" s="721"/>
      <c r="CHT927" s="3"/>
      <c r="CHU927" s="525"/>
      <c r="CHV927" s="3"/>
      <c r="CHW927" s="721"/>
      <c r="CHX927" s="3"/>
      <c r="CHY927" s="525"/>
      <c r="CHZ927" s="3"/>
      <c r="CIA927" s="721"/>
      <c r="CIB927" s="3"/>
      <c r="CIC927" s="525"/>
      <c r="CID927" s="3"/>
      <c r="CIE927" s="721"/>
      <c r="CIF927" s="3"/>
      <c r="CIG927" s="525"/>
      <c r="CIH927" s="3"/>
      <c r="CII927" s="721"/>
      <c r="CIJ927" s="3"/>
      <c r="CIK927" s="525"/>
      <c r="CIL927" s="3"/>
      <c r="CIM927" s="721"/>
      <c r="CIN927" s="3"/>
      <c r="CIO927" s="525"/>
      <c r="CIP927" s="3"/>
      <c r="CIQ927" s="721"/>
      <c r="CIR927" s="3"/>
      <c r="CIS927" s="525"/>
      <c r="CIT927" s="3"/>
      <c r="CIU927" s="721"/>
      <c r="CIV927" s="3"/>
      <c r="CIW927" s="525"/>
      <c r="CIX927" s="3"/>
      <c r="CIY927" s="721"/>
      <c r="CIZ927" s="3"/>
      <c r="CJA927" s="525"/>
      <c r="CJB927" s="3"/>
      <c r="CJC927" s="721"/>
      <c r="CJD927" s="3"/>
      <c r="CJE927" s="525"/>
      <c r="CJF927" s="3"/>
      <c r="CJG927" s="721"/>
      <c r="CJH927" s="3"/>
      <c r="CJI927" s="525"/>
      <c r="CJJ927" s="3"/>
      <c r="CJK927" s="721"/>
      <c r="CJL927" s="3"/>
      <c r="CJM927" s="525"/>
      <c r="CJN927" s="3"/>
      <c r="CJO927" s="721"/>
      <c r="CJP927" s="3"/>
      <c r="CJQ927" s="525"/>
      <c r="CJR927" s="3"/>
      <c r="CJS927" s="721"/>
      <c r="CJT927" s="3"/>
      <c r="CJU927" s="525"/>
      <c r="CJV927" s="3"/>
      <c r="CJW927" s="721"/>
      <c r="CJX927" s="3"/>
      <c r="CJY927" s="525"/>
      <c r="CJZ927" s="3"/>
      <c r="CKA927" s="721"/>
      <c r="CKB927" s="3"/>
      <c r="CKC927" s="525"/>
      <c r="CKD927" s="3"/>
      <c r="CKE927" s="721"/>
      <c r="CKF927" s="3"/>
      <c r="CKG927" s="525"/>
      <c r="CKH927" s="3"/>
      <c r="CKI927" s="721"/>
      <c r="CKJ927" s="3"/>
      <c r="CKK927" s="525"/>
      <c r="CKL927" s="3"/>
      <c r="CKM927" s="721"/>
      <c r="CKN927" s="3"/>
      <c r="CKO927" s="525"/>
      <c r="CKP927" s="3"/>
      <c r="CKQ927" s="721"/>
      <c r="CKR927" s="3"/>
      <c r="CKS927" s="525"/>
      <c r="CKT927" s="3"/>
      <c r="CKU927" s="721"/>
      <c r="CKV927" s="3"/>
      <c r="CKW927" s="525"/>
      <c r="CKX927" s="3"/>
      <c r="CKY927" s="721"/>
      <c r="CKZ927" s="3"/>
      <c r="CLA927" s="525"/>
      <c r="CLB927" s="3"/>
      <c r="CLC927" s="721"/>
      <c r="CLD927" s="3"/>
      <c r="CLE927" s="525"/>
      <c r="CLF927" s="3"/>
      <c r="CLG927" s="721"/>
      <c r="CLH927" s="3"/>
      <c r="CLI927" s="525"/>
      <c r="CLJ927" s="3"/>
      <c r="CLK927" s="721"/>
      <c r="CLL927" s="3"/>
      <c r="CLM927" s="525"/>
      <c r="CLN927" s="3"/>
      <c r="CLO927" s="721"/>
      <c r="CLP927" s="3"/>
      <c r="CLQ927" s="525"/>
      <c r="CLR927" s="3"/>
      <c r="CLS927" s="721"/>
      <c r="CLT927" s="3"/>
      <c r="CLU927" s="525"/>
      <c r="CLV927" s="3"/>
      <c r="CLW927" s="721"/>
      <c r="CLX927" s="3"/>
      <c r="CLY927" s="525"/>
      <c r="CLZ927" s="3"/>
      <c r="CMA927" s="721"/>
      <c r="CMB927" s="3"/>
      <c r="CMC927" s="525"/>
      <c r="CMD927" s="3"/>
      <c r="CME927" s="721"/>
      <c r="CMF927" s="3"/>
      <c r="CMG927" s="525"/>
      <c r="CMH927" s="3"/>
      <c r="CMI927" s="721"/>
      <c r="CMJ927" s="3"/>
      <c r="CMK927" s="525"/>
      <c r="CML927" s="3"/>
      <c r="CMM927" s="721"/>
      <c r="CMN927" s="3"/>
      <c r="CMO927" s="525"/>
      <c r="CMP927" s="3"/>
      <c r="CMQ927" s="721"/>
      <c r="CMR927" s="3"/>
      <c r="CMS927" s="525"/>
      <c r="CMT927" s="3"/>
      <c r="CMU927" s="721"/>
      <c r="CMV927" s="3"/>
      <c r="CMW927" s="525"/>
      <c r="CMX927" s="3"/>
      <c r="CMY927" s="721"/>
      <c r="CMZ927" s="3"/>
      <c r="CNA927" s="525"/>
      <c r="CNB927" s="3"/>
      <c r="CNC927" s="721"/>
      <c r="CND927" s="3"/>
      <c r="CNE927" s="525"/>
      <c r="CNF927" s="3"/>
      <c r="CNG927" s="721"/>
      <c r="CNH927" s="3"/>
      <c r="CNI927" s="525"/>
      <c r="CNJ927" s="3"/>
      <c r="CNK927" s="721"/>
      <c r="CNL927" s="3"/>
      <c r="CNM927" s="525"/>
      <c r="CNN927" s="3"/>
      <c r="CNO927" s="721"/>
      <c r="CNP927" s="3"/>
      <c r="CNQ927" s="525"/>
      <c r="CNR927" s="3"/>
      <c r="CNS927" s="721"/>
      <c r="CNT927" s="3"/>
      <c r="CNU927" s="525"/>
      <c r="CNV927" s="3"/>
      <c r="CNW927" s="721"/>
      <c r="CNX927" s="3"/>
      <c r="CNY927" s="525"/>
      <c r="CNZ927" s="3"/>
      <c r="COA927" s="721"/>
      <c r="COB927" s="3"/>
      <c r="COC927" s="525"/>
      <c r="COD927" s="3"/>
      <c r="COE927" s="721"/>
      <c r="COF927" s="3"/>
      <c r="COG927" s="525"/>
      <c r="COH927" s="3"/>
      <c r="COI927" s="721"/>
      <c r="COJ927" s="3"/>
      <c r="COK927" s="525"/>
      <c r="COL927" s="3"/>
      <c r="COM927" s="721"/>
      <c r="CON927" s="3"/>
      <c r="COO927" s="525"/>
      <c r="COP927" s="3"/>
      <c r="COQ927" s="721"/>
      <c r="COR927" s="3"/>
      <c r="COS927" s="525"/>
      <c r="COT927" s="3"/>
      <c r="COU927" s="721"/>
      <c r="COV927" s="3"/>
      <c r="COW927" s="525"/>
      <c r="COX927" s="3"/>
      <c r="COY927" s="721"/>
      <c r="COZ927" s="3"/>
      <c r="CPA927" s="525"/>
      <c r="CPB927" s="3"/>
      <c r="CPC927" s="721"/>
      <c r="CPD927" s="3"/>
      <c r="CPE927" s="525"/>
      <c r="CPF927" s="3"/>
      <c r="CPG927" s="721"/>
      <c r="CPH927" s="3"/>
      <c r="CPI927" s="525"/>
      <c r="CPJ927" s="3"/>
      <c r="CPK927" s="721"/>
      <c r="CPL927" s="3"/>
      <c r="CPM927" s="525"/>
      <c r="CPN927" s="3"/>
      <c r="CPO927" s="721"/>
      <c r="CPP927" s="3"/>
      <c r="CPQ927" s="525"/>
      <c r="CPR927" s="3"/>
      <c r="CPS927" s="721"/>
      <c r="CPT927" s="3"/>
      <c r="CPU927" s="525"/>
      <c r="CPV927" s="3"/>
      <c r="CPW927" s="721"/>
      <c r="CPX927" s="3"/>
      <c r="CPY927" s="525"/>
      <c r="CPZ927" s="3"/>
      <c r="CQA927" s="721"/>
      <c r="CQB927" s="3"/>
      <c r="CQC927" s="525"/>
      <c r="CQD927" s="3"/>
      <c r="CQE927" s="721"/>
      <c r="CQF927" s="3"/>
      <c r="CQG927" s="525"/>
      <c r="CQH927" s="3"/>
      <c r="CQI927" s="721"/>
      <c r="CQJ927" s="3"/>
      <c r="CQK927" s="525"/>
      <c r="CQL927" s="3"/>
      <c r="CQM927" s="721"/>
      <c r="CQN927" s="3"/>
      <c r="CQO927" s="525"/>
      <c r="CQP927" s="3"/>
      <c r="CQQ927" s="721"/>
      <c r="CQR927" s="3"/>
      <c r="CQS927" s="525"/>
      <c r="CQT927" s="3"/>
      <c r="CQU927" s="721"/>
      <c r="CQV927" s="3"/>
      <c r="CQW927" s="525"/>
      <c r="CQX927" s="3"/>
      <c r="CQY927" s="721"/>
      <c r="CQZ927" s="3"/>
      <c r="CRA927" s="525"/>
      <c r="CRB927" s="3"/>
      <c r="CRC927" s="721"/>
      <c r="CRD927" s="3"/>
      <c r="CRE927" s="525"/>
      <c r="CRF927" s="3"/>
      <c r="CRG927" s="721"/>
      <c r="CRH927" s="3"/>
      <c r="CRI927" s="525"/>
      <c r="CRJ927" s="3"/>
      <c r="CRK927" s="721"/>
      <c r="CRL927" s="3"/>
      <c r="CRM927" s="525"/>
      <c r="CRN927" s="3"/>
      <c r="CRO927" s="721"/>
      <c r="CRP927" s="3"/>
      <c r="CRQ927" s="525"/>
      <c r="CRR927" s="3"/>
      <c r="CRS927" s="721"/>
      <c r="CRT927" s="3"/>
      <c r="CRU927" s="525"/>
      <c r="CRV927" s="3"/>
      <c r="CRW927" s="721"/>
      <c r="CRX927" s="3"/>
      <c r="CRY927" s="525"/>
      <c r="CRZ927" s="3"/>
      <c r="CSA927" s="721"/>
      <c r="CSB927" s="3"/>
      <c r="CSC927" s="525"/>
      <c r="CSD927" s="3"/>
      <c r="CSE927" s="721"/>
      <c r="CSF927" s="3"/>
      <c r="CSG927" s="525"/>
      <c r="CSH927" s="3"/>
      <c r="CSI927" s="721"/>
      <c r="CSJ927" s="3"/>
      <c r="CSK927" s="525"/>
      <c r="CSL927" s="3"/>
      <c r="CSM927" s="721"/>
      <c r="CSN927" s="3"/>
      <c r="CSO927" s="525"/>
      <c r="CSP927" s="3"/>
      <c r="CSQ927" s="721"/>
      <c r="CSR927" s="3"/>
      <c r="CSS927" s="525"/>
      <c r="CST927" s="3"/>
      <c r="CSU927" s="721"/>
      <c r="CSV927" s="3"/>
      <c r="CSW927" s="525"/>
      <c r="CSX927" s="3"/>
      <c r="CSY927" s="721"/>
      <c r="CSZ927" s="3"/>
      <c r="CTA927" s="525"/>
      <c r="CTB927" s="3"/>
      <c r="CTC927" s="721"/>
      <c r="CTD927" s="3"/>
      <c r="CTE927" s="525"/>
      <c r="CTF927" s="3"/>
      <c r="CTG927" s="721"/>
      <c r="CTH927" s="3"/>
      <c r="CTI927" s="525"/>
      <c r="CTJ927" s="3"/>
      <c r="CTK927" s="721"/>
      <c r="CTL927" s="3"/>
      <c r="CTM927" s="525"/>
      <c r="CTN927" s="3"/>
      <c r="CTO927" s="721"/>
      <c r="CTP927" s="3"/>
      <c r="CTQ927" s="525"/>
      <c r="CTR927" s="3"/>
      <c r="CTS927" s="721"/>
      <c r="CTT927" s="3"/>
      <c r="CTU927" s="525"/>
      <c r="CTV927" s="3"/>
      <c r="CTW927" s="721"/>
      <c r="CTX927" s="3"/>
      <c r="CTY927" s="525"/>
      <c r="CTZ927" s="3"/>
      <c r="CUA927" s="721"/>
      <c r="CUB927" s="3"/>
      <c r="CUC927" s="525"/>
      <c r="CUD927" s="3"/>
      <c r="CUE927" s="721"/>
      <c r="CUF927" s="3"/>
      <c r="CUG927" s="525"/>
      <c r="CUH927" s="3"/>
      <c r="CUI927" s="721"/>
      <c r="CUJ927" s="3"/>
      <c r="CUK927" s="525"/>
      <c r="CUL927" s="3"/>
      <c r="CUM927" s="721"/>
      <c r="CUN927" s="3"/>
      <c r="CUO927" s="525"/>
      <c r="CUP927" s="3"/>
      <c r="CUQ927" s="721"/>
      <c r="CUR927" s="3"/>
      <c r="CUS927" s="525"/>
      <c r="CUT927" s="3"/>
      <c r="CUU927" s="721"/>
      <c r="CUV927" s="3"/>
      <c r="CUW927" s="525"/>
      <c r="CUX927" s="3"/>
      <c r="CUY927" s="721"/>
      <c r="CUZ927" s="3"/>
      <c r="CVA927" s="525"/>
      <c r="CVB927" s="3"/>
      <c r="CVC927" s="721"/>
      <c r="CVD927" s="3"/>
      <c r="CVE927" s="525"/>
      <c r="CVF927" s="3"/>
      <c r="CVG927" s="721"/>
      <c r="CVH927" s="3"/>
      <c r="CVI927" s="525"/>
      <c r="CVJ927" s="3"/>
      <c r="CVK927" s="721"/>
      <c r="CVL927" s="3"/>
      <c r="CVM927" s="525"/>
      <c r="CVN927" s="3"/>
      <c r="CVO927" s="721"/>
      <c r="CVP927" s="3"/>
      <c r="CVQ927" s="525"/>
      <c r="CVR927" s="3"/>
      <c r="CVS927" s="721"/>
      <c r="CVT927" s="3"/>
      <c r="CVU927" s="525"/>
      <c r="CVV927" s="3"/>
      <c r="CVW927" s="721"/>
      <c r="CVX927" s="3"/>
      <c r="CVY927" s="525"/>
      <c r="CVZ927" s="3"/>
      <c r="CWA927" s="721"/>
      <c r="CWB927" s="3"/>
      <c r="CWC927" s="525"/>
      <c r="CWD927" s="3"/>
      <c r="CWE927" s="721"/>
      <c r="CWF927" s="3"/>
      <c r="CWG927" s="525"/>
      <c r="CWH927" s="3"/>
      <c r="CWI927" s="721"/>
      <c r="CWJ927" s="3"/>
      <c r="CWK927" s="525"/>
      <c r="CWL927" s="3"/>
      <c r="CWM927" s="721"/>
      <c r="CWN927" s="3"/>
      <c r="CWO927" s="525"/>
      <c r="CWP927" s="3"/>
      <c r="CWQ927" s="721"/>
      <c r="CWR927" s="3"/>
      <c r="CWS927" s="525"/>
      <c r="CWT927" s="3"/>
      <c r="CWU927" s="721"/>
      <c r="CWV927" s="3"/>
      <c r="CWW927" s="525"/>
      <c r="CWX927" s="3"/>
      <c r="CWY927" s="721"/>
      <c r="CWZ927" s="3"/>
      <c r="CXA927" s="525"/>
      <c r="CXB927" s="3"/>
      <c r="CXC927" s="721"/>
      <c r="CXD927" s="3"/>
      <c r="CXE927" s="525"/>
      <c r="CXF927" s="3"/>
      <c r="CXG927" s="721"/>
      <c r="CXH927" s="3"/>
      <c r="CXI927" s="525"/>
      <c r="CXJ927" s="3"/>
      <c r="CXK927" s="721"/>
      <c r="CXL927" s="3"/>
      <c r="CXM927" s="525"/>
      <c r="CXN927" s="3"/>
      <c r="CXO927" s="721"/>
      <c r="CXP927" s="3"/>
      <c r="CXQ927" s="525"/>
      <c r="CXR927" s="3"/>
      <c r="CXS927" s="721"/>
      <c r="CXT927" s="3"/>
      <c r="CXU927" s="525"/>
      <c r="CXV927" s="3"/>
      <c r="CXW927" s="721"/>
      <c r="CXX927" s="3"/>
      <c r="CXY927" s="525"/>
      <c r="CXZ927" s="3"/>
      <c r="CYA927" s="721"/>
      <c r="CYB927" s="3"/>
      <c r="CYC927" s="525"/>
      <c r="CYD927" s="3"/>
      <c r="CYE927" s="721"/>
      <c r="CYF927" s="3"/>
      <c r="CYG927" s="525"/>
      <c r="CYH927" s="3"/>
      <c r="CYI927" s="721"/>
      <c r="CYJ927" s="3"/>
      <c r="CYK927" s="525"/>
      <c r="CYL927" s="3"/>
      <c r="CYM927" s="721"/>
      <c r="CYN927" s="3"/>
      <c r="CYO927" s="525"/>
      <c r="CYP927" s="3"/>
      <c r="CYQ927" s="721"/>
      <c r="CYR927" s="3"/>
      <c r="CYS927" s="525"/>
      <c r="CYT927" s="3"/>
      <c r="CYU927" s="721"/>
      <c r="CYV927" s="3"/>
      <c r="CYW927" s="525"/>
      <c r="CYX927" s="3"/>
      <c r="CYY927" s="721"/>
      <c r="CYZ927" s="3"/>
      <c r="CZA927" s="525"/>
      <c r="CZB927" s="3"/>
      <c r="CZC927" s="721"/>
      <c r="CZD927" s="3"/>
      <c r="CZE927" s="525"/>
      <c r="CZF927" s="3"/>
      <c r="CZG927" s="721"/>
      <c r="CZH927" s="3"/>
      <c r="CZI927" s="525"/>
      <c r="CZJ927" s="3"/>
      <c r="CZK927" s="721"/>
      <c r="CZL927" s="3"/>
      <c r="CZM927" s="525"/>
      <c r="CZN927" s="3"/>
      <c r="CZO927" s="721"/>
      <c r="CZP927" s="3"/>
      <c r="CZQ927" s="525"/>
      <c r="CZR927" s="3"/>
      <c r="CZS927" s="721"/>
      <c r="CZT927" s="3"/>
      <c r="CZU927" s="525"/>
      <c r="CZV927" s="3"/>
      <c r="CZW927" s="721"/>
      <c r="CZX927" s="3"/>
      <c r="CZY927" s="525"/>
      <c r="CZZ927" s="3"/>
      <c r="DAA927" s="721"/>
      <c r="DAB927" s="3"/>
      <c r="DAC927" s="525"/>
      <c r="DAD927" s="3"/>
      <c r="DAE927" s="721"/>
      <c r="DAF927" s="3"/>
      <c r="DAG927" s="525"/>
      <c r="DAH927" s="3"/>
      <c r="DAI927" s="721"/>
      <c r="DAJ927" s="3"/>
      <c r="DAK927" s="525"/>
      <c r="DAL927" s="3"/>
      <c r="DAM927" s="721"/>
      <c r="DAN927" s="3"/>
      <c r="DAO927" s="525"/>
      <c r="DAP927" s="3"/>
      <c r="DAQ927" s="721"/>
      <c r="DAR927" s="3"/>
      <c r="DAS927" s="525"/>
      <c r="DAT927" s="3"/>
      <c r="DAU927" s="721"/>
      <c r="DAV927" s="3"/>
      <c r="DAW927" s="525"/>
      <c r="DAX927" s="3"/>
      <c r="DAY927" s="721"/>
      <c r="DAZ927" s="3"/>
      <c r="DBA927" s="525"/>
      <c r="DBB927" s="3"/>
      <c r="DBC927" s="721"/>
      <c r="DBD927" s="3"/>
      <c r="DBE927" s="525"/>
      <c r="DBF927" s="3"/>
      <c r="DBG927" s="721"/>
      <c r="DBH927" s="3"/>
      <c r="DBI927" s="525"/>
      <c r="DBJ927" s="3"/>
      <c r="DBK927" s="721"/>
      <c r="DBL927" s="3"/>
      <c r="DBM927" s="525"/>
      <c r="DBN927" s="3"/>
      <c r="DBO927" s="721"/>
      <c r="DBP927" s="3"/>
      <c r="DBQ927" s="525"/>
      <c r="DBR927" s="3"/>
      <c r="DBS927" s="721"/>
      <c r="DBT927" s="3"/>
      <c r="DBU927" s="525"/>
      <c r="DBV927" s="3"/>
      <c r="DBW927" s="721"/>
      <c r="DBX927" s="3"/>
      <c r="DBY927" s="525"/>
      <c r="DBZ927" s="3"/>
      <c r="DCA927" s="721"/>
      <c r="DCB927" s="3"/>
      <c r="DCC927" s="525"/>
      <c r="DCD927" s="3"/>
      <c r="DCE927" s="721"/>
      <c r="DCF927" s="3"/>
      <c r="DCG927" s="525"/>
      <c r="DCH927" s="3"/>
      <c r="DCI927" s="721"/>
      <c r="DCJ927" s="3"/>
      <c r="DCK927" s="525"/>
      <c r="DCL927" s="3"/>
      <c r="DCM927" s="721"/>
      <c r="DCN927" s="3"/>
      <c r="DCO927" s="525"/>
      <c r="DCP927" s="3"/>
      <c r="DCQ927" s="721"/>
      <c r="DCR927" s="3"/>
      <c r="DCS927" s="525"/>
      <c r="DCT927" s="3"/>
      <c r="DCU927" s="721"/>
      <c r="DCV927" s="3"/>
      <c r="DCW927" s="525"/>
      <c r="DCX927" s="3"/>
      <c r="DCY927" s="721"/>
      <c r="DCZ927" s="3"/>
      <c r="DDA927" s="525"/>
      <c r="DDB927" s="3"/>
      <c r="DDC927" s="721"/>
      <c r="DDD927" s="3"/>
      <c r="DDE927" s="525"/>
      <c r="DDF927" s="3"/>
      <c r="DDG927" s="721"/>
      <c r="DDH927" s="3"/>
      <c r="DDI927" s="525"/>
      <c r="DDJ927" s="3"/>
      <c r="DDK927" s="721"/>
      <c r="DDL927" s="3"/>
      <c r="DDM927" s="525"/>
      <c r="DDN927" s="3"/>
      <c r="DDO927" s="721"/>
      <c r="DDP927" s="3"/>
      <c r="DDQ927" s="525"/>
      <c r="DDR927" s="3"/>
      <c r="DDS927" s="721"/>
      <c r="DDT927" s="3"/>
      <c r="DDU927" s="525"/>
      <c r="DDV927" s="3"/>
      <c r="DDW927" s="721"/>
      <c r="DDX927" s="3"/>
      <c r="DDY927" s="525"/>
      <c r="DDZ927" s="3"/>
      <c r="DEA927" s="721"/>
      <c r="DEB927" s="3"/>
      <c r="DEC927" s="525"/>
      <c r="DED927" s="3"/>
      <c r="DEE927" s="721"/>
      <c r="DEF927" s="3"/>
      <c r="DEG927" s="525"/>
      <c r="DEH927" s="3"/>
      <c r="DEI927" s="721"/>
      <c r="DEJ927" s="3"/>
      <c r="DEK927" s="525"/>
      <c r="DEL927" s="3"/>
      <c r="DEM927" s="721"/>
      <c r="DEN927" s="3"/>
      <c r="DEO927" s="525"/>
      <c r="DEP927" s="3"/>
      <c r="DEQ927" s="721"/>
      <c r="DER927" s="3"/>
      <c r="DES927" s="525"/>
      <c r="DET927" s="3"/>
      <c r="DEU927" s="721"/>
      <c r="DEV927" s="3"/>
      <c r="DEW927" s="525"/>
      <c r="DEX927" s="3"/>
      <c r="DEY927" s="721"/>
      <c r="DEZ927" s="3"/>
      <c r="DFA927" s="525"/>
      <c r="DFB927" s="3"/>
      <c r="DFC927" s="721"/>
      <c r="DFD927" s="3"/>
      <c r="DFE927" s="525"/>
      <c r="DFF927" s="3"/>
      <c r="DFG927" s="721"/>
      <c r="DFH927" s="3"/>
      <c r="DFI927" s="525"/>
      <c r="DFJ927" s="3"/>
      <c r="DFK927" s="721"/>
      <c r="DFL927" s="3"/>
      <c r="DFM927" s="525"/>
      <c r="DFN927" s="3"/>
      <c r="DFO927" s="721"/>
      <c r="DFP927" s="3"/>
      <c r="DFQ927" s="525"/>
      <c r="DFR927" s="3"/>
      <c r="DFS927" s="721"/>
      <c r="DFT927" s="3"/>
      <c r="DFU927" s="525"/>
      <c r="DFV927" s="3"/>
      <c r="DFW927" s="721"/>
      <c r="DFX927" s="3"/>
      <c r="DFY927" s="525"/>
      <c r="DFZ927" s="3"/>
      <c r="DGA927" s="721"/>
      <c r="DGB927" s="3"/>
      <c r="DGC927" s="525"/>
      <c r="DGD927" s="3"/>
      <c r="DGE927" s="721"/>
      <c r="DGF927" s="3"/>
      <c r="DGG927" s="525"/>
      <c r="DGH927" s="3"/>
      <c r="DGI927" s="721"/>
      <c r="DGJ927" s="3"/>
      <c r="DGK927" s="525"/>
      <c r="DGL927" s="3"/>
      <c r="DGM927" s="721"/>
      <c r="DGN927" s="3"/>
      <c r="DGO927" s="525"/>
      <c r="DGP927" s="3"/>
      <c r="DGQ927" s="721"/>
      <c r="DGR927" s="3"/>
      <c r="DGS927" s="525"/>
      <c r="DGT927" s="3"/>
      <c r="DGU927" s="721"/>
      <c r="DGV927" s="3"/>
      <c r="DGW927" s="525"/>
      <c r="DGX927" s="3"/>
      <c r="DGY927" s="721"/>
      <c r="DGZ927" s="3"/>
      <c r="DHA927" s="525"/>
      <c r="DHB927" s="3"/>
      <c r="DHC927" s="721"/>
      <c r="DHD927" s="3"/>
      <c r="DHE927" s="525"/>
      <c r="DHF927" s="3"/>
      <c r="DHG927" s="721"/>
      <c r="DHH927" s="3"/>
      <c r="DHI927" s="525"/>
      <c r="DHJ927" s="3"/>
      <c r="DHK927" s="721"/>
      <c r="DHL927" s="3"/>
      <c r="DHM927" s="525"/>
      <c r="DHN927" s="3"/>
      <c r="DHO927" s="721"/>
      <c r="DHP927" s="3"/>
      <c r="DHQ927" s="525"/>
      <c r="DHR927" s="3"/>
      <c r="DHS927" s="721"/>
      <c r="DHT927" s="3"/>
      <c r="DHU927" s="525"/>
      <c r="DHV927" s="3"/>
      <c r="DHW927" s="721"/>
      <c r="DHX927" s="3"/>
      <c r="DHY927" s="525"/>
      <c r="DHZ927" s="3"/>
      <c r="DIA927" s="721"/>
      <c r="DIB927" s="3"/>
      <c r="DIC927" s="525"/>
      <c r="DID927" s="3"/>
      <c r="DIE927" s="721"/>
      <c r="DIF927" s="3"/>
      <c r="DIG927" s="525"/>
      <c r="DIH927" s="3"/>
      <c r="DII927" s="721"/>
      <c r="DIJ927" s="3"/>
      <c r="DIK927" s="525"/>
      <c r="DIL927" s="3"/>
      <c r="DIM927" s="721"/>
      <c r="DIN927" s="3"/>
      <c r="DIO927" s="525"/>
      <c r="DIP927" s="3"/>
      <c r="DIQ927" s="721"/>
      <c r="DIR927" s="3"/>
      <c r="DIS927" s="525"/>
      <c r="DIT927" s="3"/>
      <c r="DIU927" s="721"/>
      <c r="DIV927" s="3"/>
      <c r="DIW927" s="525"/>
      <c r="DIX927" s="3"/>
      <c r="DIY927" s="721"/>
      <c r="DIZ927" s="3"/>
      <c r="DJA927" s="525"/>
      <c r="DJB927" s="3"/>
      <c r="DJC927" s="721"/>
      <c r="DJD927" s="3"/>
      <c r="DJE927" s="525"/>
      <c r="DJF927" s="3"/>
      <c r="DJG927" s="721"/>
      <c r="DJH927" s="3"/>
      <c r="DJI927" s="525"/>
      <c r="DJJ927" s="3"/>
      <c r="DJK927" s="721"/>
      <c r="DJL927" s="3"/>
      <c r="DJM927" s="525"/>
      <c r="DJN927" s="3"/>
      <c r="DJO927" s="721"/>
      <c r="DJP927" s="3"/>
      <c r="DJQ927" s="525"/>
      <c r="DJR927" s="3"/>
      <c r="DJS927" s="721"/>
      <c r="DJT927" s="3"/>
      <c r="DJU927" s="525"/>
      <c r="DJV927" s="3"/>
      <c r="DJW927" s="721"/>
      <c r="DJX927" s="3"/>
      <c r="DJY927" s="525"/>
      <c r="DJZ927" s="3"/>
      <c r="DKA927" s="721"/>
      <c r="DKB927" s="3"/>
      <c r="DKC927" s="525"/>
      <c r="DKD927" s="3"/>
      <c r="DKE927" s="721"/>
      <c r="DKF927" s="3"/>
      <c r="DKG927" s="525"/>
      <c r="DKH927" s="3"/>
      <c r="DKI927" s="721"/>
      <c r="DKJ927" s="3"/>
      <c r="DKK927" s="525"/>
      <c r="DKL927" s="3"/>
      <c r="DKM927" s="721"/>
      <c r="DKN927" s="3"/>
      <c r="DKO927" s="525"/>
      <c r="DKP927" s="3"/>
      <c r="DKQ927" s="721"/>
      <c r="DKR927" s="3"/>
      <c r="DKS927" s="525"/>
      <c r="DKT927" s="3"/>
      <c r="DKU927" s="721"/>
      <c r="DKV927" s="3"/>
      <c r="DKW927" s="525"/>
      <c r="DKX927" s="3"/>
      <c r="DKY927" s="721"/>
      <c r="DKZ927" s="3"/>
      <c r="DLA927" s="525"/>
      <c r="DLB927" s="3"/>
      <c r="DLC927" s="721"/>
      <c r="DLD927" s="3"/>
      <c r="DLE927" s="525"/>
      <c r="DLF927" s="3"/>
      <c r="DLG927" s="721"/>
      <c r="DLH927" s="3"/>
      <c r="DLI927" s="525"/>
      <c r="DLJ927" s="3"/>
      <c r="DLK927" s="721"/>
      <c r="DLL927" s="3"/>
      <c r="DLM927" s="525"/>
      <c r="DLN927" s="3"/>
      <c r="DLO927" s="721"/>
      <c r="DLP927" s="3"/>
      <c r="DLQ927" s="525"/>
      <c r="DLR927" s="3"/>
      <c r="DLS927" s="721"/>
      <c r="DLT927" s="3"/>
      <c r="DLU927" s="525"/>
      <c r="DLV927" s="3"/>
      <c r="DLW927" s="721"/>
      <c r="DLX927" s="3"/>
      <c r="DLY927" s="525"/>
      <c r="DLZ927" s="3"/>
      <c r="DMA927" s="721"/>
      <c r="DMB927" s="3"/>
      <c r="DMC927" s="525"/>
      <c r="DMD927" s="3"/>
      <c r="DME927" s="721"/>
      <c r="DMF927" s="3"/>
      <c r="DMG927" s="525"/>
      <c r="DMH927" s="3"/>
      <c r="DMI927" s="721"/>
      <c r="DMJ927" s="3"/>
      <c r="DMK927" s="525"/>
      <c r="DML927" s="3"/>
      <c r="DMM927" s="721"/>
      <c r="DMN927" s="3"/>
      <c r="DMO927" s="525"/>
      <c r="DMP927" s="3"/>
      <c r="DMQ927" s="721"/>
      <c r="DMR927" s="3"/>
      <c r="DMS927" s="525"/>
      <c r="DMT927" s="3"/>
      <c r="DMU927" s="721"/>
      <c r="DMV927" s="3"/>
      <c r="DMW927" s="525"/>
      <c r="DMX927" s="3"/>
      <c r="DMY927" s="721"/>
      <c r="DMZ927" s="3"/>
      <c r="DNA927" s="525"/>
      <c r="DNB927" s="3"/>
      <c r="DNC927" s="721"/>
      <c r="DND927" s="3"/>
      <c r="DNE927" s="525"/>
      <c r="DNF927" s="3"/>
      <c r="DNG927" s="721"/>
      <c r="DNH927" s="3"/>
      <c r="DNI927" s="525"/>
      <c r="DNJ927" s="3"/>
      <c r="DNK927" s="721"/>
      <c r="DNL927" s="3"/>
      <c r="DNM927" s="525"/>
      <c r="DNN927" s="3"/>
      <c r="DNO927" s="721"/>
      <c r="DNP927" s="3"/>
      <c r="DNQ927" s="525"/>
      <c r="DNR927" s="3"/>
      <c r="DNS927" s="721"/>
      <c r="DNT927" s="3"/>
      <c r="DNU927" s="525"/>
      <c r="DNV927" s="3"/>
      <c r="DNW927" s="721"/>
      <c r="DNX927" s="3"/>
      <c r="DNY927" s="525"/>
      <c r="DNZ927" s="3"/>
      <c r="DOA927" s="721"/>
      <c r="DOB927" s="3"/>
      <c r="DOC927" s="525"/>
      <c r="DOD927" s="3"/>
      <c r="DOE927" s="721"/>
      <c r="DOF927" s="3"/>
      <c r="DOG927" s="525"/>
      <c r="DOH927" s="3"/>
      <c r="DOI927" s="721"/>
      <c r="DOJ927" s="3"/>
      <c r="DOK927" s="525"/>
      <c r="DOL927" s="3"/>
      <c r="DOM927" s="721"/>
      <c r="DON927" s="3"/>
      <c r="DOO927" s="525"/>
      <c r="DOP927" s="3"/>
      <c r="DOQ927" s="721"/>
      <c r="DOR927" s="3"/>
      <c r="DOS927" s="525"/>
      <c r="DOT927" s="3"/>
      <c r="DOU927" s="721"/>
      <c r="DOV927" s="3"/>
      <c r="DOW927" s="525"/>
      <c r="DOX927" s="3"/>
      <c r="DOY927" s="721"/>
      <c r="DOZ927" s="3"/>
      <c r="DPA927" s="525"/>
      <c r="DPB927" s="3"/>
      <c r="DPC927" s="721"/>
      <c r="DPD927" s="3"/>
      <c r="DPE927" s="525"/>
      <c r="DPF927" s="3"/>
      <c r="DPG927" s="721"/>
      <c r="DPH927" s="3"/>
      <c r="DPI927" s="525"/>
      <c r="DPJ927" s="3"/>
      <c r="DPK927" s="721"/>
      <c r="DPL927" s="3"/>
      <c r="DPM927" s="525"/>
      <c r="DPN927" s="3"/>
      <c r="DPO927" s="721"/>
      <c r="DPP927" s="3"/>
      <c r="DPQ927" s="525"/>
      <c r="DPR927" s="3"/>
      <c r="DPS927" s="721"/>
      <c r="DPT927" s="3"/>
      <c r="DPU927" s="525"/>
      <c r="DPV927" s="3"/>
      <c r="DPW927" s="721"/>
      <c r="DPX927" s="3"/>
      <c r="DPY927" s="525"/>
      <c r="DPZ927" s="3"/>
      <c r="DQA927" s="721"/>
      <c r="DQB927" s="3"/>
      <c r="DQC927" s="525"/>
      <c r="DQD927" s="3"/>
      <c r="DQE927" s="721"/>
      <c r="DQF927" s="3"/>
      <c r="DQG927" s="525"/>
      <c r="DQH927" s="3"/>
      <c r="DQI927" s="721"/>
      <c r="DQJ927" s="3"/>
      <c r="DQK927" s="525"/>
      <c r="DQL927" s="3"/>
      <c r="DQM927" s="721"/>
      <c r="DQN927" s="3"/>
      <c r="DQO927" s="525"/>
      <c r="DQP927" s="3"/>
      <c r="DQQ927" s="721"/>
      <c r="DQR927" s="3"/>
      <c r="DQS927" s="525"/>
      <c r="DQT927" s="3"/>
      <c r="DQU927" s="721"/>
      <c r="DQV927" s="3"/>
      <c r="DQW927" s="525"/>
      <c r="DQX927" s="3"/>
      <c r="DQY927" s="721"/>
      <c r="DQZ927" s="3"/>
      <c r="DRA927" s="525"/>
      <c r="DRB927" s="3"/>
      <c r="DRC927" s="721"/>
      <c r="DRD927" s="3"/>
      <c r="DRE927" s="525"/>
      <c r="DRF927" s="3"/>
      <c r="DRG927" s="721"/>
      <c r="DRH927" s="3"/>
      <c r="DRI927" s="525"/>
      <c r="DRJ927" s="3"/>
      <c r="DRK927" s="721"/>
      <c r="DRL927" s="3"/>
      <c r="DRM927" s="525"/>
      <c r="DRN927" s="3"/>
      <c r="DRO927" s="721"/>
      <c r="DRP927" s="3"/>
      <c r="DRQ927" s="525"/>
      <c r="DRR927" s="3"/>
      <c r="DRS927" s="721"/>
      <c r="DRT927" s="3"/>
      <c r="DRU927" s="525"/>
      <c r="DRV927" s="3"/>
      <c r="DRW927" s="721"/>
      <c r="DRX927" s="3"/>
      <c r="DRY927" s="525"/>
      <c r="DRZ927" s="3"/>
      <c r="DSA927" s="721"/>
      <c r="DSB927" s="3"/>
      <c r="DSC927" s="525"/>
      <c r="DSD927" s="3"/>
      <c r="DSE927" s="721"/>
      <c r="DSF927" s="3"/>
      <c r="DSG927" s="525"/>
      <c r="DSH927" s="3"/>
      <c r="DSI927" s="721"/>
      <c r="DSJ927" s="3"/>
      <c r="DSK927" s="525"/>
      <c r="DSL927" s="3"/>
      <c r="DSM927" s="721"/>
      <c r="DSN927" s="3"/>
      <c r="DSO927" s="525"/>
      <c r="DSP927" s="3"/>
      <c r="DSQ927" s="721"/>
      <c r="DSR927" s="3"/>
      <c r="DSS927" s="525"/>
      <c r="DST927" s="3"/>
      <c r="DSU927" s="721"/>
      <c r="DSV927" s="3"/>
      <c r="DSW927" s="525"/>
      <c r="DSX927" s="3"/>
      <c r="DSY927" s="721"/>
      <c r="DSZ927" s="3"/>
      <c r="DTA927" s="525"/>
      <c r="DTB927" s="3"/>
      <c r="DTC927" s="721"/>
      <c r="DTD927" s="3"/>
      <c r="DTE927" s="525"/>
      <c r="DTF927" s="3"/>
      <c r="DTG927" s="721"/>
      <c r="DTH927" s="3"/>
      <c r="DTI927" s="525"/>
      <c r="DTJ927" s="3"/>
      <c r="DTK927" s="721"/>
      <c r="DTL927" s="3"/>
      <c r="DTM927" s="525"/>
      <c r="DTN927" s="3"/>
      <c r="DTO927" s="721"/>
      <c r="DTP927" s="3"/>
      <c r="DTQ927" s="525"/>
      <c r="DTR927" s="3"/>
      <c r="DTS927" s="721"/>
      <c r="DTT927" s="3"/>
      <c r="DTU927" s="525"/>
      <c r="DTV927" s="3"/>
      <c r="DTW927" s="721"/>
      <c r="DTX927" s="3"/>
      <c r="DTY927" s="525"/>
      <c r="DTZ927" s="3"/>
      <c r="DUA927" s="721"/>
      <c r="DUB927" s="3"/>
      <c r="DUC927" s="525"/>
      <c r="DUD927" s="3"/>
      <c r="DUE927" s="721"/>
      <c r="DUF927" s="3"/>
      <c r="DUG927" s="525"/>
      <c r="DUH927" s="3"/>
      <c r="DUI927" s="721"/>
      <c r="DUJ927" s="3"/>
      <c r="DUK927" s="525"/>
      <c r="DUL927" s="3"/>
      <c r="DUM927" s="721"/>
      <c r="DUN927" s="3"/>
      <c r="DUO927" s="525"/>
      <c r="DUP927" s="3"/>
      <c r="DUQ927" s="721"/>
      <c r="DUR927" s="3"/>
      <c r="DUS927" s="525"/>
      <c r="DUT927" s="3"/>
      <c r="DUU927" s="721"/>
      <c r="DUV927" s="3"/>
      <c r="DUW927" s="525"/>
      <c r="DUX927" s="3"/>
      <c r="DUY927" s="721"/>
      <c r="DUZ927" s="3"/>
      <c r="DVA927" s="525"/>
      <c r="DVB927" s="3"/>
      <c r="DVC927" s="721"/>
      <c r="DVD927" s="3"/>
      <c r="DVE927" s="525"/>
      <c r="DVF927" s="3"/>
      <c r="DVG927" s="721"/>
      <c r="DVH927" s="3"/>
      <c r="DVI927" s="525"/>
      <c r="DVJ927" s="3"/>
      <c r="DVK927" s="721"/>
      <c r="DVL927" s="3"/>
      <c r="DVM927" s="525"/>
      <c r="DVN927" s="3"/>
      <c r="DVO927" s="721"/>
      <c r="DVP927" s="3"/>
      <c r="DVQ927" s="525"/>
      <c r="DVR927" s="3"/>
      <c r="DVS927" s="721"/>
      <c r="DVT927" s="3"/>
      <c r="DVU927" s="525"/>
      <c r="DVV927" s="3"/>
      <c r="DVW927" s="721"/>
      <c r="DVX927" s="3"/>
      <c r="DVY927" s="525"/>
      <c r="DVZ927" s="3"/>
      <c r="DWA927" s="721"/>
      <c r="DWB927" s="3"/>
      <c r="DWC927" s="525"/>
      <c r="DWD927" s="3"/>
      <c r="DWE927" s="721"/>
      <c r="DWF927" s="3"/>
      <c r="DWG927" s="525"/>
      <c r="DWH927" s="3"/>
      <c r="DWI927" s="721"/>
      <c r="DWJ927" s="3"/>
      <c r="DWK927" s="525"/>
      <c r="DWL927" s="3"/>
      <c r="DWM927" s="721"/>
      <c r="DWN927" s="3"/>
      <c r="DWO927" s="525"/>
      <c r="DWP927" s="3"/>
      <c r="DWQ927" s="721"/>
      <c r="DWR927" s="3"/>
      <c r="DWS927" s="525"/>
      <c r="DWT927" s="3"/>
      <c r="DWU927" s="721"/>
      <c r="DWV927" s="3"/>
      <c r="DWW927" s="525"/>
      <c r="DWX927" s="3"/>
      <c r="DWY927" s="721"/>
      <c r="DWZ927" s="3"/>
      <c r="DXA927" s="525"/>
      <c r="DXB927" s="3"/>
      <c r="DXC927" s="721"/>
      <c r="DXD927" s="3"/>
      <c r="DXE927" s="525"/>
      <c r="DXF927" s="3"/>
      <c r="DXG927" s="721"/>
      <c r="DXH927" s="3"/>
      <c r="DXI927" s="525"/>
      <c r="DXJ927" s="3"/>
      <c r="DXK927" s="721"/>
      <c r="DXL927" s="3"/>
      <c r="DXM927" s="525"/>
      <c r="DXN927" s="3"/>
      <c r="DXO927" s="721"/>
      <c r="DXP927" s="3"/>
      <c r="DXQ927" s="525"/>
      <c r="DXR927" s="3"/>
      <c r="DXS927" s="721"/>
      <c r="DXT927" s="3"/>
      <c r="DXU927" s="525"/>
      <c r="DXV927" s="3"/>
      <c r="DXW927" s="721"/>
      <c r="DXX927" s="3"/>
      <c r="DXY927" s="525"/>
      <c r="DXZ927" s="3"/>
      <c r="DYA927" s="721"/>
      <c r="DYB927" s="3"/>
      <c r="DYC927" s="525"/>
      <c r="DYD927" s="3"/>
      <c r="DYE927" s="721"/>
      <c r="DYF927" s="3"/>
      <c r="DYG927" s="525"/>
      <c r="DYH927" s="3"/>
      <c r="DYI927" s="721"/>
      <c r="DYJ927" s="3"/>
      <c r="DYK927" s="525"/>
      <c r="DYL927" s="3"/>
      <c r="DYM927" s="721"/>
      <c r="DYN927" s="3"/>
      <c r="DYO927" s="525"/>
      <c r="DYP927" s="3"/>
      <c r="DYQ927" s="721"/>
      <c r="DYR927" s="3"/>
      <c r="DYS927" s="525"/>
      <c r="DYT927" s="3"/>
      <c r="DYU927" s="721"/>
      <c r="DYV927" s="3"/>
      <c r="DYW927" s="525"/>
      <c r="DYX927" s="3"/>
      <c r="DYY927" s="721"/>
      <c r="DYZ927" s="3"/>
      <c r="DZA927" s="525"/>
      <c r="DZB927" s="3"/>
      <c r="DZC927" s="721"/>
      <c r="DZD927" s="3"/>
      <c r="DZE927" s="525"/>
      <c r="DZF927" s="3"/>
      <c r="DZG927" s="721"/>
      <c r="DZH927" s="3"/>
      <c r="DZI927" s="525"/>
      <c r="DZJ927" s="3"/>
      <c r="DZK927" s="721"/>
      <c r="DZL927" s="3"/>
      <c r="DZM927" s="525"/>
      <c r="DZN927" s="3"/>
      <c r="DZO927" s="721"/>
      <c r="DZP927" s="3"/>
      <c r="DZQ927" s="525"/>
      <c r="DZR927" s="3"/>
      <c r="DZS927" s="721"/>
      <c r="DZT927" s="3"/>
      <c r="DZU927" s="525"/>
      <c r="DZV927" s="3"/>
      <c r="DZW927" s="721"/>
      <c r="DZX927" s="3"/>
      <c r="DZY927" s="525"/>
      <c r="DZZ927" s="3"/>
      <c r="EAA927" s="721"/>
      <c r="EAB927" s="3"/>
      <c r="EAC927" s="525"/>
      <c r="EAD927" s="3"/>
      <c r="EAE927" s="721"/>
      <c r="EAF927" s="3"/>
      <c r="EAG927" s="525"/>
      <c r="EAH927" s="3"/>
      <c r="EAI927" s="721"/>
      <c r="EAJ927" s="3"/>
      <c r="EAK927" s="525"/>
      <c r="EAL927" s="3"/>
      <c r="EAM927" s="721"/>
      <c r="EAN927" s="3"/>
      <c r="EAO927" s="525"/>
      <c r="EAP927" s="3"/>
      <c r="EAQ927" s="721"/>
      <c r="EAR927" s="3"/>
      <c r="EAS927" s="525"/>
      <c r="EAT927" s="3"/>
      <c r="EAU927" s="721"/>
      <c r="EAV927" s="3"/>
      <c r="EAW927" s="525"/>
      <c r="EAX927" s="3"/>
      <c r="EAY927" s="721"/>
      <c r="EAZ927" s="3"/>
      <c r="EBA927" s="525"/>
      <c r="EBB927" s="3"/>
      <c r="EBC927" s="721"/>
      <c r="EBD927" s="3"/>
      <c r="EBE927" s="525"/>
      <c r="EBF927" s="3"/>
      <c r="EBG927" s="721"/>
      <c r="EBH927" s="3"/>
      <c r="EBI927" s="525"/>
      <c r="EBJ927" s="3"/>
      <c r="EBK927" s="721"/>
      <c r="EBL927" s="3"/>
      <c r="EBM927" s="525"/>
      <c r="EBN927" s="3"/>
      <c r="EBO927" s="721"/>
      <c r="EBP927" s="3"/>
      <c r="EBQ927" s="525"/>
      <c r="EBR927" s="3"/>
      <c r="EBS927" s="721"/>
      <c r="EBT927" s="3"/>
      <c r="EBU927" s="525"/>
      <c r="EBV927" s="3"/>
      <c r="EBW927" s="721"/>
      <c r="EBX927" s="3"/>
      <c r="EBY927" s="525"/>
      <c r="EBZ927" s="3"/>
      <c r="ECA927" s="721"/>
      <c r="ECB927" s="3"/>
      <c r="ECC927" s="525"/>
      <c r="ECD927" s="3"/>
      <c r="ECE927" s="721"/>
      <c r="ECF927" s="3"/>
      <c r="ECG927" s="525"/>
      <c r="ECH927" s="3"/>
      <c r="ECI927" s="721"/>
      <c r="ECJ927" s="3"/>
      <c r="ECK927" s="525"/>
      <c r="ECL927" s="3"/>
      <c r="ECM927" s="721"/>
      <c r="ECN927" s="3"/>
      <c r="ECO927" s="525"/>
      <c r="ECP927" s="3"/>
      <c r="ECQ927" s="721"/>
      <c r="ECR927" s="3"/>
      <c r="ECS927" s="525"/>
      <c r="ECT927" s="3"/>
      <c r="ECU927" s="721"/>
      <c r="ECV927" s="3"/>
      <c r="ECW927" s="525"/>
      <c r="ECX927" s="3"/>
      <c r="ECY927" s="721"/>
      <c r="ECZ927" s="3"/>
      <c r="EDA927" s="525"/>
      <c r="EDB927" s="3"/>
      <c r="EDC927" s="721"/>
      <c r="EDD927" s="3"/>
      <c r="EDE927" s="525"/>
      <c r="EDF927" s="3"/>
      <c r="EDG927" s="721"/>
      <c r="EDH927" s="3"/>
      <c r="EDI927" s="525"/>
      <c r="EDJ927" s="3"/>
      <c r="EDK927" s="721"/>
      <c r="EDL927" s="3"/>
      <c r="EDM927" s="525"/>
      <c r="EDN927" s="3"/>
      <c r="EDO927" s="721"/>
      <c r="EDP927" s="3"/>
      <c r="EDQ927" s="525"/>
      <c r="EDR927" s="3"/>
      <c r="EDS927" s="721"/>
      <c r="EDT927" s="3"/>
      <c r="EDU927" s="525"/>
      <c r="EDV927" s="3"/>
      <c r="EDW927" s="721"/>
      <c r="EDX927" s="3"/>
      <c r="EDY927" s="525"/>
      <c r="EDZ927" s="3"/>
      <c r="EEA927" s="721"/>
      <c r="EEB927" s="3"/>
      <c r="EEC927" s="525"/>
      <c r="EED927" s="3"/>
      <c r="EEE927" s="721"/>
      <c r="EEF927" s="3"/>
      <c r="EEG927" s="525"/>
      <c r="EEH927" s="3"/>
      <c r="EEI927" s="721"/>
      <c r="EEJ927" s="3"/>
      <c r="EEK927" s="525"/>
      <c r="EEL927" s="3"/>
      <c r="EEM927" s="721"/>
      <c r="EEN927" s="3"/>
      <c r="EEO927" s="525"/>
      <c r="EEP927" s="3"/>
      <c r="EEQ927" s="721"/>
      <c r="EER927" s="3"/>
      <c r="EES927" s="525"/>
      <c r="EET927" s="3"/>
      <c r="EEU927" s="721"/>
      <c r="EEV927" s="3"/>
      <c r="EEW927" s="525"/>
      <c r="EEX927" s="3"/>
      <c r="EEY927" s="721"/>
      <c r="EEZ927" s="3"/>
      <c r="EFA927" s="525"/>
      <c r="EFB927" s="3"/>
      <c r="EFC927" s="721"/>
      <c r="EFD927" s="3"/>
      <c r="EFE927" s="525"/>
      <c r="EFF927" s="3"/>
      <c r="EFG927" s="721"/>
      <c r="EFH927" s="3"/>
      <c r="EFI927" s="525"/>
      <c r="EFJ927" s="3"/>
      <c r="EFK927" s="721"/>
      <c r="EFL927" s="3"/>
      <c r="EFM927" s="525"/>
      <c r="EFN927" s="3"/>
      <c r="EFO927" s="721"/>
      <c r="EFP927" s="3"/>
      <c r="EFQ927" s="525"/>
      <c r="EFR927" s="3"/>
      <c r="EFS927" s="721"/>
      <c r="EFT927" s="3"/>
      <c r="EFU927" s="525"/>
      <c r="EFV927" s="3"/>
      <c r="EFW927" s="721"/>
      <c r="EFX927" s="3"/>
      <c r="EFY927" s="525"/>
      <c r="EFZ927" s="3"/>
      <c r="EGA927" s="721"/>
      <c r="EGB927" s="3"/>
      <c r="EGC927" s="525"/>
      <c r="EGD927" s="3"/>
      <c r="EGE927" s="721"/>
      <c r="EGF927" s="3"/>
      <c r="EGG927" s="525"/>
      <c r="EGH927" s="3"/>
      <c r="EGI927" s="721"/>
      <c r="EGJ927" s="3"/>
      <c r="EGK927" s="525"/>
      <c r="EGL927" s="3"/>
      <c r="EGM927" s="721"/>
      <c r="EGN927" s="3"/>
      <c r="EGO927" s="525"/>
      <c r="EGP927" s="3"/>
      <c r="EGQ927" s="721"/>
      <c r="EGR927" s="3"/>
      <c r="EGS927" s="525"/>
      <c r="EGT927" s="3"/>
      <c r="EGU927" s="721"/>
      <c r="EGV927" s="3"/>
      <c r="EGW927" s="525"/>
      <c r="EGX927" s="3"/>
      <c r="EGY927" s="721"/>
      <c r="EGZ927" s="3"/>
      <c r="EHA927" s="525"/>
      <c r="EHB927" s="3"/>
      <c r="EHC927" s="721"/>
      <c r="EHD927" s="3"/>
      <c r="EHE927" s="525"/>
      <c r="EHF927" s="3"/>
      <c r="EHG927" s="721"/>
      <c r="EHH927" s="3"/>
      <c r="EHI927" s="525"/>
      <c r="EHJ927" s="3"/>
      <c r="EHK927" s="721"/>
      <c r="EHL927" s="3"/>
      <c r="EHM927" s="525"/>
      <c r="EHN927" s="3"/>
      <c r="EHO927" s="721"/>
      <c r="EHP927" s="3"/>
      <c r="EHQ927" s="525"/>
      <c r="EHR927" s="3"/>
      <c r="EHS927" s="721"/>
      <c r="EHT927" s="3"/>
      <c r="EHU927" s="525"/>
      <c r="EHV927" s="3"/>
      <c r="EHW927" s="721"/>
      <c r="EHX927" s="3"/>
      <c r="EHY927" s="525"/>
      <c r="EHZ927" s="3"/>
      <c r="EIA927" s="721"/>
      <c r="EIB927" s="3"/>
      <c r="EIC927" s="525"/>
      <c r="EID927" s="3"/>
      <c r="EIE927" s="721"/>
      <c r="EIF927" s="3"/>
      <c r="EIG927" s="525"/>
      <c r="EIH927" s="3"/>
      <c r="EII927" s="721"/>
      <c r="EIJ927" s="3"/>
      <c r="EIK927" s="525"/>
      <c r="EIL927" s="3"/>
      <c r="EIM927" s="721"/>
      <c r="EIN927" s="3"/>
      <c r="EIO927" s="525"/>
      <c r="EIP927" s="3"/>
      <c r="EIQ927" s="721"/>
      <c r="EIR927" s="3"/>
      <c r="EIS927" s="525"/>
      <c r="EIT927" s="3"/>
      <c r="EIU927" s="721"/>
      <c r="EIV927" s="3"/>
      <c r="EIW927" s="525"/>
      <c r="EIX927" s="3"/>
      <c r="EIY927" s="721"/>
      <c r="EIZ927" s="3"/>
      <c r="EJA927" s="525"/>
      <c r="EJB927" s="3"/>
      <c r="EJC927" s="721"/>
      <c r="EJD927" s="3"/>
      <c r="EJE927" s="525"/>
      <c r="EJF927" s="3"/>
      <c r="EJG927" s="721"/>
      <c r="EJH927" s="3"/>
      <c r="EJI927" s="525"/>
      <c r="EJJ927" s="3"/>
      <c r="EJK927" s="721"/>
      <c r="EJL927" s="3"/>
      <c r="EJM927" s="525"/>
      <c r="EJN927" s="3"/>
      <c r="EJO927" s="721"/>
      <c r="EJP927" s="3"/>
      <c r="EJQ927" s="525"/>
      <c r="EJR927" s="3"/>
      <c r="EJS927" s="721"/>
      <c r="EJT927" s="3"/>
      <c r="EJU927" s="525"/>
      <c r="EJV927" s="3"/>
      <c r="EJW927" s="721"/>
      <c r="EJX927" s="3"/>
      <c r="EJY927" s="525"/>
      <c r="EJZ927" s="3"/>
      <c r="EKA927" s="721"/>
      <c r="EKB927" s="3"/>
      <c r="EKC927" s="525"/>
      <c r="EKD927" s="3"/>
      <c r="EKE927" s="721"/>
      <c r="EKF927" s="3"/>
      <c r="EKG927" s="525"/>
      <c r="EKH927" s="3"/>
      <c r="EKI927" s="721"/>
      <c r="EKJ927" s="3"/>
      <c r="EKK927" s="525"/>
      <c r="EKL927" s="3"/>
      <c r="EKM927" s="721"/>
      <c r="EKN927" s="3"/>
      <c r="EKO927" s="525"/>
      <c r="EKP927" s="3"/>
      <c r="EKQ927" s="721"/>
      <c r="EKR927" s="3"/>
      <c r="EKS927" s="525"/>
      <c r="EKT927" s="3"/>
      <c r="EKU927" s="721"/>
      <c r="EKV927" s="3"/>
      <c r="EKW927" s="525"/>
      <c r="EKX927" s="3"/>
      <c r="EKY927" s="721"/>
      <c r="EKZ927" s="3"/>
      <c r="ELA927" s="525"/>
      <c r="ELB927" s="3"/>
      <c r="ELC927" s="721"/>
      <c r="ELD927" s="3"/>
      <c r="ELE927" s="525"/>
      <c r="ELF927" s="3"/>
      <c r="ELG927" s="721"/>
      <c r="ELH927" s="3"/>
      <c r="ELI927" s="525"/>
      <c r="ELJ927" s="3"/>
      <c r="ELK927" s="721"/>
      <c r="ELL927" s="3"/>
      <c r="ELM927" s="525"/>
      <c r="ELN927" s="3"/>
      <c r="ELO927" s="721"/>
      <c r="ELP927" s="3"/>
      <c r="ELQ927" s="525"/>
      <c r="ELR927" s="3"/>
      <c r="ELS927" s="721"/>
      <c r="ELT927" s="3"/>
      <c r="ELU927" s="525"/>
      <c r="ELV927" s="3"/>
      <c r="ELW927" s="721"/>
      <c r="ELX927" s="3"/>
      <c r="ELY927" s="525"/>
      <c r="ELZ927" s="3"/>
      <c r="EMA927" s="721"/>
      <c r="EMB927" s="3"/>
      <c r="EMC927" s="525"/>
      <c r="EMD927" s="3"/>
      <c r="EME927" s="721"/>
      <c r="EMF927" s="3"/>
      <c r="EMG927" s="525"/>
      <c r="EMH927" s="3"/>
      <c r="EMI927" s="721"/>
      <c r="EMJ927" s="3"/>
      <c r="EMK927" s="525"/>
      <c r="EML927" s="3"/>
      <c r="EMM927" s="721"/>
      <c r="EMN927" s="3"/>
      <c r="EMO927" s="525"/>
      <c r="EMP927" s="3"/>
      <c r="EMQ927" s="721"/>
      <c r="EMR927" s="3"/>
      <c r="EMS927" s="525"/>
      <c r="EMT927" s="3"/>
      <c r="EMU927" s="721"/>
      <c r="EMV927" s="3"/>
      <c r="EMW927" s="525"/>
      <c r="EMX927" s="3"/>
      <c r="EMY927" s="721"/>
      <c r="EMZ927" s="3"/>
      <c r="ENA927" s="525"/>
      <c r="ENB927" s="3"/>
      <c r="ENC927" s="721"/>
      <c r="END927" s="3"/>
      <c r="ENE927" s="525"/>
      <c r="ENF927" s="3"/>
      <c r="ENG927" s="721"/>
      <c r="ENH927" s="3"/>
      <c r="ENI927" s="525"/>
      <c r="ENJ927" s="3"/>
      <c r="ENK927" s="721"/>
      <c r="ENL927" s="3"/>
      <c r="ENM927" s="525"/>
      <c r="ENN927" s="3"/>
      <c r="ENO927" s="721"/>
      <c r="ENP927" s="3"/>
      <c r="ENQ927" s="525"/>
      <c r="ENR927" s="3"/>
      <c r="ENS927" s="721"/>
      <c r="ENT927" s="3"/>
      <c r="ENU927" s="525"/>
      <c r="ENV927" s="3"/>
      <c r="ENW927" s="721"/>
      <c r="ENX927" s="3"/>
      <c r="ENY927" s="525"/>
      <c r="ENZ927" s="3"/>
      <c r="EOA927" s="721"/>
      <c r="EOB927" s="3"/>
      <c r="EOC927" s="525"/>
      <c r="EOD927" s="3"/>
      <c r="EOE927" s="721"/>
      <c r="EOF927" s="3"/>
      <c r="EOG927" s="525"/>
      <c r="EOH927" s="3"/>
      <c r="EOI927" s="721"/>
      <c r="EOJ927" s="3"/>
      <c r="EOK927" s="525"/>
      <c r="EOL927" s="3"/>
      <c r="EOM927" s="721"/>
      <c r="EON927" s="3"/>
      <c r="EOO927" s="525"/>
      <c r="EOP927" s="3"/>
      <c r="EOQ927" s="721"/>
      <c r="EOR927" s="3"/>
      <c r="EOS927" s="525"/>
      <c r="EOT927" s="3"/>
      <c r="EOU927" s="721"/>
      <c r="EOV927" s="3"/>
      <c r="EOW927" s="525"/>
      <c r="EOX927" s="3"/>
      <c r="EOY927" s="721"/>
      <c r="EOZ927" s="3"/>
      <c r="EPA927" s="525"/>
      <c r="EPB927" s="3"/>
      <c r="EPC927" s="721"/>
      <c r="EPD927" s="3"/>
      <c r="EPE927" s="525"/>
      <c r="EPF927" s="3"/>
      <c r="EPG927" s="721"/>
      <c r="EPH927" s="3"/>
      <c r="EPI927" s="525"/>
      <c r="EPJ927" s="3"/>
      <c r="EPK927" s="721"/>
      <c r="EPL927" s="3"/>
      <c r="EPM927" s="525"/>
      <c r="EPN927" s="3"/>
      <c r="EPO927" s="721"/>
      <c r="EPP927" s="3"/>
      <c r="EPQ927" s="525"/>
      <c r="EPR927" s="3"/>
      <c r="EPS927" s="721"/>
      <c r="EPT927" s="3"/>
      <c r="EPU927" s="525"/>
      <c r="EPV927" s="3"/>
      <c r="EPW927" s="721"/>
      <c r="EPX927" s="3"/>
      <c r="EPY927" s="525"/>
      <c r="EPZ927" s="3"/>
      <c r="EQA927" s="721"/>
      <c r="EQB927" s="3"/>
      <c r="EQC927" s="525"/>
      <c r="EQD927" s="3"/>
      <c r="EQE927" s="721"/>
      <c r="EQF927" s="3"/>
      <c r="EQG927" s="525"/>
      <c r="EQH927" s="3"/>
      <c r="EQI927" s="721"/>
      <c r="EQJ927" s="3"/>
      <c r="EQK927" s="525"/>
      <c r="EQL927" s="3"/>
      <c r="EQM927" s="721"/>
      <c r="EQN927" s="3"/>
      <c r="EQO927" s="525"/>
      <c r="EQP927" s="3"/>
      <c r="EQQ927" s="721"/>
      <c r="EQR927" s="3"/>
      <c r="EQS927" s="525"/>
      <c r="EQT927" s="3"/>
      <c r="EQU927" s="721"/>
      <c r="EQV927" s="3"/>
      <c r="EQW927" s="525"/>
      <c r="EQX927" s="3"/>
      <c r="EQY927" s="721"/>
      <c r="EQZ927" s="3"/>
      <c r="ERA927" s="525"/>
      <c r="ERB927" s="3"/>
      <c r="ERC927" s="721"/>
      <c r="ERD927" s="3"/>
      <c r="ERE927" s="525"/>
      <c r="ERF927" s="3"/>
      <c r="ERG927" s="721"/>
      <c r="ERH927" s="3"/>
      <c r="ERI927" s="525"/>
      <c r="ERJ927" s="3"/>
      <c r="ERK927" s="721"/>
      <c r="ERL927" s="3"/>
      <c r="ERM927" s="525"/>
      <c r="ERN927" s="3"/>
      <c r="ERO927" s="721"/>
      <c r="ERP927" s="3"/>
      <c r="ERQ927" s="525"/>
      <c r="ERR927" s="3"/>
      <c r="ERS927" s="721"/>
      <c r="ERT927" s="3"/>
      <c r="ERU927" s="525"/>
      <c r="ERV927" s="3"/>
      <c r="ERW927" s="721"/>
      <c r="ERX927" s="3"/>
      <c r="ERY927" s="525"/>
      <c r="ERZ927" s="3"/>
      <c r="ESA927" s="721"/>
      <c r="ESB927" s="3"/>
      <c r="ESC927" s="525"/>
      <c r="ESD927" s="3"/>
      <c r="ESE927" s="721"/>
      <c r="ESF927" s="3"/>
      <c r="ESG927" s="525"/>
      <c r="ESH927" s="3"/>
      <c r="ESI927" s="721"/>
      <c r="ESJ927" s="3"/>
      <c r="ESK927" s="525"/>
      <c r="ESL927" s="3"/>
      <c r="ESM927" s="721"/>
      <c r="ESN927" s="3"/>
      <c r="ESO927" s="525"/>
      <c r="ESP927" s="3"/>
      <c r="ESQ927" s="721"/>
      <c r="ESR927" s="3"/>
      <c r="ESS927" s="525"/>
      <c r="EST927" s="3"/>
      <c r="ESU927" s="721"/>
      <c r="ESV927" s="3"/>
      <c r="ESW927" s="525"/>
      <c r="ESX927" s="3"/>
      <c r="ESY927" s="721"/>
      <c r="ESZ927" s="3"/>
      <c r="ETA927" s="525"/>
      <c r="ETB927" s="3"/>
      <c r="ETC927" s="721"/>
      <c r="ETD927" s="3"/>
      <c r="ETE927" s="525"/>
      <c r="ETF927" s="3"/>
      <c r="ETG927" s="721"/>
      <c r="ETH927" s="3"/>
      <c r="ETI927" s="525"/>
      <c r="ETJ927" s="3"/>
      <c r="ETK927" s="721"/>
      <c r="ETL927" s="3"/>
      <c r="ETM927" s="525"/>
      <c r="ETN927" s="3"/>
      <c r="ETO927" s="721"/>
      <c r="ETP927" s="3"/>
      <c r="ETQ927" s="525"/>
      <c r="ETR927" s="3"/>
      <c r="ETS927" s="721"/>
      <c r="ETT927" s="3"/>
      <c r="ETU927" s="525"/>
      <c r="ETV927" s="3"/>
      <c r="ETW927" s="721"/>
      <c r="ETX927" s="3"/>
      <c r="ETY927" s="525"/>
      <c r="ETZ927" s="3"/>
      <c r="EUA927" s="721"/>
      <c r="EUB927" s="3"/>
      <c r="EUC927" s="525"/>
      <c r="EUD927" s="3"/>
      <c r="EUE927" s="721"/>
      <c r="EUF927" s="3"/>
      <c r="EUG927" s="525"/>
      <c r="EUH927" s="3"/>
      <c r="EUI927" s="721"/>
      <c r="EUJ927" s="3"/>
      <c r="EUK927" s="525"/>
      <c r="EUL927" s="3"/>
      <c r="EUM927" s="721"/>
      <c r="EUN927" s="3"/>
      <c r="EUO927" s="525"/>
      <c r="EUP927" s="3"/>
      <c r="EUQ927" s="721"/>
      <c r="EUR927" s="3"/>
      <c r="EUS927" s="525"/>
      <c r="EUT927" s="3"/>
      <c r="EUU927" s="721"/>
      <c r="EUV927" s="3"/>
      <c r="EUW927" s="525"/>
      <c r="EUX927" s="3"/>
      <c r="EUY927" s="721"/>
      <c r="EUZ927" s="3"/>
      <c r="EVA927" s="525"/>
      <c r="EVB927" s="3"/>
      <c r="EVC927" s="721"/>
      <c r="EVD927" s="3"/>
      <c r="EVE927" s="525"/>
      <c r="EVF927" s="3"/>
      <c r="EVG927" s="721"/>
      <c r="EVH927" s="3"/>
      <c r="EVI927" s="525"/>
      <c r="EVJ927" s="3"/>
      <c r="EVK927" s="721"/>
      <c r="EVL927" s="3"/>
      <c r="EVM927" s="525"/>
      <c r="EVN927" s="3"/>
      <c r="EVO927" s="721"/>
      <c r="EVP927" s="3"/>
      <c r="EVQ927" s="525"/>
      <c r="EVR927" s="3"/>
      <c r="EVS927" s="721"/>
      <c r="EVT927" s="3"/>
      <c r="EVU927" s="525"/>
      <c r="EVV927" s="3"/>
      <c r="EVW927" s="721"/>
      <c r="EVX927" s="3"/>
      <c r="EVY927" s="525"/>
      <c r="EVZ927" s="3"/>
      <c r="EWA927" s="721"/>
      <c r="EWB927" s="3"/>
      <c r="EWC927" s="525"/>
      <c r="EWD927" s="3"/>
      <c r="EWE927" s="721"/>
      <c r="EWF927" s="3"/>
      <c r="EWG927" s="525"/>
      <c r="EWH927" s="3"/>
      <c r="EWI927" s="721"/>
      <c r="EWJ927" s="3"/>
      <c r="EWK927" s="525"/>
      <c r="EWL927" s="3"/>
      <c r="EWM927" s="721"/>
      <c r="EWN927" s="3"/>
      <c r="EWO927" s="525"/>
      <c r="EWP927" s="3"/>
      <c r="EWQ927" s="721"/>
      <c r="EWR927" s="3"/>
      <c r="EWS927" s="525"/>
      <c r="EWT927" s="3"/>
      <c r="EWU927" s="721"/>
      <c r="EWV927" s="3"/>
      <c r="EWW927" s="525"/>
      <c r="EWX927" s="3"/>
      <c r="EWY927" s="721"/>
      <c r="EWZ927" s="3"/>
      <c r="EXA927" s="525"/>
      <c r="EXB927" s="3"/>
      <c r="EXC927" s="721"/>
      <c r="EXD927" s="3"/>
      <c r="EXE927" s="525"/>
      <c r="EXF927" s="3"/>
      <c r="EXG927" s="721"/>
      <c r="EXH927" s="3"/>
      <c r="EXI927" s="525"/>
      <c r="EXJ927" s="3"/>
      <c r="EXK927" s="721"/>
      <c r="EXL927" s="3"/>
      <c r="EXM927" s="525"/>
      <c r="EXN927" s="3"/>
      <c r="EXO927" s="721"/>
      <c r="EXP927" s="3"/>
      <c r="EXQ927" s="525"/>
      <c r="EXR927" s="3"/>
      <c r="EXS927" s="721"/>
      <c r="EXT927" s="3"/>
      <c r="EXU927" s="525"/>
      <c r="EXV927" s="3"/>
      <c r="EXW927" s="721"/>
      <c r="EXX927" s="3"/>
      <c r="EXY927" s="525"/>
      <c r="EXZ927" s="3"/>
      <c r="EYA927" s="721"/>
      <c r="EYB927" s="3"/>
      <c r="EYC927" s="525"/>
      <c r="EYD927" s="3"/>
      <c r="EYE927" s="721"/>
      <c r="EYF927" s="3"/>
      <c r="EYG927" s="525"/>
      <c r="EYH927" s="3"/>
      <c r="EYI927" s="721"/>
      <c r="EYJ927" s="3"/>
      <c r="EYK927" s="525"/>
      <c r="EYL927" s="3"/>
      <c r="EYM927" s="721"/>
      <c r="EYN927" s="3"/>
      <c r="EYO927" s="525"/>
      <c r="EYP927" s="3"/>
      <c r="EYQ927" s="721"/>
      <c r="EYR927" s="3"/>
      <c r="EYS927" s="525"/>
      <c r="EYT927" s="3"/>
      <c r="EYU927" s="721"/>
      <c r="EYV927" s="3"/>
      <c r="EYW927" s="525"/>
      <c r="EYX927" s="3"/>
      <c r="EYY927" s="721"/>
      <c r="EYZ927" s="3"/>
      <c r="EZA927" s="525"/>
      <c r="EZB927" s="3"/>
      <c r="EZC927" s="721"/>
      <c r="EZD927" s="3"/>
      <c r="EZE927" s="525"/>
      <c r="EZF927" s="3"/>
      <c r="EZG927" s="721"/>
      <c r="EZH927" s="3"/>
      <c r="EZI927" s="525"/>
      <c r="EZJ927" s="3"/>
      <c r="EZK927" s="721"/>
      <c r="EZL927" s="3"/>
      <c r="EZM927" s="525"/>
      <c r="EZN927" s="3"/>
      <c r="EZO927" s="721"/>
      <c r="EZP927" s="3"/>
      <c r="EZQ927" s="525"/>
      <c r="EZR927" s="3"/>
      <c r="EZS927" s="721"/>
      <c r="EZT927" s="3"/>
      <c r="EZU927" s="525"/>
      <c r="EZV927" s="3"/>
      <c r="EZW927" s="721"/>
      <c r="EZX927" s="3"/>
      <c r="EZY927" s="525"/>
      <c r="EZZ927" s="3"/>
      <c r="FAA927" s="721"/>
      <c r="FAB927" s="3"/>
      <c r="FAC927" s="525"/>
      <c r="FAD927" s="3"/>
      <c r="FAE927" s="721"/>
      <c r="FAF927" s="3"/>
      <c r="FAG927" s="525"/>
      <c r="FAH927" s="3"/>
      <c r="FAI927" s="721"/>
      <c r="FAJ927" s="3"/>
      <c r="FAK927" s="525"/>
      <c r="FAL927" s="3"/>
      <c r="FAM927" s="721"/>
      <c r="FAN927" s="3"/>
      <c r="FAO927" s="525"/>
      <c r="FAP927" s="3"/>
      <c r="FAQ927" s="721"/>
      <c r="FAR927" s="3"/>
      <c r="FAS927" s="525"/>
      <c r="FAT927" s="3"/>
      <c r="FAU927" s="721"/>
      <c r="FAV927" s="3"/>
      <c r="FAW927" s="525"/>
      <c r="FAX927" s="3"/>
      <c r="FAY927" s="721"/>
      <c r="FAZ927" s="3"/>
      <c r="FBA927" s="525"/>
      <c r="FBB927" s="3"/>
      <c r="FBC927" s="721"/>
      <c r="FBD927" s="3"/>
      <c r="FBE927" s="525"/>
      <c r="FBF927" s="3"/>
      <c r="FBG927" s="721"/>
      <c r="FBH927" s="3"/>
      <c r="FBI927" s="525"/>
      <c r="FBJ927" s="3"/>
      <c r="FBK927" s="721"/>
      <c r="FBL927" s="3"/>
      <c r="FBM927" s="525"/>
      <c r="FBN927" s="3"/>
      <c r="FBO927" s="721"/>
      <c r="FBP927" s="3"/>
      <c r="FBQ927" s="525"/>
      <c r="FBR927" s="3"/>
      <c r="FBS927" s="721"/>
      <c r="FBT927" s="3"/>
      <c r="FBU927" s="525"/>
      <c r="FBV927" s="3"/>
      <c r="FBW927" s="721"/>
      <c r="FBX927" s="3"/>
      <c r="FBY927" s="525"/>
      <c r="FBZ927" s="3"/>
      <c r="FCA927" s="721"/>
      <c r="FCB927" s="3"/>
      <c r="FCC927" s="525"/>
      <c r="FCD927" s="3"/>
      <c r="FCE927" s="721"/>
      <c r="FCF927" s="3"/>
      <c r="FCG927" s="525"/>
      <c r="FCH927" s="3"/>
      <c r="FCI927" s="721"/>
      <c r="FCJ927" s="3"/>
      <c r="FCK927" s="525"/>
      <c r="FCL927" s="3"/>
      <c r="FCM927" s="721"/>
      <c r="FCN927" s="3"/>
      <c r="FCO927" s="525"/>
      <c r="FCP927" s="3"/>
      <c r="FCQ927" s="721"/>
      <c r="FCR927" s="3"/>
      <c r="FCS927" s="525"/>
      <c r="FCT927" s="3"/>
      <c r="FCU927" s="721"/>
      <c r="FCV927" s="3"/>
      <c r="FCW927" s="525"/>
      <c r="FCX927" s="3"/>
      <c r="FCY927" s="721"/>
      <c r="FCZ927" s="3"/>
      <c r="FDA927" s="525"/>
      <c r="FDB927" s="3"/>
      <c r="FDC927" s="721"/>
      <c r="FDD927" s="3"/>
      <c r="FDE927" s="525"/>
      <c r="FDF927" s="3"/>
      <c r="FDG927" s="721"/>
      <c r="FDH927" s="3"/>
      <c r="FDI927" s="525"/>
      <c r="FDJ927" s="3"/>
      <c r="FDK927" s="721"/>
      <c r="FDL927" s="3"/>
      <c r="FDM927" s="525"/>
      <c r="FDN927" s="3"/>
      <c r="FDO927" s="721"/>
      <c r="FDP927" s="3"/>
      <c r="FDQ927" s="525"/>
      <c r="FDR927" s="3"/>
      <c r="FDS927" s="721"/>
      <c r="FDT927" s="3"/>
      <c r="FDU927" s="525"/>
      <c r="FDV927" s="3"/>
      <c r="FDW927" s="721"/>
      <c r="FDX927" s="3"/>
      <c r="FDY927" s="525"/>
      <c r="FDZ927" s="3"/>
      <c r="FEA927" s="721"/>
      <c r="FEB927" s="3"/>
      <c r="FEC927" s="525"/>
      <c r="FED927" s="3"/>
      <c r="FEE927" s="721"/>
      <c r="FEF927" s="3"/>
      <c r="FEG927" s="525"/>
      <c r="FEH927" s="3"/>
      <c r="FEI927" s="721"/>
      <c r="FEJ927" s="3"/>
      <c r="FEK927" s="525"/>
      <c r="FEL927" s="3"/>
      <c r="FEM927" s="721"/>
      <c r="FEN927" s="3"/>
      <c r="FEO927" s="525"/>
      <c r="FEP927" s="3"/>
      <c r="FEQ927" s="721"/>
      <c r="FER927" s="3"/>
      <c r="FES927" s="525"/>
      <c r="FET927" s="3"/>
      <c r="FEU927" s="721"/>
      <c r="FEV927" s="3"/>
      <c r="FEW927" s="525"/>
      <c r="FEX927" s="3"/>
      <c r="FEY927" s="721"/>
      <c r="FEZ927" s="3"/>
      <c r="FFA927" s="525"/>
      <c r="FFB927" s="3"/>
      <c r="FFC927" s="721"/>
      <c r="FFD927" s="3"/>
      <c r="FFE927" s="525"/>
      <c r="FFF927" s="3"/>
      <c r="FFG927" s="721"/>
      <c r="FFH927" s="3"/>
      <c r="FFI927" s="525"/>
      <c r="FFJ927" s="3"/>
      <c r="FFK927" s="721"/>
      <c r="FFL927" s="3"/>
      <c r="FFM927" s="525"/>
      <c r="FFN927" s="3"/>
      <c r="FFO927" s="721"/>
      <c r="FFP927" s="3"/>
      <c r="FFQ927" s="525"/>
      <c r="FFR927" s="3"/>
      <c r="FFS927" s="721"/>
      <c r="FFT927" s="3"/>
      <c r="FFU927" s="525"/>
      <c r="FFV927" s="3"/>
      <c r="FFW927" s="721"/>
      <c r="FFX927" s="3"/>
      <c r="FFY927" s="525"/>
      <c r="FFZ927" s="3"/>
      <c r="FGA927" s="721"/>
      <c r="FGB927" s="3"/>
      <c r="FGC927" s="525"/>
      <c r="FGD927" s="3"/>
      <c r="FGE927" s="721"/>
      <c r="FGF927" s="3"/>
      <c r="FGG927" s="525"/>
      <c r="FGH927" s="3"/>
      <c r="FGI927" s="721"/>
      <c r="FGJ927" s="3"/>
      <c r="FGK927" s="525"/>
      <c r="FGL927" s="3"/>
      <c r="FGM927" s="721"/>
      <c r="FGN927" s="3"/>
      <c r="FGO927" s="525"/>
      <c r="FGP927" s="3"/>
      <c r="FGQ927" s="721"/>
      <c r="FGR927" s="3"/>
      <c r="FGS927" s="525"/>
      <c r="FGT927" s="3"/>
      <c r="FGU927" s="721"/>
      <c r="FGV927" s="3"/>
      <c r="FGW927" s="525"/>
      <c r="FGX927" s="3"/>
      <c r="FGY927" s="721"/>
      <c r="FGZ927" s="3"/>
      <c r="FHA927" s="525"/>
      <c r="FHB927" s="3"/>
      <c r="FHC927" s="721"/>
      <c r="FHD927" s="3"/>
      <c r="FHE927" s="525"/>
      <c r="FHF927" s="3"/>
      <c r="FHG927" s="721"/>
      <c r="FHH927" s="3"/>
      <c r="FHI927" s="525"/>
      <c r="FHJ927" s="3"/>
      <c r="FHK927" s="721"/>
      <c r="FHL927" s="3"/>
      <c r="FHM927" s="525"/>
      <c r="FHN927" s="3"/>
      <c r="FHO927" s="721"/>
      <c r="FHP927" s="3"/>
      <c r="FHQ927" s="525"/>
      <c r="FHR927" s="3"/>
      <c r="FHS927" s="721"/>
      <c r="FHT927" s="3"/>
      <c r="FHU927" s="525"/>
      <c r="FHV927" s="3"/>
      <c r="FHW927" s="721"/>
      <c r="FHX927" s="3"/>
      <c r="FHY927" s="525"/>
      <c r="FHZ927" s="3"/>
      <c r="FIA927" s="721"/>
      <c r="FIB927" s="3"/>
      <c r="FIC927" s="525"/>
      <c r="FID927" s="3"/>
      <c r="FIE927" s="721"/>
      <c r="FIF927" s="3"/>
      <c r="FIG927" s="525"/>
      <c r="FIH927" s="3"/>
      <c r="FII927" s="721"/>
      <c r="FIJ927" s="3"/>
      <c r="FIK927" s="525"/>
      <c r="FIL927" s="3"/>
      <c r="FIM927" s="721"/>
      <c r="FIN927" s="3"/>
      <c r="FIO927" s="525"/>
      <c r="FIP927" s="3"/>
      <c r="FIQ927" s="721"/>
      <c r="FIR927" s="3"/>
      <c r="FIS927" s="525"/>
      <c r="FIT927" s="3"/>
      <c r="FIU927" s="721"/>
      <c r="FIV927" s="3"/>
      <c r="FIW927" s="525"/>
      <c r="FIX927" s="3"/>
      <c r="FIY927" s="721"/>
      <c r="FIZ927" s="3"/>
      <c r="FJA927" s="525"/>
      <c r="FJB927" s="3"/>
      <c r="FJC927" s="721"/>
      <c r="FJD927" s="3"/>
      <c r="FJE927" s="525"/>
      <c r="FJF927" s="3"/>
      <c r="FJG927" s="721"/>
      <c r="FJH927" s="3"/>
      <c r="FJI927" s="525"/>
      <c r="FJJ927" s="3"/>
      <c r="FJK927" s="721"/>
      <c r="FJL927" s="3"/>
      <c r="FJM927" s="525"/>
      <c r="FJN927" s="3"/>
      <c r="FJO927" s="721"/>
      <c r="FJP927" s="3"/>
      <c r="FJQ927" s="525"/>
      <c r="FJR927" s="3"/>
      <c r="FJS927" s="721"/>
      <c r="FJT927" s="3"/>
      <c r="FJU927" s="525"/>
      <c r="FJV927" s="3"/>
      <c r="FJW927" s="721"/>
      <c r="FJX927" s="3"/>
      <c r="FJY927" s="525"/>
      <c r="FJZ927" s="3"/>
      <c r="FKA927" s="721"/>
      <c r="FKB927" s="3"/>
      <c r="FKC927" s="525"/>
      <c r="FKD927" s="3"/>
      <c r="FKE927" s="721"/>
      <c r="FKF927" s="3"/>
      <c r="FKG927" s="525"/>
      <c r="FKH927" s="3"/>
      <c r="FKI927" s="721"/>
      <c r="FKJ927" s="3"/>
      <c r="FKK927" s="525"/>
      <c r="FKL927" s="3"/>
      <c r="FKM927" s="721"/>
      <c r="FKN927" s="3"/>
      <c r="FKO927" s="525"/>
      <c r="FKP927" s="3"/>
      <c r="FKQ927" s="721"/>
      <c r="FKR927" s="3"/>
      <c r="FKS927" s="525"/>
      <c r="FKT927" s="3"/>
      <c r="FKU927" s="721"/>
      <c r="FKV927" s="3"/>
      <c r="FKW927" s="525"/>
      <c r="FKX927" s="3"/>
      <c r="FKY927" s="721"/>
      <c r="FKZ927" s="3"/>
      <c r="FLA927" s="525"/>
      <c r="FLB927" s="3"/>
      <c r="FLC927" s="721"/>
      <c r="FLD927" s="3"/>
      <c r="FLE927" s="525"/>
      <c r="FLF927" s="3"/>
      <c r="FLG927" s="721"/>
      <c r="FLH927" s="3"/>
      <c r="FLI927" s="525"/>
      <c r="FLJ927" s="3"/>
      <c r="FLK927" s="721"/>
      <c r="FLL927" s="3"/>
      <c r="FLM927" s="525"/>
      <c r="FLN927" s="3"/>
      <c r="FLO927" s="721"/>
      <c r="FLP927" s="3"/>
      <c r="FLQ927" s="525"/>
      <c r="FLR927" s="3"/>
      <c r="FLS927" s="721"/>
      <c r="FLT927" s="3"/>
      <c r="FLU927" s="525"/>
      <c r="FLV927" s="3"/>
      <c r="FLW927" s="721"/>
      <c r="FLX927" s="3"/>
      <c r="FLY927" s="525"/>
      <c r="FLZ927" s="3"/>
      <c r="FMA927" s="721"/>
      <c r="FMB927" s="3"/>
      <c r="FMC927" s="525"/>
      <c r="FMD927" s="3"/>
      <c r="FME927" s="721"/>
      <c r="FMF927" s="3"/>
      <c r="FMG927" s="525"/>
      <c r="FMH927" s="3"/>
      <c r="FMI927" s="721"/>
      <c r="FMJ927" s="3"/>
      <c r="FMK927" s="525"/>
      <c r="FML927" s="3"/>
      <c r="FMM927" s="721"/>
      <c r="FMN927" s="3"/>
      <c r="FMO927" s="525"/>
      <c r="FMP927" s="3"/>
      <c r="FMQ927" s="721"/>
      <c r="FMR927" s="3"/>
      <c r="FMS927" s="525"/>
      <c r="FMT927" s="3"/>
      <c r="FMU927" s="721"/>
      <c r="FMV927" s="3"/>
      <c r="FMW927" s="525"/>
      <c r="FMX927" s="3"/>
      <c r="FMY927" s="721"/>
      <c r="FMZ927" s="3"/>
      <c r="FNA927" s="525"/>
      <c r="FNB927" s="3"/>
      <c r="FNC927" s="721"/>
      <c r="FND927" s="3"/>
      <c r="FNE927" s="525"/>
      <c r="FNF927" s="3"/>
      <c r="FNG927" s="721"/>
      <c r="FNH927" s="3"/>
      <c r="FNI927" s="525"/>
      <c r="FNJ927" s="3"/>
      <c r="FNK927" s="721"/>
      <c r="FNL927" s="3"/>
      <c r="FNM927" s="525"/>
      <c r="FNN927" s="3"/>
      <c r="FNO927" s="721"/>
      <c r="FNP927" s="3"/>
      <c r="FNQ927" s="525"/>
      <c r="FNR927" s="3"/>
      <c r="FNS927" s="721"/>
      <c r="FNT927" s="3"/>
      <c r="FNU927" s="525"/>
      <c r="FNV927" s="3"/>
      <c r="FNW927" s="721"/>
      <c r="FNX927" s="3"/>
      <c r="FNY927" s="525"/>
      <c r="FNZ927" s="3"/>
      <c r="FOA927" s="721"/>
      <c r="FOB927" s="3"/>
      <c r="FOC927" s="525"/>
      <c r="FOD927" s="3"/>
      <c r="FOE927" s="721"/>
      <c r="FOF927" s="3"/>
      <c r="FOG927" s="525"/>
      <c r="FOH927" s="3"/>
      <c r="FOI927" s="721"/>
      <c r="FOJ927" s="3"/>
      <c r="FOK927" s="525"/>
      <c r="FOL927" s="3"/>
      <c r="FOM927" s="721"/>
      <c r="FON927" s="3"/>
      <c r="FOO927" s="525"/>
      <c r="FOP927" s="3"/>
      <c r="FOQ927" s="721"/>
      <c r="FOR927" s="3"/>
      <c r="FOS927" s="525"/>
      <c r="FOT927" s="3"/>
      <c r="FOU927" s="721"/>
      <c r="FOV927" s="3"/>
      <c r="FOW927" s="525"/>
      <c r="FOX927" s="3"/>
      <c r="FOY927" s="721"/>
      <c r="FOZ927" s="3"/>
      <c r="FPA927" s="525"/>
      <c r="FPB927" s="3"/>
      <c r="FPC927" s="721"/>
      <c r="FPD927" s="3"/>
      <c r="FPE927" s="525"/>
      <c r="FPF927" s="3"/>
      <c r="FPG927" s="721"/>
      <c r="FPH927" s="3"/>
      <c r="FPI927" s="525"/>
      <c r="FPJ927" s="3"/>
      <c r="FPK927" s="721"/>
      <c r="FPL927" s="3"/>
      <c r="FPM927" s="525"/>
      <c r="FPN927" s="3"/>
      <c r="FPO927" s="721"/>
      <c r="FPP927" s="3"/>
      <c r="FPQ927" s="525"/>
      <c r="FPR927" s="3"/>
      <c r="FPS927" s="721"/>
      <c r="FPT927" s="3"/>
      <c r="FPU927" s="525"/>
      <c r="FPV927" s="3"/>
      <c r="FPW927" s="721"/>
      <c r="FPX927" s="3"/>
      <c r="FPY927" s="525"/>
      <c r="FPZ927" s="3"/>
      <c r="FQA927" s="721"/>
      <c r="FQB927" s="3"/>
      <c r="FQC927" s="525"/>
      <c r="FQD927" s="3"/>
      <c r="FQE927" s="721"/>
      <c r="FQF927" s="3"/>
      <c r="FQG927" s="525"/>
      <c r="FQH927" s="3"/>
      <c r="FQI927" s="721"/>
      <c r="FQJ927" s="3"/>
      <c r="FQK927" s="525"/>
      <c r="FQL927" s="3"/>
      <c r="FQM927" s="721"/>
      <c r="FQN927" s="3"/>
      <c r="FQO927" s="525"/>
      <c r="FQP927" s="3"/>
      <c r="FQQ927" s="721"/>
      <c r="FQR927" s="3"/>
      <c r="FQS927" s="525"/>
      <c r="FQT927" s="3"/>
      <c r="FQU927" s="721"/>
      <c r="FQV927" s="3"/>
      <c r="FQW927" s="525"/>
      <c r="FQX927" s="3"/>
      <c r="FQY927" s="721"/>
      <c r="FQZ927" s="3"/>
      <c r="FRA927" s="525"/>
      <c r="FRB927" s="3"/>
      <c r="FRC927" s="721"/>
      <c r="FRD927" s="3"/>
      <c r="FRE927" s="525"/>
      <c r="FRF927" s="3"/>
      <c r="FRG927" s="721"/>
      <c r="FRH927" s="3"/>
      <c r="FRI927" s="525"/>
      <c r="FRJ927" s="3"/>
      <c r="FRK927" s="721"/>
      <c r="FRL927" s="3"/>
      <c r="FRM927" s="525"/>
      <c r="FRN927" s="3"/>
      <c r="FRO927" s="721"/>
      <c r="FRP927" s="3"/>
      <c r="FRQ927" s="525"/>
      <c r="FRR927" s="3"/>
      <c r="FRS927" s="721"/>
      <c r="FRT927" s="3"/>
      <c r="FRU927" s="525"/>
      <c r="FRV927" s="3"/>
      <c r="FRW927" s="721"/>
      <c r="FRX927" s="3"/>
      <c r="FRY927" s="525"/>
      <c r="FRZ927" s="3"/>
      <c r="FSA927" s="721"/>
      <c r="FSB927" s="3"/>
      <c r="FSC927" s="525"/>
      <c r="FSD927" s="3"/>
      <c r="FSE927" s="721"/>
      <c r="FSF927" s="3"/>
      <c r="FSG927" s="525"/>
      <c r="FSH927" s="3"/>
      <c r="FSI927" s="721"/>
      <c r="FSJ927" s="3"/>
      <c r="FSK927" s="525"/>
      <c r="FSL927" s="3"/>
      <c r="FSM927" s="721"/>
      <c r="FSN927" s="3"/>
      <c r="FSO927" s="525"/>
      <c r="FSP927" s="3"/>
      <c r="FSQ927" s="721"/>
      <c r="FSR927" s="3"/>
      <c r="FSS927" s="525"/>
      <c r="FST927" s="3"/>
      <c r="FSU927" s="721"/>
      <c r="FSV927" s="3"/>
      <c r="FSW927" s="525"/>
      <c r="FSX927" s="3"/>
      <c r="FSY927" s="721"/>
      <c r="FSZ927" s="3"/>
      <c r="FTA927" s="525"/>
      <c r="FTB927" s="3"/>
      <c r="FTC927" s="721"/>
      <c r="FTD927" s="3"/>
      <c r="FTE927" s="525"/>
      <c r="FTF927" s="3"/>
      <c r="FTG927" s="721"/>
      <c r="FTH927" s="3"/>
      <c r="FTI927" s="525"/>
      <c r="FTJ927" s="3"/>
      <c r="FTK927" s="721"/>
      <c r="FTL927" s="3"/>
      <c r="FTM927" s="525"/>
      <c r="FTN927" s="3"/>
      <c r="FTO927" s="721"/>
      <c r="FTP927" s="3"/>
      <c r="FTQ927" s="525"/>
      <c r="FTR927" s="3"/>
      <c r="FTS927" s="721"/>
      <c r="FTT927" s="3"/>
      <c r="FTU927" s="525"/>
      <c r="FTV927" s="3"/>
      <c r="FTW927" s="721"/>
      <c r="FTX927" s="3"/>
      <c r="FTY927" s="525"/>
      <c r="FTZ927" s="3"/>
      <c r="FUA927" s="721"/>
      <c r="FUB927" s="3"/>
      <c r="FUC927" s="525"/>
      <c r="FUD927" s="3"/>
      <c r="FUE927" s="721"/>
      <c r="FUF927" s="3"/>
      <c r="FUG927" s="525"/>
      <c r="FUH927" s="3"/>
      <c r="FUI927" s="721"/>
      <c r="FUJ927" s="3"/>
      <c r="FUK927" s="525"/>
      <c r="FUL927" s="3"/>
      <c r="FUM927" s="721"/>
      <c r="FUN927" s="3"/>
      <c r="FUO927" s="525"/>
      <c r="FUP927" s="3"/>
      <c r="FUQ927" s="721"/>
      <c r="FUR927" s="3"/>
      <c r="FUS927" s="525"/>
      <c r="FUT927" s="3"/>
      <c r="FUU927" s="721"/>
      <c r="FUV927" s="3"/>
      <c r="FUW927" s="525"/>
      <c r="FUX927" s="3"/>
      <c r="FUY927" s="721"/>
      <c r="FUZ927" s="3"/>
      <c r="FVA927" s="525"/>
      <c r="FVB927" s="3"/>
      <c r="FVC927" s="721"/>
      <c r="FVD927" s="3"/>
      <c r="FVE927" s="525"/>
      <c r="FVF927" s="3"/>
      <c r="FVG927" s="721"/>
      <c r="FVH927" s="3"/>
      <c r="FVI927" s="525"/>
      <c r="FVJ927" s="3"/>
      <c r="FVK927" s="721"/>
      <c r="FVL927" s="3"/>
      <c r="FVM927" s="525"/>
      <c r="FVN927" s="3"/>
      <c r="FVO927" s="721"/>
      <c r="FVP927" s="3"/>
      <c r="FVQ927" s="525"/>
      <c r="FVR927" s="3"/>
      <c r="FVS927" s="721"/>
      <c r="FVT927" s="3"/>
      <c r="FVU927" s="525"/>
      <c r="FVV927" s="3"/>
      <c r="FVW927" s="721"/>
      <c r="FVX927" s="3"/>
      <c r="FVY927" s="525"/>
      <c r="FVZ927" s="3"/>
      <c r="FWA927" s="721"/>
      <c r="FWB927" s="3"/>
      <c r="FWC927" s="525"/>
      <c r="FWD927" s="3"/>
      <c r="FWE927" s="721"/>
      <c r="FWF927" s="3"/>
      <c r="FWG927" s="525"/>
      <c r="FWH927" s="3"/>
      <c r="FWI927" s="721"/>
      <c r="FWJ927" s="3"/>
      <c r="FWK927" s="525"/>
      <c r="FWL927" s="3"/>
      <c r="FWM927" s="721"/>
      <c r="FWN927" s="3"/>
      <c r="FWO927" s="525"/>
      <c r="FWP927" s="3"/>
      <c r="FWQ927" s="721"/>
      <c r="FWR927" s="3"/>
      <c r="FWS927" s="525"/>
      <c r="FWT927" s="3"/>
      <c r="FWU927" s="721"/>
      <c r="FWV927" s="3"/>
      <c r="FWW927" s="525"/>
      <c r="FWX927" s="3"/>
      <c r="FWY927" s="721"/>
      <c r="FWZ927" s="3"/>
      <c r="FXA927" s="525"/>
      <c r="FXB927" s="3"/>
      <c r="FXC927" s="721"/>
      <c r="FXD927" s="3"/>
      <c r="FXE927" s="525"/>
      <c r="FXF927" s="3"/>
      <c r="FXG927" s="721"/>
      <c r="FXH927" s="3"/>
      <c r="FXI927" s="525"/>
      <c r="FXJ927" s="3"/>
      <c r="FXK927" s="721"/>
      <c r="FXL927" s="3"/>
      <c r="FXM927" s="525"/>
      <c r="FXN927" s="3"/>
      <c r="FXO927" s="721"/>
      <c r="FXP927" s="3"/>
      <c r="FXQ927" s="525"/>
      <c r="FXR927" s="3"/>
      <c r="FXS927" s="721"/>
      <c r="FXT927" s="3"/>
      <c r="FXU927" s="525"/>
      <c r="FXV927" s="3"/>
      <c r="FXW927" s="721"/>
      <c r="FXX927" s="3"/>
      <c r="FXY927" s="525"/>
      <c r="FXZ927" s="3"/>
      <c r="FYA927" s="721"/>
      <c r="FYB927" s="3"/>
      <c r="FYC927" s="525"/>
      <c r="FYD927" s="3"/>
      <c r="FYE927" s="721"/>
      <c r="FYF927" s="3"/>
      <c r="FYG927" s="525"/>
      <c r="FYH927" s="3"/>
      <c r="FYI927" s="721"/>
      <c r="FYJ927" s="3"/>
      <c r="FYK927" s="525"/>
      <c r="FYL927" s="3"/>
      <c r="FYM927" s="721"/>
      <c r="FYN927" s="3"/>
      <c r="FYO927" s="525"/>
      <c r="FYP927" s="3"/>
      <c r="FYQ927" s="721"/>
      <c r="FYR927" s="3"/>
      <c r="FYS927" s="525"/>
      <c r="FYT927" s="3"/>
      <c r="FYU927" s="721"/>
      <c r="FYV927" s="3"/>
      <c r="FYW927" s="525"/>
      <c r="FYX927" s="3"/>
      <c r="FYY927" s="721"/>
      <c r="FYZ927" s="3"/>
      <c r="FZA927" s="525"/>
      <c r="FZB927" s="3"/>
      <c r="FZC927" s="721"/>
      <c r="FZD927" s="3"/>
      <c r="FZE927" s="525"/>
      <c r="FZF927" s="3"/>
      <c r="FZG927" s="721"/>
      <c r="FZH927" s="3"/>
      <c r="FZI927" s="525"/>
      <c r="FZJ927" s="3"/>
      <c r="FZK927" s="721"/>
      <c r="FZL927" s="3"/>
      <c r="FZM927" s="525"/>
      <c r="FZN927" s="3"/>
      <c r="FZO927" s="721"/>
      <c r="FZP927" s="3"/>
      <c r="FZQ927" s="525"/>
      <c r="FZR927" s="3"/>
      <c r="FZS927" s="721"/>
      <c r="FZT927" s="3"/>
      <c r="FZU927" s="525"/>
      <c r="FZV927" s="3"/>
      <c r="FZW927" s="721"/>
      <c r="FZX927" s="3"/>
      <c r="FZY927" s="525"/>
      <c r="FZZ927" s="3"/>
      <c r="GAA927" s="721"/>
      <c r="GAB927" s="3"/>
      <c r="GAC927" s="525"/>
      <c r="GAD927" s="3"/>
      <c r="GAE927" s="721"/>
      <c r="GAF927" s="3"/>
      <c r="GAG927" s="525"/>
      <c r="GAH927" s="3"/>
      <c r="GAI927" s="721"/>
      <c r="GAJ927" s="3"/>
      <c r="GAK927" s="525"/>
      <c r="GAL927" s="3"/>
      <c r="GAM927" s="721"/>
      <c r="GAN927" s="3"/>
      <c r="GAO927" s="525"/>
      <c r="GAP927" s="3"/>
      <c r="GAQ927" s="721"/>
      <c r="GAR927" s="3"/>
      <c r="GAS927" s="525"/>
      <c r="GAT927" s="3"/>
      <c r="GAU927" s="721"/>
      <c r="GAV927" s="3"/>
      <c r="GAW927" s="525"/>
      <c r="GAX927" s="3"/>
      <c r="GAY927" s="721"/>
      <c r="GAZ927" s="3"/>
      <c r="GBA927" s="525"/>
      <c r="GBB927" s="3"/>
      <c r="GBC927" s="721"/>
      <c r="GBD927" s="3"/>
      <c r="GBE927" s="525"/>
      <c r="GBF927" s="3"/>
      <c r="GBG927" s="721"/>
      <c r="GBH927" s="3"/>
      <c r="GBI927" s="525"/>
      <c r="GBJ927" s="3"/>
      <c r="GBK927" s="721"/>
      <c r="GBL927" s="3"/>
      <c r="GBM927" s="525"/>
      <c r="GBN927" s="3"/>
      <c r="GBO927" s="721"/>
      <c r="GBP927" s="3"/>
      <c r="GBQ927" s="525"/>
      <c r="GBR927" s="3"/>
      <c r="GBS927" s="721"/>
      <c r="GBT927" s="3"/>
      <c r="GBU927" s="525"/>
      <c r="GBV927" s="3"/>
      <c r="GBW927" s="721"/>
      <c r="GBX927" s="3"/>
      <c r="GBY927" s="525"/>
      <c r="GBZ927" s="3"/>
      <c r="GCA927" s="721"/>
      <c r="GCB927" s="3"/>
      <c r="GCC927" s="525"/>
      <c r="GCD927" s="3"/>
      <c r="GCE927" s="721"/>
      <c r="GCF927" s="3"/>
      <c r="GCG927" s="525"/>
      <c r="GCH927" s="3"/>
      <c r="GCI927" s="721"/>
      <c r="GCJ927" s="3"/>
      <c r="GCK927" s="525"/>
      <c r="GCL927" s="3"/>
      <c r="GCM927" s="721"/>
      <c r="GCN927" s="3"/>
      <c r="GCO927" s="525"/>
      <c r="GCP927" s="3"/>
      <c r="GCQ927" s="721"/>
      <c r="GCR927" s="3"/>
      <c r="GCS927" s="525"/>
      <c r="GCT927" s="3"/>
      <c r="GCU927" s="721"/>
      <c r="GCV927" s="3"/>
      <c r="GCW927" s="525"/>
      <c r="GCX927" s="3"/>
      <c r="GCY927" s="721"/>
      <c r="GCZ927" s="3"/>
      <c r="GDA927" s="525"/>
      <c r="GDB927" s="3"/>
      <c r="GDC927" s="721"/>
      <c r="GDD927" s="3"/>
      <c r="GDE927" s="525"/>
      <c r="GDF927" s="3"/>
      <c r="GDG927" s="721"/>
      <c r="GDH927" s="3"/>
      <c r="GDI927" s="525"/>
      <c r="GDJ927" s="3"/>
      <c r="GDK927" s="721"/>
      <c r="GDL927" s="3"/>
      <c r="GDM927" s="525"/>
      <c r="GDN927" s="3"/>
      <c r="GDO927" s="721"/>
      <c r="GDP927" s="3"/>
      <c r="GDQ927" s="525"/>
      <c r="GDR927" s="3"/>
      <c r="GDS927" s="721"/>
      <c r="GDT927" s="3"/>
      <c r="GDU927" s="525"/>
      <c r="GDV927" s="3"/>
      <c r="GDW927" s="721"/>
      <c r="GDX927" s="3"/>
      <c r="GDY927" s="525"/>
      <c r="GDZ927" s="3"/>
      <c r="GEA927" s="721"/>
      <c r="GEB927" s="3"/>
      <c r="GEC927" s="525"/>
      <c r="GED927" s="3"/>
      <c r="GEE927" s="721"/>
      <c r="GEF927" s="3"/>
      <c r="GEG927" s="525"/>
      <c r="GEH927" s="3"/>
      <c r="GEI927" s="721"/>
      <c r="GEJ927" s="3"/>
      <c r="GEK927" s="525"/>
      <c r="GEL927" s="3"/>
      <c r="GEM927" s="721"/>
      <c r="GEN927" s="3"/>
      <c r="GEO927" s="525"/>
      <c r="GEP927" s="3"/>
      <c r="GEQ927" s="721"/>
      <c r="GER927" s="3"/>
      <c r="GES927" s="525"/>
      <c r="GET927" s="3"/>
      <c r="GEU927" s="721"/>
      <c r="GEV927" s="3"/>
      <c r="GEW927" s="525"/>
      <c r="GEX927" s="3"/>
      <c r="GEY927" s="721"/>
      <c r="GEZ927" s="3"/>
      <c r="GFA927" s="525"/>
      <c r="GFB927" s="3"/>
      <c r="GFC927" s="721"/>
      <c r="GFD927" s="3"/>
      <c r="GFE927" s="525"/>
      <c r="GFF927" s="3"/>
      <c r="GFG927" s="721"/>
      <c r="GFH927" s="3"/>
      <c r="GFI927" s="525"/>
      <c r="GFJ927" s="3"/>
      <c r="GFK927" s="721"/>
      <c r="GFL927" s="3"/>
      <c r="GFM927" s="525"/>
      <c r="GFN927" s="3"/>
      <c r="GFO927" s="721"/>
      <c r="GFP927" s="3"/>
      <c r="GFQ927" s="525"/>
      <c r="GFR927" s="3"/>
      <c r="GFS927" s="721"/>
      <c r="GFT927" s="3"/>
      <c r="GFU927" s="525"/>
      <c r="GFV927" s="3"/>
      <c r="GFW927" s="721"/>
      <c r="GFX927" s="3"/>
      <c r="GFY927" s="525"/>
      <c r="GFZ927" s="3"/>
      <c r="GGA927" s="721"/>
      <c r="GGB927" s="3"/>
      <c r="GGC927" s="525"/>
      <c r="GGD927" s="3"/>
      <c r="GGE927" s="721"/>
      <c r="GGF927" s="3"/>
      <c r="GGG927" s="525"/>
      <c r="GGH927" s="3"/>
      <c r="GGI927" s="721"/>
      <c r="GGJ927" s="3"/>
      <c r="GGK927" s="525"/>
      <c r="GGL927" s="3"/>
      <c r="GGM927" s="721"/>
      <c r="GGN927" s="3"/>
      <c r="GGO927" s="525"/>
      <c r="GGP927" s="3"/>
      <c r="GGQ927" s="721"/>
      <c r="GGR927" s="3"/>
      <c r="GGS927" s="525"/>
      <c r="GGT927" s="3"/>
      <c r="GGU927" s="721"/>
      <c r="GGV927" s="3"/>
      <c r="GGW927" s="525"/>
      <c r="GGX927" s="3"/>
      <c r="GGY927" s="721"/>
      <c r="GGZ927" s="3"/>
      <c r="GHA927" s="525"/>
      <c r="GHB927" s="3"/>
      <c r="GHC927" s="721"/>
      <c r="GHD927" s="3"/>
      <c r="GHE927" s="525"/>
      <c r="GHF927" s="3"/>
      <c r="GHG927" s="721"/>
      <c r="GHH927" s="3"/>
      <c r="GHI927" s="525"/>
      <c r="GHJ927" s="3"/>
      <c r="GHK927" s="721"/>
      <c r="GHL927" s="3"/>
      <c r="GHM927" s="525"/>
      <c r="GHN927" s="3"/>
      <c r="GHO927" s="721"/>
      <c r="GHP927" s="3"/>
      <c r="GHQ927" s="525"/>
      <c r="GHR927" s="3"/>
      <c r="GHS927" s="721"/>
      <c r="GHT927" s="3"/>
      <c r="GHU927" s="525"/>
      <c r="GHV927" s="3"/>
      <c r="GHW927" s="721"/>
      <c r="GHX927" s="3"/>
      <c r="GHY927" s="525"/>
      <c r="GHZ927" s="3"/>
      <c r="GIA927" s="721"/>
      <c r="GIB927" s="3"/>
      <c r="GIC927" s="525"/>
      <c r="GID927" s="3"/>
      <c r="GIE927" s="721"/>
      <c r="GIF927" s="3"/>
      <c r="GIG927" s="525"/>
      <c r="GIH927" s="3"/>
      <c r="GII927" s="721"/>
      <c r="GIJ927" s="3"/>
      <c r="GIK927" s="525"/>
      <c r="GIL927" s="3"/>
      <c r="GIM927" s="721"/>
      <c r="GIN927" s="3"/>
      <c r="GIO927" s="525"/>
      <c r="GIP927" s="3"/>
      <c r="GIQ927" s="721"/>
      <c r="GIR927" s="3"/>
      <c r="GIS927" s="525"/>
      <c r="GIT927" s="3"/>
      <c r="GIU927" s="721"/>
      <c r="GIV927" s="3"/>
      <c r="GIW927" s="525"/>
      <c r="GIX927" s="3"/>
      <c r="GIY927" s="721"/>
      <c r="GIZ927" s="3"/>
      <c r="GJA927" s="525"/>
      <c r="GJB927" s="3"/>
      <c r="GJC927" s="721"/>
      <c r="GJD927" s="3"/>
      <c r="GJE927" s="525"/>
      <c r="GJF927" s="3"/>
      <c r="GJG927" s="721"/>
      <c r="GJH927" s="3"/>
      <c r="GJI927" s="525"/>
      <c r="GJJ927" s="3"/>
      <c r="GJK927" s="721"/>
      <c r="GJL927" s="3"/>
      <c r="GJM927" s="525"/>
      <c r="GJN927" s="3"/>
      <c r="GJO927" s="721"/>
      <c r="GJP927" s="3"/>
      <c r="GJQ927" s="525"/>
      <c r="GJR927" s="3"/>
      <c r="GJS927" s="721"/>
      <c r="GJT927" s="3"/>
      <c r="GJU927" s="525"/>
      <c r="GJV927" s="3"/>
      <c r="GJW927" s="721"/>
      <c r="GJX927" s="3"/>
      <c r="GJY927" s="525"/>
      <c r="GJZ927" s="3"/>
      <c r="GKA927" s="721"/>
      <c r="GKB927" s="3"/>
      <c r="GKC927" s="525"/>
      <c r="GKD927" s="3"/>
      <c r="GKE927" s="721"/>
      <c r="GKF927" s="3"/>
      <c r="GKG927" s="525"/>
      <c r="GKH927" s="3"/>
      <c r="GKI927" s="721"/>
      <c r="GKJ927" s="3"/>
      <c r="GKK927" s="525"/>
      <c r="GKL927" s="3"/>
      <c r="GKM927" s="721"/>
      <c r="GKN927" s="3"/>
      <c r="GKO927" s="525"/>
      <c r="GKP927" s="3"/>
      <c r="GKQ927" s="721"/>
      <c r="GKR927" s="3"/>
      <c r="GKS927" s="525"/>
      <c r="GKT927" s="3"/>
      <c r="GKU927" s="721"/>
      <c r="GKV927" s="3"/>
      <c r="GKW927" s="525"/>
      <c r="GKX927" s="3"/>
      <c r="GKY927" s="721"/>
      <c r="GKZ927" s="3"/>
      <c r="GLA927" s="525"/>
      <c r="GLB927" s="3"/>
      <c r="GLC927" s="721"/>
      <c r="GLD927" s="3"/>
      <c r="GLE927" s="525"/>
      <c r="GLF927" s="3"/>
      <c r="GLG927" s="721"/>
      <c r="GLH927" s="3"/>
      <c r="GLI927" s="525"/>
      <c r="GLJ927" s="3"/>
      <c r="GLK927" s="721"/>
      <c r="GLL927" s="3"/>
      <c r="GLM927" s="525"/>
      <c r="GLN927" s="3"/>
      <c r="GLO927" s="721"/>
      <c r="GLP927" s="3"/>
      <c r="GLQ927" s="525"/>
      <c r="GLR927" s="3"/>
      <c r="GLS927" s="721"/>
      <c r="GLT927" s="3"/>
      <c r="GLU927" s="525"/>
      <c r="GLV927" s="3"/>
      <c r="GLW927" s="721"/>
      <c r="GLX927" s="3"/>
      <c r="GLY927" s="525"/>
      <c r="GLZ927" s="3"/>
      <c r="GMA927" s="721"/>
      <c r="GMB927" s="3"/>
      <c r="GMC927" s="525"/>
      <c r="GMD927" s="3"/>
      <c r="GME927" s="721"/>
      <c r="GMF927" s="3"/>
      <c r="GMG927" s="525"/>
      <c r="GMH927" s="3"/>
      <c r="GMI927" s="721"/>
      <c r="GMJ927" s="3"/>
      <c r="GMK927" s="525"/>
      <c r="GML927" s="3"/>
      <c r="GMM927" s="721"/>
      <c r="GMN927" s="3"/>
      <c r="GMO927" s="525"/>
      <c r="GMP927" s="3"/>
      <c r="GMQ927" s="721"/>
      <c r="GMR927" s="3"/>
      <c r="GMS927" s="525"/>
      <c r="GMT927" s="3"/>
      <c r="GMU927" s="721"/>
      <c r="GMV927" s="3"/>
      <c r="GMW927" s="525"/>
      <c r="GMX927" s="3"/>
      <c r="GMY927" s="721"/>
      <c r="GMZ927" s="3"/>
      <c r="GNA927" s="525"/>
      <c r="GNB927" s="3"/>
      <c r="GNC927" s="721"/>
      <c r="GND927" s="3"/>
      <c r="GNE927" s="525"/>
      <c r="GNF927" s="3"/>
      <c r="GNG927" s="721"/>
      <c r="GNH927" s="3"/>
      <c r="GNI927" s="525"/>
      <c r="GNJ927" s="3"/>
      <c r="GNK927" s="721"/>
      <c r="GNL927" s="3"/>
      <c r="GNM927" s="525"/>
      <c r="GNN927" s="3"/>
      <c r="GNO927" s="721"/>
      <c r="GNP927" s="3"/>
      <c r="GNQ927" s="525"/>
      <c r="GNR927" s="3"/>
      <c r="GNS927" s="721"/>
      <c r="GNT927" s="3"/>
      <c r="GNU927" s="525"/>
      <c r="GNV927" s="3"/>
      <c r="GNW927" s="721"/>
      <c r="GNX927" s="3"/>
      <c r="GNY927" s="525"/>
      <c r="GNZ927" s="3"/>
      <c r="GOA927" s="721"/>
      <c r="GOB927" s="3"/>
      <c r="GOC927" s="525"/>
      <c r="GOD927" s="3"/>
      <c r="GOE927" s="721"/>
      <c r="GOF927" s="3"/>
      <c r="GOG927" s="525"/>
      <c r="GOH927" s="3"/>
      <c r="GOI927" s="721"/>
      <c r="GOJ927" s="3"/>
      <c r="GOK927" s="525"/>
      <c r="GOL927" s="3"/>
      <c r="GOM927" s="721"/>
      <c r="GON927" s="3"/>
      <c r="GOO927" s="525"/>
      <c r="GOP927" s="3"/>
      <c r="GOQ927" s="721"/>
      <c r="GOR927" s="3"/>
      <c r="GOS927" s="525"/>
      <c r="GOT927" s="3"/>
      <c r="GOU927" s="721"/>
      <c r="GOV927" s="3"/>
      <c r="GOW927" s="525"/>
      <c r="GOX927" s="3"/>
      <c r="GOY927" s="721"/>
      <c r="GOZ927" s="3"/>
      <c r="GPA927" s="525"/>
      <c r="GPB927" s="3"/>
      <c r="GPC927" s="721"/>
      <c r="GPD927" s="3"/>
      <c r="GPE927" s="525"/>
      <c r="GPF927" s="3"/>
      <c r="GPG927" s="721"/>
      <c r="GPH927" s="3"/>
      <c r="GPI927" s="525"/>
      <c r="GPJ927" s="3"/>
      <c r="GPK927" s="721"/>
      <c r="GPL927" s="3"/>
      <c r="GPM927" s="525"/>
      <c r="GPN927" s="3"/>
      <c r="GPO927" s="721"/>
      <c r="GPP927" s="3"/>
      <c r="GPQ927" s="525"/>
      <c r="GPR927" s="3"/>
      <c r="GPS927" s="721"/>
      <c r="GPT927" s="3"/>
      <c r="GPU927" s="525"/>
      <c r="GPV927" s="3"/>
      <c r="GPW927" s="721"/>
      <c r="GPX927" s="3"/>
      <c r="GPY927" s="525"/>
      <c r="GPZ927" s="3"/>
      <c r="GQA927" s="721"/>
      <c r="GQB927" s="3"/>
      <c r="GQC927" s="525"/>
      <c r="GQD927" s="3"/>
      <c r="GQE927" s="721"/>
      <c r="GQF927" s="3"/>
      <c r="GQG927" s="525"/>
      <c r="GQH927" s="3"/>
      <c r="GQI927" s="721"/>
      <c r="GQJ927" s="3"/>
      <c r="GQK927" s="525"/>
      <c r="GQL927" s="3"/>
      <c r="GQM927" s="721"/>
      <c r="GQN927" s="3"/>
      <c r="GQO927" s="525"/>
      <c r="GQP927" s="3"/>
      <c r="GQQ927" s="721"/>
      <c r="GQR927" s="3"/>
      <c r="GQS927" s="525"/>
      <c r="GQT927" s="3"/>
      <c r="GQU927" s="721"/>
      <c r="GQV927" s="3"/>
      <c r="GQW927" s="525"/>
      <c r="GQX927" s="3"/>
      <c r="GQY927" s="721"/>
      <c r="GQZ927" s="3"/>
      <c r="GRA927" s="525"/>
      <c r="GRB927" s="3"/>
      <c r="GRC927" s="721"/>
      <c r="GRD927" s="3"/>
      <c r="GRE927" s="525"/>
      <c r="GRF927" s="3"/>
      <c r="GRG927" s="721"/>
      <c r="GRH927" s="3"/>
      <c r="GRI927" s="525"/>
      <c r="GRJ927" s="3"/>
      <c r="GRK927" s="721"/>
      <c r="GRL927" s="3"/>
      <c r="GRM927" s="525"/>
      <c r="GRN927" s="3"/>
      <c r="GRO927" s="721"/>
      <c r="GRP927" s="3"/>
      <c r="GRQ927" s="525"/>
      <c r="GRR927" s="3"/>
      <c r="GRS927" s="721"/>
      <c r="GRT927" s="3"/>
      <c r="GRU927" s="525"/>
      <c r="GRV927" s="3"/>
      <c r="GRW927" s="721"/>
      <c r="GRX927" s="3"/>
      <c r="GRY927" s="525"/>
      <c r="GRZ927" s="3"/>
      <c r="GSA927" s="721"/>
      <c r="GSB927" s="3"/>
      <c r="GSC927" s="525"/>
      <c r="GSD927" s="3"/>
      <c r="GSE927" s="721"/>
      <c r="GSF927" s="3"/>
      <c r="GSG927" s="525"/>
      <c r="GSH927" s="3"/>
      <c r="GSI927" s="721"/>
      <c r="GSJ927" s="3"/>
      <c r="GSK927" s="525"/>
      <c r="GSL927" s="3"/>
      <c r="GSM927" s="721"/>
      <c r="GSN927" s="3"/>
      <c r="GSO927" s="525"/>
      <c r="GSP927" s="3"/>
      <c r="GSQ927" s="721"/>
      <c r="GSR927" s="3"/>
      <c r="GSS927" s="525"/>
      <c r="GST927" s="3"/>
      <c r="GSU927" s="721"/>
      <c r="GSV927" s="3"/>
      <c r="GSW927" s="525"/>
      <c r="GSX927" s="3"/>
      <c r="GSY927" s="721"/>
      <c r="GSZ927" s="3"/>
      <c r="GTA927" s="525"/>
      <c r="GTB927" s="3"/>
      <c r="GTC927" s="721"/>
      <c r="GTD927" s="3"/>
      <c r="GTE927" s="525"/>
      <c r="GTF927" s="3"/>
      <c r="GTG927" s="721"/>
      <c r="GTH927" s="3"/>
      <c r="GTI927" s="525"/>
      <c r="GTJ927" s="3"/>
      <c r="GTK927" s="721"/>
      <c r="GTL927" s="3"/>
      <c r="GTM927" s="525"/>
      <c r="GTN927" s="3"/>
      <c r="GTO927" s="721"/>
      <c r="GTP927" s="3"/>
      <c r="GTQ927" s="525"/>
      <c r="GTR927" s="3"/>
      <c r="GTS927" s="721"/>
      <c r="GTT927" s="3"/>
      <c r="GTU927" s="525"/>
      <c r="GTV927" s="3"/>
      <c r="GTW927" s="721"/>
      <c r="GTX927" s="3"/>
      <c r="GTY927" s="525"/>
      <c r="GTZ927" s="3"/>
      <c r="GUA927" s="721"/>
      <c r="GUB927" s="3"/>
      <c r="GUC927" s="525"/>
      <c r="GUD927" s="3"/>
      <c r="GUE927" s="721"/>
      <c r="GUF927" s="3"/>
      <c r="GUG927" s="525"/>
      <c r="GUH927" s="3"/>
      <c r="GUI927" s="721"/>
      <c r="GUJ927" s="3"/>
      <c r="GUK927" s="525"/>
      <c r="GUL927" s="3"/>
      <c r="GUM927" s="721"/>
      <c r="GUN927" s="3"/>
      <c r="GUO927" s="525"/>
      <c r="GUP927" s="3"/>
      <c r="GUQ927" s="721"/>
      <c r="GUR927" s="3"/>
      <c r="GUS927" s="525"/>
      <c r="GUT927" s="3"/>
      <c r="GUU927" s="721"/>
      <c r="GUV927" s="3"/>
      <c r="GUW927" s="525"/>
      <c r="GUX927" s="3"/>
      <c r="GUY927" s="721"/>
      <c r="GUZ927" s="3"/>
      <c r="GVA927" s="525"/>
      <c r="GVB927" s="3"/>
      <c r="GVC927" s="721"/>
      <c r="GVD927" s="3"/>
      <c r="GVE927" s="525"/>
      <c r="GVF927" s="3"/>
      <c r="GVG927" s="721"/>
      <c r="GVH927" s="3"/>
      <c r="GVI927" s="525"/>
      <c r="GVJ927" s="3"/>
      <c r="GVK927" s="721"/>
      <c r="GVL927" s="3"/>
      <c r="GVM927" s="525"/>
      <c r="GVN927" s="3"/>
      <c r="GVO927" s="721"/>
      <c r="GVP927" s="3"/>
      <c r="GVQ927" s="525"/>
      <c r="GVR927" s="3"/>
      <c r="GVS927" s="721"/>
      <c r="GVT927" s="3"/>
      <c r="GVU927" s="525"/>
      <c r="GVV927" s="3"/>
      <c r="GVW927" s="721"/>
      <c r="GVX927" s="3"/>
      <c r="GVY927" s="525"/>
      <c r="GVZ927" s="3"/>
      <c r="GWA927" s="721"/>
      <c r="GWB927" s="3"/>
      <c r="GWC927" s="525"/>
      <c r="GWD927" s="3"/>
      <c r="GWE927" s="721"/>
      <c r="GWF927" s="3"/>
      <c r="GWG927" s="525"/>
      <c r="GWH927" s="3"/>
      <c r="GWI927" s="721"/>
      <c r="GWJ927" s="3"/>
      <c r="GWK927" s="525"/>
      <c r="GWL927" s="3"/>
      <c r="GWM927" s="721"/>
      <c r="GWN927" s="3"/>
      <c r="GWO927" s="525"/>
      <c r="GWP927" s="3"/>
      <c r="GWQ927" s="721"/>
      <c r="GWR927" s="3"/>
      <c r="GWS927" s="525"/>
      <c r="GWT927" s="3"/>
      <c r="GWU927" s="721"/>
      <c r="GWV927" s="3"/>
      <c r="GWW927" s="525"/>
      <c r="GWX927" s="3"/>
      <c r="GWY927" s="721"/>
      <c r="GWZ927" s="3"/>
      <c r="GXA927" s="525"/>
      <c r="GXB927" s="3"/>
      <c r="GXC927" s="721"/>
      <c r="GXD927" s="3"/>
      <c r="GXE927" s="525"/>
      <c r="GXF927" s="3"/>
      <c r="GXG927" s="721"/>
      <c r="GXH927" s="3"/>
      <c r="GXI927" s="525"/>
      <c r="GXJ927" s="3"/>
      <c r="GXK927" s="721"/>
      <c r="GXL927" s="3"/>
      <c r="GXM927" s="525"/>
      <c r="GXN927" s="3"/>
      <c r="GXO927" s="721"/>
      <c r="GXP927" s="3"/>
      <c r="GXQ927" s="525"/>
      <c r="GXR927" s="3"/>
      <c r="GXS927" s="721"/>
      <c r="GXT927" s="3"/>
      <c r="GXU927" s="525"/>
      <c r="GXV927" s="3"/>
      <c r="GXW927" s="721"/>
      <c r="GXX927" s="3"/>
      <c r="GXY927" s="525"/>
      <c r="GXZ927" s="3"/>
      <c r="GYA927" s="721"/>
      <c r="GYB927" s="3"/>
      <c r="GYC927" s="525"/>
      <c r="GYD927" s="3"/>
      <c r="GYE927" s="721"/>
      <c r="GYF927" s="3"/>
      <c r="GYG927" s="525"/>
      <c r="GYH927" s="3"/>
      <c r="GYI927" s="721"/>
      <c r="GYJ927" s="3"/>
      <c r="GYK927" s="525"/>
      <c r="GYL927" s="3"/>
      <c r="GYM927" s="721"/>
      <c r="GYN927" s="3"/>
      <c r="GYO927" s="525"/>
      <c r="GYP927" s="3"/>
      <c r="GYQ927" s="721"/>
      <c r="GYR927" s="3"/>
      <c r="GYS927" s="525"/>
      <c r="GYT927" s="3"/>
      <c r="GYU927" s="721"/>
      <c r="GYV927" s="3"/>
      <c r="GYW927" s="525"/>
      <c r="GYX927" s="3"/>
      <c r="GYY927" s="721"/>
      <c r="GYZ927" s="3"/>
      <c r="GZA927" s="525"/>
      <c r="GZB927" s="3"/>
      <c r="GZC927" s="721"/>
      <c r="GZD927" s="3"/>
      <c r="GZE927" s="525"/>
      <c r="GZF927" s="3"/>
      <c r="GZG927" s="721"/>
      <c r="GZH927" s="3"/>
      <c r="GZI927" s="525"/>
      <c r="GZJ927" s="3"/>
      <c r="GZK927" s="721"/>
      <c r="GZL927" s="3"/>
      <c r="GZM927" s="525"/>
      <c r="GZN927" s="3"/>
      <c r="GZO927" s="721"/>
      <c r="GZP927" s="3"/>
      <c r="GZQ927" s="525"/>
      <c r="GZR927" s="3"/>
      <c r="GZS927" s="721"/>
      <c r="GZT927" s="3"/>
      <c r="GZU927" s="525"/>
      <c r="GZV927" s="3"/>
      <c r="GZW927" s="721"/>
      <c r="GZX927" s="3"/>
      <c r="GZY927" s="525"/>
      <c r="GZZ927" s="3"/>
      <c r="HAA927" s="721"/>
      <c r="HAB927" s="3"/>
      <c r="HAC927" s="525"/>
      <c r="HAD927" s="3"/>
      <c r="HAE927" s="721"/>
      <c r="HAF927" s="3"/>
      <c r="HAG927" s="525"/>
      <c r="HAH927" s="3"/>
      <c r="HAI927" s="721"/>
      <c r="HAJ927" s="3"/>
      <c r="HAK927" s="525"/>
      <c r="HAL927" s="3"/>
      <c r="HAM927" s="721"/>
      <c r="HAN927" s="3"/>
      <c r="HAO927" s="525"/>
      <c r="HAP927" s="3"/>
      <c r="HAQ927" s="721"/>
      <c r="HAR927" s="3"/>
      <c r="HAS927" s="525"/>
      <c r="HAT927" s="3"/>
      <c r="HAU927" s="721"/>
      <c r="HAV927" s="3"/>
      <c r="HAW927" s="525"/>
      <c r="HAX927" s="3"/>
      <c r="HAY927" s="721"/>
      <c r="HAZ927" s="3"/>
      <c r="HBA927" s="525"/>
      <c r="HBB927" s="3"/>
      <c r="HBC927" s="721"/>
      <c r="HBD927" s="3"/>
      <c r="HBE927" s="525"/>
      <c r="HBF927" s="3"/>
      <c r="HBG927" s="721"/>
      <c r="HBH927" s="3"/>
      <c r="HBI927" s="525"/>
      <c r="HBJ927" s="3"/>
      <c r="HBK927" s="721"/>
      <c r="HBL927" s="3"/>
      <c r="HBM927" s="525"/>
      <c r="HBN927" s="3"/>
      <c r="HBO927" s="721"/>
      <c r="HBP927" s="3"/>
      <c r="HBQ927" s="525"/>
      <c r="HBR927" s="3"/>
      <c r="HBS927" s="721"/>
      <c r="HBT927" s="3"/>
      <c r="HBU927" s="525"/>
      <c r="HBV927" s="3"/>
      <c r="HBW927" s="721"/>
      <c r="HBX927" s="3"/>
      <c r="HBY927" s="525"/>
      <c r="HBZ927" s="3"/>
      <c r="HCA927" s="721"/>
      <c r="HCB927" s="3"/>
      <c r="HCC927" s="525"/>
      <c r="HCD927" s="3"/>
      <c r="HCE927" s="721"/>
      <c r="HCF927" s="3"/>
      <c r="HCG927" s="525"/>
      <c r="HCH927" s="3"/>
      <c r="HCI927" s="721"/>
      <c r="HCJ927" s="3"/>
      <c r="HCK927" s="525"/>
      <c r="HCL927" s="3"/>
      <c r="HCM927" s="721"/>
      <c r="HCN927" s="3"/>
      <c r="HCO927" s="525"/>
      <c r="HCP927" s="3"/>
      <c r="HCQ927" s="721"/>
      <c r="HCR927" s="3"/>
      <c r="HCS927" s="525"/>
      <c r="HCT927" s="3"/>
      <c r="HCU927" s="721"/>
      <c r="HCV927" s="3"/>
      <c r="HCW927" s="525"/>
      <c r="HCX927" s="3"/>
      <c r="HCY927" s="721"/>
      <c r="HCZ927" s="3"/>
      <c r="HDA927" s="525"/>
      <c r="HDB927" s="3"/>
      <c r="HDC927" s="721"/>
      <c r="HDD927" s="3"/>
      <c r="HDE927" s="525"/>
      <c r="HDF927" s="3"/>
      <c r="HDG927" s="721"/>
      <c r="HDH927" s="3"/>
      <c r="HDI927" s="525"/>
      <c r="HDJ927" s="3"/>
      <c r="HDK927" s="721"/>
      <c r="HDL927" s="3"/>
      <c r="HDM927" s="525"/>
      <c r="HDN927" s="3"/>
      <c r="HDO927" s="721"/>
      <c r="HDP927" s="3"/>
      <c r="HDQ927" s="525"/>
      <c r="HDR927" s="3"/>
      <c r="HDS927" s="721"/>
      <c r="HDT927" s="3"/>
      <c r="HDU927" s="525"/>
      <c r="HDV927" s="3"/>
      <c r="HDW927" s="721"/>
      <c r="HDX927" s="3"/>
      <c r="HDY927" s="525"/>
      <c r="HDZ927" s="3"/>
      <c r="HEA927" s="721"/>
      <c r="HEB927" s="3"/>
      <c r="HEC927" s="525"/>
      <c r="HED927" s="3"/>
      <c r="HEE927" s="721"/>
      <c r="HEF927" s="3"/>
      <c r="HEG927" s="525"/>
      <c r="HEH927" s="3"/>
      <c r="HEI927" s="721"/>
      <c r="HEJ927" s="3"/>
      <c r="HEK927" s="525"/>
      <c r="HEL927" s="3"/>
      <c r="HEM927" s="721"/>
      <c r="HEN927" s="3"/>
      <c r="HEO927" s="525"/>
      <c r="HEP927" s="3"/>
      <c r="HEQ927" s="721"/>
      <c r="HER927" s="3"/>
      <c r="HES927" s="525"/>
      <c r="HET927" s="3"/>
      <c r="HEU927" s="721"/>
      <c r="HEV927" s="3"/>
      <c r="HEW927" s="525"/>
      <c r="HEX927" s="3"/>
      <c r="HEY927" s="721"/>
      <c r="HEZ927" s="3"/>
      <c r="HFA927" s="525"/>
      <c r="HFB927" s="3"/>
      <c r="HFC927" s="721"/>
      <c r="HFD927" s="3"/>
      <c r="HFE927" s="525"/>
      <c r="HFF927" s="3"/>
      <c r="HFG927" s="721"/>
      <c r="HFH927" s="3"/>
      <c r="HFI927" s="525"/>
      <c r="HFJ927" s="3"/>
      <c r="HFK927" s="721"/>
      <c r="HFL927" s="3"/>
      <c r="HFM927" s="525"/>
      <c r="HFN927" s="3"/>
      <c r="HFO927" s="721"/>
      <c r="HFP927" s="3"/>
      <c r="HFQ927" s="525"/>
      <c r="HFR927" s="3"/>
      <c r="HFS927" s="721"/>
      <c r="HFT927" s="3"/>
      <c r="HFU927" s="525"/>
      <c r="HFV927" s="3"/>
      <c r="HFW927" s="721"/>
      <c r="HFX927" s="3"/>
      <c r="HFY927" s="525"/>
      <c r="HFZ927" s="3"/>
      <c r="HGA927" s="721"/>
      <c r="HGB927" s="3"/>
      <c r="HGC927" s="525"/>
      <c r="HGD927" s="3"/>
      <c r="HGE927" s="721"/>
      <c r="HGF927" s="3"/>
      <c r="HGG927" s="525"/>
      <c r="HGH927" s="3"/>
      <c r="HGI927" s="721"/>
      <c r="HGJ927" s="3"/>
      <c r="HGK927" s="525"/>
      <c r="HGL927" s="3"/>
      <c r="HGM927" s="721"/>
      <c r="HGN927" s="3"/>
      <c r="HGO927" s="525"/>
      <c r="HGP927" s="3"/>
      <c r="HGQ927" s="721"/>
      <c r="HGR927" s="3"/>
      <c r="HGS927" s="525"/>
      <c r="HGT927" s="3"/>
      <c r="HGU927" s="721"/>
      <c r="HGV927" s="3"/>
      <c r="HGW927" s="525"/>
      <c r="HGX927" s="3"/>
      <c r="HGY927" s="721"/>
      <c r="HGZ927" s="3"/>
      <c r="HHA927" s="525"/>
      <c r="HHB927" s="3"/>
      <c r="HHC927" s="721"/>
      <c r="HHD927" s="3"/>
      <c r="HHE927" s="525"/>
      <c r="HHF927" s="3"/>
      <c r="HHG927" s="721"/>
      <c r="HHH927" s="3"/>
      <c r="HHI927" s="525"/>
      <c r="HHJ927" s="3"/>
      <c r="HHK927" s="721"/>
      <c r="HHL927" s="3"/>
      <c r="HHM927" s="525"/>
      <c r="HHN927" s="3"/>
      <c r="HHO927" s="721"/>
      <c r="HHP927" s="3"/>
      <c r="HHQ927" s="525"/>
      <c r="HHR927" s="3"/>
      <c r="HHS927" s="721"/>
      <c r="HHT927" s="3"/>
      <c r="HHU927" s="525"/>
      <c r="HHV927" s="3"/>
      <c r="HHW927" s="721"/>
      <c r="HHX927" s="3"/>
      <c r="HHY927" s="525"/>
      <c r="HHZ927" s="3"/>
      <c r="HIA927" s="721"/>
      <c r="HIB927" s="3"/>
      <c r="HIC927" s="525"/>
      <c r="HID927" s="3"/>
      <c r="HIE927" s="721"/>
      <c r="HIF927" s="3"/>
      <c r="HIG927" s="525"/>
      <c r="HIH927" s="3"/>
      <c r="HII927" s="721"/>
      <c r="HIJ927" s="3"/>
      <c r="HIK927" s="525"/>
      <c r="HIL927" s="3"/>
      <c r="HIM927" s="721"/>
      <c r="HIN927" s="3"/>
      <c r="HIO927" s="525"/>
      <c r="HIP927" s="3"/>
      <c r="HIQ927" s="721"/>
      <c r="HIR927" s="3"/>
      <c r="HIS927" s="525"/>
      <c r="HIT927" s="3"/>
      <c r="HIU927" s="721"/>
      <c r="HIV927" s="3"/>
      <c r="HIW927" s="525"/>
      <c r="HIX927" s="3"/>
      <c r="HIY927" s="721"/>
      <c r="HIZ927" s="3"/>
      <c r="HJA927" s="525"/>
      <c r="HJB927" s="3"/>
      <c r="HJC927" s="721"/>
      <c r="HJD927" s="3"/>
      <c r="HJE927" s="525"/>
      <c r="HJF927" s="3"/>
      <c r="HJG927" s="721"/>
      <c r="HJH927" s="3"/>
      <c r="HJI927" s="525"/>
      <c r="HJJ927" s="3"/>
      <c r="HJK927" s="721"/>
      <c r="HJL927" s="3"/>
      <c r="HJM927" s="525"/>
      <c r="HJN927" s="3"/>
      <c r="HJO927" s="721"/>
      <c r="HJP927" s="3"/>
      <c r="HJQ927" s="525"/>
      <c r="HJR927" s="3"/>
      <c r="HJS927" s="721"/>
      <c r="HJT927" s="3"/>
      <c r="HJU927" s="525"/>
      <c r="HJV927" s="3"/>
      <c r="HJW927" s="721"/>
      <c r="HJX927" s="3"/>
      <c r="HJY927" s="525"/>
      <c r="HJZ927" s="3"/>
      <c r="HKA927" s="721"/>
      <c r="HKB927" s="3"/>
      <c r="HKC927" s="525"/>
      <c r="HKD927" s="3"/>
      <c r="HKE927" s="721"/>
      <c r="HKF927" s="3"/>
      <c r="HKG927" s="525"/>
      <c r="HKH927" s="3"/>
      <c r="HKI927" s="721"/>
      <c r="HKJ927" s="3"/>
      <c r="HKK927" s="525"/>
      <c r="HKL927" s="3"/>
      <c r="HKM927" s="721"/>
      <c r="HKN927" s="3"/>
      <c r="HKO927" s="525"/>
      <c r="HKP927" s="3"/>
      <c r="HKQ927" s="721"/>
      <c r="HKR927" s="3"/>
      <c r="HKS927" s="525"/>
      <c r="HKT927" s="3"/>
      <c r="HKU927" s="721"/>
      <c r="HKV927" s="3"/>
      <c r="HKW927" s="525"/>
      <c r="HKX927" s="3"/>
      <c r="HKY927" s="721"/>
      <c r="HKZ927" s="3"/>
      <c r="HLA927" s="525"/>
      <c r="HLB927" s="3"/>
      <c r="HLC927" s="721"/>
      <c r="HLD927" s="3"/>
      <c r="HLE927" s="525"/>
      <c r="HLF927" s="3"/>
      <c r="HLG927" s="721"/>
      <c r="HLH927" s="3"/>
      <c r="HLI927" s="525"/>
      <c r="HLJ927" s="3"/>
      <c r="HLK927" s="721"/>
      <c r="HLL927" s="3"/>
      <c r="HLM927" s="525"/>
      <c r="HLN927" s="3"/>
      <c r="HLO927" s="721"/>
      <c r="HLP927" s="3"/>
      <c r="HLQ927" s="525"/>
      <c r="HLR927" s="3"/>
      <c r="HLS927" s="721"/>
      <c r="HLT927" s="3"/>
      <c r="HLU927" s="525"/>
      <c r="HLV927" s="3"/>
      <c r="HLW927" s="721"/>
      <c r="HLX927" s="3"/>
      <c r="HLY927" s="525"/>
      <c r="HLZ927" s="3"/>
      <c r="HMA927" s="721"/>
      <c r="HMB927" s="3"/>
      <c r="HMC927" s="525"/>
      <c r="HMD927" s="3"/>
      <c r="HME927" s="721"/>
      <c r="HMF927" s="3"/>
      <c r="HMG927" s="525"/>
      <c r="HMH927" s="3"/>
      <c r="HMI927" s="721"/>
      <c r="HMJ927" s="3"/>
      <c r="HMK927" s="525"/>
      <c r="HML927" s="3"/>
      <c r="HMM927" s="721"/>
      <c r="HMN927" s="3"/>
      <c r="HMO927" s="525"/>
      <c r="HMP927" s="3"/>
      <c r="HMQ927" s="721"/>
      <c r="HMR927" s="3"/>
      <c r="HMS927" s="525"/>
      <c r="HMT927" s="3"/>
      <c r="HMU927" s="721"/>
      <c r="HMV927" s="3"/>
      <c r="HMW927" s="525"/>
      <c r="HMX927" s="3"/>
      <c r="HMY927" s="721"/>
      <c r="HMZ927" s="3"/>
      <c r="HNA927" s="525"/>
      <c r="HNB927" s="3"/>
      <c r="HNC927" s="721"/>
      <c r="HND927" s="3"/>
      <c r="HNE927" s="525"/>
      <c r="HNF927" s="3"/>
      <c r="HNG927" s="721"/>
      <c r="HNH927" s="3"/>
      <c r="HNI927" s="525"/>
      <c r="HNJ927" s="3"/>
      <c r="HNK927" s="721"/>
      <c r="HNL927" s="3"/>
      <c r="HNM927" s="525"/>
      <c r="HNN927" s="3"/>
      <c r="HNO927" s="721"/>
      <c r="HNP927" s="3"/>
      <c r="HNQ927" s="525"/>
      <c r="HNR927" s="3"/>
      <c r="HNS927" s="721"/>
      <c r="HNT927" s="3"/>
      <c r="HNU927" s="525"/>
      <c r="HNV927" s="3"/>
      <c r="HNW927" s="721"/>
      <c r="HNX927" s="3"/>
      <c r="HNY927" s="525"/>
      <c r="HNZ927" s="3"/>
      <c r="HOA927" s="721"/>
      <c r="HOB927" s="3"/>
      <c r="HOC927" s="525"/>
      <c r="HOD927" s="3"/>
      <c r="HOE927" s="721"/>
      <c r="HOF927" s="3"/>
      <c r="HOG927" s="525"/>
      <c r="HOH927" s="3"/>
      <c r="HOI927" s="721"/>
      <c r="HOJ927" s="3"/>
      <c r="HOK927" s="525"/>
      <c r="HOL927" s="3"/>
      <c r="HOM927" s="721"/>
      <c r="HON927" s="3"/>
      <c r="HOO927" s="525"/>
      <c r="HOP927" s="3"/>
      <c r="HOQ927" s="721"/>
      <c r="HOR927" s="3"/>
      <c r="HOS927" s="525"/>
      <c r="HOT927" s="3"/>
      <c r="HOU927" s="721"/>
      <c r="HOV927" s="3"/>
      <c r="HOW927" s="525"/>
      <c r="HOX927" s="3"/>
      <c r="HOY927" s="721"/>
      <c r="HOZ927" s="3"/>
      <c r="HPA927" s="525"/>
      <c r="HPB927" s="3"/>
      <c r="HPC927" s="721"/>
      <c r="HPD927" s="3"/>
      <c r="HPE927" s="525"/>
      <c r="HPF927" s="3"/>
      <c r="HPG927" s="721"/>
      <c r="HPH927" s="3"/>
      <c r="HPI927" s="525"/>
      <c r="HPJ927" s="3"/>
      <c r="HPK927" s="721"/>
      <c r="HPL927" s="3"/>
      <c r="HPM927" s="525"/>
      <c r="HPN927" s="3"/>
      <c r="HPO927" s="721"/>
      <c r="HPP927" s="3"/>
      <c r="HPQ927" s="525"/>
      <c r="HPR927" s="3"/>
      <c r="HPS927" s="721"/>
      <c r="HPT927" s="3"/>
      <c r="HPU927" s="525"/>
      <c r="HPV927" s="3"/>
      <c r="HPW927" s="721"/>
      <c r="HPX927" s="3"/>
      <c r="HPY927" s="525"/>
      <c r="HPZ927" s="3"/>
      <c r="HQA927" s="721"/>
      <c r="HQB927" s="3"/>
      <c r="HQC927" s="525"/>
      <c r="HQD927" s="3"/>
      <c r="HQE927" s="721"/>
      <c r="HQF927" s="3"/>
      <c r="HQG927" s="525"/>
      <c r="HQH927" s="3"/>
      <c r="HQI927" s="721"/>
      <c r="HQJ927" s="3"/>
      <c r="HQK927" s="525"/>
      <c r="HQL927" s="3"/>
      <c r="HQM927" s="721"/>
      <c r="HQN927" s="3"/>
      <c r="HQO927" s="525"/>
      <c r="HQP927" s="3"/>
      <c r="HQQ927" s="721"/>
      <c r="HQR927" s="3"/>
      <c r="HQS927" s="525"/>
      <c r="HQT927" s="3"/>
      <c r="HQU927" s="721"/>
      <c r="HQV927" s="3"/>
      <c r="HQW927" s="525"/>
      <c r="HQX927" s="3"/>
      <c r="HQY927" s="721"/>
      <c r="HQZ927" s="3"/>
      <c r="HRA927" s="525"/>
      <c r="HRB927" s="3"/>
      <c r="HRC927" s="721"/>
      <c r="HRD927" s="3"/>
      <c r="HRE927" s="525"/>
      <c r="HRF927" s="3"/>
      <c r="HRG927" s="721"/>
      <c r="HRH927" s="3"/>
      <c r="HRI927" s="525"/>
      <c r="HRJ927" s="3"/>
      <c r="HRK927" s="721"/>
      <c r="HRL927" s="3"/>
      <c r="HRM927" s="525"/>
      <c r="HRN927" s="3"/>
      <c r="HRO927" s="721"/>
      <c r="HRP927" s="3"/>
      <c r="HRQ927" s="525"/>
      <c r="HRR927" s="3"/>
      <c r="HRS927" s="721"/>
      <c r="HRT927" s="3"/>
      <c r="HRU927" s="525"/>
      <c r="HRV927" s="3"/>
      <c r="HRW927" s="721"/>
      <c r="HRX927" s="3"/>
      <c r="HRY927" s="525"/>
      <c r="HRZ927" s="3"/>
      <c r="HSA927" s="721"/>
      <c r="HSB927" s="3"/>
      <c r="HSC927" s="525"/>
      <c r="HSD927" s="3"/>
      <c r="HSE927" s="721"/>
      <c r="HSF927" s="3"/>
      <c r="HSG927" s="525"/>
      <c r="HSH927" s="3"/>
      <c r="HSI927" s="721"/>
      <c r="HSJ927" s="3"/>
      <c r="HSK927" s="525"/>
      <c r="HSL927" s="3"/>
      <c r="HSM927" s="721"/>
      <c r="HSN927" s="3"/>
      <c r="HSO927" s="525"/>
      <c r="HSP927" s="3"/>
      <c r="HSQ927" s="721"/>
      <c r="HSR927" s="3"/>
      <c r="HSS927" s="525"/>
      <c r="HST927" s="3"/>
      <c r="HSU927" s="721"/>
      <c r="HSV927" s="3"/>
      <c r="HSW927" s="525"/>
      <c r="HSX927" s="3"/>
      <c r="HSY927" s="721"/>
      <c r="HSZ927" s="3"/>
      <c r="HTA927" s="525"/>
      <c r="HTB927" s="3"/>
      <c r="HTC927" s="721"/>
      <c r="HTD927" s="3"/>
      <c r="HTE927" s="525"/>
      <c r="HTF927" s="3"/>
      <c r="HTG927" s="721"/>
      <c r="HTH927" s="3"/>
      <c r="HTI927" s="525"/>
      <c r="HTJ927" s="3"/>
      <c r="HTK927" s="721"/>
      <c r="HTL927" s="3"/>
      <c r="HTM927" s="525"/>
      <c r="HTN927" s="3"/>
      <c r="HTO927" s="721"/>
      <c r="HTP927" s="3"/>
      <c r="HTQ927" s="525"/>
      <c r="HTR927" s="3"/>
      <c r="HTS927" s="721"/>
      <c r="HTT927" s="3"/>
      <c r="HTU927" s="525"/>
      <c r="HTV927" s="3"/>
      <c r="HTW927" s="721"/>
      <c r="HTX927" s="3"/>
      <c r="HTY927" s="525"/>
      <c r="HTZ927" s="3"/>
      <c r="HUA927" s="721"/>
      <c r="HUB927" s="3"/>
      <c r="HUC927" s="525"/>
      <c r="HUD927" s="3"/>
      <c r="HUE927" s="721"/>
      <c r="HUF927" s="3"/>
      <c r="HUG927" s="525"/>
      <c r="HUH927" s="3"/>
      <c r="HUI927" s="721"/>
      <c r="HUJ927" s="3"/>
      <c r="HUK927" s="525"/>
      <c r="HUL927" s="3"/>
      <c r="HUM927" s="721"/>
      <c r="HUN927" s="3"/>
      <c r="HUO927" s="525"/>
      <c r="HUP927" s="3"/>
      <c r="HUQ927" s="721"/>
      <c r="HUR927" s="3"/>
      <c r="HUS927" s="525"/>
      <c r="HUT927" s="3"/>
      <c r="HUU927" s="721"/>
      <c r="HUV927" s="3"/>
      <c r="HUW927" s="525"/>
      <c r="HUX927" s="3"/>
      <c r="HUY927" s="721"/>
      <c r="HUZ927" s="3"/>
      <c r="HVA927" s="525"/>
      <c r="HVB927" s="3"/>
      <c r="HVC927" s="721"/>
      <c r="HVD927" s="3"/>
      <c r="HVE927" s="525"/>
      <c r="HVF927" s="3"/>
      <c r="HVG927" s="721"/>
      <c r="HVH927" s="3"/>
      <c r="HVI927" s="525"/>
      <c r="HVJ927" s="3"/>
      <c r="HVK927" s="721"/>
      <c r="HVL927" s="3"/>
      <c r="HVM927" s="525"/>
      <c r="HVN927" s="3"/>
      <c r="HVO927" s="721"/>
      <c r="HVP927" s="3"/>
      <c r="HVQ927" s="525"/>
      <c r="HVR927" s="3"/>
      <c r="HVS927" s="721"/>
      <c r="HVT927" s="3"/>
      <c r="HVU927" s="525"/>
      <c r="HVV927" s="3"/>
      <c r="HVW927" s="721"/>
      <c r="HVX927" s="3"/>
      <c r="HVY927" s="525"/>
      <c r="HVZ927" s="3"/>
      <c r="HWA927" s="721"/>
      <c r="HWB927" s="3"/>
      <c r="HWC927" s="525"/>
      <c r="HWD927" s="3"/>
      <c r="HWE927" s="721"/>
      <c r="HWF927" s="3"/>
      <c r="HWG927" s="525"/>
      <c r="HWH927" s="3"/>
      <c r="HWI927" s="721"/>
      <c r="HWJ927" s="3"/>
      <c r="HWK927" s="525"/>
      <c r="HWL927" s="3"/>
      <c r="HWM927" s="721"/>
      <c r="HWN927" s="3"/>
      <c r="HWO927" s="525"/>
      <c r="HWP927" s="3"/>
      <c r="HWQ927" s="721"/>
      <c r="HWR927" s="3"/>
      <c r="HWS927" s="525"/>
      <c r="HWT927" s="3"/>
      <c r="HWU927" s="721"/>
      <c r="HWV927" s="3"/>
      <c r="HWW927" s="525"/>
      <c r="HWX927" s="3"/>
      <c r="HWY927" s="721"/>
      <c r="HWZ927" s="3"/>
      <c r="HXA927" s="525"/>
      <c r="HXB927" s="3"/>
      <c r="HXC927" s="721"/>
      <c r="HXD927" s="3"/>
      <c r="HXE927" s="525"/>
      <c r="HXF927" s="3"/>
      <c r="HXG927" s="721"/>
      <c r="HXH927" s="3"/>
      <c r="HXI927" s="525"/>
      <c r="HXJ927" s="3"/>
      <c r="HXK927" s="721"/>
      <c r="HXL927" s="3"/>
      <c r="HXM927" s="525"/>
      <c r="HXN927" s="3"/>
      <c r="HXO927" s="721"/>
      <c r="HXP927" s="3"/>
      <c r="HXQ927" s="525"/>
      <c r="HXR927" s="3"/>
      <c r="HXS927" s="721"/>
      <c r="HXT927" s="3"/>
      <c r="HXU927" s="525"/>
      <c r="HXV927" s="3"/>
      <c r="HXW927" s="721"/>
      <c r="HXX927" s="3"/>
      <c r="HXY927" s="525"/>
      <c r="HXZ927" s="3"/>
      <c r="HYA927" s="721"/>
      <c r="HYB927" s="3"/>
      <c r="HYC927" s="525"/>
      <c r="HYD927" s="3"/>
      <c r="HYE927" s="721"/>
      <c r="HYF927" s="3"/>
      <c r="HYG927" s="525"/>
      <c r="HYH927" s="3"/>
      <c r="HYI927" s="721"/>
      <c r="HYJ927" s="3"/>
      <c r="HYK927" s="525"/>
      <c r="HYL927" s="3"/>
      <c r="HYM927" s="721"/>
      <c r="HYN927" s="3"/>
      <c r="HYO927" s="525"/>
      <c r="HYP927" s="3"/>
      <c r="HYQ927" s="721"/>
      <c r="HYR927" s="3"/>
      <c r="HYS927" s="525"/>
      <c r="HYT927" s="3"/>
      <c r="HYU927" s="721"/>
      <c r="HYV927" s="3"/>
      <c r="HYW927" s="525"/>
      <c r="HYX927" s="3"/>
      <c r="HYY927" s="721"/>
      <c r="HYZ927" s="3"/>
      <c r="HZA927" s="525"/>
      <c r="HZB927" s="3"/>
      <c r="HZC927" s="721"/>
      <c r="HZD927" s="3"/>
      <c r="HZE927" s="525"/>
      <c r="HZF927" s="3"/>
      <c r="HZG927" s="721"/>
      <c r="HZH927" s="3"/>
      <c r="HZI927" s="525"/>
      <c r="HZJ927" s="3"/>
      <c r="HZK927" s="721"/>
      <c r="HZL927" s="3"/>
      <c r="HZM927" s="525"/>
      <c r="HZN927" s="3"/>
      <c r="HZO927" s="721"/>
      <c r="HZP927" s="3"/>
      <c r="HZQ927" s="525"/>
      <c r="HZR927" s="3"/>
      <c r="HZS927" s="721"/>
      <c r="HZT927" s="3"/>
      <c r="HZU927" s="525"/>
      <c r="HZV927" s="3"/>
      <c r="HZW927" s="721"/>
      <c r="HZX927" s="3"/>
      <c r="HZY927" s="525"/>
      <c r="HZZ927" s="3"/>
      <c r="IAA927" s="721"/>
      <c r="IAB927" s="3"/>
      <c r="IAC927" s="525"/>
      <c r="IAD927" s="3"/>
      <c r="IAE927" s="721"/>
      <c r="IAF927" s="3"/>
      <c r="IAG927" s="525"/>
      <c r="IAH927" s="3"/>
      <c r="IAI927" s="721"/>
      <c r="IAJ927" s="3"/>
      <c r="IAK927" s="525"/>
      <c r="IAL927" s="3"/>
      <c r="IAM927" s="721"/>
      <c r="IAN927" s="3"/>
      <c r="IAO927" s="525"/>
      <c r="IAP927" s="3"/>
      <c r="IAQ927" s="721"/>
      <c r="IAR927" s="3"/>
      <c r="IAS927" s="525"/>
      <c r="IAT927" s="3"/>
      <c r="IAU927" s="721"/>
      <c r="IAV927" s="3"/>
      <c r="IAW927" s="525"/>
      <c r="IAX927" s="3"/>
      <c r="IAY927" s="721"/>
      <c r="IAZ927" s="3"/>
      <c r="IBA927" s="525"/>
      <c r="IBB927" s="3"/>
      <c r="IBC927" s="721"/>
      <c r="IBD927" s="3"/>
      <c r="IBE927" s="525"/>
      <c r="IBF927" s="3"/>
      <c r="IBG927" s="721"/>
      <c r="IBH927" s="3"/>
      <c r="IBI927" s="525"/>
      <c r="IBJ927" s="3"/>
      <c r="IBK927" s="721"/>
      <c r="IBL927" s="3"/>
      <c r="IBM927" s="525"/>
      <c r="IBN927" s="3"/>
      <c r="IBO927" s="721"/>
      <c r="IBP927" s="3"/>
      <c r="IBQ927" s="525"/>
      <c r="IBR927" s="3"/>
      <c r="IBS927" s="721"/>
      <c r="IBT927" s="3"/>
      <c r="IBU927" s="525"/>
      <c r="IBV927" s="3"/>
      <c r="IBW927" s="721"/>
      <c r="IBX927" s="3"/>
      <c r="IBY927" s="525"/>
      <c r="IBZ927" s="3"/>
      <c r="ICA927" s="721"/>
      <c r="ICB927" s="3"/>
      <c r="ICC927" s="525"/>
      <c r="ICD927" s="3"/>
      <c r="ICE927" s="721"/>
      <c r="ICF927" s="3"/>
      <c r="ICG927" s="525"/>
      <c r="ICH927" s="3"/>
      <c r="ICI927" s="721"/>
      <c r="ICJ927" s="3"/>
      <c r="ICK927" s="525"/>
      <c r="ICL927" s="3"/>
      <c r="ICM927" s="721"/>
      <c r="ICN927" s="3"/>
      <c r="ICO927" s="525"/>
      <c r="ICP927" s="3"/>
      <c r="ICQ927" s="721"/>
      <c r="ICR927" s="3"/>
      <c r="ICS927" s="525"/>
      <c r="ICT927" s="3"/>
      <c r="ICU927" s="721"/>
      <c r="ICV927" s="3"/>
      <c r="ICW927" s="525"/>
      <c r="ICX927" s="3"/>
      <c r="ICY927" s="721"/>
      <c r="ICZ927" s="3"/>
      <c r="IDA927" s="525"/>
      <c r="IDB927" s="3"/>
      <c r="IDC927" s="721"/>
      <c r="IDD927" s="3"/>
      <c r="IDE927" s="525"/>
      <c r="IDF927" s="3"/>
      <c r="IDG927" s="721"/>
      <c r="IDH927" s="3"/>
      <c r="IDI927" s="525"/>
      <c r="IDJ927" s="3"/>
      <c r="IDK927" s="721"/>
      <c r="IDL927" s="3"/>
      <c r="IDM927" s="525"/>
      <c r="IDN927" s="3"/>
      <c r="IDO927" s="721"/>
      <c r="IDP927" s="3"/>
      <c r="IDQ927" s="525"/>
      <c r="IDR927" s="3"/>
      <c r="IDS927" s="721"/>
      <c r="IDT927" s="3"/>
      <c r="IDU927" s="525"/>
      <c r="IDV927" s="3"/>
      <c r="IDW927" s="721"/>
      <c r="IDX927" s="3"/>
      <c r="IDY927" s="525"/>
      <c r="IDZ927" s="3"/>
      <c r="IEA927" s="721"/>
      <c r="IEB927" s="3"/>
      <c r="IEC927" s="525"/>
      <c r="IED927" s="3"/>
      <c r="IEE927" s="721"/>
      <c r="IEF927" s="3"/>
      <c r="IEG927" s="525"/>
      <c r="IEH927" s="3"/>
      <c r="IEI927" s="721"/>
      <c r="IEJ927" s="3"/>
      <c r="IEK927" s="525"/>
      <c r="IEL927" s="3"/>
      <c r="IEM927" s="721"/>
      <c r="IEN927" s="3"/>
      <c r="IEO927" s="525"/>
      <c r="IEP927" s="3"/>
      <c r="IEQ927" s="721"/>
      <c r="IER927" s="3"/>
      <c r="IES927" s="525"/>
      <c r="IET927" s="3"/>
      <c r="IEU927" s="721"/>
      <c r="IEV927" s="3"/>
      <c r="IEW927" s="525"/>
      <c r="IEX927" s="3"/>
      <c r="IEY927" s="721"/>
      <c r="IEZ927" s="3"/>
      <c r="IFA927" s="525"/>
      <c r="IFB927" s="3"/>
      <c r="IFC927" s="721"/>
      <c r="IFD927" s="3"/>
      <c r="IFE927" s="525"/>
      <c r="IFF927" s="3"/>
      <c r="IFG927" s="721"/>
      <c r="IFH927" s="3"/>
      <c r="IFI927" s="525"/>
      <c r="IFJ927" s="3"/>
      <c r="IFK927" s="721"/>
      <c r="IFL927" s="3"/>
      <c r="IFM927" s="525"/>
      <c r="IFN927" s="3"/>
      <c r="IFO927" s="721"/>
      <c r="IFP927" s="3"/>
      <c r="IFQ927" s="525"/>
      <c r="IFR927" s="3"/>
      <c r="IFS927" s="721"/>
      <c r="IFT927" s="3"/>
      <c r="IFU927" s="525"/>
      <c r="IFV927" s="3"/>
      <c r="IFW927" s="721"/>
      <c r="IFX927" s="3"/>
      <c r="IFY927" s="525"/>
      <c r="IFZ927" s="3"/>
      <c r="IGA927" s="721"/>
      <c r="IGB927" s="3"/>
      <c r="IGC927" s="525"/>
      <c r="IGD927" s="3"/>
      <c r="IGE927" s="721"/>
      <c r="IGF927" s="3"/>
      <c r="IGG927" s="525"/>
      <c r="IGH927" s="3"/>
      <c r="IGI927" s="721"/>
      <c r="IGJ927" s="3"/>
      <c r="IGK927" s="525"/>
      <c r="IGL927" s="3"/>
      <c r="IGM927" s="721"/>
      <c r="IGN927" s="3"/>
      <c r="IGO927" s="525"/>
      <c r="IGP927" s="3"/>
      <c r="IGQ927" s="721"/>
      <c r="IGR927" s="3"/>
      <c r="IGS927" s="525"/>
      <c r="IGT927" s="3"/>
      <c r="IGU927" s="721"/>
      <c r="IGV927" s="3"/>
      <c r="IGW927" s="525"/>
      <c r="IGX927" s="3"/>
      <c r="IGY927" s="721"/>
      <c r="IGZ927" s="3"/>
      <c r="IHA927" s="525"/>
      <c r="IHB927" s="3"/>
      <c r="IHC927" s="721"/>
      <c r="IHD927" s="3"/>
      <c r="IHE927" s="525"/>
      <c r="IHF927" s="3"/>
      <c r="IHG927" s="721"/>
      <c r="IHH927" s="3"/>
      <c r="IHI927" s="525"/>
      <c r="IHJ927" s="3"/>
      <c r="IHK927" s="721"/>
      <c r="IHL927" s="3"/>
      <c r="IHM927" s="525"/>
      <c r="IHN927" s="3"/>
      <c r="IHO927" s="721"/>
      <c r="IHP927" s="3"/>
      <c r="IHQ927" s="525"/>
      <c r="IHR927" s="3"/>
      <c r="IHS927" s="721"/>
      <c r="IHT927" s="3"/>
      <c r="IHU927" s="525"/>
      <c r="IHV927" s="3"/>
      <c r="IHW927" s="721"/>
      <c r="IHX927" s="3"/>
      <c r="IHY927" s="525"/>
      <c r="IHZ927" s="3"/>
      <c r="IIA927" s="721"/>
      <c r="IIB927" s="3"/>
      <c r="IIC927" s="525"/>
      <c r="IID927" s="3"/>
      <c r="IIE927" s="721"/>
      <c r="IIF927" s="3"/>
      <c r="IIG927" s="525"/>
      <c r="IIH927" s="3"/>
      <c r="III927" s="721"/>
      <c r="IIJ927" s="3"/>
      <c r="IIK927" s="525"/>
      <c r="IIL927" s="3"/>
      <c r="IIM927" s="721"/>
      <c r="IIN927" s="3"/>
      <c r="IIO927" s="525"/>
      <c r="IIP927" s="3"/>
      <c r="IIQ927" s="721"/>
      <c r="IIR927" s="3"/>
      <c r="IIS927" s="525"/>
      <c r="IIT927" s="3"/>
      <c r="IIU927" s="721"/>
      <c r="IIV927" s="3"/>
      <c r="IIW927" s="525"/>
      <c r="IIX927" s="3"/>
      <c r="IIY927" s="721"/>
      <c r="IIZ927" s="3"/>
      <c r="IJA927" s="525"/>
      <c r="IJB927" s="3"/>
      <c r="IJC927" s="721"/>
      <c r="IJD927" s="3"/>
      <c r="IJE927" s="525"/>
      <c r="IJF927" s="3"/>
      <c r="IJG927" s="721"/>
      <c r="IJH927" s="3"/>
      <c r="IJI927" s="525"/>
      <c r="IJJ927" s="3"/>
      <c r="IJK927" s="721"/>
      <c r="IJL927" s="3"/>
      <c r="IJM927" s="525"/>
      <c r="IJN927" s="3"/>
      <c r="IJO927" s="721"/>
      <c r="IJP927" s="3"/>
      <c r="IJQ927" s="525"/>
      <c r="IJR927" s="3"/>
      <c r="IJS927" s="721"/>
      <c r="IJT927" s="3"/>
      <c r="IJU927" s="525"/>
      <c r="IJV927" s="3"/>
      <c r="IJW927" s="721"/>
      <c r="IJX927" s="3"/>
      <c r="IJY927" s="525"/>
      <c r="IJZ927" s="3"/>
      <c r="IKA927" s="721"/>
      <c r="IKB927" s="3"/>
      <c r="IKC927" s="525"/>
      <c r="IKD927" s="3"/>
      <c r="IKE927" s="721"/>
      <c r="IKF927" s="3"/>
      <c r="IKG927" s="525"/>
      <c r="IKH927" s="3"/>
      <c r="IKI927" s="721"/>
      <c r="IKJ927" s="3"/>
      <c r="IKK927" s="525"/>
      <c r="IKL927" s="3"/>
      <c r="IKM927" s="721"/>
      <c r="IKN927" s="3"/>
      <c r="IKO927" s="525"/>
      <c r="IKP927" s="3"/>
      <c r="IKQ927" s="721"/>
      <c r="IKR927" s="3"/>
      <c r="IKS927" s="525"/>
      <c r="IKT927" s="3"/>
      <c r="IKU927" s="721"/>
      <c r="IKV927" s="3"/>
      <c r="IKW927" s="525"/>
      <c r="IKX927" s="3"/>
      <c r="IKY927" s="721"/>
      <c r="IKZ927" s="3"/>
      <c r="ILA927" s="525"/>
      <c r="ILB927" s="3"/>
      <c r="ILC927" s="721"/>
      <c r="ILD927" s="3"/>
      <c r="ILE927" s="525"/>
      <c r="ILF927" s="3"/>
      <c r="ILG927" s="721"/>
      <c r="ILH927" s="3"/>
      <c r="ILI927" s="525"/>
      <c r="ILJ927" s="3"/>
      <c r="ILK927" s="721"/>
      <c r="ILL927" s="3"/>
      <c r="ILM927" s="525"/>
      <c r="ILN927" s="3"/>
      <c r="ILO927" s="721"/>
      <c r="ILP927" s="3"/>
      <c r="ILQ927" s="525"/>
      <c r="ILR927" s="3"/>
      <c r="ILS927" s="721"/>
      <c r="ILT927" s="3"/>
      <c r="ILU927" s="525"/>
      <c r="ILV927" s="3"/>
      <c r="ILW927" s="721"/>
      <c r="ILX927" s="3"/>
      <c r="ILY927" s="525"/>
      <c r="ILZ927" s="3"/>
      <c r="IMA927" s="721"/>
      <c r="IMB927" s="3"/>
      <c r="IMC927" s="525"/>
      <c r="IMD927" s="3"/>
      <c r="IME927" s="721"/>
      <c r="IMF927" s="3"/>
      <c r="IMG927" s="525"/>
      <c r="IMH927" s="3"/>
      <c r="IMI927" s="721"/>
      <c r="IMJ927" s="3"/>
      <c r="IMK927" s="525"/>
      <c r="IML927" s="3"/>
      <c r="IMM927" s="721"/>
      <c r="IMN927" s="3"/>
      <c r="IMO927" s="525"/>
      <c r="IMP927" s="3"/>
      <c r="IMQ927" s="721"/>
      <c r="IMR927" s="3"/>
      <c r="IMS927" s="525"/>
      <c r="IMT927" s="3"/>
      <c r="IMU927" s="721"/>
      <c r="IMV927" s="3"/>
      <c r="IMW927" s="525"/>
      <c r="IMX927" s="3"/>
      <c r="IMY927" s="721"/>
      <c r="IMZ927" s="3"/>
      <c r="INA927" s="525"/>
      <c r="INB927" s="3"/>
      <c r="INC927" s="721"/>
      <c r="IND927" s="3"/>
      <c r="INE927" s="525"/>
      <c r="INF927" s="3"/>
      <c r="ING927" s="721"/>
      <c r="INH927" s="3"/>
      <c r="INI927" s="525"/>
      <c r="INJ927" s="3"/>
      <c r="INK927" s="721"/>
      <c r="INL927" s="3"/>
      <c r="INM927" s="525"/>
      <c r="INN927" s="3"/>
      <c r="INO927" s="721"/>
      <c r="INP927" s="3"/>
      <c r="INQ927" s="525"/>
      <c r="INR927" s="3"/>
      <c r="INS927" s="721"/>
      <c r="INT927" s="3"/>
      <c r="INU927" s="525"/>
      <c r="INV927" s="3"/>
      <c r="INW927" s="721"/>
      <c r="INX927" s="3"/>
      <c r="INY927" s="525"/>
      <c r="INZ927" s="3"/>
      <c r="IOA927" s="721"/>
      <c r="IOB927" s="3"/>
      <c r="IOC927" s="525"/>
      <c r="IOD927" s="3"/>
      <c r="IOE927" s="721"/>
      <c r="IOF927" s="3"/>
      <c r="IOG927" s="525"/>
      <c r="IOH927" s="3"/>
      <c r="IOI927" s="721"/>
      <c r="IOJ927" s="3"/>
      <c r="IOK927" s="525"/>
      <c r="IOL927" s="3"/>
      <c r="IOM927" s="721"/>
      <c r="ION927" s="3"/>
      <c r="IOO927" s="525"/>
      <c r="IOP927" s="3"/>
      <c r="IOQ927" s="721"/>
      <c r="IOR927" s="3"/>
      <c r="IOS927" s="525"/>
      <c r="IOT927" s="3"/>
      <c r="IOU927" s="721"/>
      <c r="IOV927" s="3"/>
      <c r="IOW927" s="525"/>
      <c r="IOX927" s="3"/>
      <c r="IOY927" s="721"/>
      <c r="IOZ927" s="3"/>
      <c r="IPA927" s="525"/>
      <c r="IPB927" s="3"/>
      <c r="IPC927" s="721"/>
      <c r="IPD927" s="3"/>
      <c r="IPE927" s="525"/>
      <c r="IPF927" s="3"/>
      <c r="IPG927" s="721"/>
      <c r="IPH927" s="3"/>
      <c r="IPI927" s="525"/>
      <c r="IPJ927" s="3"/>
      <c r="IPK927" s="721"/>
      <c r="IPL927" s="3"/>
      <c r="IPM927" s="525"/>
      <c r="IPN927" s="3"/>
      <c r="IPO927" s="721"/>
      <c r="IPP927" s="3"/>
      <c r="IPQ927" s="525"/>
      <c r="IPR927" s="3"/>
      <c r="IPS927" s="721"/>
      <c r="IPT927" s="3"/>
      <c r="IPU927" s="525"/>
      <c r="IPV927" s="3"/>
      <c r="IPW927" s="721"/>
      <c r="IPX927" s="3"/>
      <c r="IPY927" s="525"/>
      <c r="IPZ927" s="3"/>
      <c r="IQA927" s="721"/>
      <c r="IQB927" s="3"/>
      <c r="IQC927" s="525"/>
      <c r="IQD927" s="3"/>
      <c r="IQE927" s="721"/>
      <c r="IQF927" s="3"/>
      <c r="IQG927" s="525"/>
      <c r="IQH927" s="3"/>
      <c r="IQI927" s="721"/>
      <c r="IQJ927" s="3"/>
      <c r="IQK927" s="525"/>
      <c r="IQL927" s="3"/>
      <c r="IQM927" s="721"/>
      <c r="IQN927" s="3"/>
      <c r="IQO927" s="525"/>
      <c r="IQP927" s="3"/>
      <c r="IQQ927" s="721"/>
      <c r="IQR927" s="3"/>
      <c r="IQS927" s="525"/>
      <c r="IQT927" s="3"/>
      <c r="IQU927" s="721"/>
      <c r="IQV927" s="3"/>
      <c r="IQW927" s="525"/>
      <c r="IQX927" s="3"/>
      <c r="IQY927" s="721"/>
      <c r="IQZ927" s="3"/>
      <c r="IRA927" s="525"/>
      <c r="IRB927" s="3"/>
      <c r="IRC927" s="721"/>
      <c r="IRD927" s="3"/>
      <c r="IRE927" s="525"/>
      <c r="IRF927" s="3"/>
      <c r="IRG927" s="721"/>
      <c r="IRH927" s="3"/>
      <c r="IRI927" s="525"/>
      <c r="IRJ927" s="3"/>
      <c r="IRK927" s="721"/>
      <c r="IRL927" s="3"/>
      <c r="IRM927" s="525"/>
      <c r="IRN927" s="3"/>
      <c r="IRO927" s="721"/>
      <c r="IRP927" s="3"/>
      <c r="IRQ927" s="525"/>
      <c r="IRR927" s="3"/>
      <c r="IRS927" s="721"/>
      <c r="IRT927" s="3"/>
      <c r="IRU927" s="525"/>
      <c r="IRV927" s="3"/>
      <c r="IRW927" s="721"/>
      <c r="IRX927" s="3"/>
      <c r="IRY927" s="525"/>
      <c r="IRZ927" s="3"/>
      <c r="ISA927" s="721"/>
      <c r="ISB927" s="3"/>
      <c r="ISC927" s="525"/>
      <c r="ISD927" s="3"/>
      <c r="ISE927" s="721"/>
      <c r="ISF927" s="3"/>
      <c r="ISG927" s="525"/>
      <c r="ISH927" s="3"/>
      <c r="ISI927" s="721"/>
      <c r="ISJ927" s="3"/>
      <c r="ISK927" s="525"/>
      <c r="ISL927" s="3"/>
      <c r="ISM927" s="721"/>
      <c r="ISN927" s="3"/>
      <c r="ISO927" s="525"/>
      <c r="ISP927" s="3"/>
      <c r="ISQ927" s="721"/>
      <c r="ISR927" s="3"/>
      <c r="ISS927" s="525"/>
      <c r="IST927" s="3"/>
      <c r="ISU927" s="721"/>
      <c r="ISV927" s="3"/>
      <c r="ISW927" s="525"/>
      <c r="ISX927" s="3"/>
      <c r="ISY927" s="721"/>
      <c r="ISZ927" s="3"/>
      <c r="ITA927" s="525"/>
      <c r="ITB927" s="3"/>
      <c r="ITC927" s="721"/>
      <c r="ITD927" s="3"/>
      <c r="ITE927" s="525"/>
      <c r="ITF927" s="3"/>
      <c r="ITG927" s="721"/>
      <c r="ITH927" s="3"/>
      <c r="ITI927" s="525"/>
      <c r="ITJ927" s="3"/>
      <c r="ITK927" s="721"/>
      <c r="ITL927" s="3"/>
      <c r="ITM927" s="525"/>
      <c r="ITN927" s="3"/>
      <c r="ITO927" s="721"/>
      <c r="ITP927" s="3"/>
      <c r="ITQ927" s="525"/>
      <c r="ITR927" s="3"/>
      <c r="ITS927" s="721"/>
      <c r="ITT927" s="3"/>
      <c r="ITU927" s="525"/>
      <c r="ITV927" s="3"/>
      <c r="ITW927" s="721"/>
      <c r="ITX927" s="3"/>
      <c r="ITY927" s="525"/>
      <c r="ITZ927" s="3"/>
      <c r="IUA927" s="721"/>
      <c r="IUB927" s="3"/>
      <c r="IUC927" s="525"/>
      <c r="IUD927" s="3"/>
      <c r="IUE927" s="721"/>
      <c r="IUF927" s="3"/>
      <c r="IUG927" s="525"/>
      <c r="IUH927" s="3"/>
      <c r="IUI927" s="721"/>
      <c r="IUJ927" s="3"/>
      <c r="IUK927" s="525"/>
      <c r="IUL927" s="3"/>
      <c r="IUM927" s="721"/>
      <c r="IUN927" s="3"/>
      <c r="IUO927" s="525"/>
      <c r="IUP927" s="3"/>
      <c r="IUQ927" s="721"/>
      <c r="IUR927" s="3"/>
      <c r="IUS927" s="525"/>
      <c r="IUT927" s="3"/>
      <c r="IUU927" s="721"/>
      <c r="IUV927" s="3"/>
      <c r="IUW927" s="525"/>
      <c r="IUX927" s="3"/>
      <c r="IUY927" s="721"/>
      <c r="IUZ927" s="3"/>
      <c r="IVA927" s="525"/>
      <c r="IVB927" s="3"/>
      <c r="IVC927" s="721"/>
      <c r="IVD927" s="3"/>
      <c r="IVE927" s="525"/>
      <c r="IVF927" s="3"/>
      <c r="IVG927" s="721"/>
      <c r="IVH927" s="3"/>
      <c r="IVI927" s="525"/>
      <c r="IVJ927" s="3"/>
      <c r="IVK927" s="721"/>
      <c r="IVL927" s="3"/>
      <c r="IVM927" s="525"/>
      <c r="IVN927" s="3"/>
      <c r="IVO927" s="721"/>
      <c r="IVP927" s="3"/>
      <c r="IVQ927" s="525"/>
      <c r="IVR927" s="3"/>
      <c r="IVS927" s="721"/>
      <c r="IVT927" s="3"/>
      <c r="IVU927" s="525"/>
      <c r="IVV927" s="3"/>
      <c r="IVW927" s="721"/>
      <c r="IVX927" s="3"/>
      <c r="IVY927" s="525"/>
      <c r="IVZ927" s="3"/>
      <c r="IWA927" s="721"/>
      <c r="IWB927" s="3"/>
      <c r="IWC927" s="525"/>
      <c r="IWD927" s="3"/>
      <c r="IWE927" s="721"/>
      <c r="IWF927" s="3"/>
      <c r="IWG927" s="525"/>
      <c r="IWH927" s="3"/>
      <c r="IWI927" s="721"/>
      <c r="IWJ927" s="3"/>
      <c r="IWK927" s="525"/>
      <c r="IWL927" s="3"/>
      <c r="IWM927" s="721"/>
      <c r="IWN927" s="3"/>
      <c r="IWO927" s="525"/>
      <c r="IWP927" s="3"/>
      <c r="IWQ927" s="721"/>
      <c r="IWR927" s="3"/>
      <c r="IWS927" s="525"/>
      <c r="IWT927" s="3"/>
      <c r="IWU927" s="721"/>
      <c r="IWV927" s="3"/>
      <c r="IWW927" s="525"/>
      <c r="IWX927" s="3"/>
      <c r="IWY927" s="721"/>
      <c r="IWZ927" s="3"/>
      <c r="IXA927" s="525"/>
      <c r="IXB927" s="3"/>
      <c r="IXC927" s="721"/>
      <c r="IXD927" s="3"/>
      <c r="IXE927" s="525"/>
      <c r="IXF927" s="3"/>
      <c r="IXG927" s="721"/>
      <c r="IXH927" s="3"/>
      <c r="IXI927" s="525"/>
      <c r="IXJ927" s="3"/>
      <c r="IXK927" s="721"/>
      <c r="IXL927" s="3"/>
      <c r="IXM927" s="525"/>
      <c r="IXN927" s="3"/>
      <c r="IXO927" s="721"/>
      <c r="IXP927" s="3"/>
      <c r="IXQ927" s="525"/>
      <c r="IXR927" s="3"/>
      <c r="IXS927" s="721"/>
      <c r="IXT927" s="3"/>
      <c r="IXU927" s="525"/>
      <c r="IXV927" s="3"/>
      <c r="IXW927" s="721"/>
      <c r="IXX927" s="3"/>
      <c r="IXY927" s="525"/>
      <c r="IXZ927" s="3"/>
      <c r="IYA927" s="721"/>
      <c r="IYB927" s="3"/>
      <c r="IYC927" s="525"/>
      <c r="IYD927" s="3"/>
      <c r="IYE927" s="721"/>
      <c r="IYF927" s="3"/>
      <c r="IYG927" s="525"/>
      <c r="IYH927" s="3"/>
      <c r="IYI927" s="721"/>
      <c r="IYJ927" s="3"/>
      <c r="IYK927" s="525"/>
      <c r="IYL927" s="3"/>
      <c r="IYM927" s="721"/>
      <c r="IYN927" s="3"/>
      <c r="IYO927" s="525"/>
      <c r="IYP927" s="3"/>
      <c r="IYQ927" s="721"/>
      <c r="IYR927" s="3"/>
      <c r="IYS927" s="525"/>
      <c r="IYT927" s="3"/>
      <c r="IYU927" s="721"/>
      <c r="IYV927" s="3"/>
      <c r="IYW927" s="525"/>
      <c r="IYX927" s="3"/>
      <c r="IYY927" s="721"/>
      <c r="IYZ927" s="3"/>
      <c r="IZA927" s="525"/>
      <c r="IZB927" s="3"/>
      <c r="IZC927" s="721"/>
      <c r="IZD927" s="3"/>
      <c r="IZE927" s="525"/>
      <c r="IZF927" s="3"/>
      <c r="IZG927" s="721"/>
      <c r="IZH927" s="3"/>
      <c r="IZI927" s="525"/>
      <c r="IZJ927" s="3"/>
      <c r="IZK927" s="721"/>
      <c r="IZL927" s="3"/>
      <c r="IZM927" s="525"/>
      <c r="IZN927" s="3"/>
      <c r="IZO927" s="721"/>
      <c r="IZP927" s="3"/>
      <c r="IZQ927" s="525"/>
      <c r="IZR927" s="3"/>
      <c r="IZS927" s="721"/>
      <c r="IZT927" s="3"/>
      <c r="IZU927" s="525"/>
      <c r="IZV927" s="3"/>
      <c r="IZW927" s="721"/>
      <c r="IZX927" s="3"/>
      <c r="IZY927" s="525"/>
      <c r="IZZ927" s="3"/>
      <c r="JAA927" s="721"/>
      <c r="JAB927" s="3"/>
      <c r="JAC927" s="525"/>
      <c r="JAD927" s="3"/>
      <c r="JAE927" s="721"/>
      <c r="JAF927" s="3"/>
      <c r="JAG927" s="525"/>
      <c r="JAH927" s="3"/>
      <c r="JAI927" s="721"/>
      <c r="JAJ927" s="3"/>
      <c r="JAK927" s="525"/>
      <c r="JAL927" s="3"/>
      <c r="JAM927" s="721"/>
      <c r="JAN927" s="3"/>
      <c r="JAO927" s="525"/>
      <c r="JAP927" s="3"/>
      <c r="JAQ927" s="721"/>
      <c r="JAR927" s="3"/>
      <c r="JAS927" s="525"/>
      <c r="JAT927" s="3"/>
      <c r="JAU927" s="721"/>
      <c r="JAV927" s="3"/>
      <c r="JAW927" s="525"/>
      <c r="JAX927" s="3"/>
      <c r="JAY927" s="721"/>
      <c r="JAZ927" s="3"/>
      <c r="JBA927" s="525"/>
      <c r="JBB927" s="3"/>
      <c r="JBC927" s="721"/>
      <c r="JBD927" s="3"/>
      <c r="JBE927" s="525"/>
      <c r="JBF927" s="3"/>
      <c r="JBG927" s="721"/>
      <c r="JBH927" s="3"/>
      <c r="JBI927" s="525"/>
      <c r="JBJ927" s="3"/>
      <c r="JBK927" s="721"/>
      <c r="JBL927" s="3"/>
      <c r="JBM927" s="525"/>
      <c r="JBN927" s="3"/>
      <c r="JBO927" s="721"/>
      <c r="JBP927" s="3"/>
      <c r="JBQ927" s="525"/>
      <c r="JBR927" s="3"/>
      <c r="JBS927" s="721"/>
      <c r="JBT927" s="3"/>
      <c r="JBU927" s="525"/>
      <c r="JBV927" s="3"/>
      <c r="JBW927" s="721"/>
      <c r="JBX927" s="3"/>
      <c r="JBY927" s="525"/>
      <c r="JBZ927" s="3"/>
      <c r="JCA927" s="721"/>
      <c r="JCB927" s="3"/>
      <c r="JCC927" s="525"/>
      <c r="JCD927" s="3"/>
      <c r="JCE927" s="721"/>
      <c r="JCF927" s="3"/>
      <c r="JCG927" s="525"/>
      <c r="JCH927" s="3"/>
      <c r="JCI927" s="721"/>
      <c r="JCJ927" s="3"/>
      <c r="JCK927" s="525"/>
      <c r="JCL927" s="3"/>
      <c r="JCM927" s="721"/>
      <c r="JCN927" s="3"/>
      <c r="JCO927" s="525"/>
      <c r="JCP927" s="3"/>
      <c r="JCQ927" s="721"/>
      <c r="JCR927" s="3"/>
      <c r="JCS927" s="525"/>
      <c r="JCT927" s="3"/>
      <c r="JCU927" s="721"/>
      <c r="JCV927" s="3"/>
      <c r="JCW927" s="525"/>
      <c r="JCX927" s="3"/>
      <c r="JCY927" s="721"/>
      <c r="JCZ927" s="3"/>
      <c r="JDA927" s="525"/>
      <c r="JDB927" s="3"/>
      <c r="JDC927" s="721"/>
      <c r="JDD927" s="3"/>
      <c r="JDE927" s="525"/>
      <c r="JDF927" s="3"/>
      <c r="JDG927" s="721"/>
      <c r="JDH927" s="3"/>
      <c r="JDI927" s="525"/>
      <c r="JDJ927" s="3"/>
      <c r="JDK927" s="721"/>
      <c r="JDL927" s="3"/>
      <c r="JDM927" s="525"/>
      <c r="JDN927" s="3"/>
      <c r="JDO927" s="721"/>
      <c r="JDP927" s="3"/>
      <c r="JDQ927" s="525"/>
      <c r="JDR927" s="3"/>
      <c r="JDS927" s="721"/>
      <c r="JDT927" s="3"/>
      <c r="JDU927" s="525"/>
      <c r="JDV927" s="3"/>
      <c r="JDW927" s="721"/>
      <c r="JDX927" s="3"/>
      <c r="JDY927" s="525"/>
      <c r="JDZ927" s="3"/>
      <c r="JEA927" s="721"/>
      <c r="JEB927" s="3"/>
      <c r="JEC927" s="525"/>
      <c r="JED927" s="3"/>
      <c r="JEE927" s="721"/>
      <c r="JEF927" s="3"/>
      <c r="JEG927" s="525"/>
      <c r="JEH927" s="3"/>
      <c r="JEI927" s="721"/>
      <c r="JEJ927" s="3"/>
      <c r="JEK927" s="525"/>
      <c r="JEL927" s="3"/>
      <c r="JEM927" s="721"/>
      <c r="JEN927" s="3"/>
      <c r="JEO927" s="525"/>
      <c r="JEP927" s="3"/>
      <c r="JEQ927" s="721"/>
      <c r="JER927" s="3"/>
      <c r="JES927" s="525"/>
      <c r="JET927" s="3"/>
      <c r="JEU927" s="721"/>
      <c r="JEV927" s="3"/>
      <c r="JEW927" s="525"/>
      <c r="JEX927" s="3"/>
      <c r="JEY927" s="721"/>
      <c r="JEZ927" s="3"/>
      <c r="JFA927" s="525"/>
      <c r="JFB927" s="3"/>
      <c r="JFC927" s="721"/>
      <c r="JFD927" s="3"/>
      <c r="JFE927" s="525"/>
      <c r="JFF927" s="3"/>
      <c r="JFG927" s="721"/>
      <c r="JFH927" s="3"/>
      <c r="JFI927" s="525"/>
      <c r="JFJ927" s="3"/>
      <c r="JFK927" s="721"/>
      <c r="JFL927" s="3"/>
      <c r="JFM927" s="525"/>
      <c r="JFN927" s="3"/>
      <c r="JFO927" s="721"/>
      <c r="JFP927" s="3"/>
      <c r="JFQ927" s="525"/>
      <c r="JFR927" s="3"/>
      <c r="JFS927" s="721"/>
      <c r="JFT927" s="3"/>
      <c r="JFU927" s="525"/>
      <c r="JFV927" s="3"/>
      <c r="JFW927" s="721"/>
      <c r="JFX927" s="3"/>
      <c r="JFY927" s="525"/>
      <c r="JFZ927" s="3"/>
      <c r="JGA927" s="721"/>
      <c r="JGB927" s="3"/>
      <c r="JGC927" s="525"/>
      <c r="JGD927" s="3"/>
      <c r="JGE927" s="721"/>
      <c r="JGF927" s="3"/>
      <c r="JGG927" s="525"/>
      <c r="JGH927" s="3"/>
      <c r="JGI927" s="721"/>
      <c r="JGJ927" s="3"/>
      <c r="JGK927" s="525"/>
      <c r="JGL927" s="3"/>
      <c r="JGM927" s="721"/>
      <c r="JGN927" s="3"/>
      <c r="JGO927" s="525"/>
      <c r="JGP927" s="3"/>
      <c r="JGQ927" s="721"/>
      <c r="JGR927" s="3"/>
      <c r="JGS927" s="525"/>
      <c r="JGT927" s="3"/>
      <c r="JGU927" s="721"/>
      <c r="JGV927" s="3"/>
      <c r="JGW927" s="525"/>
      <c r="JGX927" s="3"/>
      <c r="JGY927" s="721"/>
      <c r="JGZ927" s="3"/>
      <c r="JHA927" s="525"/>
      <c r="JHB927" s="3"/>
      <c r="JHC927" s="721"/>
      <c r="JHD927" s="3"/>
      <c r="JHE927" s="525"/>
      <c r="JHF927" s="3"/>
      <c r="JHG927" s="721"/>
      <c r="JHH927" s="3"/>
      <c r="JHI927" s="525"/>
      <c r="JHJ927" s="3"/>
      <c r="JHK927" s="721"/>
      <c r="JHL927" s="3"/>
      <c r="JHM927" s="525"/>
      <c r="JHN927" s="3"/>
      <c r="JHO927" s="721"/>
      <c r="JHP927" s="3"/>
      <c r="JHQ927" s="525"/>
      <c r="JHR927" s="3"/>
      <c r="JHS927" s="721"/>
      <c r="JHT927" s="3"/>
      <c r="JHU927" s="525"/>
      <c r="JHV927" s="3"/>
      <c r="JHW927" s="721"/>
      <c r="JHX927" s="3"/>
      <c r="JHY927" s="525"/>
      <c r="JHZ927" s="3"/>
      <c r="JIA927" s="721"/>
      <c r="JIB927" s="3"/>
      <c r="JIC927" s="525"/>
      <c r="JID927" s="3"/>
      <c r="JIE927" s="721"/>
      <c r="JIF927" s="3"/>
      <c r="JIG927" s="525"/>
      <c r="JIH927" s="3"/>
      <c r="JII927" s="721"/>
      <c r="JIJ927" s="3"/>
      <c r="JIK927" s="525"/>
      <c r="JIL927" s="3"/>
      <c r="JIM927" s="721"/>
      <c r="JIN927" s="3"/>
      <c r="JIO927" s="525"/>
      <c r="JIP927" s="3"/>
      <c r="JIQ927" s="721"/>
      <c r="JIR927" s="3"/>
      <c r="JIS927" s="525"/>
      <c r="JIT927" s="3"/>
      <c r="JIU927" s="721"/>
      <c r="JIV927" s="3"/>
      <c r="JIW927" s="525"/>
      <c r="JIX927" s="3"/>
      <c r="JIY927" s="721"/>
      <c r="JIZ927" s="3"/>
      <c r="JJA927" s="525"/>
      <c r="JJB927" s="3"/>
      <c r="JJC927" s="721"/>
      <c r="JJD927" s="3"/>
      <c r="JJE927" s="525"/>
      <c r="JJF927" s="3"/>
      <c r="JJG927" s="721"/>
      <c r="JJH927" s="3"/>
      <c r="JJI927" s="525"/>
      <c r="JJJ927" s="3"/>
      <c r="JJK927" s="721"/>
      <c r="JJL927" s="3"/>
      <c r="JJM927" s="525"/>
      <c r="JJN927" s="3"/>
      <c r="JJO927" s="721"/>
      <c r="JJP927" s="3"/>
      <c r="JJQ927" s="525"/>
      <c r="JJR927" s="3"/>
      <c r="JJS927" s="721"/>
      <c r="JJT927" s="3"/>
      <c r="JJU927" s="525"/>
      <c r="JJV927" s="3"/>
      <c r="JJW927" s="721"/>
      <c r="JJX927" s="3"/>
      <c r="JJY927" s="525"/>
      <c r="JJZ927" s="3"/>
      <c r="JKA927" s="721"/>
      <c r="JKB927" s="3"/>
      <c r="JKC927" s="525"/>
      <c r="JKD927" s="3"/>
      <c r="JKE927" s="721"/>
      <c r="JKF927" s="3"/>
      <c r="JKG927" s="525"/>
      <c r="JKH927" s="3"/>
      <c r="JKI927" s="721"/>
      <c r="JKJ927" s="3"/>
      <c r="JKK927" s="525"/>
      <c r="JKL927" s="3"/>
      <c r="JKM927" s="721"/>
      <c r="JKN927" s="3"/>
      <c r="JKO927" s="525"/>
      <c r="JKP927" s="3"/>
      <c r="JKQ927" s="721"/>
      <c r="JKR927" s="3"/>
      <c r="JKS927" s="525"/>
      <c r="JKT927" s="3"/>
      <c r="JKU927" s="721"/>
      <c r="JKV927" s="3"/>
      <c r="JKW927" s="525"/>
      <c r="JKX927" s="3"/>
      <c r="JKY927" s="721"/>
      <c r="JKZ927" s="3"/>
      <c r="JLA927" s="525"/>
      <c r="JLB927" s="3"/>
      <c r="JLC927" s="721"/>
      <c r="JLD927" s="3"/>
      <c r="JLE927" s="525"/>
      <c r="JLF927" s="3"/>
      <c r="JLG927" s="721"/>
      <c r="JLH927" s="3"/>
      <c r="JLI927" s="525"/>
      <c r="JLJ927" s="3"/>
      <c r="JLK927" s="721"/>
      <c r="JLL927" s="3"/>
      <c r="JLM927" s="525"/>
      <c r="JLN927" s="3"/>
      <c r="JLO927" s="721"/>
      <c r="JLP927" s="3"/>
      <c r="JLQ927" s="525"/>
      <c r="JLR927" s="3"/>
      <c r="JLS927" s="721"/>
      <c r="JLT927" s="3"/>
      <c r="JLU927" s="525"/>
      <c r="JLV927" s="3"/>
      <c r="JLW927" s="721"/>
      <c r="JLX927" s="3"/>
      <c r="JLY927" s="525"/>
      <c r="JLZ927" s="3"/>
      <c r="JMA927" s="721"/>
      <c r="JMB927" s="3"/>
      <c r="JMC927" s="525"/>
      <c r="JMD927" s="3"/>
      <c r="JME927" s="721"/>
      <c r="JMF927" s="3"/>
      <c r="JMG927" s="525"/>
      <c r="JMH927" s="3"/>
      <c r="JMI927" s="721"/>
      <c r="JMJ927" s="3"/>
      <c r="JMK927" s="525"/>
      <c r="JML927" s="3"/>
      <c r="JMM927" s="721"/>
      <c r="JMN927" s="3"/>
      <c r="JMO927" s="525"/>
      <c r="JMP927" s="3"/>
      <c r="JMQ927" s="721"/>
      <c r="JMR927" s="3"/>
      <c r="JMS927" s="525"/>
      <c r="JMT927" s="3"/>
      <c r="JMU927" s="721"/>
      <c r="JMV927" s="3"/>
      <c r="JMW927" s="525"/>
      <c r="JMX927" s="3"/>
      <c r="JMY927" s="721"/>
      <c r="JMZ927" s="3"/>
      <c r="JNA927" s="525"/>
      <c r="JNB927" s="3"/>
      <c r="JNC927" s="721"/>
      <c r="JND927" s="3"/>
      <c r="JNE927" s="525"/>
      <c r="JNF927" s="3"/>
      <c r="JNG927" s="721"/>
      <c r="JNH927" s="3"/>
      <c r="JNI927" s="525"/>
      <c r="JNJ927" s="3"/>
      <c r="JNK927" s="721"/>
      <c r="JNL927" s="3"/>
      <c r="JNM927" s="525"/>
      <c r="JNN927" s="3"/>
      <c r="JNO927" s="721"/>
      <c r="JNP927" s="3"/>
      <c r="JNQ927" s="525"/>
      <c r="JNR927" s="3"/>
      <c r="JNS927" s="721"/>
      <c r="JNT927" s="3"/>
      <c r="JNU927" s="525"/>
      <c r="JNV927" s="3"/>
      <c r="JNW927" s="721"/>
      <c r="JNX927" s="3"/>
      <c r="JNY927" s="525"/>
      <c r="JNZ927" s="3"/>
      <c r="JOA927" s="721"/>
      <c r="JOB927" s="3"/>
      <c r="JOC927" s="525"/>
      <c r="JOD927" s="3"/>
      <c r="JOE927" s="721"/>
      <c r="JOF927" s="3"/>
      <c r="JOG927" s="525"/>
      <c r="JOH927" s="3"/>
      <c r="JOI927" s="721"/>
      <c r="JOJ927" s="3"/>
      <c r="JOK927" s="525"/>
      <c r="JOL927" s="3"/>
      <c r="JOM927" s="721"/>
      <c r="JON927" s="3"/>
      <c r="JOO927" s="525"/>
      <c r="JOP927" s="3"/>
      <c r="JOQ927" s="721"/>
      <c r="JOR927" s="3"/>
      <c r="JOS927" s="525"/>
      <c r="JOT927" s="3"/>
      <c r="JOU927" s="721"/>
      <c r="JOV927" s="3"/>
      <c r="JOW927" s="525"/>
      <c r="JOX927" s="3"/>
      <c r="JOY927" s="721"/>
      <c r="JOZ927" s="3"/>
      <c r="JPA927" s="525"/>
      <c r="JPB927" s="3"/>
      <c r="JPC927" s="721"/>
      <c r="JPD927" s="3"/>
      <c r="JPE927" s="525"/>
      <c r="JPF927" s="3"/>
      <c r="JPG927" s="721"/>
      <c r="JPH927" s="3"/>
      <c r="JPI927" s="525"/>
      <c r="JPJ927" s="3"/>
      <c r="JPK927" s="721"/>
      <c r="JPL927" s="3"/>
      <c r="JPM927" s="525"/>
      <c r="JPN927" s="3"/>
      <c r="JPO927" s="721"/>
      <c r="JPP927" s="3"/>
      <c r="JPQ927" s="525"/>
      <c r="JPR927" s="3"/>
      <c r="JPS927" s="721"/>
      <c r="JPT927" s="3"/>
      <c r="JPU927" s="525"/>
      <c r="JPV927" s="3"/>
      <c r="JPW927" s="721"/>
      <c r="JPX927" s="3"/>
      <c r="JPY927" s="525"/>
      <c r="JPZ927" s="3"/>
      <c r="JQA927" s="721"/>
      <c r="JQB927" s="3"/>
      <c r="JQC927" s="525"/>
      <c r="JQD927" s="3"/>
      <c r="JQE927" s="721"/>
      <c r="JQF927" s="3"/>
      <c r="JQG927" s="525"/>
      <c r="JQH927" s="3"/>
      <c r="JQI927" s="721"/>
      <c r="JQJ927" s="3"/>
      <c r="JQK927" s="525"/>
      <c r="JQL927" s="3"/>
      <c r="JQM927" s="721"/>
      <c r="JQN927" s="3"/>
      <c r="JQO927" s="525"/>
      <c r="JQP927" s="3"/>
      <c r="JQQ927" s="721"/>
      <c r="JQR927" s="3"/>
      <c r="JQS927" s="525"/>
      <c r="JQT927" s="3"/>
      <c r="JQU927" s="721"/>
      <c r="JQV927" s="3"/>
      <c r="JQW927" s="525"/>
      <c r="JQX927" s="3"/>
      <c r="JQY927" s="721"/>
      <c r="JQZ927" s="3"/>
      <c r="JRA927" s="525"/>
      <c r="JRB927" s="3"/>
      <c r="JRC927" s="721"/>
      <c r="JRD927" s="3"/>
      <c r="JRE927" s="525"/>
      <c r="JRF927" s="3"/>
      <c r="JRG927" s="721"/>
      <c r="JRH927" s="3"/>
      <c r="JRI927" s="525"/>
      <c r="JRJ927" s="3"/>
      <c r="JRK927" s="721"/>
      <c r="JRL927" s="3"/>
      <c r="JRM927" s="525"/>
      <c r="JRN927" s="3"/>
      <c r="JRO927" s="721"/>
      <c r="JRP927" s="3"/>
      <c r="JRQ927" s="525"/>
      <c r="JRR927" s="3"/>
      <c r="JRS927" s="721"/>
      <c r="JRT927" s="3"/>
      <c r="JRU927" s="525"/>
      <c r="JRV927" s="3"/>
      <c r="JRW927" s="721"/>
      <c r="JRX927" s="3"/>
      <c r="JRY927" s="525"/>
      <c r="JRZ927" s="3"/>
      <c r="JSA927" s="721"/>
      <c r="JSB927" s="3"/>
      <c r="JSC927" s="525"/>
      <c r="JSD927" s="3"/>
      <c r="JSE927" s="721"/>
      <c r="JSF927" s="3"/>
      <c r="JSG927" s="525"/>
      <c r="JSH927" s="3"/>
      <c r="JSI927" s="721"/>
      <c r="JSJ927" s="3"/>
      <c r="JSK927" s="525"/>
      <c r="JSL927" s="3"/>
      <c r="JSM927" s="721"/>
      <c r="JSN927" s="3"/>
      <c r="JSO927" s="525"/>
      <c r="JSP927" s="3"/>
      <c r="JSQ927" s="721"/>
      <c r="JSR927" s="3"/>
      <c r="JSS927" s="525"/>
      <c r="JST927" s="3"/>
      <c r="JSU927" s="721"/>
      <c r="JSV927" s="3"/>
      <c r="JSW927" s="525"/>
      <c r="JSX927" s="3"/>
      <c r="JSY927" s="721"/>
      <c r="JSZ927" s="3"/>
      <c r="JTA927" s="525"/>
      <c r="JTB927" s="3"/>
      <c r="JTC927" s="721"/>
      <c r="JTD927" s="3"/>
      <c r="JTE927" s="525"/>
      <c r="JTF927" s="3"/>
      <c r="JTG927" s="721"/>
      <c r="JTH927" s="3"/>
      <c r="JTI927" s="525"/>
      <c r="JTJ927" s="3"/>
      <c r="JTK927" s="721"/>
      <c r="JTL927" s="3"/>
      <c r="JTM927" s="525"/>
      <c r="JTN927" s="3"/>
      <c r="JTO927" s="721"/>
      <c r="JTP927" s="3"/>
      <c r="JTQ927" s="525"/>
      <c r="JTR927" s="3"/>
      <c r="JTS927" s="721"/>
      <c r="JTT927" s="3"/>
      <c r="JTU927" s="525"/>
      <c r="JTV927" s="3"/>
      <c r="JTW927" s="721"/>
      <c r="JTX927" s="3"/>
      <c r="JTY927" s="525"/>
      <c r="JTZ927" s="3"/>
      <c r="JUA927" s="721"/>
      <c r="JUB927" s="3"/>
      <c r="JUC927" s="525"/>
      <c r="JUD927" s="3"/>
      <c r="JUE927" s="721"/>
      <c r="JUF927" s="3"/>
      <c r="JUG927" s="525"/>
      <c r="JUH927" s="3"/>
      <c r="JUI927" s="721"/>
      <c r="JUJ927" s="3"/>
      <c r="JUK927" s="525"/>
      <c r="JUL927" s="3"/>
      <c r="JUM927" s="721"/>
      <c r="JUN927" s="3"/>
      <c r="JUO927" s="525"/>
      <c r="JUP927" s="3"/>
      <c r="JUQ927" s="721"/>
      <c r="JUR927" s="3"/>
      <c r="JUS927" s="525"/>
      <c r="JUT927" s="3"/>
      <c r="JUU927" s="721"/>
      <c r="JUV927" s="3"/>
      <c r="JUW927" s="525"/>
      <c r="JUX927" s="3"/>
      <c r="JUY927" s="721"/>
      <c r="JUZ927" s="3"/>
      <c r="JVA927" s="525"/>
      <c r="JVB927" s="3"/>
      <c r="JVC927" s="721"/>
      <c r="JVD927" s="3"/>
      <c r="JVE927" s="525"/>
      <c r="JVF927" s="3"/>
      <c r="JVG927" s="721"/>
      <c r="JVH927" s="3"/>
      <c r="JVI927" s="525"/>
      <c r="JVJ927" s="3"/>
      <c r="JVK927" s="721"/>
      <c r="JVL927" s="3"/>
      <c r="JVM927" s="525"/>
      <c r="JVN927" s="3"/>
      <c r="JVO927" s="721"/>
      <c r="JVP927" s="3"/>
      <c r="JVQ927" s="525"/>
      <c r="JVR927" s="3"/>
      <c r="JVS927" s="721"/>
      <c r="JVT927" s="3"/>
      <c r="JVU927" s="525"/>
      <c r="JVV927" s="3"/>
      <c r="JVW927" s="721"/>
      <c r="JVX927" s="3"/>
      <c r="JVY927" s="525"/>
      <c r="JVZ927" s="3"/>
      <c r="JWA927" s="721"/>
      <c r="JWB927" s="3"/>
      <c r="JWC927" s="525"/>
      <c r="JWD927" s="3"/>
      <c r="JWE927" s="721"/>
      <c r="JWF927" s="3"/>
      <c r="JWG927" s="525"/>
      <c r="JWH927" s="3"/>
      <c r="JWI927" s="721"/>
      <c r="JWJ927" s="3"/>
      <c r="JWK927" s="525"/>
      <c r="JWL927" s="3"/>
      <c r="JWM927" s="721"/>
      <c r="JWN927" s="3"/>
      <c r="JWO927" s="525"/>
      <c r="JWP927" s="3"/>
      <c r="JWQ927" s="721"/>
      <c r="JWR927" s="3"/>
      <c r="JWS927" s="525"/>
      <c r="JWT927" s="3"/>
      <c r="JWU927" s="721"/>
      <c r="JWV927" s="3"/>
      <c r="JWW927" s="525"/>
      <c r="JWX927" s="3"/>
      <c r="JWY927" s="721"/>
      <c r="JWZ927" s="3"/>
      <c r="JXA927" s="525"/>
      <c r="JXB927" s="3"/>
      <c r="JXC927" s="721"/>
      <c r="JXD927" s="3"/>
      <c r="JXE927" s="525"/>
      <c r="JXF927" s="3"/>
      <c r="JXG927" s="721"/>
      <c r="JXH927" s="3"/>
      <c r="JXI927" s="525"/>
      <c r="JXJ927" s="3"/>
      <c r="JXK927" s="721"/>
      <c r="JXL927" s="3"/>
      <c r="JXM927" s="525"/>
      <c r="JXN927" s="3"/>
      <c r="JXO927" s="721"/>
      <c r="JXP927" s="3"/>
      <c r="JXQ927" s="525"/>
      <c r="JXR927" s="3"/>
      <c r="JXS927" s="721"/>
      <c r="JXT927" s="3"/>
      <c r="JXU927" s="525"/>
      <c r="JXV927" s="3"/>
      <c r="JXW927" s="721"/>
      <c r="JXX927" s="3"/>
      <c r="JXY927" s="525"/>
      <c r="JXZ927" s="3"/>
      <c r="JYA927" s="721"/>
      <c r="JYB927" s="3"/>
      <c r="JYC927" s="525"/>
      <c r="JYD927" s="3"/>
      <c r="JYE927" s="721"/>
      <c r="JYF927" s="3"/>
      <c r="JYG927" s="525"/>
      <c r="JYH927" s="3"/>
      <c r="JYI927" s="721"/>
      <c r="JYJ927" s="3"/>
      <c r="JYK927" s="525"/>
      <c r="JYL927" s="3"/>
      <c r="JYM927" s="721"/>
      <c r="JYN927" s="3"/>
      <c r="JYO927" s="525"/>
      <c r="JYP927" s="3"/>
      <c r="JYQ927" s="721"/>
      <c r="JYR927" s="3"/>
      <c r="JYS927" s="525"/>
      <c r="JYT927" s="3"/>
      <c r="JYU927" s="721"/>
      <c r="JYV927" s="3"/>
      <c r="JYW927" s="525"/>
      <c r="JYX927" s="3"/>
      <c r="JYY927" s="721"/>
      <c r="JYZ927" s="3"/>
      <c r="JZA927" s="525"/>
      <c r="JZB927" s="3"/>
      <c r="JZC927" s="721"/>
      <c r="JZD927" s="3"/>
      <c r="JZE927" s="525"/>
      <c r="JZF927" s="3"/>
      <c r="JZG927" s="721"/>
      <c r="JZH927" s="3"/>
      <c r="JZI927" s="525"/>
      <c r="JZJ927" s="3"/>
      <c r="JZK927" s="721"/>
      <c r="JZL927" s="3"/>
      <c r="JZM927" s="525"/>
      <c r="JZN927" s="3"/>
      <c r="JZO927" s="721"/>
      <c r="JZP927" s="3"/>
      <c r="JZQ927" s="525"/>
      <c r="JZR927" s="3"/>
      <c r="JZS927" s="721"/>
      <c r="JZT927" s="3"/>
      <c r="JZU927" s="525"/>
      <c r="JZV927" s="3"/>
      <c r="JZW927" s="721"/>
      <c r="JZX927" s="3"/>
      <c r="JZY927" s="525"/>
      <c r="JZZ927" s="3"/>
      <c r="KAA927" s="721"/>
      <c r="KAB927" s="3"/>
      <c r="KAC927" s="525"/>
      <c r="KAD927" s="3"/>
      <c r="KAE927" s="721"/>
      <c r="KAF927" s="3"/>
      <c r="KAG927" s="525"/>
      <c r="KAH927" s="3"/>
      <c r="KAI927" s="721"/>
      <c r="KAJ927" s="3"/>
      <c r="KAK927" s="525"/>
      <c r="KAL927" s="3"/>
      <c r="KAM927" s="721"/>
      <c r="KAN927" s="3"/>
      <c r="KAO927" s="525"/>
      <c r="KAP927" s="3"/>
      <c r="KAQ927" s="721"/>
      <c r="KAR927" s="3"/>
      <c r="KAS927" s="525"/>
      <c r="KAT927" s="3"/>
      <c r="KAU927" s="721"/>
      <c r="KAV927" s="3"/>
      <c r="KAW927" s="525"/>
      <c r="KAX927" s="3"/>
      <c r="KAY927" s="721"/>
      <c r="KAZ927" s="3"/>
      <c r="KBA927" s="525"/>
      <c r="KBB927" s="3"/>
      <c r="KBC927" s="721"/>
      <c r="KBD927" s="3"/>
      <c r="KBE927" s="525"/>
      <c r="KBF927" s="3"/>
      <c r="KBG927" s="721"/>
      <c r="KBH927" s="3"/>
      <c r="KBI927" s="525"/>
      <c r="KBJ927" s="3"/>
      <c r="KBK927" s="721"/>
      <c r="KBL927" s="3"/>
      <c r="KBM927" s="525"/>
      <c r="KBN927" s="3"/>
      <c r="KBO927" s="721"/>
      <c r="KBP927" s="3"/>
      <c r="KBQ927" s="525"/>
      <c r="KBR927" s="3"/>
      <c r="KBS927" s="721"/>
      <c r="KBT927" s="3"/>
      <c r="KBU927" s="525"/>
      <c r="KBV927" s="3"/>
      <c r="KBW927" s="721"/>
      <c r="KBX927" s="3"/>
      <c r="KBY927" s="525"/>
      <c r="KBZ927" s="3"/>
      <c r="KCA927" s="721"/>
      <c r="KCB927" s="3"/>
      <c r="KCC927" s="525"/>
      <c r="KCD927" s="3"/>
      <c r="KCE927" s="721"/>
      <c r="KCF927" s="3"/>
      <c r="KCG927" s="525"/>
      <c r="KCH927" s="3"/>
      <c r="KCI927" s="721"/>
      <c r="KCJ927" s="3"/>
      <c r="KCK927" s="525"/>
      <c r="KCL927" s="3"/>
      <c r="KCM927" s="721"/>
      <c r="KCN927" s="3"/>
      <c r="KCO927" s="525"/>
      <c r="KCP927" s="3"/>
      <c r="KCQ927" s="721"/>
      <c r="KCR927" s="3"/>
      <c r="KCS927" s="525"/>
      <c r="KCT927" s="3"/>
      <c r="KCU927" s="721"/>
      <c r="KCV927" s="3"/>
      <c r="KCW927" s="525"/>
      <c r="KCX927" s="3"/>
      <c r="KCY927" s="721"/>
      <c r="KCZ927" s="3"/>
      <c r="KDA927" s="525"/>
      <c r="KDB927" s="3"/>
      <c r="KDC927" s="721"/>
      <c r="KDD927" s="3"/>
      <c r="KDE927" s="525"/>
      <c r="KDF927" s="3"/>
      <c r="KDG927" s="721"/>
      <c r="KDH927" s="3"/>
      <c r="KDI927" s="525"/>
      <c r="KDJ927" s="3"/>
      <c r="KDK927" s="721"/>
      <c r="KDL927" s="3"/>
      <c r="KDM927" s="525"/>
      <c r="KDN927" s="3"/>
      <c r="KDO927" s="721"/>
      <c r="KDP927" s="3"/>
      <c r="KDQ927" s="525"/>
      <c r="KDR927" s="3"/>
      <c r="KDS927" s="721"/>
      <c r="KDT927" s="3"/>
      <c r="KDU927" s="525"/>
      <c r="KDV927" s="3"/>
      <c r="KDW927" s="721"/>
      <c r="KDX927" s="3"/>
      <c r="KDY927" s="525"/>
      <c r="KDZ927" s="3"/>
      <c r="KEA927" s="721"/>
      <c r="KEB927" s="3"/>
      <c r="KEC927" s="525"/>
      <c r="KED927" s="3"/>
      <c r="KEE927" s="721"/>
      <c r="KEF927" s="3"/>
      <c r="KEG927" s="525"/>
      <c r="KEH927" s="3"/>
      <c r="KEI927" s="721"/>
      <c r="KEJ927" s="3"/>
      <c r="KEK927" s="525"/>
      <c r="KEL927" s="3"/>
      <c r="KEM927" s="721"/>
      <c r="KEN927" s="3"/>
      <c r="KEO927" s="525"/>
      <c r="KEP927" s="3"/>
      <c r="KEQ927" s="721"/>
      <c r="KER927" s="3"/>
      <c r="KES927" s="525"/>
      <c r="KET927" s="3"/>
      <c r="KEU927" s="721"/>
      <c r="KEV927" s="3"/>
      <c r="KEW927" s="525"/>
      <c r="KEX927" s="3"/>
      <c r="KEY927" s="721"/>
      <c r="KEZ927" s="3"/>
      <c r="KFA927" s="525"/>
      <c r="KFB927" s="3"/>
      <c r="KFC927" s="721"/>
      <c r="KFD927" s="3"/>
      <c r="KFE927" s="525"/>
      <c r="KFF927" s="3"/>
      <c r="KFG927" s="721"/>
      <c r="KFH927" s="3"/>
      <c r="KFI927" s="525"/>
      <c r="KFJ927" s="3"/>
      <c r="KFK927" s="721"/>
      <c r="KFL927" s="3"/>
      <c r="KFM927" s="525"/>
      <c r="KFN927" s="3"/>
      <c r="KFO927" s="721"/>
      <c r="KFP927" s="3"/>
      <c r="KFQ927" s="525"/>
      <c r="KFR927" s="3"/>
      <c r="KFS927" s="721"/>
      <c r="KFT927" s="3"/>
      <c r="KFU927" s="525"/>
      <c r="KFV927" s="3"/>
      <c r="KFW927" s="721"/>
      <c r="KFX927" s="3"/>
      <c r="KFY927" s="525"/>
      <c r="KFZ927" s="3"/>
      <c r="KGA927" s="721"/>
      <c r="KGB927" s="3"/>
      <c r="KGC927" s="525"/>
      <c r="KGD927" s="3"/>
      <c r="KGE927" s="721"/>
      <c r="KGF927" s="3"/>
      <c r="KGG927" s="525"/>
      <c r="KGH927" s="3"/>
      <c r="KGI927" s="721"/>
      <c r="KGJ927" s="3"/>
      <c r="KGK927" s="525"/>
      <c r="KGL927" s="3"/>
      <c r="KGM927" s="721"/>
      <c r="KGN927" s="3"/>
      <c r="KGO927" s="525"/>
      <c r="KGP927" s="3"/>
      <c r="KGQ927" s="721"/>
      <c r="KGR927" s="3"/>
      <c r="KGS927" s="525"/>
      <c r="KGT927" s="3"/>
      <c r="KGU927" s="721"/>
      <c r="KGV927" s="3"/>
      <c r="KGW927" s="525"/>
      <c r="KGX927" s="3"/>
      <c r="KGY927" s="721"/>
      <c r="KGZ927" s="3"/>
      <c r="KHA927" s="525"/>
      <c r="KHB927" s="3"/>
      <c r="KHC927" s="721"/>
      <c r="KHD927" s="3"/>
      <c r="KHE927" s="525"/>
      <c r="KHF927" s="3"/>
      <c r="KHG927" s="721"/>
      <c r="KHH927" s="3"/>
      <c r="KHI927" s="525"/>
      <c r="KHJ927" s="3"/>
      <c r="KHK927" s="721"/>
      <c r="KHL927" s="3"/>
      <c r="KHM927" s="525"/>
      <c r="KHN927" s="3"/>
      <c r="KHO927" s="721"/>
      <c r="KHP927" s="3"/>
      <c r="KHQ927" s="525"/>
      <c r="KHR927" s="3"/>
      <c r="KHS927" s="721"/>
      <c r="KHT927" s="3"/>
      <c r="KHU927" s="525"/>
      <c r="KHV927" s="3"/>
      <c r="KHW927" s="721"/>
      <c r="KHX927" s="3"/>
      <c r="KHY927" s="525"/>
      <c r="KHZ927" s="3"/>
      <c r="KIA927" s="721"/>
      <c r="KIB927" s="3"/>
      <c r="KIC927" s="525"/>
      <c r="KID927" s="3"/>
      <c r="KIE927" s="721"/>
      <c r="KIF927" s="3"/>
      <c r="KIG927" s="525"/>
      <c r="KIH927" s="3"/>
      <c r="KII927" s="721"/>
      <c r="KIJ927" s="3"/>
      <c r="KIK927" s="525"/>
      <c r="KIL927" s="3"/>
      <c r="KIM927" s="721"/>
      <c r="KIN927" s="3"/>
      <c r="KIO927" s="525"/>
      <c r="KIP927" s="3"/>
      <c r="KIQ927" s="721"/>
      <c r="KIR927" s="3"/>
      <c r="KIS927" s="525"/>
      <c r="KIT927" s="3"/>
      <c r="KIU927" s="721"/>
      <c r="KIV927" s="3"/>
      <c r="KIW927" s="525"/>
      <c r="KIX927" s="3"/>
      <c r="KIY927" s="721"/>
      <c r="KIZ927" s="3"/>
      <c r="KJA927" s="525"/>
      <c r="KJB927" s="3"/>
      <c r="KJC927" s="721"/>
      <c r="KJD927" s="3"/>
      <c r="KJE927" s="525"/>
      <c r="KJF927" s="3"/>
      <c r="KJG927" s="721"/>
      <c r="KJH927" s="3"/>
      <c r="KJI927" s="525"/>
      <c r="KJJ927" s="3"/>
      <c r="KJK927" s="721"/>
      <c r="KJL927" s="3"/>
      <c r="KJM927" s="525"/>
      <c r="KJN927" s="3"/>
      <c r="KJO927" s="721"/>
      <c r="KJP927" s="3"/>
      <c r="KJQ927" s="525"/>
      <c r="KJR927" s="3"/>
      <c r="KJS927" s="721"/>
      <c r="KJT927" s="3"/>
      <c r="KJU927" s="525"/>
      <c r="KJV927" s="3"/>
      <c r="KJW927" s="721"/>
      <c r="KJX927" s="3"/>
      <c r="KJY927" s="525"/>
      <c r="KJZ927" s="3"/>
      <c r="KKA927" s="721"/>
      <c r="KKB927" s="3"/>
      <c r="KKC927" s="525"/>
      <c r="KKD927" s="3"/>
      <c r="KKE927" s="721"/>
      <c r="KKF927" s="3"/>
      <c r="KKG927" s="525"/>
      <c r="KKH927" s="3"/>
      <c r="KKI927" s="721"/>
      <c r="KKJ927" s="3"/>
      <c r="KKK927" s="525"/>
      <c r="KKL927" s="3"/>
      <c r="KKM927" s="721"/>
      <c r="KKN927" s="3"/>
      <c r="KKO927" s="525"/>
      <c r="KKP927" s="3"/>
      <c r="KKQ927" s="721"/>
      <c r="KKR927" s="3"/>
      <c r="KKS927" s="525"/>
      <c r="KKT927" s="3"/>
      <c r="KKU927" s="721"/>
      <c r="KKV927" s="3"/>
      <c r="KKW927" s="525"/>
      <c r="KKX927" s="3"/>
      <c r="KKY927" s="721"/>
      <c r="KKZ927" s="3"/>
      <c r="KLA927" s="525"/>
      <c r="KLB927" s="3"/>
      <c r="KLC927" s="721"/>
      <c r="KLD927" s="3"/>
      <c r="KLE927" s="525"/>
      <c r="KLF927" s="3"/>
      <c r="KLG927" s="721"/>
      <c r="KLH927" s="3"/>
      <c r="KLI927" s="525"/>
      <c r="KLJ927" s="3"/>
      <c r="KLK927" s="721"/>
      <c r="KLL927" s="3"/>
      <c r="KLM927" s="525"/>
      <c r="KLN927" s="3"/>
      <c r="KLO927" s="721"/>
      <c r="KLP927" s="3"/>
      <c r="KLQ927" s="525"/>
      <c r="KLR927" s="3"/>
      <c r="KLS927" s="721"/>
      <c r="KLT927" s="3"/>
      <c r="KLU927" s="525"/>
      <c r="KLV927" s="3"/>
      <c r="KLW927" s="721"/>
      <c r="KLX927" s="3"/>
      <c r="KLY927" s="525"/>
      <c r="KLZ927" s="3"/>
      <c r="KMA927" s="721"/>
      <c r="KMB927" s="3"/>
      <c r="KMC927" s="525"/>
      <c r="KMD927" s="3"/>
      <c r="KME927" s="721"/>
      <c r="KMF927" s="3"/>
      <c r="KMG927" s="525"/>
      <c r="KMH927" s="3"/>
      <c r="KMI927" s="721"/>
      <c r="KMJ927" s="3"/>
      <c r="KMK927" s="525"/>
      <c r="KML927" s="3"/>
      <c r="KMM927" s="721"/>
      <c r="KMN927" s="3"/>
      <c r="KMO927" s="525"/>
      <c r="KMP927" s="3"/>
      <c r="KMQ927" s="721"/>
      <c r="KMR927" s="3"/>
      <c r="KMS927" s="525"/>
      <c r="KMT927" s="3"/>
      <c r="KMU927" s="721"/>
      <c r="KMV927" s="3"/>
      <c r="KMW927" s="525"/>
      <c r="KMX927" s="3"/>
      <c r="KMY927" s="721"/>
      <c r="KMZ927" s="3"/>
      <c r="KNA927" s="525"/>
      <c r="KNB927" s="3"/>
      <c r="KNC927" s="721"/>
      <c r="KND927" s="3"/>
      <c r="KNE927" s="525"/>
      <c r="KNF927" s="3"/>
      <c r="KNG927" s="721"/>
      <c r="KNH927" s="3"/>
      <c r="KNI927" s="525"/>
      <c r="KNJ927" s="3"/>
      <c r="KNK927" s="721"/>
      <c r="KNL927" s="3"/>
      <c r="KNM927" s="525"/>
      <c r="KNN927" s="3"/>
      <c r="KNO927" s="721"/>
      <c r="KNP927" s="3"/>
      <c r="KNQ927" s="525"/>
      <c r="KNR927" s="3"/>
      <c r="KNS927" s="721"/>
      <c r="KNT927" s="3"/>
      <c r="KNU927" s="525"/>
      <c r="KNV927" s="3"/>
      <c r="KNW927" s="721"/>
      <c r="KNX927" s="3"/>
      <c r="KNY927" s="525"/>
      <c r="KNZ927" s="3"/>
      <c r="KOA927" s="721"/>
      <c r="KOB927" s="3"/>
      <c r="KOC927" s="525"/>
      <c r="KOD927" s="3"/>
      <c r="KOE927" s="721"/>
      <c r="KOF927" s="3"/>
      <c r="KOG927" s="525"/>
      <c r="KOH927" s="3"/>
      <c r="KOI927" s="721"/>
      <c r="KOJ927" s="3"/>
      <c r="KOK927" s="525"/>
      <c r="KOL927" s="3"/>
      <c r="KOM927" s="721"/>
      <c r="KON927" s="3"/>
      <c r="KOO927" s="525"/>
      <c r="KOP927" s="3"/>
      <c r="KOQ927" s="721"/>
      <c r="KOR927" s="3"/>
      <c r="KOS927" s="525"/>
      <c r="KOT927" s="3"/>
      <c r="KOU927" s="721"/>
      <c r="KOV927" s="3"/>
      <c r="KOW927" s="525"/>
      <c r="KOX927" s="3"/>
      <c r="KOY927" s="721"/>
      <c r="KOZ927" s="3"/>
      <c r="KPA927" s="525"/>
      <c r="KPB927" s="3"/>
      <c r="KPC927" s="721"/>
      <c r="KPD927" s="3"/>
      <c r="KPE927" s="525"/>
      <c r="KPF927" s="3"/>
      <c r="KPG927" s="721"/>
      <c r="KPH927" s="3"/>
      <c r="KPI927" s="525"/>
      <c r="KPJ927" s="3"/>
      <c r="KPK927" s="721"/>
      <c r="KPL927" s="3"/>
      <c r="KPM927" s="525"/>
      <c r="KPN927" s="3"/>
      <c r="KPO927" s="721"/>
      <c r="KPP927" s="3"/>
      <c r="KPQ927" s="525"/>
      <c r="KPR927" s="3"/>
      <c r="KPS927" s="721"/>
      <c r="KPT927" s="3"/>
      <c r="KPU927" s="525"/>
      <c r="KPV927" s="3"/>
      <c r="KPW927" s="721"/>
      <c r="KPX927" s="3"/>
      <c r="KPY927" s="525"/>
      <c r="KPZ927" s="3"/>
      <c r="KQA927" s="721"/>
      <c r="KQB927" s="3"/>
      <c r="KQC927" s="525"/>
      <c r="KQD927" s="3"/>
      <c r="KQE927" s="721"/>
      <c r="KQF927" s="3"/>
      <c r="KQG927" s="525"/>
      <c r="KQH927" s="3"/>
      <c r="KQI927" s="721"/>
      <c r="KQJ927" s="3"/>
      <c r="KQK927" s="525"/>
      <c r="KQL927" s="3"/>
      <c r="KQM927" s="721"/>
      <c r="KQN927" s="3"/>
      <c r="KQO927" s="525"/>
      <c r="KQP927" s="3"/>
      <c r="KQQ927" s="721"/>
      <c r="KQR927" s="3"/>
      <c r="KQS927" s="525"/>
      <c r="KQT927" s="3"/>
      <c r="KQU927" s="721"/>
      <c r="KQV927" s="3"/>
      <c r="KQW927" s="525"/>
      <c r="KQX927" s="3"/>
      <c r="KQY927" s="721"/>
      <c r="KQZ927" s="3"/>
      <c r="KRA927" s="525"/>
      <c r="KRB927" s="3"/>
      <c r="KRC927" s="721"/>
      <c r="KRD927" s="3"/>
      <c r="KRE927" s="525"/>
      <c r="KRF927" s="3"/>
      <c r="KRG927" s="721"/>
      <c r="KRH927" s="3"/>
      <c r="KRI927" s="525"/>
      <c r="KRJ927" s="3"/>
      <c r="KRK927" s="721"/>
      <c r="KRL927" s="3"/>
      <c r="KRM927" s="525"/>
      <c r="KRN927" s="3"/>
      <c r="KRO927" s="721"/>
      <c r="KRP927" s="3"/>
      <c r="KRQ927" s="525"/>
      <c r="KRR927" s="3"/>
      <c r="KRS927" s="721"/>
      <c r="KRT927" s="3"/>
      <c r="KRU927" s="525"/>
      <c r="KRV927" s="3"/>
      <c r="KRW927" s="721"/>
      <c r="KRX927" s="3"/>
      <c r="KRY927" s="525"/>
      <c r="KRZ927" s="3"/>
      <c r="KSA927" s="721"/>
      <c r="KSB927" s="3"/>
      <c r="KSC927" s="525"/>
      <c r="KSD927" s="3"/>
      <c r="KSE927" s="721"/>
      <c r="KSF927" s="3"/>
      <c r="KSG927" s="525"/>
      <c r="KSH927" s="3"/>
      <c r="KSI927" s="721"/>
      <c r="KSJ927" s="3"/>
      <c r="KSK927" s="525"/>
      <c r="KSL927" s="3"/>
      <c r="KSM927" s="721"/>
      <c r="KSN927" s="3"/>
      <c r="KSO927" s="525"/>
      <c r="KSP927" s="3"/>
      <c r="KSQ927" s="721"/>
      <c r="KSR927" s="3"/>
      <c r="KSS927" s="525"/>
      <c r="KST927" s="3"/>
      <c r="KSU927" s="721"/>
      <c r="KSV927" s="3"/>
      <c r="KSW927" s="525"/>
      <c r="KSX927" s="3"/>
      <c r="KSY927" s="721"/>
      <c r="KSZ927" s="3"/>
      <c r="KTA927" s="525"/>
      <c r="KTB927" s="3"/>
      <c r="KTC927" s="721"/>
      <c r="KTD927" s="3"/>
      <c r="KTE927" s="525"/>
      <c r="KTF927" s="3"/>
      <c r="KTG927" s="721"/>
      <c r="KTH927" s="3"/>
      <c r="KTI927" s="525"/>
      <c r="KTJ927" s="3"/>
      <c r="KTK927" s="721"/>
      <c r="KTL927" s="3"/>
      <c r="KTM927" s="525"/>
      <c r="KTN927" s="3"/>
      <c r="KTO927" s="721"/>
      <c r="KTP927" s="3"/>
      <c r="KTQ927" s="525"/>
      <c r="KTR927" s="3"/>
      <c r="KTS927" s="721"/>
      <c r="KTT927" s="3"/>
      <c r="KTU927" s="525"/>
      <c r="KTV927" s="3"/>
      <c r="KTW927" s="721"/>
      <c r="KTX927" s="3"/>
      <c r="KTY927" s="525"/>
      <c r="KTZ927" s="3"/>
      <c r="KUA927" s="721"/>
      <c r="KUB927" s="3"/>
      <c r="KUC927" s="525"/>
      <c r="KUD927" s="3"/>
      <c r="KUE927" s="721"/>
      <c r="KUF927" s="3"/>
      <c r="KUG927" s="525"/>
      <c r="KUH927" s="3"/>
      <c r="KUI927" s="721"/>
      <c r="KUJ927" s="3"/>
      <c r="KUK927" s="525"/>
      <c r="KUL927" s="3"/>
      <c r="KUM927" s="721"/>
      <c r="KUN927" s="3"/>
      <c r="KUO927" s="525"/>
      <c r="KUP927" s="3"/>
      <c r="KUQ927" s="721"/>
      <c r="KUR927" s="3"/>
      <c r="KUS927" s="525"/>
      <c r="KUT927" s="3"/>
      <c r="KUU927" s="721"/>
      <c r="KUV927" s="3"/>
      <c r="KUW927" s="525"/>
      <c r="KUX927" s="3"/>
      <c r="KUY927" s="721"/>
      <c r="KUZ927" s="3"/>
      <c r="KVA927" s="525"/>
      <c r="KVB927" s="3"/>
      <c r="KVC927" s="721"/>
      <c r="KVD927" s="3"/>
      <c r="KVE927" s="525"/>
      <c r="KVF927" s="3"/>
      <c r="KVG927" s="721"/>
      <c r="KVH927" s="3"/>
      <c r="KVI927" s="525"/>
      <c r="KVJ927" s="3"/>
      <c r="KVK927" s="721"/>
      <c r="KVL927" s="3"/>
      <c r="KVM927" s="525"/>
      <c r="KVN927" s="3"/>
      <c r="KVO927" s="721"/>
      <c r="KVP927" s="3"/>
      <c r="KVQ927" s="525"/>
      <c r="KVR927" s="3"/>
      <c r="KVS927" s="721"/>
      <c r="KVT927" s="3"/>
      <c r="KVU927" s="525"/>
      <c r="KVV927" s="3"/>
      <c r="KVW927" s="721"/>
      <c r="KVX927" s="3"/>
      <c r="KVY927" s="525"/>
      <c r="KVZ927" s="3"/>
      <c r="KWA927" s="721"/>
      <c r="KWB927" s="3"/>
      <c r="KWC927" s="525"/>
      <c r="KWD927" s="3"/>
      <c r="KWE927" s="721"/>
      <c r="KWF927" s="3"/>
      <c r="KWG927" s="525"/>
      <c r="KWH927" s="3"/>
      <c r="KWI927" s="721"/>
      <c r="KWJ927" s="3"/>
      <c r="KWK927" s="525"/>
      <c r="KWL927" s="3"/>
      <c r="KWM927" s="721"/>
      <c r="KWN927" s="3"/>
      <c r="KWO927" s="525"/>
      <c r="KWP927" s="3"/>
      <c r="KWQ927" s="721"/>
      <c r="KWR927" s="3"/>
      <c r="KWS927" s="525"/>
      <c r="KWT927" s="3"/>
      <c r="KWU927" s="721"/>
      <c r="KWV927" s="3"/>
      <c r="KWW927" s="525"/>
      <c r="KWX927" s="3"/>
      <c r="KWY927" s="721"/>
      <c r="KWZ927" s="3"/>
      <c r="KXA927" s="525"/>
      <c r="KXB927" s="3"/>
      <c r="KXC927" s="721"/>
      <c r="KXD927" s="3"/>
      <c r="KXE927" s="525"/>
      <c r="KXF927" s="3"/>
      <c r="KXG927" s="721"/>
      <c r="KXH927" s="3"/>
      <c r="KXI927" s="525"/>
      <c r="KXJ927" s="3"/>
      <c r="KXK927" s="721"/>
      <c r="KXL927" s="3"/>
      <c r="KXM927" s="525"/>
      <c r="KXN927" s="3"/>
      <c r="KXO927" s="721"/>
      <c r="KXP927" s="3"/>
      <c r="KXQ927" s="525"/>
      <c r="KXR927" s="3"/>
      <c r="KXS927" s="721"/>
      <c r="KXT927" s="3"/>
      <c r="KXU927" s="525"/>
      <c r="KXV927" s="3"/>
      <c r="KXW927" s="721"/>
      <c r="KXX927" s="3"/>
      <c r="KXY927" s="525"/>
      <c r="KXZ927" s="3"/>
      <c r="KYA927" s="721"/>
      <c r="KYB927" s="3"/>
      <c r="KYC927" s="525"/>
      <c r="KYD927" s="3"/>
      <c r="KYE927" s="721"/>
      <c r="KYF927" s="3"/>
      <c r="KYG927" s="525"/>
      <c r="KYH927" s="3"/>
      <c r="KYI927" s="721"/>
      <c r="KYJ927" s="3"/>
      <c r="KYK927" s="525"/>
      <c r="KYL927" s="3"/>
      <c r="KYM927" s="721"/>
      <c r="KYN927" s="3"/>
      <c r="KYO927" s="525"/>
      <c r="KYP927" s="3"/>
      <c r="KYQ927" s="721"/>
      <c r="KYR927" s="3"/>
      <c r="KYS927" s="525"/>
      <c r="KYT927" s="3"/>
      <c r="KYU927" s="721"/>
      <c r="KYV927" s="3"/>
      <c r="KYW927" s="525"/>
      <c r="KYX927" s="3"/>
      <c r="KYY927" s="721"/>
      <c r="KYZ927" s="3"/>
      <c r="KZA927" s="525"/>
      <c r="KZB927" s="3"/>
      <c r="KZC927" s="721"/>
      <c r="KZD927" s="3"/>
      <c r="KZE927" s="525"/>
      <c r="KZF927" s="3"/>
      <c r="KZG927" s="721"/>
      <c r="KZH927" s="3"/>
      <c r="KZI927" s="525"/>
      <c r="KZJ927" s="3"/>
      <c r="KZK927" s="721"/>
      <c r="KZL927" s="3"/>
      <c r="KZM927" s="525"/>
      <c r="KZN927" s="3"/>
      <c r="KZO927" s="721"/>
      <c r="KZP927" s="3"/>
      <c r="KZQ927" s="525"/>
      <c r="KZR927" s="3"/>
      <c r="KZS927" s="721"/>
      <c r="KZT927" s="3"/>
      <c r="KZU927" s="525"/>
      <c r="KZV927" s="3"/>
      <c r="KZW927" s="721"/>
      <c r="KZX927" s="3"/>
      <c r="KZY927" s="525"/>
      <c r="KZZ927" s="3"/>
      <c r="LAA927" s="721"/>
      <c r="LAB927" s="3"/>
      <c r="LAC927" s="525"/>
      <c r="LAD927" s="3"/>
      <c r="LAE927" s="721"/>
      <c r="LAF927" s="3"/>
      <c r="LAG927" s="525"/>
      <c r="LAH927" s="3"/>
      <c r="LAI927" s="721"/>
      <c r="LAJ927" s="3"/>
      <c r="LAK927" s="525"/>
      <c r="LAL927" s="3"/>
      <c r="LAM927" s="721"/>
      <c r="LAN927" s="3"/>
      <c r="LAO927" s="525"/>
      <c r="LAP927" s="3"/>
      <c r="LAQ927" s="721"/>
      <c r="LAR927" s="3"/>
      <c r="LAS927" s="525"/>
      <c r="LAT927" s="3"/>
      <c r="LAU927" s="721"/>
      <c r="LAV927" s="3"/>
      <c r="LAW927" s="525"/>
      <c r="LAX927" s="3"/>
      <c r="LAY927" s="721"/>
      <c r="LAZ927" s="3"/>
      <c r="LBA927" s="525"/>
      <c r="LBB927" s="3"/>
      <c r="LBC927" s="721"/>
      <c r="LBD927" s="3"/>
      <c r="LBE927" s="525"/>
      <c r="LBF927" s="3"/>
      <c r="LBG927" s="721"/>
      <c r="LBH927" s="3"/>
      <c r="LBI927" s="525"/>
      <c r="LBJ927" s="3"/>
      <c r="LBK927" s="721"/>
      <c r="LBL927" s="3"/>
      <c r="LBM927" s="525"/>
      <c r="LBN927" s="3"/>
      <c r="LBO927" s="721"/>
      <c r="LBP927" s="3"/>
      <c r="LBQ927" s="525"/>
      <c r="LBR927" s="3"/>
      <c r="LBS927" s="721"/>
      <c r="LBT927" s="3"/>
      <c r="LBU927" s="525"/>
      <c r="LBV927" s="3"/>
      <c r="LBW927" s="721"/>
      <c r="LBX927" s="3"/>
      <c r="LBY927" s="525"/>
      <c r="LBZ927" s="3"/>
      <c r="LCA927" s="721"/>
      <c r="LCB927" s="3"/>
      <c r="LCC927" s="525"/>
      <c r="LCD927" s="3"/>
      <c r="LCE927" s="721"/>
      <c r="LCF927" s="3"/>
      <c r="LCG927" s="525"/>
      <c r="LCH927" s="3"/>
      <c r="LCI927" s="721"/>
      <c r="LCJ927" s="3"/>
      <c r="LCK927" s="525"/>
      <c r="LCL927" s="3"/>
      <c r="LCM927" s="721"/>
      <c r="LCN927" s="3"/>
      <c r="LCO927" s="525"/>
      <c r="LCP927" s="3"/>
      <c r="LCQ927" s="721"/>
      <c r="LCR927" s="3"/>
      <c r="LCS927" s="525"/>
      <c r="LCT927" s="3"/>
      <c r="LCU927" s="721"/>
      <c r="LCV927" s="3"/>
      <c r="LCW927" s="525"/>
      <c r="LCX927" s="3"/>
      <c r="LCY927" s="721"/>
      <c r="LCZ927" s="3"/>
      <c r="LDA927" s="525"/>
      <c r="LDB927" s="3"/>
      <c r="LDC927" s="721"/>
      <c r="LDD927" s="3"/>
      <c r="LDE927" s="525"/>
      <c r="LDF927" s="3"/>
      <c r="LDG927" s="721"/>
      <c r="LDH927" s="3"/>
      <c r="LDI927" s="525"/>
      <c r="LDJ927" s="3"/>
      <c r="LDK927" s="721"/>
      <c r="LDL927" s="3"/>
      <c r="LDM927" s="525"/>
      <c r="LDN927" s="3"/>
      <c r="LDO927" s="721"/>
      <c r="LDP927" s="3"/>
      <c r="LDQ927" s="525"/>
      <c r="LDR927" s="3"/>
      <c r="LDS927" s="721"/>
      <c r="LDT927" s="3"/>
      <c r="LDU927" s="525"/>
      <c r="LDV927" s="3"/>
      <c r="LDW927" s="721"/>
      <c r="LDX927" s="3"/>
      <c r="LDY927" s="525"/>
      <c r="LDZ927" s="3"/>
      <c r="LEA927" s="721"/>
      <c r="LEB927" s="3"/>
      <c r="LEC927" s="525"/>
      <c r="LED927" s="3"/>
      <c r="LEE927" s="721"/>
      <c r="LEF927" s="3"/>
      <c r="LEG927" s="525"/>
      <c r="LEH927" s="3"/>
      <c r="LEI927" s="721"/>
      <c r="LEJ927" s="3"/>
      <c r="LEK927" s="525"/>
      <c r="LEL927" s="3"/>
      <c r="LEM927" s="721"/>
      <c r="LEN927" s="3"/>
      <c r="LEO927" s="525"/>
      <c r="LEP927" s="3"/>
      <c r="LEQ927" s="721"/>
      <c r="LER927" s="3"/>
      <c r="LES927" s="525"/>
      <c r="LET927" s="3"/>
      <c r="LEU927" s="721"/>
      <c r="LEV927" s="3"/>
      <c r="LEW927" s="525"/>
      <c r="LEX927" s="3"/>
      <c r="LEY927" s="721"/>
      <c r="LEZ927" s="3"/>
      <c r="LFA927" s="525"/>
      <c r="LFB927" s="3"/>
      <c r="LFC927" s="721"/>
      <c r="LFD927" s="3"/>
      <c r="LFE927" s="525"/>
      <c r="LFF927" s="3"/>
      <c r="LFG927" s="721"/>
      <c r="LFH927" s="3"/>
      <c r="LFI927" s="525"/>
      <c r="LFJ927" s="3"/>
      <c r="LFK927" s="721"/>
      <c r="LFL927" s="3"/>
      <c r="LFM927" s="525"/>
      <c r="LFN927" s="3"/>
      <c r="LFO927" s="721"/>
      <c r="LFP927" s="3"/>
      <c r="LFQ927" s="525"/>
      <c r="LFR927" s="3"/>
      <c r="LFS927" s="721"/>
      <c r="LFT927" s="3"/>
      <c r="LFU927" s="525"/>
      <c r="LFV927" s="3"/>
      <c r="LFW927" s="721"/>
      <c r="LFX927" s="3"/>
      <c r="LFY927" s="525"/>
      <c r="LFZ927" s="3"/>
      <c r="LGA927" s="721"/>
      <c r="LGB927" s="3"/>
      <c r="LGC927" s="525"/>
      <c r="LGD927" s="3"/>
      <c r="LGE927" s="721"/>
      <c r="LGF927" s="3"/>
      <c r="LGG927" s="525"/>
      <c r="LGH927" s="3"/>
      <c r="LGI927" s="721"/>
      <c r="LGJ927" s="3"/>
      <c r="LGK927" s="525"/>
      <c r="LGL927" s="3"/>
      <c r="LGM927" s="721"/>
      <c r="LGN927" s="3"/>
      <c r="LGO927" s="525"/>
      <c r="LGP927" s="3"/>
      <c r="LGQ927" s="721"/>
      <c r="LGR927" s="3"/>
      <c r="LGS927" s="525"/>
      <c r="LGT927" s="3"/>
      <c r="LGU927" s="721"/>
      <c r="LGV927" s="3"/>
      <c r="LGW927" s="525"/>
      <c r="LGX927" s="3"/>
      <c r="LGY927" s="721"/>
      <c r="LGZ927" s="3"/>
      <c r="LHA927" s="525"/>
      <c r="LHB927" s="3"/>
      <c r="LHC927" s="721"/>
      <c r="LHD927" s="3"/>
      <c r="LHE927" s="525"/>
      <c r="LHF927" s="3"/>
      <c r="LHG927" s="721"/>
      <c r="LHH927" s="3"/>
      <c r="LHI927" s="525"/>
      <c r="LHJ927" s="3"/>
      <c r="LHK927" s="721"/>
      <c r="LHL927" s="3"/>
      <c r="LHM927" s="525"/>
      <c r="LHN927" s="3"/>
      <c r="LHO927" s="721"/>
      <c r="LHP927" s="3"/>
      <c r="LHQ927" s="525"/>
      <c r="LHR927" s="3"/>
      <c r="LHS927" s="721"/>
      <c r="LHT927" s="3"/>
      <c r="LHU927" s="525"/>
      <c r="LHV927" s="3"/>
      <c r="LHW927" s="721"/>
      <c r="LHX927" s="3"/>
      <c r="LHY927" s="525"/>
      <c r="LHZ927" s="3"/>
      <c r="LIA927" s="721"/>
      <c r="LIB927" s="3"/>
      <c r="LIC927" s="525"/>
      <c r="LID927" s="3"/>
      <c r="LIE927" s="721"/>
      <c r="LIF927" s="3"/>
      <c r="LIG927" s="525"/>
      <c r="LIH927" s="3"/>
      <c r="LII927" s="721"/>
      <c r="LIJ927" s="3"/>
      <c r="LIK927" s="525"/>
      <c r="LIL927" s="3"/>
      <c r="LIM927" s="721"/>
      <c r="LIN927" s="3"/>
      <c r="LIO927" s="525"/>
      <c r="LIP927" s="3"/>
      <c r="LIQ927" s="721"/>
      <c r="LIR927" s="3"/>
      <c r="LIS927" s="525"/>
      <c r="LIT927" s="3"/>
      <c r="LIU927" s="721"/>
      <c r="LIV927" s="3"/>
      <c r="LIW927" s="525"/>
      <c r="LIX927" s="3"/>
      <c r="LIY927" s="721"/>
      <c r="LIZ927" s="3"/>
      <c r="LJA927" s="525"/>
      <c r="LJB927" s="3"/>
      <c r="LJC927" s="721"/>
      <c r="LJD927" s="3"/>
      <c r="LJE927" s="525"/>
      <c r="LJF927" s="3"/>
      <c r="LJG927" s="721"/>
      <c r="LJH927" s="3"/>
      <c r="LJI927" s="525"/>
      <c r="LJJ927" s="3"/>
      <c r="LJK927" s="721"/>
      <c r="LJL927" s="3"/>
      <c r="LJM927" s="525"/>
      <c r="LJN927" s="3"/>
      <c r="LJO927" s="721"/>
      <c r="LJP927" s="3"/>
      <c r="LJQ927" s="525"/>
      <c r="LJR927" s="3"/>
      <c r="LJS927" s="721"/>
      <c r="LJT927" s="3"/>
      <c r="LJU927" s="525"/>
      <c r="LJV927" s="3"/>
      <c r="LJW927" s="721"/>
      <c r="LJX927" s="3"/>
      <c r="LJY927" s="525"/>
      <c r="LJZ927" s="3"/>
      <c r="LKA927" s="721"/>
      <c r="LKB927" s="3"/>
      <c r="LKC927" s="525"/>
      <c r="LKD927" s="3"/>
      <c r="LKE927" s="721"/>
      <c r="LKF927" s="3"/>
      <c r="LKG927" s="525"/>
      <c r="LKH927" s="3"/>
      <c r="LKI927" s="721"/>
      <c r="LKJ927" s="3"/>
      <c r="LKK927" s="525"/>
      <c r="LKL927" s="3"/>
      <c r="LKM927" s="721"/>
      <c r="LKN927" s="3"/>
      <c r="LKO927" s="525"/>
      <c r="LKP927" s="3"/>
      <c r="LKQ927" s="721"/>
      <c r="LKR927" s="3"/>
      <c r="LKS927" s="525"/>
      <c r="LKT927" s="3"/>
      <c r="LKU927" s="721"/>
      <c r="LKV927" s="3"/>
      <c r="LKW927" s="525"/>
      <c r="LKX927" s="3"/>
      <c r="LKY927" s="721"/>
      <c r="LKZ927" s="3"/>
      <c r="LLA927" s="525"/>
      <c r="LLB927" s="3"/>
      <c r="LLC927" s="721"/>
      <c r="LLD927" s="3"/>
      <c r="LLE927" s="525"/>
      <c r="LLF927" s="3"/>
      <c r="LLG927" s="721"/>
      <c r="LLH927" s="3"/>
      <c r="LLI927" s="525"/>
      <c r="LLJ927" s="3"/>
      <c r="LLK927" s="721"/>
      <c r="LLL927" s="3"/>
      <c r="LLM927" s="525"/>
      <c r="LLN927" s="3"/>
      <c r="LLO927" s="721"/>
      <c r="LLP927" s="3"/>
      <c r="LLQ927" s="525"/>
      <c r="LLR927" s="3"/>
      <c r="LLS927" s="721"/>
      <c r="LLT927" s="3"/>
      <c r="LLU927" s="525"/>
      <c r="LLV927" s="3"/>
      <c r="LLW927" s="721"/>
      <c r="LLX927" s="3"/>
      <c r="LLY927" s="525"/>
      <c r="LLZ927" s="3"/>
      <c r="LMA927" s="721"/>
      <c r="LMB927" s="3"/>
      <c r="LMC927" s="525"/>
      <c r="LMD927" s="3"/>
      <c r="LME927" s="721"/>
      <c r="LMF927" s="3"/>
      <c r="LMG927" s="525"/>
      <c r="LMH927" s="3"/>
      <c r="LMI927" s="721"/>
      <c r="LMJ927" s="3"/>
      <c r="LMK927" s="525"/>
      <c r="LML927" s="3"/>
      <c r="LMM927" s="721"/>
      <c r="LMN927" s="3"/>
      <c r="LMO927" s="525"/>
      <c r="LMP927" s="3"/>
      <c r="LMQ927" s="721"/>
      <c r="LMR927" s="3"/>
      <c r="LMS927" s="525"/>
      <c r="LMT927" s="3"/>
      <c r="LMU927" s="721"/>
      <c r="LMV927" s="3"/>
      <c r="LMW927" s="525"/>
      <c r="LMX927" s="3"/>
      <c r="LMY927" s="721"/>
      <c r="LMZ927" s="3"/>
      <c r="LNA927" s="525"/>
      <c r="LNB927" s="3"/>
      <c r="LNC927" s="721"/>
      <c r="LND927" s="3"/>
      <c r="LNE927" s="525"/>
      <c r="LNF927" s="3"/>
      <c r="LNG927" s="721"/>
      <c r="LNH927" s="3"/>
      <c r="LNI927" s="525"/>
      <c r="LNJ927" s="3"/>
      <c r="LNK927" s="721"/>
      <c r="LNL927" s="3"/>
      <c r="LNM927" s="525"/>
      <c r="LNN927" s="3"/>
      <c r="LNO927" s="721"/>
      <c r="LNP927" s="3"/>
      <c r="LNQ927" s="525"/>
      <c r="LNR927" s="3"/>
      <c r="LNS927" s="721"/>
      <c r="LNT927" s="3"/>
      <c r="LNU927" s="525"/>
      <c r="LNV927" s="3"/>
      <c r="LNW927" s="721"/>
      <c r="LNX927" s="3"/>
      <c r="LNY927" s="525"/>
      <c r="LNZ927" s="3"/>
      <c r="LOA927" s="721"/>
      <c r="LOB927" s="3"/>
      <c r="LOC927" s="525"/>
      <c r="LOD927" s="3"/>
      <c r="LOE927" s="721"/>
      <c r="LOF927" s="3"/>
      <c r="LOG927" s="525"/>
      <c r="LOH927" s="3"/>
      <c r="LOI927" s="721"/>
      <c r="LOJ927" s="3"/>
      <c r="LOK927" s="525"/>
      <c r="LOL927" s="3"/>
      <c r="LOM927" s="721"/>
      <c r="LON927" s="3"/>
      <c r="LOO927" s="525"/>
      <c r="LOP927" s="3"/>
      <c r="LOQ927" s="721"/>
      <c r="LOR927" s="3"/>
      <c r="LOS927" s="525"/>
      <c r="LOT927" s="3"/>
      <c r="LOU927" s="721"/>
      <c r="LOV927" s="3"/>
      <c r="LOW927" s="525"/>
      <c r="LOX927" s="3"/>
      <c r="LOY927" s="721"/>
      <c r="LOZ927" s="3"/>
      <c r="LPA927" s="525"/>
      <c r="LPB927" s="3"/>
      <c r="LPC927" s="721"/>
      <c r="LPD927" s="3"/>
      <c r="LPE927" s="525"/>
      <c r="LPF927" s="3"/>
      <c r="LPG927" s="721"/>
      <c r="LPH927" s="3"/>
      <c r="LPI927" s="525"/>
      <c r="LPJ927" s="3"/>
      <c r="LPK927" s="721"/>
      <c r="LPL927" s="3"/>
      <c r="LPM927" s="525"/>
      <c r="LPN927" s="3"/>
      <c r="LPO927" s="721"/>
      <c r="LPP927" s="3"/>
      <c r="LPQ927" s="525"/>
      <c r="LPR927" s="3"/>
      <c r="LPS927" s="721"/>
      <c r="LPT927" s="3"/>
      <c r="LPU927" s="525"/>
      <c r="LPV927" s="3"/>
      <c r="LPW927" s="721"/>
      <c r="LPX927" s="3"/>
      <c r="LPY927" s="525"/>
      <c r="LPZ927" s="3"/>
      <c r="LQA927" s="721"/>
      <c r="LQB927" s="3"/>
      <c r="LQC927" s="525"/>
      <c r="LQD927" s="3"/>
      <c r="LQE927" s="721"/>
      <c r="LQF927" s="3"/>
      <c r="LQG927" s="525"/>
      <c r="LQH927" s="3"/>
      <c r="LQI927" s="721"/>
      <c r="LQJ927" s="3"/>
      <c r="LQK927" s="525"/>
      <c r="LQL927" s="3"/>
      <c r="LQM927" s="721"/>
      <c r="LQN927" s="3"/>
      <c r="LQO927" s="525"/>
      <c r="LQP927" s="3"/>
      <c r="LQQ927" s="721"/>
      <c r="LQR927" s="3"/>
      <c r="LQS927" s="525"/>
      <c r="LQT927" s="3"/>
      <c r="LQU927" s="721"/>
      <c r="LQV927" s="3"/>
      <c r="LQW927" s="525"/>
      <c r="LQX927" s="3"/>
      <c r="LQY927" s="721"/>
      <c r="LQZ927" s="3"/>
      <c r="LRA927" s="525"/>
      <c r="LRB927" s="3"/>
      <c r="LRC927" s="721"/>
      <c r="LRD927" s="3"/>
      <c r="LRE927" s="525"/>
      <c r="LRF927" s="3"/>
      <c r="LRG927" s="721"/>
      <c r="LRH927" s="3"/>
      <c r="LRI927" s="525"/>
      <c r="LRJ927" s="3"/>
      <c r="LRK927" s="721"/>
      <c r="LRL927" s="3"/>
      <c r="LRM927" s="525"/>
      <c r="LRN927" s="3"/>
      <c r="LRO927" s="721"/>
      <c r="LRP927" s="3"/>
      <c r="LRQ927" s="525"/>
      <c r="LRR927" s="3"/>
      <c r="LRS927" s="721"/>
      <c r="LRT927" s="3"/>
      <c r="LRU927" s="525"/>
      <c r="LRV927" s="3"/>
      <c r="LRW927" s="721"/>
      <c r="LRX927" s="3"/>
      <c r="LRY927" s="525"/>
      <c r="LRZ927" s="3"/>
      <c r="LSA927" s="721"/>
      <c r="LSB927" s="3"/>
      <c r="LSC927" s="525"/>
      <c r="LSD927" s="3"/>
      <c r="LSE927" s="721"/>
      <c r="LSF927" s="3"/>
      <c r="LSG927" s="525"/>
      <c r="LSH927" s="3"/>
      <c r="LSI927" s="721"/>
      <c r="LSJ927" s="3"/>
      <c r="LSK927" s="525"/>
      <c r="LSL927" s="3"/>
      <c r="LSM927" s="721"/>
      <c r="LSN927" s="3"/>
      <c r="LSO927" s="525"/>
      <c r="LSP927" s="3"/>
      <c r="LSQ927" s="721"/>
      <c r="LSR927" s="3"/>
      <c r="LSS927" s="525"/>
      <c r="LST927" s="3"/>
      <c r="LSU927" s="721"/>
      <c r="LSV927" s="3"/>
      <c r="LSW927" s="525"/>
      <c r="LSX927" s="3"/>
      <c r="LSY927" s="721"/>
      <c r="LSZ927" s="3"/>
      <c r="LTA927" s="525"/>
      <c r="LTB927" s="3"/>
      <c r="LTC927" s="721"/>
      <c r="LTD927" s="3"/>
      <c r="LTE927" s="525"/>
      <c r="LTF927" s="3"/>
      <c r="LTG927" s="721"/>
      <c r="LTH927" s="3"/>
      <c r="LTI927" s="525"/>
      <c r="LTJ927" s="3"/>
      <c r="LTK927" s="721"/>
      <c r="LTL927" s="3"/>
      <c r="LTM927" s="525"/>
      <c r="LTN927" s="3"/>
      <c r="LTO927" s="721"/>
      <c r="LTP927" s="3"/>
      <c r="LTQ927" s="525"/>
      <c r="LTR927" s="3"/>
      <c r="LTS927" s="721"/>
      <c r="LTT927" s="3"/>
      <c r="LTU927" s="525"/>
      <c r="LTV927" s="3"/>
      <c r="LTW927" s="721"/>
      <c r="LTX927" s="3"/>
      <c r="LTY927" s="525"/>
      <c r="LTZ927" s="3"/>
      <c r="LUA927" s="721"/>
      <c r="LUB927" s="3"/>
      <c r="LUC927" s="525"/>
      <c r="LUD927" s="3"/>
      <c r="LUE927" s="721"/>
      <c r="LUF927" s="3"/>
      <c r="LUG927" s="525"/>
      <c r="LUH927" s="3"/>
      <c r="LUI927" s="721"/>
      <c r="LUJ927" s="3"/>
      <c r="LUK927" s="525"/>
      <c r="LUL927" s="3"/>
      <c r="LUM927" s="721"/>
      <c r="LUN927" s="3"/>
      <c r="LUO927" s="525"/>
      <c r="LUP927" s="3"/>
      <c r="LUQ927" s="721"/>
      <c r="LUR927" s="3"/>
      <c r="LUS927" s="525"/>
      <c r="LUT927" s="3"/>
      <c r="LUU927" s="721"/>
      <c r="LUV927" s="3"/>
      <c r="LUW927" s="525"/>
      <c r="LUX927" s="3"/>
      <c r="LUY927" s="721"/>
      <c r="LUZ927" s="3"/>
      <c r="LVA927" s="525"/>
      <c r="LVB927" s="3"/>
      <c r="LVC927" s="721"/>
      <c r="LVD927" s="3"/>
      <c r="LVE927" s="525"/>
      <c r="LVF927" s="3"/>
      <c r="LVG927" s="721"/>
      <c r="LVH927" s="3"/>
      <c r="LVI927" s="525"/>
      <c r="LVJ927" s="3"/>
      <c r="LVK927" s="721"/>
      <c r="LVL927" s="3"/>
      <c r="LVM927" s="525"/>
      <c r="LVN927" s="3"/>
      <c r="LVO927" s="721"/>
      <c r="LVP927" s="3"/>
      <c r="LVQ927" s="525"/>
      <c r="LVR927" s="3"/>
      <c r="LVS927" s="721"/>
      <c r="LVT927" s="3"/>
      <c r="LVU927" s="525"/>
      <c r="LVV927" s="3"/>
      <c r="LVW927" s="721"/>
      <c r="LVX927" s="3"/>
      <c r="LVY927" s="525"/>
      <c r="LVZ927" s="3"/>
      <c r="LWA927" s="721"/>
      <c r="LWB927" s="3"/>
      <c r="LWC927" s="525"/>
      <c r="LWD927" s="3"/>
      <c r="LWE927" s="721"/>
      <c r="LWF927" s="3"/>
      <c r="LWG927" s="525"/>
      <c r="LWH927" s="3"/>
      <c r="LWI927" s="721"/>
      <c r="LWJ927" s="3"/>
      <c r="LWK927" s="525"/>
      <c r="LWL927" s="3"/>
      <c r="LWM927" s="721"/>
      <c r="LWN927" s="3"/>
      <c r="LWO927" s="525"/>
      <c r="LWP927" s="3"/>
      <c r="LWQ927" s="721"/>
      <c r="LWR927" s="3"/>
      <c r="LWS927" s="525"/>
      <c r="LWT927" s="3"/>
      <c r="LWU927" s="721"/>
      <c r="LWV927" s="3"/>
      <c r="LWW927" s="525"/>
      <c r="LWX927" s="3"/>
      <c r="LWY927" s="721"/>
      <c r="LWZ927" s="3"/>
      <c r="LXA927" s="525"/>
      <c r="LXB927" s="3"/>
      <c r="LXC927" s="721"/>
      <c r="LXD927" s="3"/>
      <c r="LXE927" s="525"/>
      <c r="LXF927" s="3"/>
      <c r="LXG927" s="721"/>
      <c r="LXH927" s="3"/>
      <c r="LXI927" s="525"/>
      <c r="LXJ927" s="3"/>
      <c r="LXK927" s="721"/>
      <c r="LXL927" s="3"/>
      <c r="LXM927" s="525"/>
      <c r="LXN927" s="3"/>
      <c r="LXO927" s="721"/>
      <c r="LXP927" s="3"/>
      <c r="LXQ927" s="525"/>
      <c r="LXR927" s="3"/>
      <c r="LXS927" s="721"/>
      <c r="LXT927" s="3"/>
      <c r="LXU927" s="525"/>
      <c r="LXV927" s="3"/>
      <c r="LXW927" s="721"/>
      <c r="LXX927" s="3"/>
      <c r="LXY927" s="525"/>
      <c r="LXZ927" s="3"/>
      <c r="LYA927" s="721"/>
      <c r="LYB927" s="3"/>
      <c r="LYC927" s="525"/>
      <c r="LYD927" s="3"/>
      <c r="LYE927" s="721"/>
      <c r="LYF927" s="3"/>
      <c r="LYG927" s="525"/>
      <c r="LYH927" s="3"/>
      <c r="LYI927" s="721"/>
      <c r="LYJ927" s="3"/>
      <c r="LYK927" s="525"/>
      <c r="LYL927" s="3"/>
      <c r="LYM927" s="721"/>
      <c r="LYN927" s="3"/>
      <c r="LYO927" s="525"/>
      <c r="LYP927" s="3"/>
      <c r="LYQ927" s="721"/>
      <c r="LYR927" s="3"/>
      <c r="LYS927" s="525"/>
      <c r="LYT927" s="3"/>
      <c r="LYU927" s="721"/>
      <c r="LYV927" s="3"/>
      <c r="LYW927" s="525"/>
      <c r="LYX927" s="3"/>
      <c r="LYY927" s="721"/>
      <c r="LYZ927" s="3"/>
      <c r="LZA927" s="525"/>
      <c r="LZB927" s="3"/>
      <c r="LZC927" s="721"/>
      <c r="LZD927" s="3"/>
      <c r="LZE927" s="525"/>
      <c r="LZF927" s="3"/>
      <c r="LZG927" s="721"/>
      <c r="LZH927" s="3"/>
      <c r="LZI927" s="525"/>
      <c r="LZJ927" s="3"/>
      <c r="LZK927" s="721"/>
      <c r="LZL927" s="3"/>
      <c r="LZM927" s="525"/>
      <c r="LZN927" s="3"/>
      <c r="LZO927" s="721"/>
      <c r="LZP927" s="3"/>
      <c r="LZQ927" s="525"/>
      <c r="LZR927" s="3"/>
      <c r="LZS927" s="721"/>
      <c r="LZT927" s="3"/>
      <c r="LZU927" s="525"/>
      <c r="LZV927" s="3"/>
      <c r="LZW927" s="721"/>
      <c r="LZX927" s="3"/>
      <c r="LZY927" s="525"/>
      <c r="LZZ927" s="3"/>
      <c r="MAA927" s="721"/>
      <c r="MAB927" s="3"/>
      <c r="MAC927" s="525"/>
      <c r="MAD927" s="3"/>
      <c r="MAE927" s="721"/>
      <c r="MAF927" s="3"/>
      <c r="MAG927" s="525"/>
      <c r="MAH927" s="3"/>
      <c r="MAI927" s="721"/>
      <c r="MAJ927" s="3"/>
      <c r="MAK927" s="525"/>
      <c r="MAL927" s="3"/>
      <c r="MAM927" s="721"/>
      <c r="MAN927" s="3"/>
      <c r="MAO927" s="525"/>
      <c r="MAP927" s="3"/>
      <c r="MAQ927" s="721"/>
      <c r="MAR927" s="3"/>
      <c r="MAS927" s="525"/>
      <c r="MAT927" s="3"/>
      <c r="MAU927" s="721"/>
      <c r="MAV927" s="3"/>
      <c r="MAW927" s="525"/>
      <c r="MAX927" s="3"/>
      <c r="MAY927" s="721"/>
      <c r="MAZ927" s="3"/>
      <c r="MBA927" s="525"/>
      <c r="MBB927" s="3"/>
      <c r="MBC927" s="721"/>
      <c r="MBD927" s="3"/>
      <c r="MBE927" s="525"/>
      <c r="MBF927" s="3"/>
      <c r="MBG927" s="721"/>
      <c r="MBH927" s="3"/>
      <c r="MBI927" s="525"/>
      <c r="MBJ927" s="3"/>
      <c r="MBK927" s="721"/>
      <c r="MBL927" s="3"/>
      <c r="MBM927" s="525"/>
      <c r="MBN927" s="3"/>
      <c r="MBO927" s="721"/>
      <c r="MBP927" s="3"/>
      <c r="MBQ927" s="525"/>
      <c r="MBR927" s="3"/>
      <c r="MBS927" s="721"/>
      <c r="MBT927" s="3"/>
      <c r="MBU927" s="525"/>
      <c r="MBV927" s="3"/>
      <c r="MBW927" s="721"/>
      <c r="MBX927" s="3"/>
      <c r="MBY927" s="525"/>
      <c r="MBZ927" s="3"/>
      <c r="MCA927" s="721"/>
      <c r="MCB927" s="3"/>
      <c r="MCC927" s="525"/>
      <c r="MCD927" s="3"/>
      <c r="MCE927" s="721"/>
      <c r="MCF927" s="3"/>
      <c r="MCG927" s="525"/>
      <c r="MCH927" s="3"/>
      <c r="MCI927" s="721"/>
      <c r="MCJ927" s="3"/>
      <c r="MCK927" s="525"/>
      <c r="MCL927" s="3"/>
      <c r="MCM927" s="721"/>
      <c r="MCN927" s="3"/>
      <c r="MCO927" s="525"/>
      <c r="MCP927" s="3"/>
      <c r="MCQ927" s="721"/>
      <c r="MCR927" s="3"/>
      <c r="MCS927" s="525"/>
      <c r="MCT927" s="3"/>
      <c r="MCU927" s="721"/>
      <c r="MCV927" s="3"/>
      <c r="MCW927" s="525"/>
      <c r="MCX927" s="3"/>
      <c r="MCY927" s="721"/>
      <c r="MCZ927" s="3"/>
      <c r="MDA927" s="525"/>
      <c r="MDB927" s="3"/>
      <c r="MDC927" s="721"/>
      <c r="MDD927" s="3"/>
      <c r="MDE927" s="525"/>
      <c r="MDF927" s="3"/>
      <c r="MDG927" s="721"/>
      <c r="MDH927" s="3"/>
      <c r="MDI927" s="525"/>
      <c r="MDJ927" s="3"/>
      <c r="MDK927" s="721"/>
      <c r="MDL927" s="3"/>
      <c r="MDM927" s="525"/>
      <c r="MDN927" s="3"/>
      <c r="MDO927" s="721"/>
      <c r="MDP927" s="3"/>
      <c r="MDQ927" s="525"/>
      <c r="MDR927" s="3"/>
      <c r="MDS927" s="721"/>
      <c r="MDT927" s="3"/>
      <c r="MDU927" s="525"/>
      <c r="MDV927" s="3"/>
      <c r="MDW927" s="721"/>
      <c r="MDX927" s="3"/>
      <c r="MDY927" s="525"/>
      <c r="MDZ927" s="3"/>
      <c r="MEA927" s="721"/>
      <c r="MEB927" s="3"/>
      <c r="MEC927" s="525"/>
      <c r="MED927" s="3"/>
      <c r="MEE927" s="721"/>
      <c r="MEF927" s="3"/>
      <c r="MEG927" s="525"/>
      <c r="MEH927" s="3"/>
      <c r="MEI927" s="721"/>
      <c r="MEJ927" s="3"/>
      <c r="MEK927" s="525"/>
      <c r="MEL927" s="3"/>
      <c r="MEM927" s="721"/>
      <c r="MEN927" s="3"/>
      <c r="MEO927" s="525"/>
      <c r="MEP927" s="3"/>
      <c r="MEQ927" s="721"/>
      <c r="MER927" s="3"/>
      <c r="MES927" s="525"/>
      <c r="MET927" s="3"/>
      <c r="MEU927" s="721"/>
      <c r="MEV927" s="3"/>
      <c r="MEW927" s="525"/>
      <c r="MEX927" s="3"/>
      <c r="MEY927" s="721"/>
      <c r="MEZ927" s="3"/>
      <c r="MFA927" s="525"/>
      <c r="MFB927" s="3"/>
      <c r="MFC927" s="721"/>
      <c r="MFD927" s="3"/>
      <c r="MFE927" s="525"/>
      <c r="MFF927" s="3"/>
      <c r="MFG927" s="721"/>
      <c r="MFH927" s="3"/>
      <c r="MFI927" s="525"/>
      <c r="MFJ927" s="3"/>
      <c r="MFK927" s="721"/>
      <c r="MFL927" s="3"/>
      <c r="MFM927" s="525"/>
      <c r="MFN927" s="3"/>
      <c r="MFO927" s="721"/>
      <c r="MFP927" s="3"/>
      <c r="MFQ927" s="525"/>
      <c r="MFR927" s="3"/>
      <c r="MFS927" s="721"/>
      <c r="MFT927" s="3"/>
      <c r="MFU927" s="525"/>
      <c r="MFV927" s="3"/>
      <c r="MFW927" s="721"/>
      <c r="MFX927" s="3"/>
      <c r="MFY927" s="525"/>
      <c r="MFZ927" s="3"/>
      <c r="MGA927" s="721"/>
      <c r="MGB927" s="3"/>
      <c r="MGC927" s="525"/>
      <c r="MGD927" s="3"/>
      <c r="MGE927" s="721"/>
      <c r="MGF927" s="3"/>
      <c r="MGG927" s="525"/>
      <c r="MGH927" s="3"/>
      <c r="MGI927" s="721"/>
      <c r="MGJ927" s="3"/>
      <c r="MGK927" s="525"/>
      <c r="MGL927" s="3"/>
      <c r="MGM927" s="721"/>
      <c r="MGN927" s="3"/>
      <c r="MGO927" s="525"/>
      <c r="MGP927" s="3"/>
      <c r="MGQ927" s="721"/>
      <c r="MGR927" s="3"/>
      <c r="MGS927" s="525"/>
      <c r="MGT927" s="3"/>
      <c r="MGU927" s="721"/>
      <c r="MGV927" s="3"/>
      <c r="MGW927" s="525"/>
      <c r="MGX927" s="3"/>
      <c r="MGY927" s="721"/>
      <c r="MGZ927" s="3"/>
      <c r="MHA927" s="525"/>
      <c r="MHB927" s="3"/>
      <c r="MHC927" s="721"/>
      <c r="MHD927" s="3"/>
      <c r="MHE927" s="525"/>
      <c r="MHF927" s="3"/>
      <c r="MHG927" s="721"/>
      <c r="MHH927" s="3"/>
      <c r="MHI927" s="525"/>
      <c r="MHJ927" s="3"/>
      <c r="MHK927" s="721"/>
      <c r="MHL927" s="3"/>
      <c r="MHM927" s="525"/>
      <c r="MHN927" s="3"/>
      <c r="MHO927" s="721"/>
      <c r="MHP927" s="3"/>
      <c r="MHQ927" s="525"/>
      <c r="MHR927" s="3"/>
      <c r="MHS927" s="721"/>
      <c r="MHT927" s="3"/>
      <c r="MHU927" s="525"/>
      <c r="MHV927" s="3"/>
      <c r="MHW927" s="721"/>
      <c r="MHX927" s="3"/>
      <c r="MHY927" s="525"/>
      <c r="MHZ927" s="3"/>
      <c r="MIA927" s="721"/>
      <c r="MIB927" s="3"/>
      <c r="MIC927" s="525"/>
      <c r="MID927" s="3"/>
      <c r="MIE927" s="721"/>
      <c r="MIF927" s="3"/>
      <c r="MIG927" s="525"/>
      <c r="MIH927" s="3"/>
      <c r="MII927" s="721"/>
      <c r="MIJ927" s="3"/>
      <c r="MIK927" s="525"/>
      <c r="MIL927" s="3"/>
      <c r="MIM927" s="721"/>
      <c r="MIN927" s="3"/>
      <c r="MIO927" s="525"/>
      <c r="MIP927" s="3"/>
      <c r="MIQ927" s="721"/>
      <c r="MIR927" s="3"/>
      <c r="MIS927" s="525"/>
      <c r="MIT927" s="3"/>
      <c r="MIU927" s="721"/>
      <c r="MIV927" s="3"/>
      <c r="MIW927" s="525"/>
      <c r="MIX927" s="3"/>
      <c r="MIY927" s="721"/>
      <c r="MIZ927" s="3"/>
      <c r="MJA927" s="525"/>
      <c r="MJB927" s="3"/>
      <c r="MJC927" s="721"/>
      <c r="MJD927" s="3"/>
      <c r="MJE927" s="525"/>
      <c r="MJF927" s="3"/>
      <c r="MJG927" s="721"/>
      <c r="MJH927" s="3"/>
      <c r="MJI927" s="525"/>
      <c r="MJJ927" s="3"/>
      <c r="MJK927" s="721"/>
      <c r="MJL927" s="3"/>
      <c r="MJM927" s="525"/>
      <c r="MJN927" s="3"/>
      <c r="MJO927" s="721"/>
      <c r="MJP927" s="3"/>
      <c r="MJQ927" s="525"/>
      <c r="MJR927" s="3"/>
      <c r="MJS927" s="721"/>
      <c r="MJT927" s="3"/>
      <c r="MJU927" s="525"/>
      <c r="MJV927" s="3"/>
      <c r="MJW927" s="721"/>
      <c r="MJX927" s="3"/>
      <c r="MJY927" s="525"/>
      <c r="MJZ927" s="3"/>
      <c r="MKA927" s="721"/>
      <c r="MKB927" s="3"/>
      <c r="MKC927" s="525"/>
      <c r="MKD927" s="3"/>
      <c r="MKE927" s="721"/>
      <c r="MKF927" s="3"/>
      <c r="MKG927" s="525"/>
      <c r="MKH927" s="3"/>
      <c r="MKI927" s="721"/>
      <c r="MKJ927" s="3"/>
      <c r="MKK927" s="525"/>
      <c r="MKL927" s="3"/>
      <c r="MKM927" s="721"/>
      <c r="MKN927" s="3"/>
      <c r="MKO927" s="525"/>
      <c r="MKP927" s="3"/>
      <c r="MKQ927" s="721"/>
      <c r="MKR927" s="3"/>
      <c r="MKS927" s="525"/>
      <c r="MKT927" s="3"/>
      <c r="MKU927" s="721"/>
      <c r="MKV927" s="3"/>
      <c r="MKW927" s="525"/>
      <c r="MKX927" s="3"/>
      <c r="MKY927" s="721"/>
      <c r="MKZ927" s="3"/>
      <c r="MLA927" s="525"/>
      <c r="MLB927" s="3"/>
      <c r="MLC927" s="721"/>
      <c r="MLD927" s="3"/>
      <c r="MLE927" s="525"/>
      <c r="MLF927" s="3"/>
      <c r="MLG927" s="721"/>
      <c r="MLH927" s="3"/>
      <c r="MLI927" s="525"/>
      <c r="MLJ927" s="3"/>
      <c r="MLK927" s="721"/>
      <c r="MLL927" s="3"/>
      <c r="MLM927" s="525"/>
      <c r="MLN927" s="3"/>
      <c r="MLO927" s="721"/>
      <c r="MLP927" s="3"/>
      <c r="MLQ927" s="525"/>
      <c r="MLR927" s="3"/>
      <c r="MLS927" s="721"/>
      <c r="MLT927" s="3"/>
      <c r="MLU927" s="525"/>
      <c r="MLV927" s="3"/>
      <c r="MLW927" s="721"/>
      <c r="MLX927" s="3"/>
      <c r="MLY927" s="525"/>
      <c r="MLZ927" s="3"/>
      <c r="MMA927" s="721"/>
      <c r="MMB927" s="3"/>
      <c r="MMC927" s="525"/>
      <c r="MMD927" s="3"/>
      <c r="MME927" s="721"/>
      <c r="MMF927" s="3"/>
      <c r="MMG927" s="525"/>
      <c r="MMH927" s="3"/>
      <c r="MMI927" s="721"/>
      <c r="MMJ927" s="3"/>
      <c r="MMK927" s="525"/>
      <c r="MML927" s="3"/>
      <c r="MMM927" s="721"/>
      <c r="MMN927" s="3"/>
      <c r="MMO927" s="525"/>
      <c r="MMP927" s="3"/>
      <c r="MMQ927" s="721"/>
      <c r="MMR927" s="3"/>
      <c r="MMS927" s="525"/>
      <c r="MMT927" s="3"/>
      <c r="MMU927" s="721"/>
      <c r="MMV927" s="3"/>
      <c r="MMW927" s="525"/>
      <c r="MMX927" s="3"/>
      <c r="MMY927" s="721"/>
      <c r="MMZ927" s="3"/>
      <c r="MNA927" s="525"/>
      <c r="MNB927" s="3"/>
      <c r="MNC927" s="721"/>
      <c r="MND927" s="3"/>
      <c r="MNE927" s="525"/>
      <c r="MNF927" s="3"/>
      <c r="MNG927" s="721"/>
      <c r="MNH927" s="3"/>
      <c r="MNI927" s="525"/>
      <c r="MNJ927" s="3"/>
      <c r="MNK927" s="721"/>
      <c r="MNL927" s="3"/>
      <c r="MNM927" s="525"/>
      <c r="MNN927" s="3"/>
      <c r="MNO927" s="721"/>
      <c r="MNP927" s="3"/>
      <c r="MNQ927" s="525"/>
      <c r="MNR927" s="3"/>
      <c r="MNS927" s="721"/>
      <c r="MNT927" s="3"/>
      <c r="MNU927" s="525"/>
      <c r="MNV927" s="3"/>
      <c r="MNW927" s="721"/>
      <c r="MNX927" s="3"/>
      <c r="MNY927" s="525"/>
      <c r="MNZ927" s="3"/>
      <c r="MOA927" s="721"/>
      <c r="MOB927" s="3"/>
      <c r="MOC927" s="525"/>
      <c r="MOD927" s="3"/>
      <c r="MOE927" s="721"/>
      <c r="MOF927" s="3"/>
      <c r="MOG927" s="525"/>
      <c r="MOH927" s="3"/>
      <c r="MOI927" s="721"/>
      <c r="MOJ927" s="3"/>
      <c r="MOK927" s="525"/>
      <c r="MOL927" s="3"/>
      <c r="MOM927" s="721"/>
      <c r="MON927" s="3"/>
      <c r="MOO927" s="525"/>
      <c r="MOP927" s="3"/>
      <c r="MOQ927" s="721"/>
      <c r="MOR927" s="3"/>
      <c r="MOS927" s="525"/>
      <c r="MOT927" s="3"/>
      <c r="MOU927" s="721"/>
      <c r="MOV927" s="3"/>
      <c r="MOW927" s="525"/>
      <c r="MOX927" s="3"/>
      <c r="MOY927" s="721"/>
      <c r="MOZ927" s="3"/>
      <c r="MPA927" s="525"/>
      <c r="MPB927" s="3"/>
      <c r="MPC927" s="721"/>
      <c r="MPD927" s="3"/>
      <c r="MPE927" s="525"/>
      <c r="MPF927" s="3"/>
      <c r="MPG927" s="721"/>
      <c r="MPH927" s="3"/>
      <c r="MPI927" s="525"/>
      <c r="MPJ927" s="3"/>
      <c r="MPK927" s="721"/>
      <c r="MPL927" s="3"/>
      <c r="MPM927" s="525"/>
      <c r="MPN927" s="3"/>
      <c r="MPO927" s="721"/>
      <c r="MPP927" s="3"/>
      <c r="MPQ927" s="525"/>
      <c r="MPR927" s="3"/>
      <c r="MPS927" s="721"/>
      <c r="MPT927" s="3"/>
      <c r="MPU927" s="525"/>
      <c r="MPV927" s="3"/>
      <c r="MPW927" s="721"/>
      <c r="MPX927" s="3"/>
      <c r="MPY927" s="525"/>
      <c r="MPZ927" s="3"/>
      <c r="MQA927" s="721"/>
      <c r="MQB927" s="3"/>
      <c r="MQC927" s="525"/>
      <c r="MQD927" s="3"/>
      <c r="MQE927" s="721"/>
      <c r="MQF927" s="3"/>
      <c r="MQG927" s="525"/>
      <c r="MQH927" s="3"/>
      <c r="MQI927" s="721"/>
      <c r="MQJ927" s="3"/>
      <c r="MQK927" s="525"/>
      <c r="MQL927" s="3"/>
      <c r="MQM927" s="721"/>
      <c r="MQN927" s="3"/>
      <c r="MQO927" s="525"/>
      <c r="MQP927" s="3"/>
      <c r="MQQ927" s="721"/>
      <c r="MQR927" s="3"/>
      <c r="MQS927" s="525"/>
      <c r="MQT927" s="3"/>
      <c r="MQU927" s="721"/>
      <c r="MQV927" s="3"/>
      <c r="MQW927" s="525"/>
      <c r="MQX927" s="3"/>
      <c r="MQY927" s="721"/>
      <c r="MQZ927" s="3"/>
      <c r="MRA927" s="525"/>
      <c r="MRB927" s="3"/>
      <c r="MRC927" s="721"/>
      <c r="MRD927" s="3"/>
      <c r="MRE927" s="525"/>
      <c r="MRF927" s="3"/>
      <c r="MRG927" s="721"/>
      <c r="MRH927" s="3"/>
      <c r="MRI927" s="525"/>
      <c r="MRJ927" s="3"/>
      <c r="MRK927" s="721"/>
      <c r="MRL927" s="3"/>
      <c r="MRM927" s="525"/>
      <c r="MRN927" s="3"/>
      <c r="MRO927" s="721"/>
      <c r="MRP927" s="3"/>
      <c r="MRQ927" s="525"/>
      <c r="MRR927" s="3"/>
      <c r="MRS927" s="721"/>
      <c r="MRT927" s="3"/>
      <c r="MRU927" s="525"/>
      <c r="MRV927" s="3"/>
      <c r="MRW927" s="721"/>
      <c r="MRX927" s="3"/>
      <c r="MRY927" s="525"/>
      <c r="MRZ927" s="3"/>
      <c r="MSA927" s="721"/>
      <c r="MSB927" s="3"/>
      <c r="MSC927" s="525"/>
      <c r="MSD927" s="3"/>
      <c r="MSE927" s="721"/>
      <c r="MSF927" s="3"/>
      <c r="MSG927" s="525"/>
      <c r="MSH927" s="3"/>
      <c r="MSI927" s="721"/>
      <c r="MSJ927" s="3"/>
      <c r="MSK927" s="525"/>
      <c r="MSL927" s="3"/>
      <c r="MSM927" s="721"/>
      <c r="MSN927" s="3"/>
      <c r="MSO927" s="525"/>
      <c r="MSP927" s="3"/>
      <c r="MSQ927" s="721"/>
      <c r="MSR927" s="3"/>
      <c r="MSS927" s="525"/>
      <c r="MST927" s="3"/>
      <c r="MSU927" s="721"/>
      <c r="MSV927" s="3"/>
      <c r="MSW927" s="525"/>
      <c r="MSX927" s="3"/>
      <c r="MSY927" s="721"/>
      <c r="MSZ927" s="3"/>
      <c r="MTA927" s="525"/>
      <c r="MTB927" s="3"/>
      <c r="MTC927" s="721"/>
      <c r="MTD927" s="3"/>
      <c r="MTE927" s="525"/>
      <c r="MTF927" s="3"/>
      <c r="MTG927" s="721"/>
      <c r="MTH927" s="3"/>
      <c r="MTI927" s="525"/>
      <c r="MTJ927" s="3"/>
      <c r="MTK927" s="721"/>
      <c r="MTL927" s="3"/>
      <c r="MTM927" s="525"/>
      <c r="MTN927" s="3"/>
      <c r="MTO927" s="721"/>
      <c r="MTP927" s="3"/>
      <c r="MTQ927" s="525"/>
      <c r="MTR927" s="3"/>
      <c r="MTS927" s="721"/>
      <c r="MTT927" s="3"/>
      <c r="MTU927" s="525"/>
      <c r="MTV927" s="3"/>
      <c r="MTW927" s="721"/>
      <c r="MTX927" s="3"/>
      <c r="MTY927" s="525"/>
      <c r="MTZ927" s="3"/>
      <c r="MUA927" s="721"/>
      <c r="MUB927" s="3"/>
      <c r="MUC927" s="525"/>
      <c r="MUD927" s="3"/>
      <c r="MUE927" s="721"/>
      <c r="MUF927" s="3"/>
      <c r="MUG927" s="525"/>
      <c r="MUH927" s="3"/>
      <c r="MUI927" s="721"/>
      <c r="MUJ927" s="3"/>
      <c r="MUK927" s="525"/>
      <c r="MUL927" s="3"/>
      <c r="MUM927" s="721"/>
      <c r="MUN927" s="3"/>
      <c r="MUO927" s="525"/>
      <c r="MUP927" s="3"/>
      <c r="MUQ927" s="721"/>
      <c r="MUR927" s="3"/>
      <c r="MUS927" s="525"/>
      <c r="MUT927" s="3"/>
      <c r="MUU927" s="721"/>
      <c r="MUV927" s="3"/>
      <c r="MUW927" s="525"/>
      <c r="MUX927" s="3"/>
      <c r="MUY927" s="721"/>
      <c r="MUZ927" s="3"/>
      <c r="MVA927" s="525"/>
      <c r="MVB927" s="3"/>
      <c r="MVC927" s="721"/>
      <c r="MVD927" s="3"/>
      <c r="MVE927" s="525"/>
      <c r="MVF927" s="3"/>
      <c r="MVG927" s="721"/>
      <c r="MVH927" s="3"/>
      <c r="MVI927" s="525"/>
      <c r="MVJ927" s="3"/>
      <c r="MVK927" s="721"/>
      <c r="MVL927" s="3"/>
      <c r="MVM927" s="525"/>
      <c r="MVN927" s="3"/>
      <c r="MVO927" s="721"/>
      <c r="MVP927" s="3"/>
      <c r="MVQ927" s="525"/>
      <c r="MVR927" s="3"/>
      <c r="MVS927" s="721"/>
      <c r="MVT927" s="3"/>
      <c r="MVU927" s="525"/>
      <c r="MVV927" s="3"/>
      <c r="MVW927" s="721"/>
      <c r="MVX927" s="3"/>
      <c r="MVY927" s="525"/>
      <c r="MVZ927" s="3"/>
      <c r="MWA927" s="721"/>
      <c r="MWB927" s="3"/>
      <c r="MWC927" s="525"/>
      <c r="MWD927" s="3"/>
      <c r="MWE927" s="721"/>
      <c r="MWF927" s="3"/>
      <c r="MWG927" s="525"/>
      <c r="MWH927" s="3"/>
      <c r="MWI927" s="721"/>
      <c r="MWJ927" s="3"/>
      <c r="MWK927" s="525"/>
      <c r="MWL927" s="3"/>
      <c r="MWM927" s="721"/>
      <c r="MWN927" s="3"/>
      <c r="MWO927" s="525"/>
      <c r="MWP927" s="3"/>
      <c r="MWQ927" s="721"/>
      <c r="MWR927" s="3"/>
      <c r="MWS927" s="525"/>
      <c r="MWT927" s="3"/>
      <c r="MWU927" s="721"/>
      <c r="MWV927" s="3"/>
      <c r="MWW927" s="525"/>
      <c r="MWX927" s="3"/>
      <c r="MWY927" s="721"/>
      <c r="MWZ927" s="3"/>
      <c r="MXA927" s="525"/>
      <c r="MXB927" s="3"/>
      <c r="MXC927" s="721"/>
      <c r="MXD927" s="3"/>
      <c r="MXE927" s="525"/>
      <c r="MXF927" s="3"/>
      <c r="MXG927" s="721"/>
      <c r="MXH927" s="3"/>
      <c r="MXI927" s="525"/>
      <c r="MXJ927" s="3"/>
      <c r="MXK927" s="721"/>
      <c r="MXL927" s="3"/>
      <c r="MXM927" s="525"/>
      <c r="MXN927" s="3"/>
      <c r="MXO927" s="721"/>
      <c r="MXP927" s="3"/>
      <c r="MXQ927" s="525"/>
      <c r="MXR927" s="3"/>
      <c r="MXS927" s="721"/>
      <c r="MXT927" s="3"/>
      <c r="MXU927" s="525"/>
      <c r="MXV927" s="3"/>
      <c r="MXW927" s="721"/>
      <c r="MXX927" s="3"/>
      <c r="MXY927" s="525"/>
      <c r="MXZ927" s="3"/>
      <c r="MYA927" s="721"/>
      <c r="MYB927" s="3"/>
      <c r="MYC927" s="525"/>
      <c r="MYD927" s="3"/>
      <c r="MYE927" s="721"/>
      <c r="MYF927" s="3"/>
      <c r="MYG927" s="525"/>
      <c r="MYH927" s="3"/>
      <c r="MYI927" s="721"/>
      <c r="MYJ927" s="3"/>
      <c r="MYK927" s="525"/>
      <c r="MYL927" s="3"/>
      <c r="MYM927" s="721"/>
      <c r="MYN927" s="3"/>
      <c r="MYO927" s="525"/>
      <c r="MYP927" s="3"/>
      <c r="MYQ927" s="721"/>
      <c r="MYR927" s="3"/>
      <c r="MYS927" s="525"/>
      <c r="MYT927" s="3"/>
      <c r="MYU927" s="721"/>
      <c r="MYV927" s="3"/>
      <c r="MYW927" s="525"/>
      <c r="MYX927" s="3"/>
      <c r="MYY927" s="721"/>
      <c r="MYZ927" s="3"/>
      <c r="MZA927" s="525"/>
      <c r="MZB927" s="3"/>
      <c r="MZC927" s="721"/>
      <c r="MZD927" s="3"/>
      <c r="MZE927" s="525"/>
      <c r="MZF927" s="3"/>
      <c r="MZG927" s="721"/>
      <c r="MZH927" s="3"/>
      <c r="MZI927" s="525"/>
      <c r="MZJ927" s="3"/>
      <c r="MZK927" s="721"/>
      <c r="MZL927" s="3"/>
      <c r="MZM927" s="525"/>
      <c r="MZN927" s="3"/>
      <c r="MZO927" s="721"/>
      <c r="MZP927" s="3"/>
      <c r="MZQ927" s="525"/>
      <c r="MZR927" s="3"/>
      <c r="MZS927" s="721"/>
      <c r="MZT927" s="3"/>
      <c r="MZU927" s="525"/>
      <c r="MZV927" s="3"/>
      <c r="MZW927" s="721"/>
      <c r="MZX927" s="3"/>
      <c r="MZY927" s="525"/>
      <c r="MZZ927" s="3"/>
      <c r="NAA927" s="721"/>
      <c r="NAB927" s="3"/>
      <c r="NAC927" s="525"/>
      <c r="NAD927" s="3"/>
      <c r="NAE927" s="721"/>
      <c r="NAF927" s="3"/>
      <c r="NAG927" s="525"/>
      <c r="NAH927" s="3"/>
      <c r="NAI927" s="721"/>
      <c r="NAJ927" s="3"/>
      <c r="NAK927" s="525"/>
      <c r="NAL927" s="3"/>
      <c r="NAM927" s="721"/>
      <c r="NAN927" s="3"/>
      <c r="NAO927" s="525"/>
      <c r="NAP927" s="3"/>
      <c r="NAQ927" s="721"/>
      <c r="NAR927" s="3"/>
      <c r="NAS927" s="525"/>
      <c r="NAT927" s="3"/>
      <c r="NAU927" s="721"/>
      <c r="NAV927" s="3"/>
      <c r="NAW927" s="525"/>
      <c r="NAX927" s="3"/>
      <c r="NAY927" s="721"/>
      <c r="NAZ927" s="3"/>
      <c r="NBA927" s="525"/>
      <c r="NBB927" s="3"/>
      <c r="NBC927" s="721"/>
      <c r="NBD927" s="3"/>
      <c r="NBE927" s="525"/>
      <c r="NBF927" s="3"/>
      <c r="NBG927" s="721"/>
      <c r="NBH927" s="3"/>
      <c r="NBI927" s="525"/>
      <c r="NBJ927" s="3"/>
      <c r="NBK927" s="721"/>
      <c r="NBL927" s="3"/>
      <c r="NBM927" s="525"/>
      <c r="NBN927" s="3"/>
      <c r="NBO927" s="721"/>
      <c r="NBP927" s="3"/>
      <c r="NBQ927" s="525"/>
      <c r="NBR927" s="3"/>
      <c r="NBS927" s="721"/>
      <c r="NBT927" s="3"/>
      <c r="NBU927" s="525"/>
      <c r="NBV927" s="3"/>
      <c r="NBW927" s="721"/>
      <c r="NBX927" s="3"/>
      <c r="NBY927" s="525"/>
      <c r="NBZ927" s="3"/>
      <c r="NCA927" s="721"/>
      <c r="NCB927" s="3"/>
      <c r="NCC927" s="525"/>
      <c r="NCD927" s="3"/>
      <c r="NCE927" s="721"/>
      <c r="NCF927" s="3"/>
      <c r="NCG927" s="525"/>
      <c r="NCH927" s="3"/>
      <c r="NCI927" s="721"/>
      <c r="NCJ927" s="3"/>
      <c r="NCK927" s="525"/>
      <c r="NCL927" s="3"/>
      <c r="NCM927" s="721"/>
      <c r="NCN927" s="3"/>
      <c r="NCO927" s="525"/>
      <c r="NCP927" s="3"/>
      <c r="NCQ927" s="721"/>
      <c r="NCR927" s="3"/>
      <c r="NCS927" s="525"/>
      <c r="NCT927" s="3"/>
      <c r="NCU927" s="721"/>
      <c r="NCV927" s="3"/>
      <c r="NCW927" s="525"/>
      <c r="NCX927" s="3"/>
      <c r="NCY927" s="721"/>
      <c r="NCZ927" s="3"/>
      <c r="NDA927" s="525"/>
      <c r="NDB927" s="3"/>
      <c r="NDC927" s="721"/>
      <c r="NDD927" s="3"/>
      <c r="NDE927" s="525"/>
      <c r="NDF927" s="3"/>
      <c r="NDG927" s="721"/>
      <c r="NDH927" s="3"/>
      <c r="NDI927" s="525"/>
      <c r="NDJ927" s="3"/>
      <c r="NDK927" s="721"/>
      <c r="NDL927" s="3"/>
      <c r="NDM927" s="525"/>
      <c r="NDN927" s="3"/>
      <c r="NDO927" s="721"/>
      <c r="NDP927" s="3"/>
      <c r="NDQ927" s="525"/>
      <c r="NDR927" s="3"/>
      <c r="NDS927" s="721"/>
      <c r="NDT927" s="3"/>
      <c r="NDU927" s="525"/>
      <c r="NDV927" s="3"/>
      <c r="NDW927" s="721"/>
      <c r="NDX927" s="3"/>
      <c r="NDY927" s="525"/>
      <c r="NDZ927" s="3"/>
      <c r="NEA927" s="721"/>
      <c r="NEB927" s="3"/>
      <c r="NEC927" s="525"/>
      <c r="NED927" s="3"/>
      <c r="NEE927" s="721"/>
      <c r="NEF927" s="3"/>
      <c r="NEG927" s="525"/>
      <c r="NEH927" s="3"/>
      <c r="NEI927" s="721"/>
      <c r="NEJ927" s="3"/>
      <c r="NEK927" s="525"/>
      <c r="NEL927" s="3"/>
      <c r="NEM927" s="721"/>
      <c r="NEN927" s="3"/>
      <c r="NEO927" s="525"/>
      <c r="NEP927" s="3"/>
      <c r="NEQ927" s="721"/>
      <c r="NER927" s="3"/>
      <c r="NES927" s="525"/>
      <c r="NET927" s="3"/>
      <c r="NEU927" s="721"/>
      <c r="NEV927" s="3"/>
      <c r="NEW927" s="525"/>
      <c r="NEX927" s="3"/>
      <c r="NEY927" s="721"/>
      <c r="NEZ927" s="3"/>
      <c r="NFA927" s="525"/>
      <c r="NFB927" s="3"/>
      <c r="NFC927" s="721"/>
      <c r="NFD927" s="3"/>
      <c r="NFE927" s="525"/>
      <c r="NFF927" s="3"/>
      <c r="NFG927" s="721"/>
      <c r="NFH927" s="3"/>
      <c r="NFI927" s="525"/>
      <c r="NFJ927" s="3"/>
      <c r="NFK927" s="721"/>
      <c r="NFL927" s="3"/>
      <c r="NFM927" s="525"/>
      <c r="NFN927" s="3"/>
      <c r="NFO927" s="721"/>
      <c r="NFP927" s="3"/>
      <c r="NFQ927" s="525"/>
      <c r="NFR927" s="3"/>
      <c r="NFS927" s="721"/>
      <c r="NFT927" s="3"/>
      <c r="NFU927" s="525"/>
      <c r="NFV927" s="3"/>
      <c r="NFW927" s="721"/>
      <c r="NFX927" s="3"/>
      <c r="NFY927" s="525"/>
      <c r="NFZ927" s="3"/>
      <c r="NGA927" s="721"/>
      <c r="NGB927" s="3"/>
      <c r="NGC927" s="525"/>
      <c r="NGD927" s="3"/>
      <c r="NGE927" s="721"/>
      <c r="NGF927" s="3"/>
      <c r="NGG927" s="525"/>
      <c r="NGH927" s="3"/>
      <c r="NGI927" s="721"/>
      <c r="NGJ927" s="3"/>
      <c r="NGK927" s="525"/>
      <c r="NGL927" s="3"/>
      <c r="NGM927" s="721"/>
      <c r="NGN927" s="3"/>
      <c r="NGO927" s="525"/>
      <c r="NGP927" s="3"/>
      <c r="NGQ927" s="721"/>
      <c r="NGR927" s="3"/>
      <c r="NGS927" s="525"/>
      <c r="NGT927" s="3"/>
      <c r="NGU927" s="721"/>
      <c r="NGV927" s="3"/>
      <c r="NGW927" s="525"/>
      <c r="NGX927" s="3"/>
      <c r="NGY927" s="721"/>
      <c r="NGZ927" s="3"/>
      <c r="NHA927" s="525"/>
      <c r="NHB927" s="3"/>
      <c r="NHC927" s="721"/>
      <c r="NHD927" s="3"/>
      <c r="NHE927" s="525"/>
      <c r="NHF927" s="3"/>
      <c r="NHG927" s="721"/>
      <c r="NHH927" s="3"/>
      <c r="NHI927" s="525"/>
      <c r="NHJ927" s="3"/>
      <c r="NHK927" s="721"/>
      <c r="NHL927" s="3"/>
      <c r="NHM927" s="525"/>
      <c r="NHN927" s="3"/>
      <c r="NHO927" s="721"/>
      <c r="NHP927" s="3"/>
      <c r="NHQ927" s="525"/>
      <c r="NHR927" s="3"/>
      <c r="NHS927" s="721"/>
      <c r="NHT927" s="3"/>
      <c r="NHU927" s="525"/>
      <c r="NHV927" s="3"/>
      <c r="NHW927" s="721"/>
      <c r="NHX927" s="3"/>
      <c r="NHY927" s="525"/>
      <c r="NHZ927" s="3"/>
      <c r="NIA927" s="721"/>
      <c r="NIB927" s="3"/>
      <c r="NIC927" s="525"/>
      <c r="NID927" s="3"/>
      <c r="NIE927" s="721"/>
      <c r="NIF927" s="3"/>
      <c r="NIG927" s="525"/>
      <c r="NIH927" s="3"/>
      <c r="NII927" s="721"/>
      <c r="NIJ927" s="3"/>
      <c r="NIK927" s="525"/>
      <c r="NIL927" s="3"/>
      <c r="NIM927" s="721"/>
      <c r="NIN927" s="3"/>
      <c r="NIO927" s="525"/>
      <c r="NIP927" s="3"/>
      <c r="NIQ927" s="721"/>
      <c r="NIR927" s="3"/>
      <c r="NIS927" s="525"/>
      <c r="NIT927" s="3"/>
      <c r="NIU927" s="721"/>
      <c r="NIV927" s="3"/>
      <c r="NIW927" s="525"/>
      <c r="NIX927" s="3"/>
      <c r="NIY927" s="721"/>
      <c r="NIZ927" s="3"/>
      <c r="NJA927" s="525"/>
      <c r="NJB927" s="3"/>
      <c r="NJC927" s="721"/>
      <c r="NJD927" s="3"/>
      <c r="NJE927" s="525"/>
      <c r="NJF927" s="3"/>
      <c r="NJG927" s="721"/>
      <c r="NJH927" s="3"/>
      <c r="NJI927" s="525"/>
      <c r="NJJ927" s="3"/>
      <c r="NJK927" s="721"/>
      <c r="NJL927" s="3"/>
      <c r="NJM927" s="525"/>
      <c r="NJN927" s="3"/>
      <c r="NJO927" s="721"/>
      <c r="NJP927" s="3"/>
      <c r="NJQ927" s="525"/>
      <c r="NJR927" s="3"/>
      <c r="NJS927" s="721"/>
      <c r="NJT927" s="3"/>
      <c r="NJU927" s="525"/>
      <c r="NJV927" s="3"/>
      <c r="NJW927" s="721"/>
      <c r="NJX927" s="3"/>
      <c r="NJY927" s="525"/>
      <c r="NJZ927" s="3"/>
      <c r="NKA927" s="721"/>
      <c r="NKB927" s="3"/>
      <c r="NKC927" s="525"/>
      <c r="NKD927" s="3"/>
      <c r="NKE927" s="721"/>
      <c r="NKF927" s="3"/>
      <c r="NKG927" s="525"/>
      <c r="NKH927" s="3"/>
      <c r="NKI927" s="721"/>
      <c r="NKJ927" s="3"/>
      <c r="NKK927" s="525"/>
      <c r="NKL927" s="3"/>
      <c r="NKM927" s="721"/>
      <c r="NKN927" s="3"/>
      <c r="NKO927" s="525"/>
      <c r="NKP927" s="3"/>
      <c r="NKQ927" s="721"/>
      <c r="NKR927" s="3"/>
      <c r="NKS927" s="525"/>
      <c r="NKT927" s="3"/>
      <c r="NKU927" s="721"/>
      <c r="NKV927" s="3"/>
      <c r="NKW927" s="525"/>
      <c r="NKX927" s="3"/>
      <c r="NKY927" s="721"/>
      <c r="NKZ927" s="3"/>
      <c r="NLA927" s="525"/>
      <c r="NLB927" s="3"/>
      <c r="NLC927" s="721"/>
      <c r="NLD927" s="3"/>
      <c r="NLE927" s="525"/>
      <c r="NLF927" s="3"/>
      <c r="NLG927" s="721"/>
      <c r="NLH927" s="3"/>
      <c r="NLI927" s="525"/>
      <c r="NLJ927" s="3"/>
      <c r="NLK927" s="721"/>
      <c r="NLL927" s="3"/>
      <c r="NLM927" s="525"/>
      <c r="NLN927" s="3"/>
      <c r="NLO927" s="721"/>
      <c r="NLP927" s="3"/>
      <c r="NLQ927" s="525"/>
      <c r="NLR927" s="3"/>
      <c r="NLS927" s="721"/>
      <c r="NLT927" s="3"/>
      <c r="NLU927" s="525"/>
      <c r="NLV927" s="3"/>
      <c r="NLW927" s="721"/>
      <c r="NLX927" s="3"/>
      <c r="NLY927" s="525"/>
      <c r="NLZ927" s="3"/>
      <c r="NMA927" s="721"/>
      <c r="NMB927" s="3"/>
      <c r="NMC927" s="525"/>
      <c r="NMD927" s="3"/>
      <c r="NME927" s="721"/>
      <c r="NMF927" s="3"/>
      <c r="NMG927" s="525"/>
      <c r="NMH927" s="3"/>
      <c r="NMI927" s="721"/>
      <c r="NMJ927" s="3"/>
      <c r="NMK927" s="525"/>
      <c r="NML927" s="3"/>
      <c r="NMM927" s="721"/>
      <c r="NMN927" s="3"/>
      <c r="NMO927" s="525"/>
      <c r="NMP927" s="3"/>
      <c r="NMQ927" s="721"/>
      <c r="NMR927" s="3"/>
      <c r="NMS927" s="525"/>
      <c r="NMT927" s="3"/>
      <c r="NMU927" s="721"/>
      <c r="NMV927" s="3"/>
      <c r="NMW927" s="525"/>
      <c r="NMX927" s="3"/>
      <c r="NMY927" s="721"/>
      <c r="NMZ927" s="3"/>
      <c r="NNA927" s="525"/>
      <c r="NNB927" s="3"/>
      <c r="NNC927" s="721"/>
      <c r="NND927" s="3"/>
      <c r="NNE927" s="525"/>
      <c r="NNF927" s="3"/>
      <c r="NNG927" s="721"/>
      <c r="NNH927" s="3"/>
      <c r="NNI927" s="525"/>
      <c r="NNJ927" s="3"/>
      <c r="NNK927" s="721"/>
      <c r="NNL927" s="3"/>
      <c r="NNM927" s="525"/>
      <c r="NNN927" s="3"/>
      <c r="NNO927" s="721"/>
      <c r="NNP927" s="3"/>
      <c r="NNQ927" s="525"/>
      <c r="NNR927" s="3"/>
      <c r="NNS927" s="721"/>
      <c r="NNT927" s="3"/>
      <c r="NNU927" s="525"/>
      <c r="NNV927" s="3"/>
      <c r="NNW927" s="721"/>
      <c r="NNX927" s="3"/>
      <c r="NNY927" s="525"/>
      <c r="NNZ927" s="3"/>
      <c r="NOA927" s="721"/>
      <c r="NOB927" s="3"/>
      <c r="NOC927" s="525"/>
      <c r="NOD927" s="3"/>
      <c r="NOE927" s="721"/>
      <c r="NOF927" s="3"/>
      <c r="NOG927" s="525"/>
      <c r="NOH927" s="3"/>
      <c r="NOI927" s="721"/>
      <c r="NOJ927" s="3"/>
      <c r="NOK927" s="525"/>
      <c r="NOL927" s="3"/>
      <c r="NOM927" s="721"/>
      <c r="NON927" s="3"/>
      <c r="NOO927" s="525"/>
      <c r="NOP927" s="3"/>
      <c r="NOQ927" s="721"/>
      <c r="NOR927" s="3"/>
      <c r="NOS927" s="525"/>
      <c r="NOT927" s="3"/>
      <c r="NOU927" s="721"/>
      <c r="NOV927" s="3"/>
      <c r="NOW927" s="525"/>
      <c r="NOX927" s="3"/>
      <c r="NOY927" s="721"/>
      <c r="NOZ927" s="3"/>
      <c r="NPA927" s="525"/>
      <c r="NPB927" s="3"/>
      <c r="NPC927" s="721"/>
      <c r="NPD927" s="3"/>
      <c r="NPE927" s="525"/>
      <c r="NPF927" s="3"/>
      <c r="NPG927" s="721"/>
      <c r="NPH927" s="3"/>
      <c r="NPI927" s="525"/>
      <c r="NPJ927" s="3"/>
      <c r="NPK927" s="721"/>
      <c r="NPL927" s="3"/>
      <c r="NPM927" s="525"/>
      <c r="NPN927" s="3"/>
      <c r="NPO927" s="721"/>
      <c r="NPP927" s="3"/>
      <c r="NPQ927" s="525"/>
      <c r="NPR927" s="3"/>
      <c r="NPS927" s="721"/>
      <c r="NPT927" s="3"/>
      <c r="NPU927" s="525"/>
      <c r="NPV927" s="3"/>
      <c r="NPW927" s="721"/>
      <c r="NPX927" s="3"/>
      <c r="NPY927" s="525"/>
      <c r="NPZ927" s="3"/>
      <c r="NQA927" s="721"/>
      <c r="NQB927" s="3"/>
      <c r="NQC927" s="525"/>
      <c r="NQD927" s="3"/>
      <c r="NQE927" s="721"/>
      <c r="NQF927" s="3"/>
      <c r="NQG927" s="525"/>
      <c r="NQH927" s="3"/>
      <c r="NQI927" s="721"/>
      <c r="NQJ927" s="3"/>
      <c r="NQK927" s="525"/>
      <c r="NQL927" s="3"/>
      <c r="NQM927" s="721"/>
      <c r="NQN927" s="3"/>
      <c r="NQO927" s="525"/>
      <c r="NQP927" s="3"/>
      <c r="NQQ927" s="721"/>
      <c r="NQR927" s="3"/>
      <c r="NQS927" s="525"/>
      <c r="NQT927" s="3"/>
      <c r="NQU927" s="721"/>
      <c r="NQV927" s="3"/>
      <c r="NQW927" s="525"/>
      <c r="NQX927" s="3"/>
      <c r="NQY927" s="721"/>
      <c r="NQZ927" s="3"/>
      <c r="NRA927" s="525"/>
      <c r="NRB927" s="3"/>
      <c r="NRC927" s="721"/>
      <c r="NRD927" s="3"/>
      <c r="NRE927" s="525"/>
      <c r="NRF927" s="3"/>
      <c r="NRG927" s="721"/>
      <c r="NRH927" s="3"/>
      <c r="NRI927" s="525"/>
      <c r="NRJ927" s="3"/>
      <c r="NRK927" s="721"/>
      <c r="NRL927" s="3"/>
      <c r="NRM927" s="525"/>
      <c r="NRN927" s="3"/>
      <c r="NRO927" s="721"/>
      <c r="NRP927" s="3"/>
      <c r="NRQ927" s="525"/>
      <c r="NRR927" s="3"/>
      <c r="NRS927" s="721"/>
      <c r="NRT927" s="3"/>
      <c r="NRU927" s="525"/>
      <c r="NRV927" s="3"/>
      <c r="NRW927" s="721"/>
      <c r="NRX927" s="3"/>
      <c r="NRY927" s="525"/>
      <c r="NRZ927" s="3"/>
      <c r="NSA927" s="721"/>
      <c r="NSB927" s="3"/>
      <c r="NSC927" s="525"/>
      <c r="NSD927" s="3"/>
      <c r="NSE927" s="721"/>
      <c r="NSF927" s="3"/>
      <c r="NSG927" s="525"/>
      <c r="NSH927" s="3"/>
      <c r="NSI927" s="721"/>
      <c r="NSJ927" s="3"/>
      <c r="NSK927" s="525"/>
      <c r="NSL927" s="3"/>
      <c r="NSM927" s="721"/>
      <c r="NSN927" s="3"/>
      <c r="NSO927" s="525"/>
      <c r="NSP927" s="3"/>
      <c r="NSQ927" s="721"/>
      <c r="NSR927" s="3"/>
      <c r="NSS927" s="525"/>
      <c r="NST927" s="3"/>
      <c r="NSU927" s="721"/>
      <c r="NSV927" s="3"/>
      <c r="NSW927" s="525"/>
      <c r="NSX927" s="3"/>
      <c r="NSY927" s="721"/>
      <c r="NSZ927" s="3"/>
      <c r="NTA927" s="525"/>
      <c r="NTB927" s="3"/>
      <c r="NTC927" s="721"/>
      <c r="NTD927" s="3"/>
      <c r="NTE927" s="525"/>
      <c r="NTF927" s="3"/>
      <c r="NTG927" s="721"/>
      <c r="NTH927" s="3"/>
      <c r="NTI927" s="525"/>
      <c r="NTJ927" s="3"/>
      <c r="NTK927" s="721"/>
      <c r="NTL927" s="3"/>
      <c r="NTM927" s="525"/>
      <c r="NTN927" s="3"/>
      <c r="NTO927" s="721"/>
      <c r="NTP927" s="3"/>
      <c r="NTQ927" s="525"/>
      <c r="NTR927" s="3"/>
      <c r="NTS927" s="721"/>
      <c r="NTT927" s="3"/>
      <c r="NTU927" s="525"/>
      <c r="NTV927" s="3"/>
      <c r="NTW927" s="721"/>
      <c r="NTX927" s="3"/>
      <c r="NTY927" s="525"/>
      <c r="NTZ927" s="3"/>
      <c r="NUA927" s="721"/>
      <c r="NUB927" s="3"/>
      <c r="NUC927" s="525"/>
      <c r="NUD927" s="3"/>
      <c r="NUE927" s="721"/>
      <c r="NUF927" s="3"/>
      <c r="NUG927" s="525"/>
      <c r="NUH927" s="3"/>
      <c r="NUI927" s="721"/>
      <c r="NUJ927" s="3"/>
      <c r="NUK927" s="525"/>
      <c r="NUL927" s="3"/>
      <c r="NUM927" s="721"/>
      <c r="NUN927" s="3"/>
      <c r="NUO927" s="525"/>
      <c r="NUP927" s="3"/>
      <c r="NUQ927" s="721"/>
      <c r="NUR927" s="3"/>
      <c r="NUS927" s="525"/>
      <c r="NUT927" s="3"/>
      <c r="NUU927" s="721"/>
      <c r="NUV927" s="3"/>
      <c r="NUW927" s="525"/>
      <c r="NUX927" s="3"/>
      <c r="NUY927" s="721"/>
      <c r="NUZ927" s="3"/>
      <c r="NVA927" s="525"/>
      <c r="NVB927" s="3"/>
      <c r="NVC927" s="721"/>
      <c r="NVD927" s="3"/>
      <c r="NVE927" s="525"/>
      <c r="NVF927" s="3"/>
      <c r="NVG927" s="721"/>
      <c r="NVH927" s="3"/>
      <c r="NVI927" s="525"/>
      <c r="NVJ927" s="3"/>
      <c r="NVK927" s="721"/>
      <c r="NVL927" s="3"/>
      <c r="NVM927" s="525"/>
      <c r="NVN927" s="3"/>
      <c r="NVO927" s="721"/>
      <c r="NVP927" s="3"/>
      <c r="NVQ927" s="525"/>
      <c r="NVR927" s="3"/>
      <c r="NVS927" s="721"/>
      <c r="NVT927" s="3"/>
      <c r="NVU927" s="525"/>
      <c r="NVV927" s="3"/>
      <c r="NVW927" s="721"/>
      <c r="NVX927" s="3"/>
      <c r="NVY927" s="525"/>
      <c r="NVZ927" s="3"/>
      <c r="NWA927" s="721"/>
      <c r="NWB927" s="3"/>
      <c r="NWC927" s="525"/>
      <c r="NWD927" s="3"/>
      <c r="NWE927" s="721"/>
      <c r="NWF927" s="3"/>
      <c r="NWG927" s="525"/>
      <c r="NWH927" s="3"/>
      <c r="NWI927" s="721"/>
      <c r="NWJ927" s="3"/>
      <c r="NWK927" s="525"/>
      <c r="NWL927" s="3"/>
      <c r="NWM927" s="721"/>
      <c r="NWN927" s="3"/>
      <c r="NWO927" s="525"/>
      <c r="NWP927" s="3"/>
      <c r="NWQ927" s="721"/>
      <c r="NWR927" s="3"/>
      <c r="NWS927" s="525"/>
      <c r="NWT927" s="3"/>
      <c r="NWU927" s="721"/>
      <c r="NWV927" s="3"/>
      <c r="NWW927" s="525"/>
      <c r="NWX927" s="3"/>
      <c r="NWY927" s="721"/>
      <c r="NWZ927" s="3"/>
      <c r="NXA927" s="525"/>
      <c r="NXB927" s="3"/>
      <c r="NXC927" s="721"/>
      <c r="NXD927" s="3"/>
      <c r="NXE927" s="525"/>
      <c r="NXF927" s="3"/>
      <c r="NXG927" s="721"/>
      <c r="NXH927" s="3"/>
      <c r="NXI927" s="525"/>
      <c r="NXJ927" s="3"/>
      <c r="NXK927" s="721"/>
      <c r="NXL927" s="3"/>
      <c r="NXM927" s="525"/>
      <c r="NXN927" s="3"/>
      <c r="NXO927" s="721"/>
      <c r="NXP927" s="3"/>
      <c r="NXQ927" s="525"/>
      <c r="NXR927" s="3"/>
      <c r="NXS927" s="721"/>
      <c r="NXT927" s="3"/>
      <c r="NXU927" s="525"/>
      <c r="NXV927" s="3"/>
      <c r="NXW927" s="721"/>
      <c r="NXX927" s="3"/>
      <c r="NXY927" s="525"/>
      <c r="NXZ927" s="3"/>
      <c r="NYA927" s="721"/>
      <c r="NYB927" s="3"/>
      <c r="NYC927" s="525"/>
      <c r="NYD927" s="3"/>
      <c r="NYE927" s="721"/>
      <c r="NYF927" s="3"/>
      <c r="NYG927" s="525"/>
      <c r="NYH927" s="3"/>
      <c r="NYI927" s="721"/>
      <c r="NYJ927" s="3"/>
      <c r="NYK927" s="525"/>
      <c r="NYL927" s="3"/>
      <c r="NYM927" s="721"/>
      <c r="NYN927" s="3"/>
      <c r="NYO927" s="525"/>
      <c r="NYP927" s="3"/>
      <c r="NYQ927" s="721"/>
      <c r="NYR927" s="3"/>
      <c r="NYS927" s="525"/>
      <c r="NYT927" s="3"/>
      <c r="NYU927" s="721"/>
      <c r="NYV927" s="3"/>
      <c r="NYW927" s="525"/>
      <c r="NYX927" s="3"/>
      <c r="NYY927" s="721"/>
      <c r="NYZ927" s="3"/>
      <c r="NZA927" s="525"/>
      <c r="NZB927" s="3"/>
      <c r="NZC927" s="721"/>
      <c r="NZD927" s="3"/>
      <c r="NZE927" s="525"/>
      <c r="NZF927" s="3"/>
      <c r="NZG927" s="721"/>
      <c r="NZH927" s="3"/>
      <c r="NZI927" s="525"/>
      <c r="NZJ927" s="3"/>
      <c r="NZK927" s="721"/>
      <c r="NZL927" s="3"/>
      <c r="NZM927" s="525"/>
      <c r="NZN927" s="3"/>
      <c r="NZO927" s="721"/>
      <c r="NZP927" s="3"/>
      <c r="NZQ927" s="525"/>
      <c r="NZR927" s="3"/>
      <c r="NZS927" s="721"/>
      <c r="NZT927" s="3"/>
      <c r="NZU927" s="525"/>
      <c r="NZV927" s="3"/>
      <c r="NZW927" s="721"/>
      <c r="NZX927" s="3"/>
      <c r="NZY927" s="525"/>
      <c r="NZZ927" s="3"/>
      <c r="OAA927" s="721"/>
      <c r="OAB927" s="3"/>
      <c r="OAC927" s="525"/>
      <c r="OAD927" s="3"/>
      <c r="OAE927" s="721"/>
      <c r="OAF927" s="3"/>
      <c r="OAG927" s="525"/>
      <c r="OAH927" s="3"/>
      <c r="OAI927" s="721"/>
      <c r="OAJ927" s="3"/>
      <c r="OAK927" s="525"/>
      <c r="OAL927" s="3"/>
      <c r="OAM927" s="721"/>
      <c r="OAN927" s="3"/>
      <c r="OAO927" s="525"/>
      <c r="OAP927" s="3"/>
      <c r="OAQ927" s="721"/>
      <c r="OAR927" s="3"/>
      <c r="OAS927" s="525"/>
      <c r="OAT927" s="3"/>
      <c r="OAU927" s="721"/>
      <c r="OAV927" s="3"/>
      <c r="OAW927" s="525"/>
      <c r="OAX927" s="3"/>
      <c r="OAY927" s="721"/>
      <c r="OAZ927" s="3"/>
      <c r="OBA927" s="525"/>
      <c r="OBB927" s="3"/>
      <c r="OBC927" s="721"/>
      <c r="OBD927" s="3"/>
      <c r="OBE927" s="525"/>
      <c r="OBF927" s="3"/>
      <c r="OBG927" s="721"/>
      <c r="OBH927" s="3"/>
      <c r="OBI927" s="525"/>
      <c r="OBJ927" s="3"/>
      <c r="OBK927" s="721"/>
      <c r="OBL927" s="3"/>
      <c r="OBM927" s="525"/>
      <c r="OBN927" s="3"/>
      <c r="OBO927" s="721"/>
      <c r="OBP927" s="3"/>
      <c r="OBQ927" s="525"/>
      <c r="OBR927" s="3"/>
      <c r="OBS927" s="721"/>
      <c r="OBT927" s="3"/>
      <c r="OBU927" s="525"/>
      <c r="OBV927" s="3"/>
      <c r="OBW927" s="721"/>
      <c r="OBX927" s="3"/>
      <c r="OBY927" s="525"/>
      <c r="OBZ927" s="3"/>
      <c r="OCA927" s="721"/>
      <c r="OCB927" s="3"/>
      <c r="OCC927" s="525"/>
      <c r="OCD927" s="3"/>
      <c r="OCE927" s="721"/>
      <c r="OCF927" s="3"/>
      <c r="OCG927" s="525"/>
      <c r="OCH927" s="3"/>
      <c r="OCI927" s="721"/>
      <c r="OCJ927" s="3"/>
      <c r="OCK927" s="525"/>
      <c r="OCL927" s="3"/>
      <c r="OCM927" s="721"/>
      <c r="OCN927" s="3"/>
      <c r="OCO927" s="525"/>
      <c r="OCP927" s="3"/>
      <c r="OCQ927" s="721"/>
      <c r="OCR927" s="3"/>
      <c r="OCS927" s="525"/>
      <c r="OCT927" s="3"/>
      <c r="OCU927" s="721"/>
      <c r="OCV927" s="3"/>
      <c r="OCW927" s="525"/>
      <c r="OCX927" s="3"/>
      <c r="OCY927" s="721"/>
      <c r="OCZ927" s="3"/>
      <c r="ODA927" s="525"/>
      <c r="ODB927" s="3"/>
      <c r="ODC927" s="721"/>
      <c r="ODD927" s="3"/>
      <c r="ODE927" s="525"/>
      <c r="ODF927" s="3"/>
      <c r="ODG927" s="721"/>
      <c r="ODH927" s="3"/>
      <c r="ODI927" s="525"/>
      <c r="ODJ927" s="3"/>
      <c r="ODK927" s="721"/>
      <c r="ODL927" s="3"/>
      <c r="ODM927" s="525"/>
      <c r="ODN927" s="3"/>
      <c r="ODO927" s="721"/>
      <c r="ODP927" s="3"/>
      <c r="ODQ927" s="525"/>
      <c r="ODR927" s="3"/>
      <c r="ODS927" s="721"/>
      <c r="ODT927" s="3"/>
      <c r="ODU927" s="525"/>
      <c r="ODV927" s="3"/>
      <c r="ODW927" s="721"/>
      <c r="ODX927" s="3"/>
      <c r="ODY927" s="525"/>
      <c r="ODZ927" s="3"/>
      <c r="OEA927" s="721"/>
      <c r="OEB927" s="3"/>
      <c r="OEC927" s="525"/>
      <c r="OED927" s="3"/>
      <c r="OEE927" s="721"/>
      <c r="OEF927" s="3"/>
      <c r="OEG927" s="525"/>
      <c r="OEH927" s="3"/>
      <c r="OEI927" s="721"/>
      <c r="OEJ927" s="3"/>
      <c r="OEK927" s="525"/>
      <c r="OEL927" s="3"/>
      <c r="OEM927" s="721"/>
      <c r="OEN927" s="3"/>
      <c r="OEO927" s="525"/>
      <c r="OEP927" s="3"/>
      <c r="OEQ927" s="721"/>
      <c r="OER927" s="3"/>
      <c r="OES927" s="525"/>
      <c r="OET927" s="3"/>
      <c r="OEU927" s="721"/>
      <c r="OEV927" s="3"/>
      <c r="OEW927" s="525"/>
      <c r="OEX927" s="3"/>
      <c r="OEY927" s="721"/>
      <c r="OEZ927" s="3"/>
      <c r="OFA927" s="525"/>
      <c r="OFB927" s="3"/>
      <c r="OFC927" s="721"/>
      <c r="OFD927" s="3"/>
      <c r="OFE927" s="525"/>
      <c r="OFF927" s="3"/>
      <c r="OFG927" s="721"/>
      <c r="OFH927" s="3"/>
      <c r="OFI927" s="525"/>
      <c r="OFJ927" s="3"/>
      <c r="OFK927" s="721"/>
      <c r="OFL927" s="3"/>
      <c r="OFM927" s="525"/>
      <c r="OFN927" s="3"/>
      <c r="OFO927" s="721"/>
      <c r="OFP927" s="3"/>
      <c r="OFQ927" s="525"/>
      <c r="OFR927" s="3"/>
      <c r="OFS927" s="721"/>
      <c r="OFT927" s="3"/>
      <c r="OFU927" s="525"/>
      <c r="OFV927" s="3"/>
      <c r="OFW927" s="721"/>
      <c r="OFX927" s="3"/>
      <c r="OFY927" s="525"/>
      <c r="OFZ927" s="3"/>
      <c r="OGA927" s="721"/>
      <c r="OGB927" s="3"/>
      <c r="OGC927" s="525"/>
      <c r="OGD927" s="3"/>
      <c r="OGE927" s="721"/>
      <c r="OGF927" s="3"/>
      <c r="OGG927" s="525"/>
      <c r="OGH927" s="3"/>
      <c r="OGI927" s="721"/>
      <c r="OGJ927" s="3"/>
      <c r="OGK927" s="525"/>
      <c r="OGL927" s="3"/>
      <c r="OGM927" s="721"/>
      <c r="OGN927" s="3"/>
      <c r="OGO927" s="525"/>
      <c r="OGP927" s="3"/>
      <c r="OGQ927" s="721"/>
      <c r="OGR927" s="3"/>
      <c r="OGS927" s="525"/>
      <c r="OGT927" s="3"/>
      <c r="OGU927" s="721"/>
      <c r="OGV927" s="3"/>
      <c r="OGW927" s="525"/>
      <c r="OGX927" s="3"/>
      <c r="OGY927" s="721"/>
      <c r="OGZ927" s="3"/>
      <c r="OHA927" s="525"/>
      <c r="OHB927" s="3"/>
      <c r="OHC927" s="721"/>
      <c r="OHD927" s="3"/>
      <c r="OHE927" s="525"/>
      <c r="OHF927" s="3"/>
      <c r="OHG927" s="721"/>
      <c r="OHH927" s="3"/>
      <c r="OHI927" s="525"/>
      <c r="OHJ927" s="3"/>
      <c r="OHK927" s="721"/>
      <c r="OHL927" s="3"/>
      <c r="OHM927" s="525"/>
      <c r="OHN927" s="3"/>
      <c r="OHO927" s="721"/>
      <c r="OHP927" s="3"/>
      <c r="OHQ927" s="525"/>
      <c r="OHR927" s="3"/>
      <c r="OHS927" s="721"/>
      <c r="OHT927" s="3"/>
      <c r="OHU927" s="525"/>
      <c r="OHV927" s="3"/>
      <c r="OHW927" s="721"/>
      <c r="OHX927" s="3"/>
      <c r="OHY927" s="525"/>
      <c r="OHZ927" s="3"/>
      <c r="OIA927" s="721"/>
      <c r="OIB927" s="3"/>
      <c r="OIC927" s="525"/>
      <c r="OID927" s="3"/>
      <c r="OIE927" s="721"/>
      <c r="OIF927" s="3"/>
      <c r="OIG927" s="525"/>
      <c r="OIH927" s="3"/>
      <c r="OII927" s="721"/>
      <c r="OIJ927" s="3"/>
      <c r="OIK927" s="525"/>
      <c r="OIL927" s="3"/>
      <c r="OIM927" s="721"/>
      <c r="OIN927" s="3"/>
      <c r="OIO927" s="525"/>
      <c r="OIP927" s="3"/>
      <c r="OIQ927" s="721"/>
      <c r="OIR927" s="3"/>
      <c r="OIS927" s="525"/>
      <c r="OIT927" s="3"/>
      <c r="OIU927" s="721"/>
      <c r="OIV927" s="3"/>
      <c r="OIW927" s="525"/>
      <c r="OIX927" s="3"/>
      <c r="OIY927" s="721"/>
      <c r="OIZ927" s="3"/>
      <c r="OJA927" s="525"/>
      <c r="OJB927" s="3"/>
      <c r="OJC927" s="721"/>
      <c r="OJD927" s="3"/>
      <c r="OJE927" s="525"/>
      <c r="OJF927" s="3"/>
      <c r="OJG927" s="721"/>
      <c r="OJH927" s="3"/>
      <c r="OJI927" s="525"/>
      <c r="OJJ927" s="3"/>
      <c r="OJK927" s="721"/>
      <c r="OJL927" s="3"/>
      <c r="OJM927" s="525"/>
      <c r="OJN927" s="3"/>
      <c r="OJO927" s="721"/>
      <c r="OJP927" s="3"/>
      <c r="OJQ927" s="525"/>
      <c r="OJR927" s="3"/>
      <c r="OJS927" s="721"/>
      <c r="OJT927" s="3"/>
      <c r="OJU927" s="525"/>
      <c r="OJV927" s="3"/>
      <c r="OJW927" s="721"/>
      <c r="OJX927" s="3"/>
      <c r="OJY927" s="525"/>
      <c r="OJZ927" s="3"/>
      <c r="OKA927" s="721"/>
      <c r="OKB927" s="3"/>
      <c r="OKC927" s="525"/>
      <c r="OKD927" s="3"/>
      <c r="OKE927" s="721"/>
      <c r="OKF927" s="3"/>
      <c r="OKG927" s="525"/>
      <c r="OKH927" s="3"/>
      <c r="OKI927" s="721"/>
      <c r="OKJ927" s="3"/>
      <c r="OKK927" s="525"/>
      <c r="OKL927" s="3"/>
      <c r="OKM927" s="721"/>
      <c r="OKN927" s="3"/>
      <c r="OKO927" s="525"/>
      <c r="OKP927" s="3"/>
      <c r="OKQ927" s="721"/>
      <c r="OKR927" s="3"/>
      <c r="OKS927" s="525"/>
      <c r="OKT927" s="3"/>
      <c r="OKU927" s="721"/>
      <c r="OKV927" s="3"/>
      <c r="OKW927" s="525"/>
      <c r="OKX927" s="3"/>
      <c r="OKY927" s="721"/>
      <c r="OKZ927" s="3"/>
      <c r="OLA927" s="525"/>
      <c r="OLB927" s="3"/>
      <c r="OLC927" s="721"/>
      <c r="OLD927" s="3"/>
      <c r="OLE927" s="525"/>
      <c r="OLF927" s="3"/>
      <c r="OLG927" s="721"/>
      <c r="OLH927" s="3"/>
      <c r="OLI927" s="525"/>
      <c r="OLJ927" s="3"/>
      <c r="OLK927" s="721"/>
      <c r="OLL927" s="3"/>
      <c r="OLM927" s="525"/>
      <c r="OLN927" s="3"/>
      <c r="OLO927" s="721"/>
      <c r="OLP927" s="3"/>
      <c r="OLQ927" s="525"/>
      <c r="OLR927" s="3"/>
      <c r="OLS927" s="721"/>
      <c r="OLT927" s="3"/>
      <c r="OLU927" s="525"/>
      <c r="OLV927" s="3"/>
      <c r="OLW927" s="721"/>
      <c r="OLX927" s="3"/>
      <c r="OLY927" s="525"/>
      <c r="OLZ927" s="3"/>
      <c r="OMA927" s="721"/>
      <c r="OMB927" s="3"/>
      <c r="OMC927" s="525"/>
      <c r="OMD927" s="3"/>
      <c r="OME927" s="721"/>
      <c r="OMF927" s="3"/>
      <c r="OMG927" s="525"/>
      <c r="OMH927" s="3"/>
      <c r="OMI927" s="721"/>
      <c r="OMJ927" s="3"/>
      <c r="OMK927" s="525"/>
      <c r="OML927" s="3"/>
      <c r="OMM927" s="721"/>
      <c r="OMN927" s="3"/>
      <c r="OMO927" s="525"/>
      <c r="OMP927" s="3"/>
      <c r="OMQ927" s="721"/>
      <c r="OMR927" s="3"/>
      <c r="OMS927" s="525"/>
      <c r="OMT927" s="3"/>
      <c r="OMU927" s="721"/>
      <c r="OMV927" s="3"/>
      <c r="OMW927" s="525"/>
      <c r="OMX927" s="3"/>
      <c r="OMY927" s="721"/>
      <c r="OMZ927" s="3"/>
      <c r="ONA927" s="525"/>
      <c r="ONB927" s="3"/>
      <c r="ONC927" s="721"/>
      <c r="OND927" s="3"/>
      <c r="ONE927" s="525"/>
      <c r="ONF927" s="3"/>
      <c r="ONG927" s="721"/>
      <c r="ONH927" s="3"/>
      <c r="ONI927" s="525"/>
      <c r="ONJ927" s="3"/>
      <c r="ONK927" s="721"/>
      <c r="ONL927" s="3"/>
      <c r="ONM927" s="525"/>
      <c r="ONN927" s="3"/>
      <c r="ONO927" s="721"/>
      <c r="ONP927" s="3"/>
      <c r="ONQ927" s="525"/>
      <c r="ONR927" s="3"/>
      <c r="ONS927" s="721"/>
      <c r="ONT927" s="3"/>
      <c r="ONU927" s="525"/>
      <c r="ONV927" s="3"/>
      <c r="ONW927" s="721"/>
      <c r="ONX927" s="3"/>
      <c r="ONY927" s="525"/>
      <c r="ONZ927" s="3"/>
      <c r="OOA927" s="721"/>
      <c r="OOB927" s="3"/>
      <c r="OOC927" s="525"/>
      <c r="OOD927" s="3"/>
      <c r="OOE927" s="721"/>
      <c r="OOF927" s="3"/>
      <c r="OOG927" s="525"/>
      <c r="OOH927" s="3"/>
      <c r="OOI927" s="721"/>
      <c r="OOJ927" s="3"/>
      <c r="OOK927" s="525"/>
      <c r="OOL927" s="3"/>
      <c r="OOM927" s="721"/>
      <c r="OON927" s="3"/>
      <c r="OOO927" s="525"/>
      <c r="OOP927" s="3"/>
      <c r="OOQ927" s="721"/>
      <c r="OOR927" s="3"/>
      <c r="OOS927" s="525"/>
      <c r="OOT927" s="3"/>
      <c r="OOU927" s="721"/>
      <c r="OOV927" s="3"/>
      <c r="OOW927" s="525"/>
      <c r="OOX927" s="3"/>
      <c r="OOY927" s="721"/>
      <c r="OOZ927" s="3"/>
      <c r="OPA927" s="525"/>
      <c r="OPB927" s="3"/>
      <c r="OPC927" s="721"/>
      <c r="OPD927" s="3"/>
      <c r="OPE927" s="525"/>
      <c r="OPF927" s="3"/>
      <c r="OPG927" s="721"/>
      <c r="OPH927" s="3"/>
      <c r="OPI927" s="525"/>
      <c r="OPJ927" s="3"/>
      <c r="OPK927" s="721"/>
      <c r="OPL927" s="3"/>
      <c r="OPM927" s="525"/>
      <c r="OPN927" s="3"/>
      <c r="OPO927" s="721"/>
      <c r="OPP927" s="3"/>
      <c r="OPQ927" s="525"/>
      <c r="OPR927" s="3"/>
      <c r="OPS927" s="721"/>
      <c r="OPT927" s="3"/>
      <c r="OPU927" s="525"/>
      <c r="OPV927" s="3"/>
      <c r="OPW927" s="721"/>
      <c r="OPX927" s="3"/>
      <c r="OPY927" s="525"/>
      <c r="OPZ927" s="3"/>
      <c r="OQA927" s="721"/>
      <c r="OQB927" s="3"/>
      <c r="OQC927" s="525"/>
      <c r="OQD927" s="3"/>
      <c r="OQE927" s="721"/>
      <c r="OQF927" s="3"/>
      <c r="OQG927" s="525"/>
      <c r="OQH927" s="3"/>
      <c r="OQI927" s="721"/>
      <c r="OQJ927" s="3"/>
      <c r="OQK927" s="525"/>
      <c r="OQL927" s="3"/>
      <c r="OQM927" s="721"/>
      <c r="OQN927" s="3"/>
      <c r="OQO927" s="525"/>
      <c r="OQP927" s="3"/>
      <c r="OQQ927" s="721"/>
      <c r="OQR927" s="3"/>
      <c r="OQS927" s="525"/>
      <c r="OQT927" s="3"/>
      <c r="OQU927" s="721"/>
      <c r="OQV927" s="3"/>
      <c r="OQW927" s="525"/>
      <c r="OQX927" s="3"/>
      <c r="OQY927" s="721"/>
      <c r="OQZ927" s="3"/>
      <c r="ORA927" s="525"/>
      <c r="ORB927" s="3"/>
      <c r="ORC927" s="721"/>
      <c r="ORD927" s="3"/>
      <c r="ORE927" s="525"/>
      <c r="ORF927" s="3"/>
      <c r="ORG927" s="721"/>
      <c r="ORH927" s="3"/>
      <c r="ORI927" s="525"/>
      <c r="ORJ927" s="3"/>
      <c r="ORK927" s="721"/>
      <c r="ORL927" s="3"/>
      <c r="ORM927" s="525"/>
      <c r="ORN927" s="3"/>
      <c r="ORO927" s="721"/>
      <c r="ORP927" s="3"/>
      <c r="ORQ927" s="525"/>
      <c r="ORR927" s="3"/>
      <c r="ORS927" s="721"/>
      <c r="ORT927" s="3"/>
      <c r="ORU927" s="525"/>
      <c r="ORV927" s="3"/>
      <c r="ORW927" s="721"/>
      <c r="ORX927" s="3"/>
      <c r="ORY927" s="525"/>
      <c r="ORZ927" s="3"/>
      <c r="OSA927" s="721"/>
      <c r="OSB927" s="3"/>
      <c r="OSC927" s="525"/>
      <c r="OSD927" s="3"/>
      <c r="OSE927" s="721"/>
      <c r="OSF927" s="3"/>
      <c r="OSG927" s="525"/>
      <c r="OSH927" s="3"/>
      <c r="OSI927" s="721"/>
      <c r="OSJ927" s="3"/>
      <c r="OSK927" s="525"/>
      <c r="OSL927" s="3"/>
      <c r="OSM927" s="721"/>
      <c r="OSN927" s="3"/>
      <c r="OSO927" s="525"/>
      <c r="OSP927" s="3"/>
      <c r="OSQ927" s="721"/>
      <c r="OSR927" s="3"/>
      <c r="OSS927" s="525"/>
      <c r="OST927" s="3"/>
      <c r="OSU927" s="721"/>
      <c r="OSV927" s="3"/>
      <c r="OSW927" s="525"/>
      <c r="OSX927" s="3"/>
      <c r="OSY927" s="721"/>
      <c r="OSZ927" s="3"/>
      <c r="OTA927" s="525"/>
      <c r="OTB927" s="3"/>
      <c r="OTC927" s="721"/>
      <c r="OTD927" s="3"/>
      <c r="OTE927" s="525"/>
      <c r="OTF927" s="3"/>
      <c r="OTG927" s="721"/>
      <c r="OTH927" s="3"/>
      <c r="OTI927" s="525"/>
      <c r="OTJ927" s="3"/>
      <c r="OTK927" s="721"/>
      <c r="OTL927" s="3"/>
      <c r="OTM927" s="525"/>
      <c r="OTN927" s="3"/>
      <c r="OTO927" s="721"/>
      <c r="OTP927" s="3"/>
      <c r="OTQ927" s="525"/>
      <c r="OTR927" s="3"/>
      <c r="OTS927" s="721"/>
      <c r="OTT927" s="3"/>
      <c r="OTU927" s="525"/>
      <c r="OTV927" s="3"/>
      <c r="OTW927" s="721"/>
      <c r="OTX927" s="3"/>
      <c r="OTY927" s="525"/>
      <c r="OTZ927" s="3"/>
      <c r="OUA927" s="721"/>
      <c r="OUB927" s="3"/>
      <c r="OUC927" s="525"/>
      <c r="OUD927" s="3"/>
      <c r="OUE927" s="721"/>
      <c r="OUF927" s="3"/>
      <c r="OUG927" s="525"/>
      <c r="OUH927" s="3"/>
      <c r="OUI927" s="721"/>
      <c r="OUJ927" s="3"/>
      <c r="OUK927" s="525"/>
      <c r="OUL927" s="3"/>
      <c r="OUM927" s="721"/>
      <c r="OUN927" s="3"/>
      <c r="OUO927" s="525"/>
      <c r="OUP927" s="3"/>
      <c r="OUQ927" s="721"/>
      <c r="OUR927" s="3"/>
      <c r="OUS927" s="525"/>
      <c r="OUT927" s="3"/>
      <c r="OUU927" s="721"/>
      <c r="OUV927" s="3"/>
      <c r="OUW927" s="525"/>
      <c r="OUX927" s="3"/>
      <c r="OUY927" s="721"/>
      <c r="OUZ927" s="3"/>
      <c r="OVA927" s="525"/>
      <c r="OVB927" s="3"/>
      <c r="OVC927" s="721"/>
      <c r="OVD927" s="3"/>
      <c r="OVE927" s="525"/>
      <c r="OVF927" s="3"/>
      <c r="OVG927" s="721"/>
      <c r="OVH927" s="3"/>
      <c r="OVI927" s="525"/>
      <c r="OVJ927" s="3"/>
      <c r="OVK927" s="721"/>
      <c r="OVL927" s="3"/>
      <c r="OVM927" s="525"/>
      <c r="OVN927" s="3"/>
      <c r="OVO927" s="721"/>
      <c r="OVP927" s="3"/>
      <c r="OVQ927" s="525"/>
      <c r="OVR927" s="3"/>
      <c r="OVS927" s="721"/>
      <c r="OVT927" s="3"/>
      <c r="OVU927" s="525"/>
      <c r="OVV927" s="3"/>
      <c r="OVW927" s="721"/>
      <c r="OVX927" s="3"/>
      <c r="OVY927" s="525"/>
      <c r="OVZ927" s="3"/>
      <c r="OWA927" s="721"/>
      <c r="OWB927" s="3"/>
      <c r="OWC927" s="525"/>
      <c r="OWD927" s="3"/>
      <c r="OWE927" s="721"/>
      <c r="OWF927" s="3"/>
      <c r="OWG927" s="525"/>
      <c r="OWH927" s="3"/>
      <c r="OWI927" s="721"/>
      <c r="OWJ927" s="3"/>
      <c r="OWK927" s="525"/>
      <c r="OWL927" s="3"/>
      <c r="OWM927" s="721"/>
      <c r="OWN927" s="3"/>
      <c r="OWO927" s="525"/>
      <c r="OWP927" s="3"/>
      <c r="OWQ927" s="721"/>
      <c r="OWR927" s="3"/>
      <c r="OWS927" s="525"/>
      <c r="OWT927" s="3"/>
      <c r="OWU927" s="721"/>
      <c r="OWV927" s="3"/>
      <c r="OWW927" s="525"/>
      <c r="OWX927" s="3"/>
      <c r="OWY927" s="721"/>
      <c r="OWZ927" s="3"/>
      <c r="OXA927" s="525"/>
      <c r="OXB927" s="3"/>
      <c r="OXC927" s="721"/>
      <c r="OXD927" s="3"/>
      <c r="OXE927" s="525"/>
      <c r="OXF927" s="3"/>
      <c r="OXG927" s="721"/>
      <c r="OXH927" s="3"/>
      <c r="OXI927" s="525"/>
      <c r="OXJ927" s="3"/>
      <c r="OXK927" s="721"/>
      <c r="OXL927" s="3"/>
      <c r="OXM927" s="525"/>
      <c r="OXN927" s="3"/>
      <c r="OXO927" s="721"/>
      <c r="OXP927" s="3"/>
      <c r="OXQ927" s="525"/>
      <c r="OXR927" s="3"/>
      <c r="OXS927" s="721"/>
      <c r="OXT927" s="3"/>
      <c r="OXU927" s="525"/>
      <c r="OXV927" s="3"/>
      <c r="OXW927" s="721"/>
      <c r="OXX927" s="3"/>
      <c r="OXY927" s="525"/>
      <c r="OXZ927" s="3"/>
      <c r="OYA927" s="721"/>
      <c r="OYB927" s="3"/>
      <c r="OYC927" s="525"/>
      <c r="OYD927" s="3"/>
      <c r="OYE927" s="721"/>
      <c r="OYF927" s="3"/>
      <c r="OYG927" s="525"/>
      <c r="OYH927" s="3"/>
      <c r="OYI927" s="721"/>
      <c r="OYJ927" s="3"/>
      <c r="OYK927" s="525"/>
      <c r="OYL927" s="3"/>
      <c r="OYM927" s="721"/>
      <c r="OYN927" s="3"/>
      <c r="OYO927" s="525"/>
      <c r="OYP927" s="3"/>
      <c r="OYQ927" s="721"/>
      <c r="OYR927" s="3"/>
      <c r="OYS927" s="525"/>
      <c r="OYT927" s="3"/>
      <c r="OYU927" s="721"/>
      <c r="OYV927" s="3"/>
      <c r="OYW927" s="525"/>
      <c r="OYX927" s="3"/>
      <c r="OYY927" s="721"/>
      <c r="OYZ927" s="3"/>
      <c r="OZA927" s="525"/>
      <c r="OZB927" s="3"/>
      <c r="OZC927" s="721"/>
      <c r="OZD927" s="3"/>
      <c r="OZE927" s="525"/>
      <c r="OZF927" s="3"/>
      <c r="OZG927" s="721"/>
      <c r="OZH927" s="3"/>
      <c r="OZI927" s="525"/>
      <c r="OZJ927" s="3"/>
      <c r="OZK927" s="721"/>
      <c r="OZL927" s="3"/>
      <c r="OZM927" s="525"/>
      <c r="OZN927" s="3"/>
      <c r="OZO927" s="721"/>
      <c r="OZP927" s="3"/>
      <c r="OZQ927" s="525"/>
      <c r="OZR927" s="3"/>
      <c r="OZS927" s="721"/>
      <c r="OZT927" s="3"/>
      <c r="OZU927" s="525"/>
      <c r="OZV927" s="3"/>
      <c r="OZW927" s="721"/>
      <c r="OZX927" s="3"/>
      <c r="OZY927" s="525"/>
      <c r="OZZ927" s="3"/>
      <c r="PAA927" s="721"/>
      <c r="PAB927" s="3"/>
      <c r="PAC927" s="525"/>
      <c r="PAD927" s="3"/>
      <c r="PAE927" s="721"/>
      <c r="PAF927" s="3"/>
      <c r="PAG927" s="525"/>
      <c r="PAH927" s="3"/>
      <c r="PAI927" s="721"/>
      <c r="PAJ927" s="3"/>
      <c r="PAK927" s="525"/>
      <c r="PAL927" s="3"/>
      <c r="PAM927" s="721"/>
      <c r="PAN927" s="3"/>
      <c r="PAO927" s="525"/>
      <c r="PAP927" s="3"/>
      <c r="PAQ927" s="721"/>
      <c r="PAR927" s="3"/>
      <c r="PAS927" s="525"/>
      <c r="PAT927" s="3"/>
      <c r="PAU927" s="721"/>
      <c r="PAV927" s="3"/>
      <c r="PAW927" s="525"/>
      <c r="PAX927" s="3"/>
      <c r="PAY927" s="721"/>
      <c r="PAZ927" s="3"/>
      <c r="PBA927" s="525"/>
      <c r="PBB927" s="3"/>
      <c r="PBC927" s="721"/>
      <c r="PBD927" s="3"/>
      <c r="PBE927" s="525"/>
      <c r="PBF927" s="3"/>
      <c r="PBG927" s="721"/>
      <c r="PBH927" s="3"/>
      <c r="PBI927" s="525"/>
      <c r="PBJ927" s="3"/>
      <c r="PBK927" s="721"/>
      <c r="PBL927" s="3"/>
      <c r="PBM927" s="525"/>
      <c r="PBN927" s="3"/>
      <c r="PBO927" s="721"/>
      <c r="PBP927" s="3"/>
      <c r="PBQ927" s="525"/>
      <c r="PBR927" s="3"/>
      <c r="PBS927" s="721"/>
      <c r="PBT927" s="3"/>
      <c r="PBU927" s="525"/>
      <c r="PBV927" s="3"/>
      <c r="PBW927" s="721"/>
      <c r="PBX927" s="3"/>
      <c r="PBY927" s="525"/>
      <c r="PBZ927" s="3"/>
      <c r="PCA927" s="721"/>
      <c r="PCB927" s="3"/>
      <c r="PCC927" s="525"/>
      <c r="PCD927" s="3"/>
      <c r="PCE927" s="721"/>
      <c r="PCF927" s="3"/>
      <c r="PCG927" s="525"/>
      <c r="PCH927" s="3"/>
      <c r="PCI927" s="721"/>
      <c r="PCJ927" s="3"/>
      <c r="PCK927" s="525"/>
      <c r="PCL927" s="3"/>
      <c r="PCM927" s="721"/>
      <c r="PCN927" s="3"/>
      <c r="PCO927" s="525"/>
      <c r="PCP927" s="3"/>
      <c r="PCQ927" s="721"/>
      <c r="PCR927" s="3"/>
      <c r="PCS927" s="525"/>
      <c r="PCT927" s="3"/>
      <c r="PCU927" s="721"/>
      <c r="PCV927" s="3"/>
      <c r="PCW927" s="525"/>
      <c r="PCX927" s="3"/>
      <c r="PCY927" s="721"/>
      <c r="PCZ927" s="3"/>
      <c r="PDA927" s="525"/>
      <c r="PDB927" s="3"/>
      <c r="PDC927" s="721"/>
      <c r="PDD927" s="3"/>
      <c r="PDE927" s="525"/>
      <c r="PDF927" s="3"/>
      <c r="PDG927" s="721"/>
      <c r="PDH927" s="3"/>
      <c r="PDI927" s="525"/>
      <c r="PDJ927" s="3"/>
      <c r="PDK927" s="721"/>
      <c r="PDL927" s="3"/>
      <c r="PDM927" s="525"/>
      <c r="PDN927" s="3"/>
      <c r="PDO927" s="721"/>
      <c r="PDP927" s="3"/>
      <c r="PDQ927" s="525"/>
      <c r="PDR927" s="3"/>
      <c r="PDS927" s="721"/>
      <c r="PDT927" s="3"/>
      <c r="PDU927" s="525"/>
      <c r="PDV927" s="3"/>
      <c r="PDW927" s="721"/>
      <c r="PDX927" s="3"/>
      <c r="PDY927" s="525"/>
      <c r="PDZ927" s="3"/>
      <c r="PEA927" s="721"/>
      <c r="PEB927" s="3"/>
      <c r="PEC927" s="525"/>
      <c r="PED927" s="3"/>
      <c r="PEE927" s="721"/>
      <c r="PEF927" s="3"/>
      <c r="PEG927" s="525"/>
      <c r="PEH927" s="3"/>
      <c r="PEI927" s="721"/>
      <c r="PEJ927" s="3"/>
      <c r="PEK927" s="525"/>
      <c r="PEL927" s="3"/>
      <c r="PEM927" s="721"/>
      <c r="PEN927" s="3"/>
      <c r="PEO927" s="525"/>
      <c r="PEP927" s="3"/>
      <c r="PEQ927" s="721"/>
      <c r="PER927" s="3"/>
      <c r="PES927" s="525"/>
      <c r="PET927" s="3"/>
      <c r="PEU927" s="721"/>
      <c r="PEV927" s="3"/>
      <c r="PEW927" s="525"/>
      <c r="PEX927" s="3"/>
      <c r="PEY927" s="721"/>
      <c r="PEZ927" s="3"/>
      <c r="PFA927" s="525"/>
      <c r="PFB927" s="3"/>
      <c r="PFC927" s="721"/>
      <c r="PFD927" s="3"/>
      <c r="PFE927" s="525"/>
      <c r="PFF927" s="3"/>
      <c r="PFG927" s="721"/>
      <c r="PFH927" s="3"/>
      <c r="PFI927" s="525"/>
      <c r="PFJ927" s="3"/>
      <c r="PFK927" s="721"/>
      <c r="PFL927" s="3"/>
      <c r="PFM927" s="525"/>
      <c r="PFN927" s="3"/>
      <c r="PFO927" s="721"/>
      <c r="PFP927" s="3"/>
      <c r="PFQ927" s="525"/>
      <c r="PFR927" s="3"/>
      <c r="PFS927" s="721"/>
      <c r="PFT927" s="3"/>
      <c r="PFU927" s="525"/>
      <c r="PFV927" s="3"/>
      <c r="PFW927" s="721"/>
      <c r="PFX927" s="3"/>
      <c r="PFY927" s="525"/>
      <c r="PFZ927" s="3"/>
      <c r="PGA927" s="721"/>
      <c r="PGB927" s="3"/>
      <c r="PGC927" s="525"/>
      <c r="PGD927" s="3"/>
      <c r="PGE927" s="721"/>
      <c r="PGF927" s="3"/>
      <c r="PGG927" s="525"/>
      <c r="PGH927" s="3"/>
      <c r="PGI927" s="721"/>
      <c r="PGJ927" s="3"/>
      <c r="PGK927" s="525"/>
      <c r="PGL927" s="3"/>
      <c r="PGM927" s="721"/>
      <c r="PGN927" s="3"/>
      <c r="PGO927" s="525"/>
      <c r="PGP927" s="3"/>
      <c r="PGQ927" s="721"/>
      <c r="PGR927" s="3"/>
      <c r="PGS927" s="525"/>
      <c r="PGT927" s="3"/>
      <c r="PGU927" s="721"/>
      <c r="PGV927" s="3"/>
      <c r="PGW927" s="525"/>
      <c r="PGX927" s="3"/>
      <c r="PGY927" s="721"/>
      <c r="PGZ927" s="3"/>
      <c r="PHA927" s="525"/>
      <c r="PHB927" s="3"/>
      <c r="PHC927" s="721"/>
      <c r="PHD927" s="3"/>
      <c r="PHE927" s="525"/>
      <c r="PHF927" s="3"/>
      <c r="PHG927" s="721"/>
      <c r="PHH927" s="3"/>
      <c r="PHI927" s="525"/>
      <c r="PHJ927" s="3"/>
      <c r="PHK927" s="721"/>
      <c r="PHL927" s="3"/>
      <c r="PHM927" s="525"/>
      <c r="PHN927" s="3"/>
      <c r="PHO927" s="721"/>
      <c r="PHP927" s="3"/>
      <c r="PHQ927" s="525"/>
      <c r="PHR927" s="3"/>
      <c r="PHS927" s="721"/>
      <c r="PHT927" s="3"/>
      <c r="PHU927" s="525"/>
      <c r="PHV927" s="3"/>
      <c r="PHW927" s="721"/>
      <c r="PHX927" s="3"/>
      <c r="PHY927" s="525"/>
      <c r="PHZ927" s="3"/>
      <c r="PIA927" s="721"/>
      <c r="PIB927" s="3"/>
      <c r="PIC927" s="525"/>
      <c r="PID927" s="3"/>
      <c r="PIE927" s="721"/>
      <c r="PIF927" s="3"/>
      <c r="PIG927" s="525"/>
      <c r="PIH927" s="3"/>
      <c r="PII927" s="721"/>
      <c r="PIJ927" s="3"/>
      <c r="PIK927" s="525"/>
      <c r="PIL927" s="3"/>
      <c r="PIM927" s="721"/>
      <c r="PIN927" s="3"/>
      <c r="PIO927" s="525"/>
      <c r="PIP927" s="3"/>
      <c r="PIQ927" s="721"/>
      <c r="PIR927" s="3"/>
      <c r="PIS927" s="525"/>
      <c r="PIT927" s="3"/>
      <c r="PIU927" s="721"/>
      <c r="PIV927" s="3"/>
      <c r="PIW927" s="525"/>
      <c r="PIX927" s="3"/>
      <c r="PIY927" s="721"/>
      <c r="PIZ927" s="3"/>
      <c r="PJA927" s="525"/>
      <c r="PJB927" s="3"/>
      <c r="PJC927" s="721"/>
      <c r="PJD927" s="3"/>
      <c r="PJE927" s="525"/>
      <c r="PJF927" s="3"/>
      <c r="PJG927" s="721"/>
      <c r="PJH927" s="3"/>
      <c r="PJI927" s="525"/>
      <c r="PJJ927" s="3"/>
      <c r="PJK927" s="721"/>
      <c r="PJL927" s="3"/>
      <c r="PJM927" s="525"/>
      <c r="PJN927" s="3"/>
      <c r="PJO927" s="721"/>
      <c r="PJP927" s="3"/>
      <c r="PJQ927" s="525"/>
      <c r="PJR927" s="3"/>
      <c r="PJS927" s="721"/>
      <c r="PJT927" s="3"/>
      <c r="PJU927" s="525"/>
      <c r="PJV927" s="3"/>
      <c r="PJW927" s="721"/>
      <c r="PJX927" s="3"/>
      <c r="PJY927" s="525"/>
      <c r="PJZ927" s="3"/>
      <c r="PKA927" s="721"/>
      <c r="PKB927" s="3"/>
      <c r="PKC927" s="525"/>
      <c r="PKD927" s="3"/>
      <c r="PKE927" s="721"/>
      <c r="PKF927" s="3"/>
      <c r="PKG927" s="525"/>
      <c r="PKH927" s="3"/>
      <c r="PKI927" s="721"/>
      <c r="PKJ927" s="3"/>
      <c r="PKK927" s="525"/>
      <c r="PKL927" s="3"/>
      <c r="PKM927" s="721"/>
      <c r="PKN927" s="3"/>
      <c r="PKO927" s="525"/>
      <c r="PKP927" s="3"/>
      <c r="PKQ927" s="721"/>
      <c r="PKR927" s="3"/>
      <c r="PKS927" s="525"/>
      <c r="PKT927" s="3"/>
      <c r="PKU927" s="721"/>
      <c r="PKV927" s="3"/>
      <c r="PKW927" s="525"/>
      <c r="PKX927" s="3"/>
      <c r="PKY927" s="721"/>
      <c r="PKZ927" s="3"/>
      <c r="PLA927" s="525"/>
      <c r="PLB927" s="3"/>
      <c r="PLC927" s="721"/>
      <c r="PLD927" s="3"/>
      <c r="PLE927" s="525"/>
      <c r="PLF927" s="3"/>
      <c r="PLG927" s="721"/>
      <c r="PLH927" s="3"/>
      <c r="PLI927" s="525"/>
      <c r="PLJ927" s="3"/>
      <c r="PLK927" s="721"/>
      <c r="PLL927" s="3"/>
      <c r="PLM927" s="525"/>
      <c r="PLN927" s="3"/>
      <c r="PLO927" s="721"/>
      <c r="PLP927" s="3"/>
      <c r="PLQ927" s="525"/>
      <c r="PLR927" s="3"/>
      <c r="PLS927" s="721"/>
      <c r="PLT927" s="3"/>
      <c r="PLU927" s="525"/>
      <c r="PLV927" s="3"/>
      <c r="PLW927" s="721"/>
      <c r="PLX927" s="3"/>
      <c r="PLY927" s="525"/>
      <c r="PLZ927" s="3"/>
      <c r="PMA927" s="721"/>
      <c r="PMB927" s="3"/>
      <c r="PMC927" s="525"/>
      <c r="PMD927" s="3"/>
      <c r="PME927" s="721"/>
      <c r="PMF927" s="3"/>
      <c r="PMG927" s="525"/>
      <c r="PMH927" s="3"/>
      <c r="PMI927" s="721"/>
      <c r="PMJ927" s="3"/>
      <c r="PMK927" s="525"/>
      <c r="PML927" s="3"/>
      <c r="PMM927" s="721"/>
      <c r="PMN927" s="3"/>
      <c r="PMO927" s="525"/>
      <c r="PMP927" s="3"/>
      <c r="PMQ927" s="721"/>
      <c r="PMR927" s="3"/>
      <c r="PMS927" s="525"/>
      <c r="PMT927" s="3"/>
      <c r="PMU927" s="721"/>
      <c r="PMV927" s="3"/>
      <c r="PMW927" s="525"/>
      <c r="PMX927" s="3"/>
      <c r="PMY927" s="721"/>
      <c r="PMZ927" s="3"/>
      <c r="PNA927" s="525"/>
      <c r="PNB927" s="3"/>
      <c r="PNC927" s="721"/>
      <c r="PND927" s="3"/>
      <c r="PNE927" s="525"/>
      <c r="PNF927" s="3"/>
      <c r="PNG927" s="721"/>
      <c r="PNH927" s="3"/>
      <c r="PNI927" s="525"/>
      <c r="PNJ927" s="3"/>
      <c r="PNK927" s="721"/>
      <c r="PNL927" s="3"/>
      <c r="PNM927" s="525"/>
      <c r="PNN927" s="3"/>
      <c r="PNO927" s="721"/>
      <c r="PNP927" s="3"/>
      <c r="PNQ927" s="525"/>
      <c r="PNR927" s="3"/>
      <c r="PNS927" s="721"/>
      <c r="PNT927" s="3"/>
      <c r="PNU927" s="525"/>
      <c r="PNV927" s="3"/>
      <c r="PNW927" s="721"/>
      <c r="PNX927" s="3"/>
      <c r="PNY927" s="525"/>
      <c r="PNZ927" s="3"/>
      <c r="POA927" s="721"/>
      <c r="POB927" s="3"/>
      <c r="POC927" s="525"/>
      <c r="POD927" s="3"/>
      <c r="POE927" s="721"/>
      <c r="POF927" s="3"/>
      <c r="POG927" s="525"/>
      <c r="POH927" s="3"/>
      <c r="POI927" s="721"/>
      <c r="POJ927" s="3"/>
      <c r="POK927" s="525"/>
      <c r="POL927" s="3"/>
      <c r="POM927" s="721"/>
      <c r="PON927" s="3"/>
      <c r="POO927" s="525"/>
      <c r="POP927" s="3"/>
      <c r="POQ927" s="721"/>
      <c r="POR927" s="3"/>
      <c r="POS927" s="525"/>
      <c r="POT927" s="3"/>
      <c r="POU927" s="721"/>
      <c r="POV927" s="3"/>
      <c r="POW927" s="525"/>
      <c r="POX927" s="3"/>
      <c r="POY927" s="721"/>
      <c r="POZ927" s="3"/>
      <c r="PPA927" s="525"/>
      <c r="PPB927" s="3"/>
      <c r="PPC927" s="721"/>
      <c r="PPD927" s="3"/>
      <c r="PPE927" s="525"/>
      <c r="PPF927" s="3"/>
      <c r="PPG927" s="721"/>
      <c r="PPH927" s="3"/>
      <c r="PPI927" s="525"/>
      <c r="PPJ927" s="3"/>
      <c r="PPK927" s="721"/>
      <c r="PPL927" s="3"/>
      <c r="PPM927" s="525"/>
      <c r="PPN927" s="3"/>
      <c r="PPO927" s="721"/>
      <c r="PPP927" s="3"/>
      <c r="PPQ927" s="525"/>
      <c r="PPR927" s="3"/>
      <c r="PPS927" s="721"/>
      <c r="PPT927" s="3"/>
      <c r="PPU927" s="525"/>
      <c r="PPV927" s="3"/>
      <c r="PPW927" s="721"/>
      <c r="PPX927" s="3"/>
      <c r="PPY927" s="525"/>
      <c r="PPZ927" s="3"/>
      <c r="PQA927" s="721"/>
      <c r="PQB927" s="3"/>
      <c r="PQC927" s="525"/>
      <c r="PQD927" s="3"/>
      <c r="PQE927" s="721"/>
      <c r="PQF927" s="3"/>
      <c r="PQG927" s="525"/>
      <c r="PQH927" s="3"/>
      <c r="PQI927" s="721"/>
      <c r="PQJ927" s="3"/>
      <c r="PQK927" s="525"/>
      <c r="PQL927" s="3"/>
      <c r="PQM927" s="721"/>
      <c r="PQN927" s="3"/>
      <c r="PQO927" s="525"/>
      <c r="PQP927" s="3"/>
      <c r="PQQ927" s="721"/>
      <c r="PQR927" s="3"/>
      <c r="PQS927" s="525"/>
      <c r="PQT927" s="3"/>
      <c r="PQU927" s="721"/>
      <c r="PQV927" s="3"/>
      <c r="PQW927" s="525"/>
      <c r="PQX927" s="3"/>
      <c r="PQY927" s="721"/>
      <c r="PQZ927" s="3"/>
      <c r="PRA927" s="525"/>
      <c r="PRB927" s="3"/>
      <c r="PRC927" s="721"/>
      <c r="PRD927" s="3"/>
      <c r="PRE927" s="525"/>
      <c r="PRF927" s="3"/>
      <c r="PRG927" s="721"/>
      <c r="PRH927" s="3"/>
      <c r="PRI927" s="525"/>
      <c r="PRJ927" s="3"/>
      <c r="PRK927" s="721"/>
      <c r="PRL927" s="3"/>
      <c r="PRM927" s="525"/>
      <c r="PRN927" s="3"/>
      <c r="PRO927" s="721"/>
      <c r="PRP927" s="3"/>
      <c r="PRQ927" s="525"/>
      <c r="PRR927" s="3"/>
      <c r="PRS927" s="721"/>
      <c r="PRT927" s="3"/>
      <c r="PRU927" s="525"/>
      <c r="PRV927" s="3"/>
      <c r="PRW927" s="721"/>
      <c r="PRX927" s="3"/>
      <c r="PRY927" s="525"/>
      <c r="PRZ927" s="3"/>
      <c r="PSA927" s="721"/>
      <c r="PSB927" s="3"/>
      <c r="PSC927" s="525"/>
      <c r="PSD927" s="3"/>
      <c r="PSE927" s="721"/>
      <c r="PSF927" s="3"/>
      <c r="PSG927" s="525"/>
      <c r="PSH927" s="3"/>
      <c r="PSI927" s="721"/>
      <c r="PSJ927" s="3"/>
      <c r="PSK927" s="525"/>
      <c r="PSL927" s="3"/>
      <c r="PSM927" s="721"/>
      <c r="PSN927" s="3"/>
      <c r="PSO927" s="525"/>
      <c r="PSP927" s="3"/>
      <c r="PSQ927" s="721"/>
      <c r="PSR927" s="3"/>
      <c r="PSS927" s="525"/>
      <c r="PST927" s="3"/>
      <c r="PSU927" s="721"/>
      <c r="PSV927" s="3"/>
      <c r="PSW927" s="525"/>
      <c r="PSX927" s="3"/>
      <c r="PSY927" s="721"/>
      <c r="PSZ927" s="3"/>
      <c r="PTA927" s="525"/>
      <c r="PTB927" s="3"/>
      <c r="PTC927" s="721"/>
      <c r="PTD927" s="3"/>
      <c r="PTE927" s="525"/>
      <c r="PTF927" s="3"/>
      <c r="PTG927" s="721"/>
      <c r="PTH927" s="3"/>
      <c r="PTI927" s="525"/>
      <c r="PTJ927" s="3"/>
      <c r="PTK927" s="721"/>
      <c r="PTL927" s="3"/>
      <c r="PTM927" s="525"/>
      <c r="PTN927" s="3"/>
      <c r="PTO927" s="721"/>
      <c r="PTP927" s="3"/>
      <c r="PTQ927" s="525"/>
      <c r="PTR927" s="3"/>
      <c r="PTS927" s="721"/>
      <c r="PTT927" s="3"/>
      <c r="PTU927" s="525"/>
      <c r="PTV927" s="3"/>
      <c r="PTW927" s="721"/>
      <c r="PTX927" s="3"/>
      <c r="PTY927" s="525"/>
      <c r="PTZ927" s="3"/>
      <c r="PUA927" s="721"/>
      <c r="PUB927" s="3"/>
      <c r="PUC927" s="525"/>
      <c r="PUD927" s="3"/>
      <c r="PUE927" s="721"/>
      <c r="PUF927" s="3"/>
      <c r="PUG927" s="525"/>
      <c r="PUH927" s="3"/>
      <c r="PUI927" s="721"/>
      <c r="PUJ927" s="3"/>
      <c r="PUK927" s="525"/>
      <c r="PUL927" s="3"/>
      <c r="PUM927" s="721"/>
      <c r="PUN927" s="3"/>
      <c r="PUO927" s="525"/>
      <c r="PUP927" s="3"/>
      <c r="PUQ927" s="721"/>
      <c r="PUR927" s="3"/>
      <c r="PUS927" s="525"/>
      <c r="PUT927" s="3"/>
      <c r="PUU927" s="721"/>
      <c r="PUV927" s="3"/>
      <c r="PUW927" s="525"/>
      <c r="PUX927" s="3"/>
      <c r="PUY927" s="721"/>
      <c r="PUZ927" s="3"/>
      <c r="PVA927" s="525"/>
      <c r="PVB927" s="3"/>
      <c r="PVC927" s="721"/>
      <c r="PVD927" s="3"/>
      <c r="PVE927" s="525"/>
      <c r="PVF927" s="3"/>
      <c r="PVG927" s="721"/>
      <c r="PVH927" s="3"/>
      <c r="PVI927" s="525"/>
      <c r="PVJ927" s="3"/>
      <c r="PVK927" s="721"/>
      <c r="PVL927" s="3"/>
      <c r="PVM927" s="525"/>
      <c r="PVN927" s="3"/>
      <c r="PVO927" s="721"/>
      <c r="PVP927" s="3"/>
      <c r="PVQ927" s="525"/>
      <c r="PVR927" s="3"/>
      <c r="PVS927" s="721"/>
      <c r="PVT927" s="3"/>
      <c r="PVU927" s="525"/>
      <c r="PVV927" s="3"/>
      <c r="PVW927" s="721"/>
      <c r="PVX927" s="3"/>
      <c r="PVY927" s="525"/>
      <c r="PVZ927" s="3"/>
      <c r="PWA927" s="721"/>
      <c r="PWB927" s="3"/>
      <c r="PWC927" s="525"/>
      <c r="PWD927" s="3"/>
      <c r="PWE927" s="721"/>
      <c r="PWF927" s="3"/>
      <c r="PWG927" s="525"/>
      <c r="PWH927" s="3"/>
      <c r="PWI927" s="721"/>
      <c r="PWJ927" s="3"/>
      <c r="PWK927" s="525"/>
      <c r="PWL927" s="3"/>
      <c r="PWM927" s="721"/>
      <c r="PWN927" s="3"/>
      <c r="PWO927" s="525"/>
      <c r="PWP927" s="3"/>
      <c r="PWQ927" s="721"/>
      <c r="PWR927" s="3"/>
      <c r="PWS927" s="525"/>
      <c r="PWT927" s="3"/>
      <c r="PWU927" s="721"/>
      <c r="PWV927" s="3"/>
      <c r="PWW927" s="525"/>
      <c r="PWX927" s="3"/>
      <c r="PWY927" s="721"/>
      <c r="PWZ927" s="3"/>
      <c r="PXA927" s="525"/>
      <c r="PXB927" s="3"/>
      <c r="PXC927" s="721"/>
      <c r="PXD927" s="3"/>
      <c r="PXE927" s="525"/>
      <c r="PXF927" s="3"/>
      <c r="PXG927" s="721"/>
      <c r="PXH927" s="3"/>
      <c r="PXI927" s="525"/>
      <c r="PXJ927" s="3"/>
      <c r="PXK927" s="721"/>
      <c r="PXL927" s="3"/>
      <c r="PXM927" s="525"/>
      <c r="PXN927" s="3"/>
      <c r="PXO927" s="721"/>
      <c r="PXP927" s="3"/>
      <c r="PXQ927" s="525"/>
      <c r="PXR927" s="3"/>
      <c r="PXS927" s="721"/>
      <c r="PXT927" s="3"/>
      <c r="PXU927" s="525"/>
      <c r="PXV927" s="3"/>
      <c r="PXW927" s="721"/>
      <c r="PXX927" s="3"/>
      <c r="PXY927" s="525"/>
      <c r="PXZ927" s="3"/>
      <c r="PYA927" s="721"/>
      <c r="PYB927" s="3"/>
      <c r="PYC927" s="525"/>
      <c r="PYD927" s="3"/>
      <c r="PYE927" s="721"/>
      <c r="PYF927" s="3"/>
      <c r="PYG927" s="525"/>
      <c r="PYH927" s="3"/>
      <c r="PYI927" s="721"/>
      <c r="PYJ927" s="3"/>
      <c r="PYK927" s="525"/>
      <c r="PYL927" s="3"/>
      <c r="PYM927" s="721"/>
      <c r="PYN927" s="3"/>
      <c r="PYO927" s="525"/>
      <c r="PYP927" s="3"/>
      <c r="PYQ927" s="721"/>
      <c r="PYR927" s="3"/>
      <c r="PYS927" s="525"/>
      <c r="PYT927" s="3"/>
      <c r="PYU927" s="721"/>
      <c r="PYV927" s="3"/>
      <c r="PYW927" s="525"/>
      <c r="PYX927" s="3"/>
      <c r="PYY927" s="721"/>
      <c r="PYZ927" s="3"/>
      <c r="PZA927" s="525"/>
      <c r="PZB927" s="3"/>
      <c r="PZC927" s="721"/>
      <c r="PZD927" s="3"/>
      <c r="PZE927" s="525"/>
      <c r="PZF927" s="3"/>
      <c r="PZG927" s="721"/>
      <c r="PZH927" s="3"/>
      <c r="PZI927" s="525"/>
      <c r="PZJ927" s="3"/>
      <c r="PZK927" s="721"/>
      <c r="PZL927" s="3"/>
      <c r="PZM927" s="525"/>
      <c r="PZN927" s="3"/>
      <c r="PZO927" s="721"/>
      <c r="PZP927" s="3"/>
      <c r="PZQ927" s="525"/>
      <c r="PZR927" s="3"/>
      <c r="PZS927" s="721"/>
      <c r="PZT927" s="3"/>
      <c r="PZU927" s="525"/>
      <c r="PZV927" s="3"/>
      <c r="PZW927" s="721"/>
      <c r="PZX927" s="3"/>
      <c r="PZY927" s="525"/>
      <c r="PZZ927" s="3"/>
      <c r="QAA927" s="721"/>
      <c r="QAB927" s="3"/>
      <c r="QAC927" s="525"/>
      <c r="QAD927" s="3"/>
      <c r="QAE927" s="721"/>
      <c r="QAF927" s="3"/>
      <c r="QAG927" s="525"/>
      <c r="QAH927" s="3"/>
      <c r="QAI927" s="721"/>
      <c r="QAJ927" s="3"/>
      <c r="QAK927" s="525"/>
      <c r="QAL927" s="3"/>
      <c r="QAM927" s="721"/>
      <c r="QAN927" s="3"/>
      <c r="QAO927" s="525"/>
      <c r="QAP927" s="3"/>
      <c r="QAQ927" s="721"/>
      <c r="QAR927" s="3"/>
      <c r="QAS927" s="525"/>
      <c r="QAT927" s="3"/>
      <c r="QAU927" s="721"/>
      <c r="QAV927" s="3"/>
      <c r="QAW927" s="525"/>
      <c r="QAX927" s="3"/>
      <c r="QAY927" s="721"/>
      <c r="QAZ927" s="3"/>
      <c r="QBA927" s="525"/>
      <c r="QBB927" s="3"/>
      <c r="QBC927" s="721"/>
      <c r="QBD927" s="3"/>
      <c r="QBE927" s="525"/>
      <c r="QBF927" s="3"/>
      <c r="QBG927" s="721"/>
      <c r="QBH927" s="3"/>
      <c r="QBI927" s="525"/>
      <c r="QBJ927" s="3"/>
      <c r="QBK927" s="721"/>
      <c r="QBL927" s="3"/>
      <c r="QBM927" s="525"/>
      <c r="QBN927" s="3"/>
      <c r="QBO927" s="721"/>
      <c r="QBP927" s="3"/>
      <c r="QBQ927" s="525"/>
      <c r="QBR927" s="3"/>
      <c r="QBS927" s="721"/>
      <c r="QBT927" s="3"/>
      <c r="QBU927" s="525"/>
      <c r="QBV927" s="3"/>
      <c r="QBW927" s="721"/>
      <c r="QBX927" s="3"/>
      <c r="QBY927" s="525"/>
      <c r="QBZ927" s="3"/>
      <c r="QCA927" s="721"/>
      <c r="QCB927" s="3"/>
      <c r="QCC927" s="525"/>
      <c r="QCD927" s="3"/>
      <c r="QCE927" s="721"/>
      <c r="QCF927" s="3"/>
      <c r="QCG927" s="525"/>
      <c r="QCH927" s="3"/>
      <c r="QCI927" s="721"/>
      <c r="QCJ927" s="3"/>
      <c r="QCK927" s="525"/>
      <c r="QCL927" s="3"/>
      <c r="QCM927" s="721"/>
      <c r="QCN927" s="3"/>
      <c r="QCO927" s="525"/>
      <c r="QCP927" s="3"/>
      <c r="QCQ927" s="721"/>
      <c r="QCR927" s="3"/>
      <c r="QCS927" s="525"/>
      <c r="QCT927" s="3"/>
      <c r="QCU927" s="721"/>
      <c r="QCV927" s="3"/>
      <c r="QCW927" s="525"/>
      <c r="QCX927" s="3"/>
      <c r="QCY927" s="721"/>
      <c r="QCZ927" s="3"/>
      <c r="QDA927" s="525"/>
      <c r="QDB927" s="3"/>
      <c r="QDC927" s="721"/>
      <c r="QDD927" s="3"/>
      <c r="QDE927" s="525"/>
      <c r="QDF927" s="3"/>
      <c r="QDG927" s="721"/>
      <c r="QDH927" s="3"/>
      <c r="QDI927" s="525"/>
      <c r="QDJ927" s="3"/>
      <c r="QDK927" s="721"/>
      <c r="QDL927" s="3"/>
      <c r="QDM927" s="525"/>
      <c r="QDN927" s="3"/>
      <c r="QDO927" s="721"/>
      <c r="QDP927" s="3"/>
      <c r="QDQ927" s="525"/>
      <c r="QDR927" s="3"/>
      <c r="QDS927" s="721"/>
      <c r="QDT927" s="3"/>
      <c r="QDU927" s="525"/>
      <c r="QDV927" s="3"/>
      <c r="QDW927" s="721"/>
      <c r="QDX927" s="3"/>
      <c r="QDY927" s="525"/>
      <c r="QDZ927" s="3"/>
      <c r="QEA927" s="721"/>
      <c r="QEB927" s="3"/>
      <c r="QEC927" s="525"/>
      <c r="QED927" s="3"/>
      <c r="QEE927" s="721"/>
      <c r="QEF927" s="3"/>
      <c r="QEG927" s="525"/>
      <c r="QEH927" s="3"/>
      <c r="QEI927" s="721"/>
      <c r="QEJ927" s="3"/>
      <c r="QEK927" s="525"/>
      <c r="QEL927" s="3"/>
      <c r="QEM927" s="721"/>
      <c r="QEN927" s="3"/>
      <c r="QEO927" s="525"/>
      <c r="QEP927" s="3"/>
      <c r="QEQ927" s="721"/>
      <c r="QER927" s="3"/>
      <c r="QES927" s="525"/>
      <c r="QET927" s="3"/>
      <c r="QEU927" s="721"/>
      <c r="QEV927" s="3"/>
      <c r="QEW927" s="525"/>
      <c r="QEX927" s="3"/>
      <c r="QEY927" s="721"/>
      <c r="QEZ927" s="3"/>
      <c r="QFA927" s="525"/>
      <c r="QFB927" s="3"/>
      <c r="QFC927" s="721"/>
      <c r="QFD927" s="3"/>
      <c r="QFE927" s="525"/>
      <c r="QFF927" s="3"/>
      <c r="QFG927" s="721"/>
      <c r="QFH927" s="3"/>
      <c r="QFI927" s="525"/>
      <c r="QFJ927" s="3"/>
      <c r="QFK927" s="721"/>
      <c r="QFL927" s="3"/>
      <c r="QFM927" s="525"/>
      <c r="QFN927" s="3"/>
      <c r="QFO927" s="721"/>
      <c r="QFP927" s="3"/>
      <c r="QFQ927" s="525"/>
      <c r="QFR927" s="3"/>
      <c r="QFS927" s="721"/>
      <c r="QFT927" s="3"/>
      <c r="QFU927" s="525"/>
      <c r="QFV927" s="3"/>
      <c r="QFW927" s="721"/>
      <c r="QFX927" s="3"/>
      <c r="QFY927" s="525"/>
      <c r="QFZ927" s="3"/>
      <c r="QGA927" s="721"/>
      <c r="QGB927" s="3"/>
      <c r="QGC927" s="525"/>
      <c r="QGD927" s="3"/>
      <c r="QGE927" s="721"/>
      <c r="QGF927" s="3"/>
      <c r="QGG927" s="525"/>
      <c r="QGH927" s="3"/>
      <c r="QGI927" s="721"/>
      <c r="QGJ927" s="3"/>
      <c r="QGK927" s="525"/>
      <c r="QGL927" s="3"/>
      <c r="QGM927" s="721"/>
      <c r="QGN927" s="3"/>
      <c r="QGO927" s="525"/>
      <c r="QGP927" s="3"/>
      <c r="QGQ927" s="721"/>
      <c r="QGR927" s="3"/>
      <c r="QGS927" s="525"/>
      <c r="QGT927" s="3"/>
      <c r="QGU927" s="721"/>
      <c r="QGV927" s="3"/>
      <c r="QGW927" s="525"/>
      <c r="QGX927" s="3"/>
      <c r="QGY927" s="721"/>
      <c r="QGZ927" s="3"/>
      <c r="QHA927" s="525"/>
      <c r="QHB927" s="3"/>
      <c r="QHC927" s="721"/>
      <c r="QHD927" s="3"/>
      <c r="QHE927" s="525"/>
      <c r="QHF927" s="3"/>
      <c r="QHG927" s="721"/>
      <c r="QHH927" s="3"/>
      <c r="QHI927" s="525"/>
      <c r="QHJ927" s="3"/>
      <c r="QHK927" s="721"/>
      <c r="QHL927" s="3"/>
      <c r="QHM927" s="525"/>
      <c r="QHN927" s="3"/>
      <c r="QHO927" s="721"/>
      <c r="QHP927" s="3"/>
      <c r="QHQ927" s="525"/>
      <c r="QHR927" s="3"/>
      <c r="QHS927" s="721"/>
      <c r="QHT927" s="3"/>
      <c r="QHU927" s="525"/>
      <c r="QHV927" s="3"/>
      <c r="QHW927" s="721"/>
      <c r="QHX927" s="3"/>
      <c r="QHY927" s="525"/>
      <c r="QHZ927" s="3"/>
      <c r="QIA927" s="721"/>
      <c r="QIB927" s="3"/>
      <c r="QIC927" s="525"/>
      <c r="QID927" s="3"/>
      <c r="QIE927" s="721"/>
      <c r="QIF927" s="3"/>
      <c r="QIG927" s="525"/>
      <c r="QIH927" s="3"/>
      <c r="QII927" s="721"/>
      <c r="QIJ927" s="3"/>
      <c r="QIK927" s="525"/>
      <c r="QIL927" s="3"/>
      <c r="QIM927" s="721"/>
      <c r="QIN927" s="3"/>
      <c r="QIO927" s="525"/>
      <c r="QIP927" s="3"/>
      <c r="QIQ927" s="721"/>
      <c r="QIR927" s="3"/>
      <c r="QIS927" s="525"/>
      <c r="QIT927" s="3"/>
      <c r="QIU927" s="721"/>
      <c r="QIV927" s="3"/>
      <c r="QIW927" s="525"/>
      <c r="QIX927" s="3"/>
      <c r="QIY927" s="721"/>
      <c r="QIZ927" s="3"/>
      <c r="QJA927" s="525"/>
      <c r="QJB927" s="3"/>
      <c r="QJC927" s="721"/>
      <c r="QJD927" s="3"/>
      <c r="QJE927" s="525"/>
      <c r="QJF927" s="3"/>
      <c r="QJG927" s="721"/>
      <c r="QJH927" s="3"/>
      <c r="QJI927" s="525"/>
      <c r="QJJ927" s="3"/>
      <c r="QJK927" s="721"/>
      <c r="QJL927" s="3"/>
      <c r="QJM927" s="525"/>
      <c r="QJN927" s="3"/>
      <c r="QJO927" s="721"/>
      <c r="QJP927" s="3"/>
      <c r="QJQ927" s="525"/>
      <c r="QJR927" s="3"/>
      <c r="QJS927" s="721"/>
      <c r="QJT927" s="3"/>
      <c r="QJU927" s="525"/>
      <c r="QJV927" s="3"/>
      <c r="QJW927" s="721"/>
      <c r="QJX927" s="3"/>
      <c r="QJY927" s="525"/>
      <c r="QJZ927" s="3"/>
      <c r="QKA927" s="721"/>
      <c r="QKB927" s="3"/>
      <c r="QKC927" s="525"/>
      <c r="QKD927" s="3"/>
      <c r="QKE927" s="721"/>
      <c r="QKF927" s="3"/>
      <c r="QKG927" s="525"/>
      <c r="QKH927" s="3"/>
      <c r="QKI927" s="721"/>
      <c r="QKJ927" s="3"/>
      <c r="QKK927" s="525"/>
      <c r="QKL927" s="3"/>
      <c r="QKM927" s="721"/>
      <c r="QKN927" s="3"/>
      <c r="QKO927" s="525"/>
      <c r="QKP927" s="3"/>
      <c r="QKQ927" s="721"/>
      <c r="QKR927" s="3"/>
      <c r="QKS927" s="525"/>
      <c r="QKT927" s="3"/>
      <c r="QKU927" s="721"/>
      <c r="QKV927" s="3"/>
      <c r="QKW927" s="525"/>
      <c r="QKX927" s="3"/>
      <c r="QKY927" s="721"/>
      <c r="QKZ927" s="3"/>
      <c r="QLA927" s="525"/>
      <c r="QLB927" s="3"/>
      <c r="QLC927" s="721"/>
      <c r="QLD927" s="3"/>
      <c r="QLE927" s="525"/>
      <c r="QLF927" s="3"/>
      <c r="QLG927" s="721"/>
      <c r="QLH927" s="3"/>
      <c r="QLI927" s="525"/>
      <c r="QLJ927" s="3"/>
      <c r="QLK927" s="721"/>
      <c r="QLL927" s="3"/>
      <c r="QLM927" s="525"/>
      <c r="QLN927" s="3"/>
      <c r="QLO927" s="721"/>
      <c r="QLP927" s="3"/>
      <c r="QLQ927" s="525"/>
      <c r="QLR927" s="3"/>
      <c r="QLS927" s="721"/>
      <c r="QLT927" s="3"/>
      <c r="QLU927" s="525"/>
      <c r="QLV927" s="3"/>
      <c r="QLW927" s="721"/>
      <c r="QLX927" s="3"/>
      <c r="QLY927" s="525"/>
      <c r="QLZ927" s="3"/>
      <c r="QMA927" s="721"/>
      <c r="QMB927" s="3"/>
      <c r="QMC927" s="525"/>
      <c r="QMD927" s="3"/>
      <c r="QME927" s="721"/>
      <c r="QMF927" s="3"/>
      <c r="QMG927" s="525"/>
      <c r="QMH927" s="3"/>
      <c r="QMI927" s="721"/>
      <c r="QMJ927" s="3"/>
      <c r="QMK927" s="525"/>
      <c r="QML927" s="3"/>
      <c r="QMM927" s="721"/>
      <c r="QMN927" s="3"/>
      <c r="QMO927" s="525"/>
      <c r="QMP927" s="3"/>
      <c r="QMQ927" s="721"/>
      <c r="QMR927" s="3"/>
      <c r="QMS927" s="525"/>
      <c r="QMT927" s="3"/>
      <c r="QMU927" s="721"/>
      <c r="QMV927" s="3"/>
      <c r="QMW927" s="525"/>
      <c r="QMX927" s="3"/>
      <c r="QMY927" s="721"/>
      <c r="QMZ927" s="3"/>
      <c r="QNA927" s="525"/>
      <c r="QNB927" s="3"/>
      <c r="QNC927" s="721"/>
      <c r="QND927" s="3"/>
      <c r="QNE927" s="525"/>
      <c r="QNF927" s="3"/>
      <c r="QNG927" s="721"/>
      <c r="QNH927" s="3"/>
      <c r="QNI927" s="525"/>
      <c r="QNJ927" s="3"/>
      <c r="QNK927" s="721"/>
      <c r="QNL927" s="3"/>
      <c r="QNM927" s="525"/>
      <c r="QNN927" s="3"/>
      <c r="QNO927" s="721"/>
      <c r="QNP927" s="3"/>
      <c r="QNQ927" s="525"/>
      <c r="QNR927" s="3"/>
      <c r="QNS927" s="721"/>
      <c r="QNT927" s="3"/>
      <c r="QNU927" s="525"/>
      <c r="QNV927" s="3"/>
      <c r="QNW927" s="721"/>
      <c r="QNX927" s="3"/>
      <c r="QNY927" s="525"/>
      <c r="QNZ927" s="3"/>
      <c r="QOA927" s="721"/>
      <c r="QOB927" s="3"/>
      <c r="QOC927" s="525"/>
      <c r="QOD927" s="3"/>
      <c r="QOE927" s="721"/>
      <c r="QOF927" s="3"/>
      <c r="QOG927" s="525"/>
      <c r="QOH927" s="3"/>
      <c r="QOI927" s="721"/>
      <c r="QOJ927" s="3"/>
      <c r="QOK927" s="525"/>
      <c r="QOL927" s="3"/>
      <c r="QOM927" s="721"/>
      <c r="QON927" s="3"/>
      <c r="QOO927" s="525"/>
      <c r="QOP927" s="3"/>
      <c r="QOQ927" s="721"/>
      <c r="QOR927" s="3"/>
      <c r="QOS927" s="525"/>
      <c r="QOT927" s="3"/>
      <c r="QOU927" s="721"/>
      <c r="QOV927" s="3"/>
      <c r="QOW927" s="525"/>
      <c r="QOX927" s="3"/>
      <c r="QOY927" s="721"/>
      <c r="QOZ927" s="3"/>
      <c r="QPA927" s="525"/>
      <c r="QPB927" s="3"/>
      <c r="QPC927" s="721"/>
      <c r="QPD927" s="3"/>
      <c r="QPE927" s="525"/>
      <c r="QPF927" s="3"/>
      <c r="QPG927" s="721"/>
      <c r="QPH927" s="3"/>
      <c r="QPI927" s="525"/>
      <c r="QPJ927" s="3"/>
      <c r="QPK927" s="721"/>
      <c r="QPL927" s="3"/>
      <c r="QPM927" s="525"/>
      <c r="QPN927" s="3"/>
      <c r="QPO927" s="721"/>
      <c r="QPP927" s="3"/>
      <c r="QPQ927" s="525"/>
      <c r="QPR927" s="3"/>
      <c r="QPS927" s="721"/>
      <c r="QPT927" s="3"/>
      <c r="QPU927" s="525"/>
      <c r="QPV927" s="3"/>
      <c r="QPW927" s="721"/>
      <c r="QPX927" s="3"/>
      <c r="QPY927" s="525"/>
      <c r="QPZ927" s="3"/>
      <c r="QQA927" s="721"/>
      <c r="QQB927" s="3"/>
      <c r="QQC927" s="525"/>
      <c r="QQD927" s="3"/>
      <c r="QQE927" s="721"/>
      <c r="QQF927" s="3"/>
      <c r="QQG927" s="525"/>
      <c r="QQH927" s="3"/>
      <c r="QQI927" s="721"/>
      <c r="QQJ927" s="3"/>
      <c r="QQK927" s="525"/>
      <c r="QQL927" s="3"/>
      <c r="QQM927" s="721"/>
      <c r="QQN927" s="3"/>
      <c r="QQO927" s="525"/>
      <c r="QQP927" s="3"/>
      <c r="QQQ927" s="721"/>
      <c r="QQR927" s="3"/>
      <c r="QQS927" s="525"/>
      <c r="QQT927" s="3"/>
      <c r="QQU927" s="721"/>
      <c r="QQV927" s="3"/>
      <c r="QQW927" s="525"/>
      <c r="QQX927" s="3"/>
      <c r="QQY927" s="721"/>
      <c r="QQZ927" s="3"/>
      <c r="QRA927" s="525"/>
      <c r="QRB927" s="3"/>
      <c r="QRC927" s="721"/>
      <c r="QRD927" s="3"/>
      <c r="QRE927" s="525"/>
      <c r="QRF927" s="3"/>
      <c r="QRG927" s="721"/>
      <c r="QRH927" s="3"/>
      <c r="QRI927" s="525"/>
      <c r="QRJ927" s="3"/>
      <c r="QRK927" s="721"/>
      <c r="QRL927" s="3"/>
      <c r="QRM927" s="525"/>
      <c r="QRN927" s="3"/>
      <c r="QRO927" s="721"/>
      <c r="QRP927" s="3"/>
      <c r="QRQ927" s="525"/>
      <c r="QRR927" s="3"/>
      <c r="QRS927" s="721"/>
      <c r="QRT927" s="3"/>
      <c r="QRU927" s="525"/>
      <c r="QRV927" s="3"/>
      <c r="QRW927" s="721"/>
      <c r="QRX927" s="3"/>
      <c r="QRY927" s="525"/>
      <c r="QRZ927" s="3"/>
      <c r="QSA927" s="721"/>
      <c r="QSB927" s="3"/>
      <c r="QSC927" s="525"/>
      <c r="QSD927" s="3"/>
      <c r="QSE927" s="721"/>
      <c r="QSF927" s="3"/>
      <c r="QSG927" s="525"/>
      <c r="QSH927" s="3"/>
      <c r="QSI927" s="721"/>
      <c r="QSJ927" s="3"/>
      <c r="QSK927" s="525"/>
      <c r="QSL927" s="3"/>
      <c r="QSM927" s="721"/>
      <c r="QSN927" s="3"/>
      <c r="QSO927" s="525"/>
      <c r="QSP927" s="3"/>
      <c r="QSQ927" s="721"/>
      <c r="QSR927" s="3"/>
      <c r="QSS927" s="525"/>
      <c r="QST927" s="3"/>
      <c r="QSU927" s="721"/>
      <c r="QSV927" s="3"/>
      <c r="QSW927" s="525"/>
      <c r="QSX927" s="3"/>
      <c r="QSY927" s="721"/>
      <c r="QSZ927" s="3"/>
      <c r="QTA927" s="525"/>
      <c r="QTB927" s="3"/>
      <c r="QTC927" s="721"/>
      <c r="QTD927" s="3"/>
      <c r="QTE927" s="525"/>
      <c r="QTF927" s="3"/>
      <c r="QTG927" s="721"/>
      <c r="QTH927" s="3"/>
      <c r="QTI927" s="525"/>
      <c r="QTJ927" s="3"/>
      <c r="QTK927" s="721"/>
      <c r="QTL927" s="3"/>
      <c r="QTM927" s="525"/>
      <c r="QTN927" s="3"/>
      <c r="QTO927" s="721"/>
      <c r="QTP927" s="3"/>
      <c r="QTQ927" s="525"/>
      <c r="QTR927" s="3"/>
      <c r="QTS927" s="721"/>
      <c r="QTT927" s="3"/>
      <c r="QTU927" s="525"/>
      <c r="QTV927" s="3"/>
      <c r="QTW927" s="721"/>
      <c r="QTX927" s="3"/>
      <c r="QTY927" s="525"/>
      <c r="QTZ927" s="3"/>
      <c r="QUA927" s="721"/>
      <c r="QUB927" s="3"/>
      <c r="QUC927" s="525"/>
      <c r="QUD927" s="3"/>
      <c r="QUE927" s="721"/>
      <c r="QUF927" s="3"/>
      <c r="QUG927" s="525"/>
      <c r="QUH927" s="3"/>
      <c r="QUI927" s="721"/>
      <c r="QUJ927" s="3"/>
      <c r="QUK927" s="525"/>
      <c r="QUL927" s="3"/>
      <c r="QUM927" s="721"/>
      <c r="QUN927" s="3"/>
      <c r="QUO927" s="525"/>
      <c r="QUP927" s="3"/>
      <c r="QUQ927" s="721"/>
      <c r="QUR927" s="3"/>
      <c r="QUS927" s="525"/>
      <c r="QUT927" s="3"/>
      <c r="QUU927" s="721"/>
      <c r="QUV927" s="3"/>
      <c r="QUW927" s="525"/>
      <c r="QUX927" s="3"/>
      <c r="QUY927" s="721"/>
      <c r="QUZ927" s="3"/>
      <c r="QVA927" s="525"/>
      <c r="QVB927" s="3"/>
      <c r="QVC927" s="721"/>
      <c r="QVD927" s="3"/>
      <c r="QVE927" s="525"/>
      <c r="QVF927" s="3"/>
      <c r="QVG927" s="721"/>
      <c r="QVH927" s="3"/>
      <c r="QVI927" s="525"/>
      <c r="QVJ927" s="3"/>
      <c r="QVK927" s="721"/>
      <c r="QVL927" s="3"/>
      <c r="QVM927" s="525"/>
      <c r="QVN927" s="3"/>
      <c r="QVO927" s="721"/>
      <c r="QVP927" s="3"/>
      <c r="QVQ927" s="525"/>
      <c r="QVR927" s="3"/>
      <c r="QVS927" s="721"/>
      <c r="QVT927" s="3"/>
      <c r="QVU927" s="525"/>
      <c r="QVV927" s="3"/>
      <c r="QVW927" s="721"/>
      <c r="QVX927" s="3"/>
      <c r="QVY927" s="525"/>
      <c r="QVZ927" s="3"/>
      <c r="QWA927" s="721"/>
      <c r="QWB927" s="3"/>
      <c r="QWC927" s="525"/>
      <c r="QWD927" s="3"/>
      <c r="QWE927" s="721"/>
      <c r="QWF927" s="3"/>
      <c r="QWG927" s="525"/>
      <c r="QWH927" s="3"/>
      <c r="QWI927" s="721"/>
      <c r="QWJ927" s="3"/>
      <c r="QWK927" s="525"/>
      <c r="QWL927" s="3"/>
      <c r="QWM927" s="721"/>
      <c r="QWN927" s="3"/>
      <c r="QWO927" s="525"/>
      <c r="QWP927" s="3"/>
      <c r="QWQ927" s="721"/>
      <c r="QWR927" s="3"/>
      <c r="QWS927" s="525"/>
      <c r="QWT927" s="3"/>
      <c r="QWU927" s="721"/>
      <c r="QWV927" s="3"/>
      <c r="QWW927" s="525"/>
      <c r="QWX927" s="3"/>
      <c r="QWY927" s="721"/>
      <c r="QWZ927" s="3"/>
      <c r="QXA927" s="525"/>
      <c r="QXB927" s="3"/>
      <c r="QXC927" s="721"/>
      <c r="QXD927" s="3"/>
      <c r="QXE927" s="525"/>
      <c r="QXF927" s="3"/>
      <c r="QXG927" s="721"/>
      <c r="QXH927" s="3"/>
      <c r="QXI927" s="525"/>
      <c r="QXJ927" s="3"/>
      <c r="QXK927" s="721"/>
      <c r="QXL927" s="3"/>
      <c r="QXM927" s="525"/>
      <c r="QXN927" s="3"/>
      <c r="QXO927" s="721"/>
      <c r="QXP927" s="3"/>
      <c r="QXQ927" s="525"/>
      <c r="QXR927" s="3"/>
      <c r="QXS927" s="721"/>
      <c r="QXT927" s="3"/>
      <c r="QXU927" s="525"/>
      <c r="QXV927" s="3"/>
      <c r="QXW927" s="721"/>
      <c r="QXX927" s="3"/>
      <c r="QXY927" s="525"/>
      <c r="QXZ927" s="3"/>
      <c r="QYA927" s="721"/>
      <c r="QYB927" s="3"/>
      <c r="QYC927" s="525"/>
      <c r="QYD927" s="3"/>
      <c r="QYE927" s="721"/>
      <c r="QYF927" s="3"/>
      <c r="QYG927" s="525"/>
      <c r="QYH927" s="3"/>
      <c r="QYI927" s="721"/>
      <c r="QYJ927" s="3"/>
      <c r="QYK927" s="525"/>
      <c r="QYL927" s="3"/>
      <c r="QYM927" s="721"/>
      <c r="QYN927" s="3"/>
      <c r="QYO927" s="525"/>
      <c r="QYP927" s="3"/>
      <c r="QYQ927" s="721"/>
      <c r="QYR927" s="3"/>
      <c r="QYS927" s="525"/>
      <c r="QYT927" s="3"/>
      <c r="QYU927" s="721"/>
      <c r="QYV927" s="3"/>
      <c r="QYW927" s="525"/>
      <c r="QYX927" s="3"/>
      <c r="QYY927" s="721"/>
      <c r="QYZ927" s="3"/>
      <c r="QZA927" s="525"/>
      <c r="QZB927" s="3"/>
      <c r="QZC927" s="721"/>
      <c r="QZD927" s="3"/>
      <c r="QZE927" s="525"/>
      <c r="QZF927" s="3"/>
      <c r="QZG927" s="721"/>
      <c r="QZH927" s="3"/>
      <c r="QZI927" s="525"/>
      <c r="QZJ927" s="3"/>
      <c r="QZK927" s="721"/>
      <c r="QZL927" s="3"/>
      <c r="QZM927" s="525"/>
      <c r="QZN927" s="3"/>
      <c r="QZO927" s="721"/>
      <c r="QZP927" s="3"/>
      <c r="QZQ927" s="525"/>
      <c r="QZR927" s="3"/>
      <c r="QZS927" s="721"/>
      <c r="QZT927" s="3"/>
      <c r="QZU927" s="525"/>
      <c r="QZV927" s="3"/>
      <c r="QZW927" s="721"/>
      <c r="QZX927" s="3"/>
      <c r="QZY927" s="525"/>
      <c r="QZZ927" s="3"/>
      <c r="RAA927" s="721"/>
      <c r="RAB927" s="3"/>
      <c r="RAC927" s="525"/>
      <c r="RAD927" s="3"/>
      <c r="RAE927" s="721"/>
      <c r="RAF927" s="3"/>
      <c r="RAG927" s="525"/>
      <c r="RAH927" s="3"/>
      <c r="RAI927" s="721"/>
      <c r="RAJ927" s="3"/>
      <c r="RAK927" s="525"/>
      <c r="RAL927" s="3"/>
      <c r="RAM927" s="721"/>
      <c r="RAN927" s="3"/>
      <c r="RAO927" s="525"/>
      <c r="RAP927" s="3"/>
      <c r="RAQ927" s="721"/>
      <c r="RAR927" s="3"/>
      <c r="RAS927" s="525"/>
      <c r="RAT927" s="3"/>
      <c r="RAU927" s="721"/>
      <c r="RAV927" s="3"/>
      <c r="RAW927" s="525"/>
      <c r="RAX927" s="3"/>
      <c r="RAY927" s="721"/>
      <c r="RAZ927" s="3"/>
      <c r="RBA927" s="525"/>
      <c r="RBB927" s="3"/>
      <c r="RBC927" s="721"/>
      <c r="RBD927" s="3"/>
      <c r="RBE927" s="525"/>
      <c r="RBF927" s="3"/>
      <c r="RBG927" s="721"/>
      <c r="RBH927" s="3"/>
      <c r="RBI927" s="525"/>
      <c r="RBJ927" s="3"/>
      <c r="RBK927" s="721"/>
      <c r="RBL927" s="3"/>
      <c r="RBM927" s="525"/>
      <c r="RBN927" s="3"/>
      <c r="RBO927" s="721"/>
      <c r="RBP927" s="3"/>
      <c r="RBQ927" s="525"/>
      <c r="RBR927" s="3"/>
      <c r="RBS927" s="721"/>
      <c r="RBT927" s="3"/>
      <c r="RBU927" s="525"/>
      <c r="RBV927" s="3"/>
      <c r="RBW927" s="721"/>
      <c r="RBX927" s="3"/>
      <c r="RBY927" s="525"/>
      <c r="RBZ927" s="3"/>
      <c r="RCA927" s="721"/>
      <c r="RCB927" s="3"/>
      <c r="RCC927" s="525"/>
      <c r="RCD927" s="3"/>
      <c r="RCE927" s="721"/>
      <c r="RCF927" s="3"/>
      <c r="RCG927" s="525"/>
      <c r="RCH927" s="3"/>
      <c r="RCI927" s="721"/>
      <c r="RCJ927" s="3"/>
      <c r="RCK927" s="525"/>
      <c r="RCL927" s="3"/>
      <c r="RCM927" s="721"/>
      <c r="RCN927" s="3"/>
      <c r="RCO927" s="525"/>
      <c r="RCP927" s="3"/>
      <c r="RCQ927" s="721"/>
      <c r="RCR927" s="3"/>
      <c r="RCS927" s="525"/>
      <c r="RCT927" s="3"/>
      <c r="RCU927" s="721"/>
      <c r="RCV927" s="3"/>
      <c r="RCW927" s="525"/>
      <c r="RCX927" s="3"/>
      <c r="RCY927" s="721"/>
      <c r="RCZ927" s="3"/>
      <c r="RDA927" s="525"/>
      <c r="RDB927" s="3"/>
      <c r="RDC927" s="721"/>
      <c r="RDD927" s="3"/>
      <c r="RDE927" s="525"/>
      <c r="RDF927" s="3"/>
      <c r="RDG927" s="721"/>
      <c r="RDH927" s="3"/>
      <c r="RDI927" s="525"/>
      <c r="RDJ927" s="3"/>
      <c r="RDK927" s="721"/>
      <c r="RDL927" s="3"/>
      <c r="RDM927" s="525"/>
      <c r="RDN927" s="3"/>
      <c r="RDO927" s="721"/>
      <c r="RDP927" s="3"/>
      <c r="RDQ927" s="525"/>
      <c r="RDR927" s="3"/>
      <c r="RDS927" s="721"/>
      <c r="RDT927" s="3"/>
      <c r="RDU927" s="525"/>
      <c r="RDV927" s="3"/>
      <c r="RDW927" s="721"/>
      <c r="RDX927" s="3"/>
      <c r="RDY927" s="525"/>
      <c r="RDZ927" s="3"/>
      <c r="REA927" s="721"/>
      <c r="REB927" s="3"/>
      <c r="REC927" s="525"/>
      <c r="RED927" s="3"/>
      <c r="REE927" s="721"/>
      <c r="REF927" s="3"/>
      <c r="REG927" s="525"/>
      <c r="REH927" s="3"/>
      <c r="REI927" s="721"/>
      <c r="REJ927" s="3"/>
      <c r="REK927" s="525"/>
      <c r="REL927" s="3"/>
      <c r="REM927" s="721"/>
      <c r="REN927" s="3"/>
      <c r="REO927" s="525"/>
      <c r="REP927" s="3"/>
      <c r="REQ927" s="721"/>
      <c r="RER927" s="3"/>
      <c r="RES927" s="525"/>
      <c r="RET927" s="3"/>
      <c r="REU927" s="721"/>
      <c r="REV927" s="3"/>
      <c r="REW927" s="525"/>
      <c r="REX927" s="3"/>
      <c r="REY927" s="721"/>
      <c r="REZ927" s="3"/>
      <c r="RFA927" s="525"/>
      <c r="RFB927" s="3"/>
      <c r="RFC927" s="721"/>
      <c r="RFD927" s="3"/>
      <c r="RFE927" s="525"/>
      <c r="RFF927" s="3"/>
      <c r="RFG927" s="721"/>
      <c r="RFH927" s="3"/>
      <c r="RFI927" s="525"/>
      <c r="RFJ927" s="3"/>
      <c r="RFK927" s="721"/>
      <c r="RFL927" s="3"/>
      <c r="RFM927" s="525"/>
      <c r="RFN927" s="3"/>
      <c r="RFO927" s="721"/>
      <c r="RFP927" s="3"/>
      <c r="RFQ927" s="525"/>
      <c r="RFR927" s="3"/>
      <c r="RFS927" s="721"/>
      <c r="RFT927" s="3"/>
      <c r="RFU927" s="525"/>
      <c r="RFV927" s="3"/>
      <c r="RFW927" s="721"/>
      <c r="RFX927" s="3"/>
      <c r="RFY927" s="525"/>
      <c r="RFZ927" s="3"/>
      <c r="RGA927" s="721"/>
      <c r="RGB927" s="3"/>
      <c r="RGC927" s="525"/>
      <c r="RGD927" s="3"/>
      <c r="RGE927" s="721"/>
      <c r="RGF927" s="3"/>
      <c r="RGG927" s="525"/>
      <c r="RGH927" s="3"/>
      <c r="RGI927" s="721"/>
      <c r="RGJ927" s="3"/>
      <c r="RGK927" s="525"/>
      <c r="RGL927" s="3"/>
      <c r="RGM927" s="721"/>
      <c r="RGN927" s="3"/>
      <c r="RGO927" s="525"/>
      <c r="RGP927" s="3"/>
      <c r="RGQ927" s="721"/>
      <c r="RGR927" s="3"/>
      <c r="RGS927" s="525"/>
      <c r="RGT927" s="3"/>
      <c r="RGU927" s="721"/>
      <c r="RGV927" s="3"/>
      <c r="RGW927" s="525"/>
      <c r="RGX927" s="3"/>
      <c r="RGY927" s="721"/>
      <c r="RGZ927" s="3"/>
      <c r="RHA927" s="525"/>
      <c r="RHB927" s="3"/>
      <c r="RHC927" s="721"/>
      <c r="RHD927" s="3"/>
      <c r="RHE927" s="525"/>
      <c r="RHF927" s="3"/>
      <c r="RHG927" s="721"/>
      <c r="RHH927" s="3"/>
      <c r="RHI927" s="525"/>
      <c r="RHJ927" s="3"/>
      <c r="RHK927" s="721"/>
      <c r="RHL927" s="3"/>
      <c r="RHM927" s="525"/>
      <c r="RHN927" s="3"/>
      <c r="RHO927" s="721"/>
      <c r="RHP927" s="3"/>
      <c r="RHQ927" s="525"/>
      <c r="RHR927" s="3"/>
      <c r="RHS927" s="721"/>
      <c r="RHT927" s="3"/>
      <c r="RHU927" s="525"/>
      <c r="RHV927" s="3"/>
      <c r="RHW927" s="721"/>
      <c r="RHX927" s="3"/>
      <c r="RHY927" s="525"/>
      <c r="RHZ927" s="3"/>
      <c r="RIA927" s="721"/>
      <c r="RIB927" s="3"/>
      <c r="RIC927" s="525"/>
      <c r="RID927" s="3"/>
      <c r="RIE927" s="721"/>
      <c r="RIF927" s="3"/>
      <c r="RIG927" s="525"/>
      <c r="RIH927" s="3"/>
      <c r="RII927" s="721"/>
      <c r="RIJ927" s="3"/>
      <c r="RIK927" s="525"/>
      <c r="RIL927" s="3"/>
      <c r="RIM927" s="721"/>
      <c r="RIN927" s="3"/>
      <c r="RIO927" s="525"/>
      <c r="RIP927" s="3"/>
      <c r="RIQ927" s="721"/>
      <c r="RIR927" s="3"/>
      <c r="RIS927" s="525"/>
      <c r="RIT927" s="3"/>
      <c r="RIU927" s="721"/>
      <c r="RIV927" s="3"/>
      <c r="RIW927" s="525"/>
      <c r="RIX927" s="3"/>
      <c r="RIY927" s="721"/>
      <c r="RIZ927" s="3"/>
      <c r="RJA927" s="525"/>
      <c r="RJB927" s="3"/>
      <c r="RJC927" s="721"/>
      <c r="RJD927" s="3"/>
      <c r="RJE927" s="525"/>
      <c r="RJF927" s="3"/>
      <c r="RJG927" s="721"/>
      <c r="RJH927" s="3"/>
      <c r="RJI927" s="525"/>
      <c r="RJJ927" s="3"/>
      <c r="RJK927" s="721"/>
      <c r="RJL927" s="3"/>
      <c r="RJM927" s="525"/>
      <c r="RJN927" s="3"/>
      <c r="RJO927" s="721"/>
      <c r="RJP927" s="3"/>
      <c r="RJQ927" s="525"/>
      <c r="RJR927" s="3"/>
      <c r="RJS927" s="721"/>
      <c r="RJT927" s="3"/>
      <c r="RJU927" s="525"/>
      <c r="RJV927" s="3"/>
      <c r="RJW927" s="721"/>
      <c r="RJX927" s="3"/>
      <c r="RJY927" s="525"/>
      <c r="RJZ927" s="3"/>
      <c r="RKA927" s="721"/>
      <c r="RKB927" s="3"/>
      <c r="RKC927" s="525"/>
      <c r="RKD927" s="3"/>
      <c r="RKE927" s="721"/>
      <c r="RKF927" s="3"/>
      <c r="RKG927" s="525"/>
      <c r="RKH927" s="3"/>
      <c r="RKI927" s="721"/>
      <c r="RKJ927" s="3"/>
      <c r="RKK927" s="525"/>
      <c r="RKL927" s="3"/>
      <c r="RKM927" s="721"/>
      <c r="RKN927" s="3"/>
      <c r="RKO927" s="525"/>
      <c r="RKP927" s="3"/>
      <c r="RKQ927" s="721"/>
      <c r="RKR927" s="3"/>
      <c r="RKS927" s="525"/>
      <c r="RKT927" s="3"/>
      <c r="RKU927" s="721"/>
      <c r="RKV927" s="3"/>
      <c r="RKW927" s="525"/>
      <c r="RKX927" s="3"/>
      <c r="RKY927" s="721"/>
      <c r="RKZ927" s="3"/>
      <c r="RLA927" s="525"/>
      <c r="RLB927" s="3"/>
      <c r="RLC927" s="721"/>
      <c r="RLD927" s="3"/>
      <c r="RLE927" s="525"/>
      <c r="RLF927" s="3"/>
      <c r="RLG927" s="721"/>
      <c r="RLH927" s="3"/>
      <c r="RLI927" s="525"/>
      <c r="RLJ927" s="3"/>
      <c r="RLK927" s="721"/>
      <c r="RLL927" s="3"/>
      <c r="RLM927" s="525"/>
      <c r="RLN927" s="3"/>
      <c r="RLO927" s="721"/>
      <c r="RLP927" s="3"/>
      <c r="RLQ927" s="525"/>
      <c r="RLR927" s="3"/>
      <c r="RLS927" s="721"/>
      <c r="RLT927" s="3"/>
      <c r="RLU927" s="525"/>
      <c r="RLV927" s="3"/>
      <c r="RLW927" s="721"/>
      <c r="RLX927" s="3"/>
      <c r="RLY927" s="525"/>
      <c r="RLZ927" s="3"/>
      <c r="RMA927" s="721"/>
      <c r="RMB927" s="3"/>
      <c r="RMC927" s="525"/>
      <c r="RMD927" s="3"/>
      <c r="RME927" s="721"/>
      <c r="RMF927" s="3"/>
      <c r="RMG927" s="525"/>
      <c r="RMH927" s="3"/>
      <c r="RMI927" s="721"/>
      <c r="RMJ927" s="3"/>
      <c r="RMK927" s="525"/>
      <c r="RML927" s="3"/>
      <c r="RMM927" s="721"/>
      <c r="RMN927" s="3"/>
      <c r="RMO927" s="525"/>
      <c r="RMP927" s="3"/>
      <c r="RMQ927" s="721"/>
      <c r="RMR927" s="3"/>
      <c r="RMS927" s="525"/>
      <c r="RMT927" s="3"/>
      <c r="RMU927" s="721"/>
      <c r="RMV927" s="3"/>
      <c r="RMW927" s="525"/>
      <c r="RMX927" s="3"/>
      <c r="RMY927" s="721"/>
      <c r="RMZ927" s="3"/>
      <c r="RNA927" s="525"/>
      <c r="RNB927" s="3"/>
      <c r="RNC927" s="721"/>
      <c r="RND927" s="3"/>
      <c r="RNE927" s="525"/>
      <c r="RNF927" s="3"/>
      <c r="RNG927" s="721"/>
      <c r="RNH927" s="3"/>
      <c r="RNI927" s="525"/>
      <c r="RNJ927" s="3"/>
      <c r="RNK927" s="721"/>
      <c r="RNL927" s="3"/>
      <c r="RNM927" s="525"/>
      <c r="RNN927" s="3"/>
      <c r="RNO927" s="721"/>
      <c r="RNP927" s="3"/>
      <c r="RNQ927" s="525"/>
      <c r="RNR927" s="3"/>
      <c r="RNS927" s="721"/>
      <c r="RNT927" s="3"/>
      <c r="RNU927" s="525"/>
      <c r="RNV927" s="3"/>
      <c r="RNW927" s="721"/>
      <c r="RNX927" s="3"/>
      <c r="RNY927" s="525"/>
      <c r="RNZ927" s="3"/>
      <c r="ROA927" s="721"/>
      <c r="ROB927" s="3"/>
      <c r="ROC927" s="525"/>
      <c r="ROD927" s="3"/>
      <c r="ROE927" s="721"/>
      <c r="ROF927" s="3"/>
      <c r="ROG927" s="525"/>
      <c r="ROH927" s="3"/>
      <c r="ROI927" s="721"/>
      <c r="ROJ927" s="3"/>
      <c r="ROK927" s="525"/>
      <c r="ROL927" s="3"/>
      <c r="ROM927" s="721"/>
      <c r="RON927" s="3"/>
      <c r="ROO927" s="525"/>
      <c r="ROP927" s="3"/>
      <c r="ROQ927" s="721"/>
      <c r="ROR927" s="3"/>
      <c r="ROS927" s="525"/>
      <c r="ROT927" s="3"/>
      <c r="ROU927" s="721"/>
      <c r="ROV927" s="3"/>
      <c r="ROW927" s="525"/>
      <c r="ROX927" s="3"/>
      <c r="ROY927" s="721"/>
      <c r="ROZ927" s="3"/>
      <c r="RPA927" s="525"/>
      <c r="RPB927" s="3"/>
      <c r="RPC927" s="721"/>
      <c r="RPD927" s="3"/>
      <c r="RPE927" s="525"/>
      <c r="RPF927" s="3"/>
      <c r="RPG927" s="721"/>
      <c r="RPH927" s="3"/>
      <c r="RPI927" s="525"/>
      <c r="RPJ927" s="3"/>
      <c r="RPK927" s="721"/>
      <c r="RPL927" s="3"/>
      <c r="RPM927" s="525"/>
      <c r="RPN927" s="3"/>
      <c r="RPO927" s="721"/>
      <c r="RPP927" s="3"/>
      <c r="RPQ927" s="525"/>
      <c r="RPR927" s="3"/>
      <c r="RPS927" s="721"/>
      <c r="RPT927" s="3"/>
      <c r="RPU927" s="525"/>
      <c r="RPV927" s="3"/>
      <c r="RPW927" s="721"/>
      <c r="RPX927" s="3"/>
      <c r="RPY927" s="525"/>
      <c r="RPZ927" s="3"/>
      <c r="RQA927" s="721"/>
      <c r="RQB927" s="3"/>
      <c r="RQC927" s="525"/>
      <c r="RQD927" s="3"/>
      <c r="RQE927" s="721"/>
      <c r="RQF927" s="3"/>
      <c r="RQG927" s="525"/>
      <c r="RQH927" s="3"/>
      <c r="RQI927" s="721"/>
      <c r="RQJ927" s="3"/>
      <c r="RQK927" s="525"/>
      <c r="RQL927" s="3"/>
      <c r="RQM927" s="721"/>
      <c r="RQN927" s="3"/>
      <c r="RQO927" s="525"/>
      <c r="RQP927" s="3"/>
      <c r="RQQ927" s="721"/>
      <c r="RQR927" s="3"/>
      <c r="RQS927" s="525"/>
      <c r="RQT927" s="3"/>
      <c r="RQU927" s="721"/>
      <c r="RQV927" s="3"/>
      <c r="RQW927" s="525"/>
      <c r="RQX927" s="3"/>
      <c r="RQY927" s="721"/>
      <c r="RQZ927" s="3"/>
      <c r="RRA927" s="525"/>
      <c r="RRB927" s="3"/>
      <c r="RRC927" s="721"/>
      <c r="RRD927" s="3"/>
      <c r="RRE927" s="525"/>
      <c r="RRF927" s="3"/>
      <c r="RRG927" s="721"/>
      <c r="RRH927" s="3"/>
      <c r="RRI927" s="525"/>
      <c r="RRJ927" s="3"/>
      <c r="RRK927" s="721"/>
      <c r="RRL927" s="3"/>
      <c r="RRM927" s="525"/>
      <c r="RRN927" s="3"/>
      <c r="RRO927" s="721"/>
      <c r="RRP927" s="3"/>
      <c r="RRQ927" s="525"/>
      <c r="RRR927" s="3"/>
      <c r="RRS927" s="721"/>
      <c r="RRT927" s="3"/>
      <c r="RRU927" s="525"/>
      <c r="RRV927" s="3"/>
      <c r="RRW927" s="721"/>
      <c r="RRX927" s="3"/>
      <c r="RRY927" s="525"/>
      <c r="RRZ927" s="3"/>
      <c r="RSA927" s="721"/>
      <c r="RSB927" s="3"/>
      <c r="RSC927" s="525"/>
      <c r="RSD927" s="3"/>
      <c r="RSE927" s="721"/>
      <c r="RSF927" s="3"/>
      <c r="RSG927" s="525"/>
      <c r="RSH927" s="3"/>
      <c r="RSI927" s="721"/>
      <c r="RSJ927" s="3"/>
      <c r="RSK927" s="525"/>
      <c r="RSL927" s="3"/>
      <c r="RSM927" s="721"/>
      <c r="RSN927" s="3"/>
      <c r="RSO927" s="525"/>
      <c r="RSP927" s="3"/>
      <c r="RSQ927" s="721"/>
      <c r="RSR927" s="3"/>
      <c r="RSS927" s="525"/>
      <c r="RST927" s="3"/>
      <c r="RSU927" s="721"/>
      <c r="RSV927" s="3"/>
      <c r="RSW927" s="525"/>
      <c r="RSX927" s="3"/>
      <c r="RSY927" s="721"/>
      <c r="RSZ927" s="3"/>
      <c r="RTA927" s="525"/>
      <c r="RTB927" s="3"/>
      <c r="RTC927" s="721"/>
      <c r="RTD927" s="3"/>
      <c r="RTE927" s="525"/>
      <c r="RTF927" s="3"/>
      <c r="RTG927" s="721"/>
      <c r="RTH927" s="3"/>
      <c r="RTI927" s="525"/>
      <c r="RTJ927" s="3"/>
      <c r="RTK927" s="721"/>
      <c r="RTL927" s="3"/>
      <c r="RTM927" s="525"/>
      <c r="RTN927" s="3"/>
      <c r="RTO927" s="721"/>
      <c r="RTP927" s="3"/>
      <c r="RTQ927" s="525"/>
      <c r="RTR927" s="3"/>
      <c r="RTS927" s="721"/>
      <c r="RTT927" s="3"/>
      <c r="RTU927" s="525"/>
      <c r="RTV927" s="3"/>
      <c r="RTW927" s="721"/>
      <c r="RTX927" s="3"/>
      <c r="RTY927" s="525"/>
      <c r="RTZ927" s="3"/>
      <c r="RUA927" s="721"/>
      <c r="RUB927" s="3"/>
      <c r="RUC927" s="525"/>
      <c r="RUD927" s="3"/>
      <c r="RUE927" s="721"/>
      <c r="RUF927" s="3"/>
      <c r="RUG927" s="525"/>
      <c r="RUH927" s="3"/>
      <c r="RUI927" s="721"/>
      <c r="RUJ927" s="3"/>
      <c r="RUK927" s="525"/>
      <c r="RUL927" s="3"/>
      <c r="RUM927" s="721"/>
      <c r="RUN927" s="3"/>
      <c r="RUO927" s="525"/>
      <c r="RUP927" s="3"/>
      <c r="RUQ927" s="721"/>
      <c r="RUR927" s="3"/>
      <c r="RUS927" s="525"/>
      <c r="RUT927" s="3"/>
      <c r="RUU927" s="721"/>
      <c r="RUV927" s="3"/>
      <c r="RUW927" s="525"/>
      <c r="RUX927" s="3"/>
      <c r="RUY927" s="721"/>
      <c r="RUZ927" s="3"/>
      <c r="RVA927" s="525"/>
      <c r="RVB927" s="3"/>
      <c r="RVC927" s="721"/>
      <c r="RVD927" s="3"/>
      <c r="RVE927" s="525"/>
      <c r="RVF927" s="3"/>
      <c r="RVG927" s="721"/>
      <c r="RVH927" s="3"/>
      <c r="RVI927" s="525"/>
      <c r="RVJ927" s="3"/>
      <c r="RVK927" s="721"/>
      <c r="RVL927" s="3"/>
      <c r="RVM927" s="525"/>
      <c r="RVN927" s="3"/>
      <c r="RVO927" s="721"/>
      <c r="RVP927" s="3"/>
      <c r="RVQ927" s="525"/>
      <c r="RVR927" s="3"/>
      <c r="RVS927" s="721"/>
      <c r="RVT927" s="3"/>
      <c r="RVU927" s="525"/>
      <c r="RVV927" s="3"/>
      <c r="RVW927" s="721"/>
      <c r="RVX927" s="3"/>
      <c r="RVY927" s="525"/>
      <c r="RVZ927" s="3"/>
      <c r="RWA927" s="721"/>
      <c r="RWB927" s="3"/>
      <c r="RWC927" s="525"/>
      <c r="RWD927" s="3"/>
      <c r="RWE927" s="721"/>
      <c r="RWF927" s="3"/>
      <c r="RWG927" s="525"/>
      <c r="RWH927" s="3"/>
      <c r="RWI927" s="721"/>
      <c r="RWJ927" s="3"/>
      <c r="RWK927" s="525"/>
      <c r="RWL927" s="3"/>
      <c r="RWM927" s="721"/>
      <c r="RWN927" s="3"/>
      <c r="RWO927" s="525"/>
      <c r="RWP927" s="3"/>
      <c r="RWQ927" s="721"/>
      <c r="RWR927" s="3"/>
      <c r="RWS927" s="525"/>
      <c r="RWT927" s="3"/>
      <c r="RWU927" s="721"/>
      <c r="RWV927" s="3"/>
      <c r="RWW927" s="525"/>
      <c r="RWX927" s="3"/>
      <c r="RWY927" s="721"/>
      <c r="RWZ927" s="3"/>
      <c r="RXA927" s="525"/>
      <c r="RXB927" s="3"/>
      <c r="RXC927" s="721"/>
      <c r="RXD927" s="3"/>
      <c r="RXE927" s="525"/>
      <c r="RXF927" s="3"/>
      <c r="RXG927" s="721"/>
      <c r="RXH927" s="3"/>
      <c r="RXI927" s="525"/>
      <c r="RXJ927" s="3"/>
      <c r="RXK927" s="721"/>
      <c r="RXL927" s="3"/>
      <c r="RXM927" s="525"/>
      <c r="RXN927" s="3"/>
      <c r="RXO927" s="721"/>
      <c r="RXP927" s="3"/>
      <c r="RXQ927" s="525"/>
      <c r="RXR927" s="3"/>
      <c r="RXS927" s="721"/>
      <c r="RXT927" s="3"/>
      <c r="RXU927" s="525"/>
      <c r="RXV927" s="3"/>
      <c r="RXW927" s="721"/>
      <c r="RXX927" s="3"/>
      <c r="RXY927" s="525"/>
      <c r="RXZ927" s="3"/>
      <c r="RYA927" s="721"/>
      <c r="RYB927" s="3"/>
      <c r="RYC927" s="525"/>
      <c r="RYD927" s="3"/>
      <c r="RYE927" s="721"/>
      <c r="RYF927" s="3"/>
      <c r="RYG927" s="525"/>
      <c r="RYH927" s="3"/>
      <c r="RYI927" s="721"/>
      <c r="RYJ927" s="3"/>
      <c r="RYK927" s="525"/>
      <c r="RYL927" s="3"/>
      <c r="RYM927" s="721"/>
      <c r="RYN927" s="3"/>
      <c r="RYO927" s="525"/>
      <c r="RYP927" s="3"/>
      <c r="RYQ927" s="721"/>
      <c r="RYR927" s="3"/>
      <c r="RYS927" s="525"/>
      <c r="RYT927" s="3"/>
      <c r="RYU927" s="721"/>
      <c r="RYV927" s="3"/>
      <c r="RYW927" s="525"/>
      <c r="RYX927" s="3"/>
      <c r="RYY927" s="721"/>
      <c r="RYZ927" s="3"/>
      <c r="RZA927" s="525"/>
      <c r="RZB927" s="3"/>
      <c r="RZC927" s="721"/>
      <c r="RZD927" s="3"/>
      <c r="RZE927" s="525"/>
      <c r="RZF927" s="3"/>
      <c r="RZG927" s="721"/>
      <c r="RZH927" s="3"/>
      <c r="RZI927" s="525"/>
      <c r="RZJ927" s="3"/>
      <c r="RZK927" s="721"/>
      <c r="RZL927" s="3"/>
      <c r="RZM927" s="525"/>
      <c r="RZN927" s="3"/>
      <c r="RZO927" s="721"/>
      <c r="RZP927" s="3"/>
      <c r="RZQ927" s="525"/>
      <c r="RZR927" s="3"/>
      <c r="RZS927" s="721"/>
      <c r="RZT927" s="3"/>
      <c r="RZU927" s="525"/>
      <c r="RZV927" s="3"/>
      <c r="RZW927" s="721"/>
      <c r="RZX927" s="3"/>
      <c r="RZY927" s="525"/>
      <c r="RZZ927" s="3"/>
      <c r="SAA927" s="721"/>
      <c r="SAB927" s="3"/>
      <c r="SAC927" s="525"/>
      <c r="SAD927" s="3"/>
      <c r="SAE927" s="721"/>
      <c r="SAF927" s="3"/>
      <c r="SAG927" s="525"/>
      <c r="SAH927" s="3"/>
      <c r="SAI927" s="721"/>
      <c r="SAJ927" s="3"/>
      <c r="SAK927" s="525"/>
      <c r="SAL927" s="3"/>
      <c r="SAM927" s="721"/>
      <c r="SAN927" s="3"/>
      <c r="SAO927" s="525"/>
      <c r="SAP927" s="3"/>
      <c r="SAQ927" s="721"/>
      <c r="SAR927" s="3"/>
      <c r="SAS927" s="525"/>
      <c r="SAT927" s="3"/>
      <c r="SAU927" s="721"/>
      <c r="SAV927" s="3"/>
      <c r="SAW927" s="525"/>
      <c r="SAX927" s="3"/>
      <c r="SAY927" s="721"/>
      <c r="SAZ927" s="3"/>
      <c r="SBA927" s="525"/>
      <c r="SBB927" s="3"/>
      <c r="SBC927" s="721"/>
      <c r="SBD927" s="3"/>
      <c r="SBE927" s="525"/>
      <c r="SBF927" s="3"/>
      <c r="SBG927" s="721"/>
      <c r="SBH927" s="3"/>
      <c r="SBI927" s="525"/>
      <c r="SBJ927" s="3"/>
      <c r="SBK927" s="721"/>
      <c r="SBL927" s="3"/>
      <c r="SBM927" s="525"/>
      <c r="SBN927" s="3"/>
      <c r="SBO927" s="721"/>
      <c r="SBP927" s="3"/>
      <c r="SBQ927" s="525"/>
      <c r="SBR927" s="3"/>
      <c r="SBS927" s="721"/>
      <c r="SBT927" s="3"/>
      <c r="SBU927" s="525"/>
      <c r="SBV927" s="3"/>
      <c r="SBW927" s="721"/>
      <c r="SBX927" s="3"/>
      <c r="SBY927" s="525"/>
      <c r="SBZ927" s="3"/>
      <c r="SCA927" s="721"/>
      <c r="SCB927" s="3"/>
      <c r="SCC927" s="525"/>
      <c r="SCD927" s="3"/>
      <c r="SCE927" s="721"/>
      <c r="SCF927" s="3"/>
      <c r="SCG927" s="525"/>
      <c r="SCH927" s="3"/>
      <c r="SCI927" s="721"/>
      <c r="SCJ927" s="3"/>
      <c r="SCK927" s="525"/>
      <c r="SCL927" s="3"/>
      <c r="SCM927" s="721"/>
      <c r="SCN927" s="3"/>
      <c r="SCO927" s="525"/>
      <c r="SCP927" s="3"/>
      <c r="SCQ927" s="721"/>
      <c r="SCR927" s="3"/>
      <c r="SCS927" s="525"/>
      <c r="SCT927" s="3"/>
      <c r="SCU927" s="721"/>
      <c r="SCV927" s="3"/>
      <c r="SCW927" s="525"/>
      <c r="SCX927" s="3"/>
      <c r="SCY927" s="721"/>
      <c r="SCZ927" s="3"/>
      <c r="SDA927" s="525"/>
      <c r="SDB927" s="3"/>
      <c r="SDC927" s="721"/>
      <c r="SDD927" s="3"/>
      <c r="SDE927" s="525"/>
      <c r="SDF927" s="3"/>
      <c r="SDG927" s="721"/>
      <c r="SDH927" s="3"/>
      <c r="SDI927" s="525"/>
      <c r="SDJ927" s="3"/>
      <c r="SDK927" s="721"/>
      <c r="SDL927" s="3"/>
      <c r="SDM927" s="525"/>
      <c r="SDN927" s="3"/>
      <c r="SDO927" s="721"/>
      <c r="SDP927" s="3"/>
      <c r="SDQ927" s="525"/>
      <c r="SDR927" s="3"/>
      <c r="SDS927" s="721"/>
      <c r="SDT927" s="3"/>
      <c r="SDU927" s="525"/>
      <c r="SDV927" s="3"/>
      <c r="SDW927" s="721"/>
      <c r="SDX927" s="3"/>
      <c r="SDY927" s="525"/>
      <c r="SDZ927" s="3"/>
      <c r="SEA927" s="721"/>
      <c r="SEB927" s="3"/>
      <c r="SEC927" s="525"/>
      <c r="SED927" s="3"/>
      <c r="SEE927" s="721"/>
      <c r="SEF927" s="3"/>
      <c r="SEG927" s="525"/>
      <c r="SEH927" s="3"/>
      <c r="SEI927" s="721"/>
      <c r="SEJ927" s="3"/>
      <c r="SEK927" s="525"/>
      <c r="SEL927" s="3"/>
      <c r="SEM927" s="721"/>
      <c r="SEN927" s="3"/>
      <c r="SEO927" s="525"/>
      <c r="SEP927" s="3"/>
      <c r="SEQ927" s="721"/>
      <c r="SER927" s="3"/>
      <c r="SES927" s="525"/>
      <c r="SET927" s="3"/>
      <c r="SEU927" s="721"/>
      <c r="SEV927" s="3"/>
      <c r="SEW927" s="525"/>
      <c r="SEX927" s="3"/>
      <c r="SEY927" s="721"/>
      <c r="SEZ927" s="3"/>
      <c r="SFA927" s="525"/>
      <c r="SFB927" s="3"/>
      <c r="SFC927" s="721"/>
      <c r="SFD927" s="3"/>
      <c r="SFE927" s="525"/>
      <c r="SFF927" s="3"/>
      <c r="SFG927" s="721"/>
      <c r="SFH927" s="3"/>
      <c r="SFI927" s="525"/>
      <c r="SFJ927" s="3"/>
      <c r="SFK927" s="721"/>
      <c r="SFL927" s="3"/>
      <c r="SFM927" s="525"/>
      <c r="SFN927" s="3"/>
      <c r="SFO927" s="721"/>
      <c r="SFP927" s="3"/>
      <c r="SFQ927" s="525"/>
      <c r="SFR927" s="3"/>
      <c r="SFS927" s="721"/>
      <c r="SFT927" s="3"/>
      <c r="SFU927" s="525"/>
      <c r="SFV927" s="3"/>
      <c r="SFW927" s="721"/>
      <c r="SFX927" s="3"/>
      <c r="SFY927" s="525"/>
      <c r="SFZ927" s="3"/>
      <c r="SGA927" s="721"/>
      <c r="SGB927" s="3"/>
      <c r="SGC927" s="525"/>
      <c r="SGD927" s="3"/>
      <c r="SGE927" s="721"/>
      <c r="SGF927" s="3"/>
      <c r="SGG927" s="525"/>
      <c r="SGH927" s="3"/>
      <c r="SGI927" s="721"/>
      <c r="SGJ927" s="3"/>
      <c r="SGK927" s="525"/>
      <c r="SGL927" s="3"/>
      <c r="SGM927" s="721"/>
      <c r="SGN927" s="3"/>
      <c r="SGO927" s="525"/>
      <c r="SGP927" s="3"/>
      <c r="SGQ927" s="721"/>
      <c r="SGR927" s="3"/>
      <c r="SGS927" s="525"/>
      <c r="SGT927" s="3"/>
      <c r="SGU927" s="721"/>
      <c r="SGV927" s="3"/>
      <c r="SGW927" s="525"/>
      <c r="SGX927" s="3"/>
      <c r="SGY927" s="721"/>
      <c r="SGZ927" s="3"/>
      <c r="SHA927" s="525"/>
      <c r="SHB927" s="3"/>
      <c r="SHC927" s="721"/>
      <c r="SHD927" s="3"/>
      <c r="SHE927" s="525"/>
      <c r="SHF927" s="3"/>
      <c r="SHG927" s="721"/>
      <c r="SHH927" s="3"/>
      <c r="SHI927" s="525"/>
      <c r="SHJ927" s="3"/>
      <c r="SHK927" s="721"/>
      <c r="SHL927" s="3"/>
      <c r="SHM927" s="525"/>
      <c r="SHN927" s="3"/>
      <c r="SHO927" s="721"/>
      <c r="SHP927" s="3"/>
      <c r="SHQ927" s="525"/>
      <c r="SHR927" s="3"/>
      <c r="SHS927" s="721"/>
      <c r="SHT927" s="3"/>
      <c r="SHU927" s="525"/>
      <c r="SHV927" s="3"/>
      <c r="SHW927" s="721"/>
      <c r="SHX927" s="3"/>
      <c r="SHY927" s="525"/>
      <c r="SHZ927" s="3"/>
      <c r="SIA927" s="721"/>
      <c r="SIB927" s="3"/>
      <c r="SIC927" s="525"/>
      <c r="SID927" s="3"/>
      <c r="SIE927" s="721"/>
      <c r="SIF927" s="3"/>
      <c r="SIG927" s="525"/>
      <c r="SIH927" s="3"/>
      <c r="SII927" s="721"/>
      <c r="SIJ927" s="3"/>
      <c r="SIK927" s="525"/>
      <c r="SIL927" s="3"/>
      <c r="SIM927" s="721"/>
      <c r="SIN927" s="3"/>
      <c r="SIO927" s="525"/>
      <c r="SIP927" s="3"/>
      <c r="SIQ927" s="721"/>
      <c r="SIR927" s="3"/>
      <c r="SIS927" s="525"/>
      <c r="SIT927" s="3"/>
      <c r="SIU927" s="721"/>
      <c r="SIV927" s="3"/>
      <c r="SIW927" s="525"/>
      <c r="SIX927" s="3"/>
      <c r="SIY927" s="721"/>
      <c r="SIZ927" s="3"/>
      <c r="SJA927" s="525"/>
      <c r="SJB927" s="3"/>
      <c r="SJC927" s="721"/>
      <c r="SJD927" s="3"/>
      <c r="SJE927" s="525"/>
      <c r="SJF927" s="3"/>
      <c r="SJG927" s="721"/>
      <c r="SJH927" s="3"/>
      <c r="SJI927" s="525"/>
      <c r="SJJ927" s="3"/>
      <c r="SJK927" s="721"/>
      <c r="SJL927" s="3"/>
      <c r="SJM927" s="525"/>
      <c r="SJN927" s="3"/>
      <c r="SJO927" s="721"/>
      <c r="SJP927" s="3"/>
      <c r="SJQ927" s="525"/>
      <c r="SJR927" s="3"/>
      <c r="SJS927" s="721"/>
      <c r="SJT927" s="3"/>
      <c r="SJU927" s="525"/>
      <c r="SJV927" s="3"/>
      <c r="SJW927" s="721"/>
      <c r="SJX927" s="3"/>
      <c r="SJY927" s="525"/>
      <c r="SJZ927" s="3"/>
      <c r="SKA927" s="721"/>
      <c r="SKB927" s="3"/>
      <c r="SKC927" s="525"/>
      <c r="SKD927" s="3"/>
      <c r="SKE927" s="721"/>
      <c r="SKF927" s="3"/>
      <c r="SKG927" s="525"/>
      <c r="SKH927" s="3"/>
      <c r="SKI927" s="721"/>
      <c r="SKJ927" s="3"/>
      <c r="SKK927" s="525"/>
      <c r="SKL927" s="3"/>
      <c r="SKM927" s="721"/>
      <c r="SKN927" s="3"/>
      <c r="SKO927" s="525"/>
      <c r="SKP927" s="3"/>
      <c r="SKQ927" s="721"/>
      <c r="SKR927" s="3"/>
      <c r="SKS927" s="525"/>
      <c r="SKT927" s="3"/>
      <c r="SKU927" s="721"/>
      <c r="SKV927" s="3"/>
      <c r="SKW927" s="525"/>
      <c r="SKX927" s="3"/>
      <c r="SKY927" s="721"/>
      <c r="SKZ927" s="3"/>
      <c r="SLA927" s="525"/>
      <c r="SLB927" s="3"/>
      <c r="SLC927" s="721"/>
      <c r="SLD927" s="3"/>
      <c r="SLE927" s="525"/>
      <c r="SLF927" s="3"/>
      <c r="SLG927" s="721"/>
      <c r="SLH927" s="3"/>
      <c r="SLI927" s="525"/>
      <c r="SLJ927" s="3"/>
      <c r="SLK927" s="721"/>
      <c r="SLL927" s="3"/>
      <c r="SLM927" s="525"/>
      <c r="SLN927" s="3"/>
      <c r="SLO927" s="721"/>
      <c r="SLP927" s="3"/>
      <c r="SLQ927" s="525"/>
      <c r="SLR927" s="3"/>
      <c r="SLS927" s="721"/>
      <c r="SLT927" s="3"/>
      <c r="SLU927" s="525"/>
      <c r="SLV927" s="3"/>
      <c r="SLW927" s="721"/>
      <c r="SLX927" s="3"/>
      <c r="SLY927" s="525"/>
      <c r="SLZ927" s="3"/>
      <c r="SMA927" s="721"/>
      <c r="SMB927" s="3"/>
      <c r="SMC927" s="525"/>
      <c r="SMD927" s="3"/>
      <c r="SME927" s="721"/>
      <c r="SMF927" s="3"/>
      <c r="SMG927" s="525"/>
      <c r="SMH927" s="3"/>
      <c r="SMI927" s="721"/>
      <c r="SMJ927" s="3"/>
      <c r="SMK927" s="525"/>
      <c r="SML927" s="3"/>
      <c r="SMM927" s="721"/>
      <c r="SMN927" s="3"/>
      <c r="SMO927" s="525"/>
      <c r="SMP927" s="3"/>
      <c r="SMQ927" s="721"/>
      <c r="SMR927" s="3"/>
      <c r="SMS927" s="525"/>
      <c r="SMT927" s="3"/>
      <c r="SMU927" s="721"/>
      <c r="SMV927" s="3"/>
      <c r="SMW927" s="525"/>
      <c r="SMX927" s="3"/>
      <c r="SMY927" s="721"/>
      <c r="SMZ927" s="3"/>
      <c r="SNA927" s="525"/>
      <c r="SNB927" s="3"/>
      <c r="SNC927" s="721"/>
      <c r="SND927" s="3"/>
      <c r="SNE927" s="525"/>
      <c r="SNF927" s="3"/>
      <c r="SNG927" s="721"/>
      <c r="SNH927" s="3"/>
      <c r="SNI927" s="525"/>
      <c r="SNJ927" s="3"/>
      <c r="SNK927" s="721"/>
      <c r="SNL927" s="3"/>
      <c r="SNM927" s="525"/>
      <c r="SNN927" s="3"/>
      <c r="SNO927" s="721"/>
      <c r="SNP927" s="3"/>
      <c r="SNQ927" s="525"/>
      <c r="SNR927" s="3"/>
      <c r="SNS927" s="721"/>
      <c r="SNT927" s="3"/>
      <c r="SNU927" s="525"/>
      <c r="SNV927" s="3"/>
      <c r="SNW927" s="721"/>
      <c r="SNX927" s="3"/>
      <c r="SNY927" s="525"/>
      <c r="SNZ927" s="3"/>
      <c r="SOA927" s="721"/>
      <c r="SOB927" s="3"/>
      <c r="SOC927" s="525"/>
      <c r="SOD927" s="3"/>
      <c r="SOE927" s="721"/>
      <c r="SOF927" s="3"/>
      <c r="SOG927" s="525"/>
      <c r="SOH927" s="3"/>
      <c r="SOI927" s="721"/>
      <c r="SOJ927" s="3"/>
      <c r="SOK927" s="525"/>
      <c r="SOL927" s="3"/>
      <c r="SOM927" s="721"/>
      <c r="SON927" s="3"/>
      <c r="SOO927" s="525"/>
      <c r="SOP927" s="3"/>
      <c r="SOQ927" s="721"/>
      <c r="SOR927" s="3"/>
      <c r="SOS927" s="525"/>
      <c r="SOT927" s="3"/>
      <c r="SOU927" s="721"/>
      <c r="SOV927" s="3"/>
      <c r="SOW927" s="525"/>
      <c r="SOX927" s="3"/>
      <c r="SOY927" s="721"/>
      <c r="SOZ927" s="3"/>
      <c r="SPA927" s="525"/>
      <c r="SPB927" s="3"/>
      <c r="SPC927" s="721"/>
      <c r="SPD927" s="3"/>
      <c r="SPE927" s="525"/>
      <c r="SPF927" s="3"/>
      <c r="SPG927" s="721"/>
      <c r="SPH927" s="3"/>
      <c r="SPI927" s="525"/>
      <c r="SPJ927" s="3"/>
      <c r="SPK927" s="721"/>
      <c r="SPL927" s="3"/>
      <c r="SPM927" s="525"/>
      <c r="SPN927" s="3"/>
      <c r="SPO927" s="721"/>
      <c r="SPP927" s="3"/>
      <c r="SPQ927" s="525"/>
      <c r="SPR927" s="3"/>
      <c r="SPS927" s="721"/>
      <c r="SPT927" s="3"/>
      <c r="SPU927" s="525"/>
      <c r="SPV927" s="3"/>
      <c r="SPW927" s="721"/>
      <c r="SPX927" s="3"/>
      <c r="SPY927" s="525"/>
      <c r="SPZ927" s="3"/>
      <c r="SQA927" s="721"/>
      <c r="SQB927" s="3"/>
      <c r="SQC927" s="525"/>
      <c r="SQD927" s="3"/>
      <c r="SQE927" s="721"/>
      <c r="SQF927" s="3"/>
      <c r="SQG927" s="525"/>
      <c r="SQH927" s="3"/>
      <c r="SQI927" s="721"/>
      <c r="SQJ927" s="3"/>
      <c r="SQK927" s="525"/>
      <c r="SQL927" s="3"/>
      <c r="SQM927" s="721"/>
      <c r="SQN927" s="3"/>
      <c r="SQO927" s="525"/>
      <c r="SQP927" s="3"/>
      <c r="SQQ927" s="721"/>
      <c r="SQR927" s="3"/>
      <c r="SQS927" s="525"/>
      <c r="SQT927" s="3"/>
      <c r="SQU927" s="721"/>
      <c r="SQV927" s="3"/>
      <c r="SQW927" s="525"/>
      <c r="SQX927" s="3"/>
      <c r="SQY927" s="721"/>
      <c r="SQZ927" s="3"/>
      <c r="SRA927" s="525"/>
      <c r="SRB927" s="3"/>
      <c r="SRC927" s="721"/>
      <c r="SRD927" s="3"/>
      <c r="SRE927" s="525"/>
      <c r="SRF927" s="3"/>
      <c r="SRG927" s="721"/>
      <c r="SRH927" s="3"/>
      <c r="SRI927" s="525"/>
      <c r="SRJ927" s="3"/>
      <c r="SRK927" s="721"/>
      <c r="SRL927" s="3"/>
      <c r="SRM927" s="525"/>
      <c r="SRN927" s="3"/>
      <c r="SRO927" s="721"/>
      <c r="SRP927" s="3"/>
      <c r="SRQ927" s="525"/>
      <c r="SRR927" s="3"/>
      <c r="SRS927" s="721"/>
      <c r="SRT927" s="3"/>
      <c r="SRU927" s="525"/>
      <c r="SRV927" s="3"/>
      <c r="SRW927" s="721"/>
      <c r="SRX927" s="3"/>
      <c r="SRY927" s="525"/>
      <c r="SRZ927" s="3"/>
      <c r="SSA927" s="721"/>
      <c r="SSB927" s="3"/>
      <c r="SSC927" s="525"/>
      <c r="SSD927" s="3"/>
      <c r="SSE927" s="721"/>
      <c r="SSF927" s="3"/>
      <c r="SSG927" s="525"/>
      <c r="SSH927" s="3"/>
      <c r="SSI927" s="721"/>
      <c r="SSJ927" s="3"/>
      <c r="SSK927" s="525"/>
      <c r="SSL927" s="3"/>
      <c r="SSM927" s="721"/>
      <c r="SSN927" s="3"/>
      <c r="SSO927" s="525"/>
      <c r="SSP927" s="3"/>
      <c r="SSQ927" s="721"/>
      <c r="SSR927" s="3"/>
      <c r="SSS927" s="525"/>
      <c r="SST927" s="3"/>
      <c r="SSU927" s="721"/>
      <c r="SSV927" s="3"/>
      <c r="SSW927" s="525"/>
      <c r="SSX927" s="3"/>
      <c r="SSY927" s="721"/>
      <c r="SSZ927" s="3"/>
      <c r="STA927" s="525"/>
      <c r="STB927" s="3"/>
      <c r="STC927" s="721"/>
      <c r="STD927" s="3"/>
      <c r="STE927" s="525"/>
      <c r="STF927" s="3"/>
      <c r="STG927" s="721"/>
      <c r="STH927" s="3"/>
      <c r="STI927" s="525"/>
      <c r="STJ927" s="3"/>
      <c r="STK927" s="721"/>
      <c r="STL927" s="3"/>
      <c r="STM927" s="525"/>
      <c r="STN927" s="3"/>
      <c r="STO927" s="721"/>
      <c r="STP927" s="3"/>
      <c r="STQ927" s="525"/>
      <c r="STR927" s="3"/>
      <c r="STS927" s="721"/>
      <c r="STT927" s="3"/>
      <c r="STU927" s="525"/>
      <c r="STV927" s="3"/>
      <c r="STW927" s="721"/>
      <c r="STX927" s="3"/>
      <c r="STY927" s="525"/>
      <c r="STZ927" s="3"/>
      <c r="SUA927" s="721"/>
      <c r="SUB927" s="3"/>
      <c r="SUC927" s="525"/>
      <c r="SUD927" s="3"/>
      <c r="SUE927" s="721"/>
      <c r="SUF927" s="3"/>
      <c r="SUG927" s="525"/>
      <c r="SUH927" s="3"/>
      <c r="SUI927" s="721"/>
      <c r="SUJ927" s="3"/>
      <c r="SUK927" s="525"/>
      <c r="SUL927" s="3"/>
      <c r="SUM927" s="721"/>
      <c r="SUN927" s="3"/>
      <c r="SUO927" s="525"/>
      <c r="SUP927" s="3"/>
      <c r="SUQ927" s="721"/>
      <c r="SUR927" s="3"/>
      <c r="SUS927" s="525"/>
      <c r="SUT927" s="3"/>
      <c r="SUU927" s="721"/>
      <c r="SUV927" s="3"/>
      <c r="SUW927" s="525"/>
      <c r="SUX927" s="3"/>
      <c r="SUY927" s="721"/>
      <c r="SUZ927" s="3"/>
      <c r="SVA927" s="525"/>
      <c r="SVB927" s="3"/>
      <c r="SVC927" s="721"/>
      <c r="SVD927" s="3"/>
      <c r="SVE927" s="525"/>
      <c r="SVF927" s="3"/>
      <c r="SVG927" s="721"/>
      <c r="SVH927" s="3"/>
      <c r="SVI927" s="525"/>
      <c r="SVJ927" s="3"/>
      <c r="SVK927" s="721"/>
      <c r="SVL927" s="3"/>
      <c r="SVM927" s="525"/>
      <c r="SVN927" s="3"/>
      <c r="SVO927" s="721"/>
      <c r="SVP927" s="3"/>
      <c r="SVQ927" s="525"/>
      <c r="SVR927" s="3"/>
      <c r="SVS927" s="721"/>
      <c r="SVT927" s="3"/>
      <c r="SVU927" s="525"/>
      <c r="SVV927" s="3"/>
      <c r="SVW927" s="721"/>
      <c r="SVX927" s="3"/>
      <c r="SVY927" s="525"/>
      <c r="SVZ927" s="3"/>
      <c r="SWA927" s="721"/>
      <c r="SWB927" s="3"/>
      <c r="SWC927" s="525"/>
      <c r="SWD927" s="3"/>
      <c r="SWE927" s="721"/>
      <c r="SWF927" s="3"/>
      <c r="SWG927" s="525"/>
      <c r="SWH927" s="3"/>
      <c r="SWI927" s="721"/>
      <c r="SWJ927" s="3"/>
      <c r="SWK927" s="525"/>
      <c r="SWL927" s="3"/>
      <c r="SWM927" s="721"/>
      <c r="SWN927" s="3"/>
      <c r="SWO927" s="525"/>
      <c r="SWP927" s="3"/>
      <c r="SWQ927" s="721"/>
      <c r="SWR927" s="3"/>
      <c r="SWS927" s="525"/>
      <c r="SWT927" s="3"/>
      <c r="SWU927" s="721"/>
      <c r="SWV927" s="3"/>
      <c r="SWW927" s="525"/>
      <c r="SWX927" s="3"/>
      <c r="SWY927" s="721"/>
      <c r="SWZ927" s="3"/>
      <c r="SXA927" s="525"/>
      <c r="SXB927" s="3"/>
      <c r="SXC927" s="721"/>
      <c r="SXD927" s="3"/>
      <c r="SXE927" s="525"/>
      <c r="SXF927" s="3"/>
      <c r="SXG927" s="721"/>
      <c r="SXH927" s="3"/>
      <c r="SXI927" s="525"/>
      <c r="SXJ927" s="3"/>
      <c r="SXK927" s="721"/>
      <c r="SXL927" s="3"/>
      <c r="SXM927" s="525"/>
      <c r="SXN927" s="3"/>
      <c r="SXO927" s="721"/>
      <c r="SXP927" s="3"/>
      <c r="SXQ927" s="525"/>
      <c r="SXR927" s="3"/>
      <c r="SXS927" s="721"/>
      <c r="SXT927" s="3"/>
      <c r="SXU927" s="525"/>
      <c r="SXV927" s="3"/>
      <c r="SXW927" s="721"/>
      <c r="SXX927" s="3"/>
      <c r="SXY927" s="525"/>
      <c r="SXZ927" s="3"/>
      <c r="SYA927" s="721"/>
      <c r="SYB927" s="3"/>
      <c r="SYC927" s="525"/>
      <c r="SYD927" s="3"/>
      <c r="SYE927" s="721"/>
      <c r="SYF927" s="3"/>
      <c r="SYG927" s="525"/>
      <c r="SYH927" s="3"/>
      <c r="SYI927" s="721"/>
      <c r="SYJ927" s="3"/>
      <c r="SYK927" s="525"/>
      <c r="SYL927" s="3"/>
      <c r="SYM927" s="721"/>
      <c r="SYN927" s="3"/>
      <c r="SYO927" s="525"/>
      <c r="SYP927" s="3"/>
      <c r="SYQ927" s="721"/>
      <c r="SYR927" s="3"/>
      <c r="SYS927" s="525"/>
      <c r="SYT927" s="3"/>
      <c r="SYU927" s="721"/>
      <c r="SYV927" s="3"/>
      <c r="SYW927" s="525"/>
      <c r="SYX927" s="3"/>
      <c r="SYY927" s="721"/>
      <c r="SYZ927" s="3"/>
      <c r="SZA927" s="525"/>
      <c r="SZB927" s="3"/>
      <c r="SZC927" s="721"/>
      <c r="SZD927" s="3"/>
      <c r="SZE927" s="525"/>
      <c r="SZF927" s="3"/>
      <c r="SZG927" s="721"/>
      <c r="SZH927" s="3"/>
      <c r="SZI927" s="525"/>
      <c r="SZJ927" s="3"/>
      <c r="SZK927" s="721"/>
      <c r="SZL927" s="3"/>
      <c r="SZM927" s="525"/>
      <c r="SZN927" s="3"/>
      <c r="SZO927" s="721"/>
      <c r="SZP927" s="3"/>
      <c r="SZQ927" s="525"/>
      <c r="SZR927" s="3"/>
      <c r="SZS927" s="721"/>
      <c r="SZT927" s="3"/>
      <c r="SZU927" s="525"/>
      <c r="SZV927" s="3"/>
      <c r="SZW927" s="721"/>
      <c r="SZX927" s="3"/>
      <c r="SZY927" s="525"/>
      <c r="SZZ927" s="3"/>
      <c r="TAA927" s="721"/>
      <c r="TAB927" s="3"/>
      <c r="TAC927" s="525"/>
      <c r="TAD927" s="3"/>
      <c r="TAE927" s="721"/>
      <c r="TAF927" s="3"/>
      <c r="TAG927" s="525"/>
      <c r="TAH927" s="3"/>
      <c r="TAI927" s="721"/>
      <c r="TAJ927" s="3"/>
      <c r="TAK927" s="525"/>
      <c r="TAL927" s="3"/>
      <c r="TAM927" s="721"/>
      <c r="TAN927" s="3"/>
      <c r="TAO927" s="525"/>
      <c r="TAP927" s="3"/>
      <c r="TAQ927" s="721"/>
      <c r="TAR927" s="3"/>
      <c r="TAS927" s="525"/>
      <c r="TAT927" s="3"/>
      <c r="TAU927" s="721"/>
      <c r="TAV927" s="3"/>
      <c r="TAW927" s="525"/>
      <c r="TAX927" s="3"/>
      <c r="TAY927" s="721"/>
      <c r="TAZ927" s="3"/>
      <c r="TBA927" s="525"/>
      <c r="TBB927" s="3"/>
      <c r="TBC927" s="721"/>
      <c r="TBD927" s="3"/>
      <c r="TBE927" s="525"/>
      <c r="TBF927" s="3"/>
      <c r="TBG927" s="721"/>
      <c r="TBH927" s="3"/>
      <c r="TBI927" s="525"/>
      <c r="TBJ927" s="3"/>
      <c r="TBK927" s="721"/>
      <c r="TBL927" s="3"/>
      <c r="TBM927" s="525"/>
      <c r="TBN927" s="3"/>
      <c r="TBO927" s="721"/>
      <c r="TBP927" s="3"/>
      <c r="TBQ927" s="525"/>
      <c r="TBR927" s="3"/>
      <c r="TBS927" s="721"/>
      <c r="TBT927" s="3"/>
      <c r="TBU927" s="525"/>
      <c r="TBV927" s="3"/>
      <c r="TBW927" s="721"/>
      <c r="TBX927" s="3"/>
      <c r="TBY927" s="525"/>
      <c r="TBZ927" s="3"/>
      <c r="TCA927" s="721"/>
      <c r="TCB927" s="3"/>
      <c r="TCC927" s="525"/>
      <c r="TCD927" s="3"/>
      <c r="TCE927" s="721"/>
      <c r="TCF927" s="3"/>
      <c r="TCG927" s="525"/>
      <c r="TCH927" s="3"/>
      <c r="TCI927" s="721"/>
      <c r="TCJ927" s="3"/>
      <c r="TCK927" s="525"/>
      <c r="TCL927" s="3"/>
      <c r="TCM927" s="721"/>
      <c r="TCN927" s="3"/>
      <c r="TCO927" s="525"/>
      <c r="TCP927" s="3"/>
      <c r="TCQ927" s="721"/>
      <c r="TCR927" s="3"/>
      <c r="TCS927" s="525"/>
      <c r="TCT927" s="3"/>
      <c r="TCU927" s="721"/>
      <c r="TCV927" s="3"/>
      <c r="TCW927" s="525"/>
      <c r="TCX927" s="3"/>
      <c r="TCY927" s="721"/>
      <c r="TCZ927" s="3"/>
      <c r="TDA927" s="525"/>
      <c r="TDB927" s="3"/>
      <c r="TDC927" s="721"/>
      <c r="TDD927" s="3"/>
      <c r="TDE927" s="525"/>
      <c r="TDF927" s="3"/>
      <c r="TDG927" s="721"/>
      <c r="TDH927" s="3"/>
      <c r="TDI927" s="525"/>
      <c r="TDJ927" s="3"/>
      <c r="TDK927" s="721"/>
      <c r="TDL927" s="3"/>
      <c r="TDM927" s="525"/>
      <c r="TDN927" s="3"/>
      <c r="TDO927" s="721"/>
      <c r="TDP927" s="3"/>
      <c r="TDQ927" s="525"/>
      <c r="TDR927" s="3"/>
      <c r="TDS927" s="721"/>
      <c r="TDT927" s="3"/>
      <c r="TDU927" s="525"/>
      <c r="TDV927" s="3"/>
      <c r="TDW927" s="721"/>
      <c r="TDX927" s="3"/>
      <c r="TDY927" s="525"/>
      <c r="TDZ927" s="3"/>
      <c r="TEA927" s="721"/>
      <c r="TEB927" s="3"/>
      <c r="TEC927" s="525"/>
      <c r="TED927" s="3"/>
      <c r="TEE927" s="721"/>
      <c r="TEF927" s="3"/>
      <c r="TEG927" s="525"/>
      <c r="TEH927" s="3"/>
      <c r="TEI927" s="721"/>
      <c r="TEJ927" s="3"/>
      <c r="TEK927" s="525"/>
      <c r="TEL927" s="3"/>
      <c r="TEM927" s="721"/>
      <c r="TEN927" s="3"/>
      <c r="TEO927" s="525"/>
      <c r="TEP927" s="3"/>
      <c r="TEQ927" s="721"/>
      <c r="TER927" s="3"/>
      <c r="TES927" s="525"/>
      <c r="TET927" s="3"/>
      <c r="TEU927" s="721"/>
      <c r="TEV927" s="3"/>
      <c r="TEW927" s="525"/>
      <c r="TEX927" s="3"/>
      <c r="TEY927" s="721"/>
      <c r="TEZ927" s="3"/>
      <c r="TFA927" s="525"/>
      <c r="TFB927" s="3"/>
      <c r="TFC927" s="721"/>
      <c r="TFD927" s="3"/>
      <c r="TFE927" s="525"/>
      <c r="TFF927" s="3"/>
      <c r="TFG927" s="721"/>
      <c r="TFH927" s="3"/>
      <c r="TFI927" s="525"/>
      <c r="TFJ927" s="3"/>
      <c r="TFK927" s="721"/>
      <c r="TFL927" s="3"/>
      <c r="TFM927" s="525"/>
      <c r="TFN927" s="3"/>
      <c r="TFO927" s="721"/>
      <c r="TFP927" s="3"/>
      <c r="TFQ927" s="525"/>
      <c r="TFR927" s="3"/>
      <c r="TFS927" s="721"/>
      <c r="TFT927" s="3"/>
      <c r="TFU927" s="525"/>
      <c r="TFV927" s="3"/>
      <c r="TFW927" s="721"/>
      <c r="TFX927" s="3"/>
      <c r="TFY927" s="525"/>
      <c r="TFZ927" s="3"/>
      <c r="TGA927" s="721"/>
      <c r="TGB927" s="3"/>
      <c r="TGC927" s="525"/>
      <c r="TGD927" s="3"/>
      <c r="TGE927" s="721"/>
      <c r="TGF927" s="3"/>
      <c r="TGG927" s="525"/>
      <c r="TGH927" s="3"/>
      <c r="TGI927" s="721"/>
      <c r="TGJ927" s="3"/>
      <c r="TGK927" s="525"/>
      <c r="TGL927" s="3"/>
      <c r="TGM927" s="721"/>
      <c r="TGN927" s="3"/>
      <c r="TGO927" s="525"/>
      <c r="TGP927" s="3"/>
      <c r="TGQ927" s="721"/>
      <c r="TGR927" s="3"/>
      <c r="TGS927" s="525"/>
      <c r="TGT927" s="3"/>
      <c r="TGU927" s="721"/>
      <c r="TGV927" s="3"/>
      <c r="TGW927" s="525"/>
      <c r="TGX927" s="3"/>
      <c r="TGY927" s="721"/>
      <c r="TGZ927" s="3"/>
      <c r="THA927" s="525"/>
      <c r="THB927" s="3"/>
      <c r="THC927" s="721"/>
      <c r="THD927" s="3"/>
      <c r="THE927" s="525"/>
      <c r="THF927" s="3"/>
      <c r="THG927" s="721"/>
      <c r="THH927" s="3"/>
      <c r="THI927" s="525"/>
      <c r="THJ927" s="3"/>
      <c r="THK927" s="721"/>
      <c r="THL927" s="3"/>
      <c r="THM927" s="525"/>
      <c r="THN927" s="3"/>
      <c r="THO927" s="721"/>
      <c r="THP927" s="3"/>
      <c r="THQ927" s="525"/>
      <c r="THR927" s="3"/>
      <c r="THS927" s="721"/>
      <c r="THT927" s="3"/>
      <c r="THU927" s="525"/>
      <c r="THV927" s="3"/>
      <c r="THW927" s="721"/>
      <c r="THX927" s="3"/>
      <c r="THY927" s="525"/>
      <c r="THZ927" s="3"/>
      <c r="TIA927" s="721"/>
      <c r="TIB927" s="3"/>
      <c r="TIC927" s="525"/>
      <c r="TID927" s="3"/>
      <c r="TIE927" s="721"/>
      <c r="TIF927" s="3"/>
      <c r="TIG927" s="525"/>
      <c r="TIH927" s="3"/>
      <c r="TII927" s="721"/>
      <c r="TIJ927" s="3"/>
      <c r="TIK927" s="525"/>
      <c r="TIL927" s="3"/>
      <c r="TIM927" s="721"/>
      <c r="TIN927" s="3"/>
      <c r="TIO927" s="525"/>
      <c r="TIP927" s="3"/>
      <c r="TIQ927" s="721"/>
      <c r="TIR927" s="3"/>
      <c r="TIS927" s="525"/>
      <c r="TIT927" s="3"/>
      <c r="TIU927" s="721"/>
      <c r="TIV927" s="3"/>
      <c r="TIW927" s="525"/>
      <c r="TIX927" s="3"/>
      <c r="TIY927" s="721"/>
      <c r="TIZ927" s="3"/>
      <c r="TJA927" s="525"/>
      <c r="TJB927" s="3"/>
      <c r="TJC927" s="721"/>
      <c r="TJD927" s="3"/>
      <c r="TJE927" s="525"/>
      <c r="TJF927" s="3"/>
      <c r="TJG927" s="721"/>
      <c r="TJH927" s="3"/>
      <c r="TJI927" s="525"/>
      <c r="TJJ927" s="3"/>
      <c r="TJK927" s="721"/>
      <c r="TJL927" s="3"/>
      <c r="TJM927" s="525"/>
      <c r="TJN927" s="3"/>
      <c r="TJO927" s="721"/>
      <c r="TJP927" s="3"/>
      <c r="TJQ927" s="525"/>
      <c r="TJR927" s="3"/>
      <c r="TJS927" s="721"/>
      <c r="TJT927" s="3"/>
      <c r="TJU927" s="525"/>
      <c r="TJV927" s="3"/>
      <c r="TJW927" s="721"/>
      <c r="TJX927" s="3"/>
      <c r="TJY927" s="525"/>
      <c r="TJZ927" s="3"/>
      <c r="TKA927" s="721"/>
      <c r="TKB927" s="3"/>
      <c r="TKC927" s="525"/>
      <c r="TKD927" s="3"/>
      <c r="TKE927" s="721"/>
      <c r="TKF927" s="3"/>
      <c r="TKG927" s="525"/>
      <c r="TKH927" s="3"/>
      <c r="TKI927" s="721"/>
      <c r="TKJ927" s="3"/>
      <c r="TKK927" s="525"/>
      <c r="TKL927" s="3"/>
      <c r="TKM927" s="721"/>
      <c r="TKN927" s="3"/>
      <c r="TKO927" s="525"/>
      <c r="TKP927" s="3"/>
      <c r="TKQ927" s="721"/>
      <c r="TKR927" s="3"/>
      <c r="TKS927" s="525"/>
      <c r="TKT927" s="3"/>
      <c r="TKU927" s="721"/>
      <c r="TKV927" s="3"/>
      <c r="TKW927" s="525"/>
      <c r="TKX927" s="3"/>
      <c r="TKY927" s="721"/>
      <c r="TKZ927" s="3"/>
      <c r="TLA927" s="525"/>
      <c r="TLB927" s="3"/>
      <c r="TLC927" s="721"/>
      <c r="TLD927" s="3"/>
      <c r="TLE927" s="525"/>
      <c r="TLF927" s="3"/>
      <c r="TLG927" s="721"/>
      <c r="TLH927" s="3"/>
      <c r="TLI927" s="525"/>
      <c r="TLJ927" s="3"/>
      <c r="TLK927" s="721"/>
      <c r="TLL927" s="3"/>
      <c r="TLM927" s="525"/>
      <c r="TLN927" s="3"/>
      <c r="TLO927" s="721"/>
      <c r="TLP927" s="3"/>
      <c r="TLQ927" s="525"/>
      <c r="TLR927" s="3"/>
      <c r="TLS927" s="721"/>
      <c r="TLT927" s="3"/>
      <c r="TLU927" s="525"/>
      <c r="TLV927" s="3"/>
      <c r="TLW927" s="721"/>
      <c r="TLX927" s="3"/>
      <c r="TLY927" s="525"/>
      <c r="TLZ927" s="3"/>
      <c r="TMA927" s="721"/>
      <c r="TMB927" s="3"/>
      <c r="TMC927" s="525"/>
      <c r="TMD927" s="3"/>
      <c r="TME927" s="721"/>
      <c r="TMF927" s="3"/>
      <c r="TMG927" s="525"/>
      <c r="TMH927" s="3"/>
      <c r="TMI927" s="721"/>
      <c r="TMJ927" s="3"/>
      <c r="TMK927" s="525"/>
      <c r="TML927" s="3"/>
      <c r="TMM927" s="721"/>
      <c r="TMN927" s="3"/>
      <c r="TMO927" s="525"/>
      <c r="TMP927" s="3"/>
      <c r="TMQ927" s="721"/>
      <c r="TMR927" s="3"/>
      <c r="TMS927" s="525"/>
      <c r="TMT927" s="3"/>
      <c r="TMU927" s="721"/>
      <c r="TMV927" s="3"/>
      <c r="TMW927" s="525"/>
      <c r="TMX927" s="3"/>
      <c r="TMY927" s="721"/>
      <c r="TMZ927" s="3"/>
      <c r="TNA927" s="525"/>
      <c r="TNB927" s="3"/>
      <c r="TNC927" s="721"/>
      <c r="TND927" s="3"/>
      <c r="TNE927" s="525"/>
      <c r="TNF927" s="3"/>
      <c r="TNG927" s="721"/>
      <c r="TNH927" s="3"/>
      <c r="TNI927" s="525"/>
      <c r="TNJ927" s="3"/>
      <c r="TNK927" s="721"/>
      <c r="TNL927" s="3"/>
      <c r="TNM927" s="525"/>
      <c r="TNN927" s="3"/>
      <c r="TNO927" s="721"/>
      <c r="TNP927" s="3"/>
      <c r="TNQ927" s="525"/>
      <c r="TNR927" s="3"/>
      <c r="TNS927" s="721"/>
      <c r="TNT927" s="3"/>
      <c r="TNU927" s="525"/>
      <c r="TNV927" s="3"/>
      <c r="TNW927" s="721"/>
      <c r="TNX927" s="3"/>
      <c r="TNY927" s="525"/>
      <c r="TNZ927" s="3"/>
      <c r="TOA927" s="721"/>
      <c r="TOB927" s="3"/>
      <c r="TOC927" s="525"/>
      <c r="TOD927" s="3"/>
      <c r="TOE927" s="721"/>
      <c r="TOF927" s="3"/>
      <c r="TOG927" s="525"/>
      <c r="TOH927" s="3"/>
      <c r="TOI927" s="721"/>
      <c r="TOJ927" s="3"/>
      <c r="TOK927" s="525"/>
      <c r="TOL927" s="3"/>
      <c r="TOM927" s="721"/>
      <c r="TON927" s="3"/>
      <c r="TOO927" s="525"/>
      <c r="TOP927" s="3"/>
      <c r="TOQ927" s="721"/>
      <c r="TOR927" s="3"/>
      <c r="TOS927" s="525"/>
      <c r="TOT927" s="3"/>
      <c r="TOU927" s="721"/>
      <c r="TOV927" s="3"/>
      <c r="TOW927" s="525"/>
      <c r="TOX927" s="3"/>
      <c r="TOY927" s="721"/>
      <c r="TOZ927" s="3"/>
      <c r="TPA927" s="525"/>
      <c r="TPB927" s="3"/>
      <c r="TPC927" s="721"/>
      <c r="TPD927" s="3"/>
      <c r="TPE927" s="525"/>
      <c r="TPF927" s="3"/>
      <c r="TPG927" s="721"/>
      <c r="TPH927" s="3"/>
      <c r="TPI927" s="525"/>
      <c r="TPJ927" s="3"/>
      <c r="TPK927" s="721"/>
      <c r="TPL927" s="3"/>
      <c r="TPM927" s="525"/>
      <c r="TPN927" s="3"/>
      <c r="TPO927" s="721"/>
      <c r="TPP927" s="3"/>
      <c r="TPQ927" s="525"/>
      <c r="TPR927" s="3"/>
      <c r="TPS927" s="721"/>
      <c r="TPT927" s="3"/>
      <c r="TPU927" s="525"/>
      <c r="TPV927" s="3"/>
      <c r="TPW927" s="721"/>
      <c r="TPX927" s="3"/>
      <c r="TPY927" s="525"/>
      <c r="TPZ927" s="3"/>
      <c r="TQA927" s="721"/>
      <c r="TQB927" s="3"/>
      <c r="TQC927" s="525"/>
      <c r="TQD927" s="3"/>
      <c r="TQE927" s="721"/>
      <c r="TQF927" s="3"/>
      <c r="TQG927" s="525"/>
      <c r="TQH927" s="3"/>
      <c r="TQI927" s="721"/>
      <c r="TQJ927" s="3"/>
      <c r="TQK927" s="525"/>
      <c r="TQL927" s="3"/>
      <c r="TQM927" s="721"/>
      <c r="TQN927" s="3"/>
      <c r="TQO927" s="525"/>
      <c r="TQP927" s="3"/>
      <c r="TQQ927" s="721"/>
      <c r="TQR927" s="3"/>
      <c r="TQS927" s="525"/>
      <c r="TQT927" s="3"/>
      <c r="TQU927" s="721"/>
      <c r="TQV927" s="3"/>
      <c r="TQW927" s="525"/>
      <c r="TQX927" s="3"/>
      <c r="TQY927" s="721"/>
      <c r="TQZ927" s="3"/>
      <c r="TRA927" s="525"/>
      <c r="TRB927" s="3"/>
      <c r="TRC927" s="721"/>
      <c r="TRD927" s="3"/>
      <c r="TRE927" s="525"/>
      <c r="TRF927" s="3"/>
      <c r="TRG927" s="721"/>
      <c r="TRH927" s="3"/>
      <c r="TRI927" s="525"/>
      <c r="TRJ927" s="3"/>
      <c r="TRK927" s="721"/>
      <c r="TRL927" s="3"/>
      <c r="TRM927" s="525"/>
      <c r="TRN927" s="3"/>
      <c r="TRO927" s="721"/>
      <c r="TRP927" s="3"/>
      <c r="TRQ927" s="525"/>
      <c r="TRR927" s="3"/>
      <c r="TRS927" s="721"/>
      <c r="TRT927" s="3"/>
      <c r="TRU927" s="525"/>
      <c r="TRV927" s="3"/>
      <c r="TRW927" s="721"/>
      <c r="TRX927" s="3"/>
      <c r="TRY927" s="525"/>
      <c r="TRZ927" s="3"/>
      <c r="TSA927" s="721"/>
      <c r="TSB927" s="3"/>
      <c r="TSC927" s="525"/>
      <c r="TSD927" s="3"/>
      <c r="TSE927" s="721"/>
      <c r="TSF927" s="3"/>
      <c r="TSG927" s="525"/>
      <c r="TSH927" s="3"/>
      <c r="TSI927" s="721"/>
      <c r="TSJ927" s="3"/>
      <c r="TSK927" s="525"/>
      <c r="TSL927" s="3"/>
      <c r="TSM927" s="721"/>
      <c r="TSN927" s="3"/>
      <c r="TSO927" s="525"/>
      <c r="TSP927" s="3"/>
      <c r="TSQ927" s="721"/>
      <c r="TSR927" s="3"/>
      <c r="TSS927" s="525"/>
      <c r="TST927" s="3"/>
      <c r="TSU927" s="721"/>
      <c r="TSV927" s="3"/>
      <c r="TSW927" s="525"/>
      <c r="TSX927" s="3"/>
      <c r="TSY927" s="721"/>
      <c r="TSZ927" s="3"/>
      <c r="TTA927" s="525"/>
      <c r="TTB927" s="3"/>
      <c r="TTC927" s="721"/>
      <c r="TTD927" s="3"/>
      <c r="TTE927" s="525"/>
      <c r="TTF927" s="3"/>
      <c r="TTG927" s="721"/>
      <c r="TTH927" s="3"/>
      <c r="TTI927" s="525"/>
      <c r="TTJ927" s="3"/>
      <c r="TTK927" s="721"/>
      <c r="TTL927" s="3"/>
      <c r="TTM927" s="525"/>
      <c r="TTN927" s="3"/>
      <c r="TTO927" s="721"/>
      <c r="TTP927" s="3"/>
      <c r="TTQ927" s="525"/>
      <c r="TTR927" s="3"/>
      <c r="TTS927" s="721"/>
      <c r="TTT927" s="3"/>
      <c r="TTU927" s="525"/>
      <c r="TTV927" s="3"/>
      <c r="TTW927" s="721"/>
      <c r="TTX927" s="3"/>
      <c r="TTY927" s="525"/>
      <c r="TTZ927" s="3"/>
      <c r="TUA927" s="721"/>
      <c r="TUB927" s="3"/>
      <c r="TUC927" s="525"/>
      <c r="TUD927" s="3"/>
      <c r="TUE927" s="721"/>
      <c r="TUF927" s="3"/>
      <c r="TUG927" s="525"/>
      <c r="TUH927" s="3"/>
      <c r="TUI927" s="721"/>
      <c r="TUJ927" s="3"/>
      <c r="TUK927" s="525"/>
      <c r="TUL927" s="3"/>
      <c r="TUM927" s="721"/>
      <c r="TUN927" s="3"/>
      <c r="TUO927" s="525"/>
      <c r="TUP927" s="3"/>
      <c r="TUQ927" s="721"/>
      <c r="TUR927" s="3"/>
      <c r="TUS927" s="525"/>
      <c r="TUT927" s="3"/>
      <c r="TUU927" s="721"/>
      <c r="TUV927" s="3"/>
      <c r="TUW927" s="525"/>
      <c r="TUX927" s="3"/>
      <c r="TUY927" s="721"/>
      <c r="TUZ927" s="3"/>
      <c r="TVA927" s="525"/>
      <c r="TVB927" s="3"/>
      <c r="TVC927" s="721"/>
      <c r="TVD927" s="3"/>
      <c r="TVE927" s="525"/>
      <c r="TVF927" s="3"/>
      <c r="TVG927" s="721"/>
      <c r="TVH927" s="3"/>
      <c r="TVI927" s="525"/>
      <c r="TVJ927" s="3"/>
      <c r="TVK927" s="721"/>
      <c r="TVL927" s="3"/>
      <c r="TVM927" s="525"/>
      <c r="TVN927" s="3"/>
      <c r="TVO927" s="721"/>
      <c r="TVP927" s="3"/>
      <c r="TVQ927" s="525"/>
      <c r="TVR927" s="3"/>
      <c r="TVS927" s="721"/>
      <c r="TVT927" s="3"/>
      <c r="TVU927" s="525"/>
      <c r="TVV927" s="3"/>
      <c r="TVW927" s="721"/>
      <c r="TVX927" s="3"/>
      <c r="TVY927" s="525"/>
      <c r="TVZ927" s="3"/>
      <c r="TWA927" s="721"/>
      <c r="TWB927" s="3"/>
      <c r="TWC927" s="525"/>
      <c r="TWD927" s="3"/>
      <c r="TWE927" s="721"/>
      <c r="TWF927" s="3"/>
      <c r="TWG927" s="525"/>
      <c r="TWH927" s="3"/>
      <c r="TWI927" s="721"/>
      <c r="TWJ927" s="3"/>
      <c r="TWK927" s="525"/>
      <c r="TWL927" s="3"/>
      <c r="TWM927" s="721"/>
      <c r="TWN927" s="3"/>
      <c r="TWO927" s="525"/>
      <c r="TWP927" s="3"/>
      <c r="TWQ927" s="721"/>
      <c r="TWR927" s="3"/>
      <c r="TWS927" s="525"/>
      <c r="TWT927" s="3"/>
      <c r="TWU927" s="721"/>
      <c r="TWV927" s="3"/>
      <c r="TWW927" s="525"/>
      <c r="TWX927" s="3"/>
      <c r="TWY927" s="721"/>
      <c r="TWZ927" s="3"/>
      <c r="TXA927" s="525"/>
      <c r="TXB927" s="3"/>
      <c r="TXC927" s="721"/>
      <c r="TXD927" s="3"/>
      <c r="TXE927" s="525"/>
      <c r="TXF927" s="3"/>
      <c r="TXG927" s="721"/>
      <c r="TXH927" s="3"/>
      <c r="TXI927" s="525"/>
      <c r="TXJ927" s="3"/>
      <c r="TXK927" s="721"/>
      <c r="TXL927" s="3"/>
      <c r="TXM927" s="525"/>
      <c r="TXN927" s="3"/>
      <c r="TXO927" s="721"/>
      <c r="TXP927" s="3"/>
      <c r="TXQ927" s="525"/>
      <c r="TXR927" s="3"/>
      <c r="TXS927" s="721"/>
      <c r="TXT927" s="3"/>
      <c r="TXU927" s="525"/>
      <c r="TXV927" s="3"/>
      <c r="TXW927" s="721"/>
      <c r="TXX927" s="3"/>
      <c r="TXY927" s="525"/>
      <c r="TXZ927" s="3"/>
      <c r="TYA927" s="721"/>
      <c r="TYB927" s="3"/>
      <c r="TYC927" s="525"/>
      <c r="TYD927" s="3"/>
      <c r="TYE927" s="721"/>
      <c r="TYF927" s="3"/>
      <c r="TYG927" s="525"/>
      <c r="TYH927" s="3"/>
      <c r="TYI927" s="721"/>
      <c r="TYJ927" s="3"/>
      <c r="TYK927" s="525"/>
      <c r="TYL927" s="3"/>
      <c r="TYM927" s="721"/>
      <c r="TYN927" s="3"/>
      <c r="TYO927" s="525"/>
      <c r="TYP927" s="3"/>
      <c r="TYQ927" s="721"/>
      <c r="TYR927" s="3"/>
      <c r="TYS927" s="525"/>
      <c r="TYT927" s="3"/>
      <c r="TYU927" s="721"/>
      <c r="TYV927" s="3"/>
      <c r="TYW927" s="525"/>
      <c r="TYX927" s="3"/>
      <c r="TYY927" s="721"/>
      <c r="TYZ927" s="3"/>
      <c r="TZA927" s="525"/>
      <c r="TZB927" s="3"/>
      <c r="TZC927" s="721"/>
      <c r="TZD927" s="3"/>
      <c r="TZE927" s="525"/>
      <c r="TZF927" s="3"/>
      <c r="TZG927" s="721"/>
      <c r="TZH927" s="3"/>
      <c r="TZI927" s="525"/>
      <c r="TZJ927" s="3"/>
      <c r="TZK927" s="721"/>
      <c r="TZL927" s="3"/>
      <c r="TZM927" s="525"/>
      <c r="TZN927" s="3"/>
      <c r="TZO927" s="721"/>
      <c r="TZP927" s="3"/>
      <c r="TZQ927" s="525"/>
      <c r="TZR927" s="3"/>
      <c r="TZS927" s="721"/>
      <c r="TZT927" s="3"/>
      <c r="TZU927" s="525"/>
      <c r="TZV927" s="3"/>
      <c r="TZW927" s="721"/>
      <c r="TZX927" s="3"/>
      <c r="TZY927" s="525"/>
      <c r="TZZ927" s="3"/>
      <c r="UAA927" s="721"/>
      <c r="UAB927" s="3"/>
      <c r="UAC927" s="525"/>
      <c r="UAD927" s="3"/>
      <c r="UAE927" s="721"/>
      <c r="UAF927" s="3"/>
      <c r="UAG927" s="525"/>
      <c r="UAH927" s="3"/>
      <c r="UAI927" s="721"/>
      <c r="UAJ927" s="3"/>
      <c r="UAK927" s="525"/>
      <c r="UAL927" s="3"/>
      <c r="UAM927" s="721"/>
      <c r="UAN927" s="3"/>
      <c r="UAO927" s="525"/>
      <c r="UAP927" s="3"/>
      <c r="UAQ927" s="721"/>
      <c r="UAR927" s="3"/>
      <c r="UAS927" s="525"/>
      <c r="UAT927" s="3"/>
      <c r="UAU927" s="721"/>
      <c r="UAV927" s="3"/>
      <c r="UAW927" s="525"/>
      <c r="UAX927" s="3"/>
      <c r="UAY927" s="721"/>
      <c r="UAZ927" s="3"/>
      <c r="UBA927" s="525"/>
      <c r="UBB927" s="3"/>
      <c r="UBC927" s="721"/>
      <c r="UBD927" s="3"/>
      <c r="UBE927" s="525"/>
      <c r="UBF927" s="3"/>
      <c r="UBG927" s="721"/>
      <c r="UBH927" s="3"/>
      <c r="UBI927" s="525"/>
      <c r="UBJ927" s="3"/>
      <c r="UBK927" s="721"/>
      <c r="UBL927" s="3"/>
      <c r="UBM927" s="525"/>
      <c r="UBN927" s="3"/>
      <c r="UBO927" s="721"/>
      <c r="UBP927" s="3"/>
      <c r="UBQ927" s="525"/>
      <c r="UBR927" s="3"/>
      <c r="UBS927" s="721"/>
      <c r="UBT927" s="3"/>
      <c r="UBU927" s="525"/>
      <c r="UBV927" s="3"/>
      <c r="UBW927" s="721"/>
      <c r="UBX927" s="3"/>
      <c r="UBY927" s="525"/>
      <c r="UBZ927" s="3"/>
      <c r="UCA927" s="721"/>
      <c r="UCB927" s="3"/>
      <c r="UCC927" s="525"/>
      <c r="UCD927" s="3"/>
      <c r="UCE927" s="721"/>
      <c r="UCF927" s="3"/>
      <c r="UCG927" s="525"/>
      <c r="UCH927" s="3"/>
      <c r="UCI927" s="721"/>
      <c r="UCJ927" s="3"/>
      <c r="UCK927" s="525"/>
      <c r="UCL927" s="3"/>
      <c r="UCM927" s="721"/>
      <c r="UCN927" s="3"/>
      <c r="UCO927" s="525"/>
      <c r="UCP927" s="3"/>
      <c r="UCQ927" s="721"/>
      <c r="UCR927" s="3"/>
      <c r="UCS927" s="525"/>
      <c r="UCT927" s="3"/>
      <c r="UCU927" s="721"/>
      <c r="UCV927" s="3"/>
      <c r="UCW927" s="525"/>
      <c r="UCX927" s="3"/>
      <c r="UCY927" s="721"/>
      <c r="UCZ927" s="3"/>
      <c r="UDA927" s="525"/>
      <c r="UDB927" s="3"/>
      <c r="UDC927" s="721"/>
      <c r="UDD927" s="3"/>
      <c r="UDE927" s="525"/>
      <c r="UDF927" s="3"/>
      <c r="UDG927" s="721"/>
      <c r="UDH927" s="3"/>
      <c r="UDI927" s="525"/>
      <c r="UDJ927" s="3"/>
      <c r="UDK927" s="721"/>
      <c r="UDL927" s="3"/>
      <c r="UDM927" s="525"/>
      <c r="UDN927" s="3"/>
      <c r="UDO927" s="721"/>
      <c r="UDP927" s="3"/>
      <c r="UDQ927" s="525"/>
      <c r="UDR927" s="3"/>
      <c r="UDS927" s="721"/>
      <c r="UDT927" s="3"/>
      <c r="UDU927" s="525"/>
      <c r="UDV927" s="3"/>
      <c r="UDW927" s="721"/>
      <c r="UDX927" s="3"/>
      <c r="UDY927" s="525"/>
      <c r="UDZ927" s="3"/>
      <c r="UEA927" s="721"/>
      <c r="UEB927" s="3"/>
      <c r="UEC927" s="525"/>
      <c r="UED927" s="3"/>
      <c r="UEE927" s="721"/>
      <c r="UEF927" s="3"/>
      <c r="UEG927" s="525"/>
      <c r="UEH927" s="3"/>
      <c r="UEI927" s="721"/>
      <c r="UEJ927" s="3"/>
      <c r="UEK927" s="525"/>
      <c r="UEL927" s="3"/>
      <c r="UEM927" s="721"/>
      <c r="UEN927" s="3"/>
      <c r="UEO927" s="525"/>
      <c r="UEP927" s="3"/>
      <c r="UEQ927" s="721"/>
      <c r="UER927" s="3"/>
      <c r="UES927" s="525"/>
      <c r="UET927" s="3"/>
      <c r="UEU927" s="721"/>
      <c r="UEV927" s="3"/>
      <c r="UEW927" s="525"/>
      <c r="UEX927" s="3"/>
      <c r="UEY927" s="721"/>
      <c r="UEZ927" s="3"/>
      <c r="UFA927" s="525"/>
      <c r="UFB927" s="3"/>
      <c r="UFC927" s="721"/>
      <c r="UFD927" s="3"/>
      <c r="UFE927" s="525"/>
      <c r="UFF927" s="3"/>
      <c r="UFG927" s="721"/>
      <c r="UFH927" s="3"/>
      <c r="UFI927" s="525"/>
      <c r="UFJ927" s="3"/>
      <c r="UFK927" s="721"/>
      <c r="UFL927" s="3"/>
      <c r="UFM927" s="525"/>
      <c r="UFN927" s="3"/>
      <c r="UFO927" s="721"/>
      <c r="UFP927" s="3"/>
      <c r="UFQ927" s="525"/>
      <c r="UFR927" s="3"/>
      <c r="UFS927" s="721"/>
      <c r="UFT927" s="3"/>
      <c r="UFU927" s="525"/>
      <c r="UFV927" s="3"/>
      <c r="UFW927" s="721"/>
      <c r="UFX927" s="3"/>
      <c r="UFY927" s="525"/>
      <c r="UFZ927" s="3"/>
      <c r="UGA927" s="721"/>
      <c r="UGB927" s="3"/>
      <c r="UGC927" s="525"/>
      <c r="UGD927" s="3"/>
      <c r="UGE927" s="721"/>
      <c r="UGF927" s="3"/>
      <c r="UGG927" s="525"/>
      <c r="UGH927" s="3"/>
      <c r="UGI927" s="721"/>
      <c r="UGJ927" s="3"/>
      <c r="UGK927" s="525"/>
      <c r="UGL927" s="3"/>
      <c r="UGM927" s="721"/>
      <c r="UGN927" s="3"/>
      <c r="UGO927" s="525"/>
      <c r="UGP927" s="3"/>
      <c r="UGQ927" s="721"/>
      <c r="UGR927" s="3"/>
      <c r="UGS927" s="525"/>
      <c r="UGT927" s="3"/>
      <c r="UGU927" s="721"/>
      <c r="UGV927" s="3"/>
      <c r="UGW927" s="525"/>
      <c r="UGX927" s="3"/>
      <c r="UGY927" s="721"/>
      <c r="UGZ927" s="3"/>
      <c r="UHA927" s="525"/>
      <c r="UHB927" s="3"/>
      <c r="UHC927" s="721"/>
      <c r="UHD927" s="3"/>
      <c r="UHE927" s="525"/>
      <c r="UHF927" s="3"/>
      <c r="UHG927" s="721"/>
      <c r="UHH927" s="3"/>
      <c r="UHI927" s="525"/>
      <c r="UHJ927" s="3"/>
      <c r="UHK927" s="721"/>
      <c r="UHL927" s="3"/>
      <c r="UHM927" s="525"/>
      <c r="UHN927" s="3"/>
      <c r="UHO927" s="721"/>
      <c r="UHP927" s="3"/>
      <c r="UHQ927" s="525"/>
      <c r="UHR927" s="3"/>
      <c r="UHS927" s="721"/>
      <c r="UHT927" s="3"/>
      <c r="UHU927" s="525"/>
      <c r="UHV927" s="3"/>
      <c r="UHW927" s="721"/>
      <c r="UHX927" s="3"/>
      <c r="UHY927" s="525"/>
      <c r="UHZ927" s="3"/>
      <c r="UIA927" s="721"/>
      <c r="UIB927" s="3"/>
      <c r="UIC927" s="525"/>
      <c r="UID927" s="3"/>
      <c r="UIE927" s="721"/>
      <c r="UIF927" s="3"/>
      <c r="UIG927" s="525"/>
      <c r="UIH927" s="3"/>
      <c r="UII927" s="721"/>
      <c r="UIJ927" s="3"/>
      <c r="UIK927" s="525"/>
      <c r="UIL927" s="3"/>
      <c r="UIM927" s="721"/>
      <c r="UIN927" s="3"/>
      <c r="UIO927" s="525"/>
      <c r="UIP927" s="3"/>
      <c r="UIQ927" s="721"/>
      <c r="UIR927" s="3"/>
      <c r="UIS927" s="525"/>
      <c r="UIT927" s="3"/>
      <c r="UIU927" s="721"/>
      <c r="UIV927" s="3"/>
      <c r="UIW927" s="525"/>
      <c r="UIX927" s="3"/>
      <c r="UIY927" s="721"/>
      <c r="UIZ927" s="3"/>
      <c r="UJA927" s="525"/>
      <c r="UJB927" s="3"/>
      <c r="UJC927" s="721"/>
      <c r="UJD927" s="3"/>
      <c r="UJE927" s="525"/>
      <c r="UJF927" s="3"/>
      <c r="UJG927" s="721"/>
      <c r="UJH927" s="3"/>
      <c r="UJI927" s="525"/>
      <c r="UJJ927" s="3"/>
      <c r="UJK927" s="721"/>
      <c r="UJL927" s="3"/>
      <c r="UJM927" s="525"/>
      <c r="UJN927" s="3"/>
      <c r="UJO927" s="721"/>
      <c r="UJP927" s="3"/>
      <c r="UJQ927" s="525"/>
      <c r="UJR927" s="3"/>
      <c r="UJS927" s="721"/>
      <c r="UJT927" s="3"/>
      <c r="UJU927" s="525"/>
      <c r="UJV927" s="3"/>
      <c r="UJW927" s="721"/>
      <c r="UJX927" s="3"/>
      <c r="UJY927" s="525"/>
      <c r="UJZ927" s="3"/>
      <c r="UKA927" s="721"/>
      <c r="UKB927" s="3"/>
      <c r="UKC927" s="525"/>
      <c r="UKD927" s="3"/>
      <c r="UKE927" s="721"/>
      <c r="UKF927" s="3"/>
      <c r="UKG927" s="525"/>
      <c r="UKH927" s="3"/>
      <c r="UKI927" s="721"/>
      <c r="UKJ927" s="3"/>
      <c r="UKK927" s="525"/>
      <c r="UKL927" s="3"/>
      <c r="UKM927" s="721"/>
      <c r="UKN927" s="3"/>
      <c r="UKO927" s="525"/>
      <c r="UKP927" s="3"/>
      <c r="UKQ927" s="721"/>
      <c r="UKR927" s="3"/>
      <c r="UKS927" s="525"/>
      <c r="UKT927" s="3"/>
      <c r="UKU927" s="721"/>
      <c r="UKV927" s="3"/>
      <c r="UKW927" s="525"/>
      <c r="UKX927" s="3"/>
      <c r="UKY927" s="721"/>
      <c r="UKZ927" s="3"/>
      <c r="ULA927" s="525"/>
      <c r="ULB927" s="3"/>
      <c r="ULC927" s="721"/>
      <c r="ULD927" s="3"/>
      <c r="ULE927" s="525"/>
      <c r="ULF927" s="3"/>
      <c r="ULG927" s="721"/>
      <c r="ULH927" s="3"/>
      <c r="ULI927" s="525"/>
      <c r="ULJ927" s="3"/>
      <c r="ULK927" s="721"/>
      <c r="ULL927" s="3"/>
      <c r="ULM927" s="525"/>
      <c r="ULN927" s="3"/>
      <c r="ULO927" s="721"/>
      <c r="ULP927" s="3"/>
      <c r="ULQ927" s="525"/>
      <c r="ULR927" s="3"/>
      <c r="ULS927" s="721"/>
      <c r="ULT927" s="3"/>
      <c r="ULU927" s="525"/>
      <c r="ULV927" s="3"/>
      <c r="ULW927" s="721"/>
      <c r="ULX927" s="3"/>
      <c r="ULY927" s="525"/>
      <c r="ULZ927" s="3"/>
      <c r="UMA927" s="721"/>
      <c r="UMB927" s="3"/>
      <c r="UMC927" s="525"/>
      <c r="UMD927" s="3"/>
      <c r="UME927" s="721"/>
      <c r="UMF927" s="3"/>
      <c r="UMG927" s="525"/>
      <c r="UMH927" s="3"/>
      <c r="UMI927" s="721"/>
      <c r="UMJ927" s="3"/>
      <c r="UMK927" s="525"/>
      <c r="UML927" s="3"/>
      <c r="UMM927" s="721"/>
      <c r="UMN927" s="3"/>
      <c r="UMO927" s="525"/>
      <c r="UMP927" s="3"/>
      <c r="UMQ927" s="721"/>
      <c r="UMR927" s="3"/>
      <c r="UMS927" s="525"/>
      <c r="UMT927" s="3"/>
      <c r="UMU927" s="721"/>
      <c r="UMV927" s="3"/>
      <c r="UMW927" s="525"/>
      <c r="UMX927" s="3"/>
      <c r="UMY927" s="721"/>
      <c r="UMZ927" s="3"/>
      <c r="UNA927" s="525"/>
      <c r="UNB927" s="3"/>
      <c r="UNC927" s="721"/>
      <c r="UND927" s="3"/>
      <c r="UNE927" s="525"/>
      <c r="UNF927" s="3"/>
      <c r="UNG927" s="721"/>
      <c r="UNH927" s="3"/>
      <c r="UNI927" s="525"/>
      <c r="UNJ927" s="3"/>
      <c r="UNK927" s="721"/>
      <c r="UNL927" s="3"/>
      <c r="UNM927" s="525"/>
      <c r="UNN927" s="3"/>
      <c r="UNO927" s="721"/>
      <c r="UNP927" s="3"/>
      <c r="UNQ927" s="525"/>
      <c r="UNR927" s="3"/>
      <c r="UNS927" s="721"/>
      <c r="UNT927" s="3"/>
      <c r="UNU927" s="525"/>
      <c r="UNV927" s="3"/>
      <c r="UNW927" s="721"/>
      <c r="UNX927" s="3"/>
      <c r="UNY927" s="525"/>
      <c r="UNZ927" s="3"/>
      <c r="UOA927" s="721"/>
      <c r="UOB927" s="3"/>
      <c r="UOC927" s="525"/>
      <c r="UOD927" s="3"/>
      <c r="UOE927" s="721"/>
      <c r="UOF927" s="3"/>
      <c r="UOG927" s="525"/>
      <c r="UOH927" s="3"/>
      <c r="UOI927" s="721"/>
      <c r="UOJ927" s="3"/>
      <c r="UOK927" s="525"/>
      <c r="UOL927" s="3"/>
      <c r="UOM927" s="721"/>
      <c r="UON927" s="3"/>
      <c r="UOO927" s="525"/>
      <c r="UOP927" s="3"/>
      <c r="UOQ927" s="721"/>
      <c r="UOR927" s="3"/>
      <c r="UOS927" s="525"/>
      <c r="UOT927" s="3"/>
      <c r="UOU927" s="721"/>
      <c r="UOV927" s="3"/>
      <c r="UOW927" s="525"/>
      <c r="UOX927" s="3"/>
      <c r="UOY927" s="721"/>
      <c r="UOZ927" s="3"/>
      <c r="UPA927" s="525"/>
      <c r="UPB927" s="3"/>
      <c r="UPC927" s="721"/>
      <c r="UPD927" s="3"/>
      <c r="UPE927" s="525"/>
      <c r="UPF927" s="3"/>
      <c r="UPG927" s="721"/>
      <c r="UPH927" s="3"/>
      <c r="UPI927" s="525"/>
      <c r="UPJ927" s="3"/>
      <c r="UPK927" s="721"/>
      <c r="UPL927" s="3"/>
      <c r="UPM927" s="525"/>
      <c r="UPN927" s="3"/>
      <c r="UPO927" s="721"/>
      <c r="UPP927" s="3"/>
      <c r="UPQ927" s="525"/>
      <c r="UPR927" s="3"/>
      <c r="UPS927" s="721"/>
      <c r="UPT927" s="3"/>
      <c r="UPU927" s="525"/>
      <c r="UPV927" s="3"/>
      <c r="UPW927" s="721"/>
      <c r="UPX927" s="3"/>
      <c r="UPY927" s="525"/>
      <c r="UPZ927" s="3"/>
      <c r="UQA927" s="721"/>
      <c r="UQB927" s="3"/>
      <c r="UQC927" s="525"/>
      <c r="UQD927" s="3"/>
      <c r="UQE927" s="721"/>
      <c r="UQF927" s="3"/>
      <c r="UQG927" s="525"/>
      <c r="UQH927" s="3"/>
      <c r="UQI927" s="721"/>
      <c r="UQJ927" s="3"/>
      <c r="UQK927" s="525"/>
      <c r="UQL927" s="3"/>
      <c r="UQM927" s="721"/>
      <c r="UQN927" s="3"/>
      <c r="UQO927" s="525"/>
      <c r="UQP927" s="3"/>
      <c r="UQQ927" s="721"/>
      <c r="UQR927" s="3"/>
      <c r="UQS927" s="525"/>
      <c r="UQT927" s="3"/>
      <c r="UQU927" s="721"/>
      <c r="UQV927" s="3"/>
      <c r="UQW927" s="525"/>
      <c r="UQX927" s="3"/>
      <c r="UQY927" s="721"/>
      <c r="UQZ927" s="3"/>
      <c r="URA927" s="525"/>
      <c r="URB927" s="3"/>
      <c r="URC927" s="721"/>
      <c r="URD927" s="3"/>
      <c r="URE927" s="525"/>
      <c r="URF927" s="3"/>
      <c r="URG927" s="721"/>
      <c r="URH927" s="3"/>
      <c r="URI927" s="525"/>
      <c r="URJ927" s="3"/>
      <c r="URK927" s="721"/>
      <c r="URL927" s="3"/>
      <c r="URM927" s="525"/>
      <c r="URN927" s="3"/>
      <c r="URO927" s="721"/>
      <c r="URP927" s="3"/>
      <c r="URQ927" s="525"/>
      <c r="URR927" s="3"/>
      <c r="URS927" s="721"/>
      <c r="URT927" s="3"/>
      <c r="URU927" s="525"/>
      <c r="URV927" s="3"/>
      <c r="URW927" s="721"/>
      <c r="URX927" s="3"/>
      <c r="URY927" s="525"/>
      <c r="URZ927" s="3"/>
      <c r="USA927" s="721"/>
      <c r="USB927" s="3"/>
      <c r="USC927" s="525"/>
      <c r="USD927" s="3"/>
      <c r="USE927" s="721"/>
      <c r="USF927" s="3"/>
      <c r="USG927" s="525"/>
      <c r="USH927" s="3"/>
      <c r="USI927" s="721"/>
      <c r="USJ927" s="3"/>
      <c r="USK927" s="525"/>
      <c r="USL927" s="3"/>
      <c r="USM927" s="721"/>
      <c r="USN927" s="3"/>
      <c r="USO927" s="525"/>
      <c r="USP927" s="3"/>
      <c r="USQ927" s="721"/>
      <c r="USR927" s="3"/>
      <c r="USS927" s="525"/>
      <c r="UST927" s="3"/>
      <c r="USU927" s="721"/>
      <c r="USV927" s="3"/>
      <c r="USW927" s="525"/>
      <c r="USX927" s="3"/>
      <c r="USY927" s="721"/>
      <c r="USZ927" s="3"/>
      <c r="UTA927" s="525"/>
      <c r="UTB927" s="3"/>
      <c r="UTC927" s="721"/>
      <c r="UTD927" s="3"/>
      <c r="UTE927" s="525"/>
      <c r="UTF927" s="3"/>
      <c r="UTG927" s="721"/>
      <c r="UTH927" s="3"/>
      <c r="UTI927" s="525"/>
      <c r="UTJ927" s="3"/>
      <c r="UTK927" s="721"/>
      <c r="UTL927" s="3"/>
      <c r="UTM927" s="525"/>
      <c r="UTN927" s="3"/>
      <c r="UTO927" s="721"/>
      <c r="UTP927" s="3"/>
      <c r="UTQ927" s="525"/>
      <c r="UTR927" s="3"/>
      <c r="UTS927" s="721"/>
      <c r="UTT927" s="3"/>
      <c r="UTU927" s="525"/>
      <c r="UTV927" s="3"/>
      <c r="UTW927" s="721"/>
      <c r="UTX927" s="3"/>
      <c r="UTY927" s="525"/>
      <c r="UTZ927" s="3"/>
      <c r="UUA927" s="721"/>
      <c r="UUB927" s="3"/>
      <c r="UUC927" s="525"/>
      <c r="UUD927" s="3"/>
      <c r="UUE927" s="721"/>
      <c r="UUF927" s="3"/>
      <c r="UUG927" s="525"/>
      <c r="UUH927" s="3"/>
      <c r="UUI927" s="721"/>
      <c r="UUJ927" s="3"/>
      <c r="UUK927" s="525"/>
      <c r="UUL927" s="3"/>
      <c r="UUM927" s="721"/>
      <c r="UUN927" s="3"/>
      <c r="UUO927" s="525"/>
      <c r="UUP927" s="3"/>
      <c r="UUQ927" s="721"/>
      <c r="UUR927" s="3"/>
      <c r="UUS927" s="525"/>
      <c r="UUT927" s="3"/>
      <c r="UUU927" s="721"/>
      <c r="UUV927" s="3"/>
      <c r="UUW927" s="525"/>
      <c r="UUX927" s="3"/>
      <c r="UUY927" s="721"/>
      <c r="UUZ927" s="3"/>
      <c r="UVA927" s="525"/>
      <c r="UVB927" s="3"/>
      <c r="UVC927" s="721"/>
      <c r="UVD927" s="3"/>
      <c r="UVE927" s="525"/>
      <c r="UVF927" s="3"/>
      <c r="UVG927" s="721"/>
      <c r="UVH927" s="3"/>
      <c r="UVI927" s="525"/>
      <c r="UVJ927" s="3"/>
      <c r="UVK927" s="721"/>
      <c r="UVL927" s="3"/>
      <c r="UVM927" s="525"/>
      <c r="UVN927" s="3"/>
      <c r="UVO927" s="721"/>
      <c r="UVP927" s="3"/>
      <c r="UVQ927" s="525"/>
      <c r="UVR927" s="3"/>
      <c r="UVS927" s="721"/>
      <c r="UVT927" s="3"/>
      <c r="UVU927" s="525"/>
      <c r="UVV927" s="3"/>
      <c r="UVW927" s="721"/>
      <c r="UVX927" s="3"/>
      <c r="UVY927" s="525"/>
      <c r="UVZ927" s="3"/>
      <c r="UWA927" s="721"/>
      <c r="UWB927" s="3"/>
      <c r="UWC927" s="525"/>
      <c r="UWD927" s="3"/>
      <c r="UWE927" s="721"/>
      <c r="UWF927" s="3"/>
      <c r="UWG927" s="525"/>
      <c r="UWH927" s="3"/>
      <c r="UWI927" s="721"/>
      <c r="UWJ927" s="3"/>
      <c r="UWK927" s="525"/>
      <c r="UWL927" s="3"/>
      <c r="UWM927" s="721"/>
      <c r="UWN927" s="3"/>
      <c r="UWO927" s="525"/>
      <c r="UWP927" s="3"/>
      <c r="UWQ927" s="721"/>
      <c r="UWR927" s="3"/>
      <c r="UWS927" s="525"/>
      <c r="UWT927" s="3"/>
      <c r="UWU927" s="721"/>
      <c r="UWV927" s="3"/>
      <c r="UWW927" s="525"/>
      <c r="UWX927" s="3"/>
      <c r="UWY927" s="721"/>
      <c r="UWZ927" s="3"/>
      <c r="UXA927" s="525"/>
      <c r="UXB927" s="3"/>
      <c r="UXC927" s="721"/>
      <c r="UXD927" s="3"/>
      <c r="UXE927" s="525"/>
      <c r="UXF927" s="3"/>
      <c r="UXG927" s="721"/>
      <c r="UXH927" s="3"/>
      <c r="UXI927" s="525"/>
      <c r="UXJ927" s="3"/>
      <c r="UXK927" s="721"/>
      <c r="UXL927" s="3"/>
      <c r="UXM927" s="525"/>
      <c r="UXN927" s="3"/>
      <c r="UXO927" s="721"/>
      <c r="UXP927" s="3"/>
      <c r="UXQ927" s="525"/>
      <c r="UXR927" s="3"/>
      <c r="UXS927" s="721"/>
      <c r="UXT927" s="3"/>
      <c r="UXU927" s="525"/>
      <c r="UXV927" s="3"/>
      <c r="UXW927" s="721"/>
      <c r="UXX927" s="3"/>
      <c r="UXY927" s="525"/>
      <c r="UXZ927" s="3"/>
      <c r="UYA927" s="721"/>
      <c r="UYB927" s="3"/>
      <c r="UYC927" s="525"/>
      <c r="UYD927" s="3"/>
      <c r="UYE927" s="721"/>
      <c r="UYF927" s="3"/>
      <c r="UYG927" s="525"/>
      <c r="UYH927" s="3"/>
      <c r="UYI927" s="721"/>
      <c r="UYJ927" s="3"/>
      <c r="UYK927" s="525"/>
      <c r="UYL927" s="3"/>
      <c r="UYM927" s="721"/>
      <c r="UYN927" s="3"/>
      <c r="UYO927" s="525"/>
      <c r="UYP927" s="3"/>
      <c r="UYQ927" s="721"/>
      <c r="UYR927" s="3"/>
      <c r="UYS927" s="525"/>
      <c r="UYT927" s="3"/>
      <c r="UYU927" s="721"/>
      <c r="UYV927" s="3"/>
      <c r="UYW927" s="525"/>
      <c r="UYX927" s="3"/>
      <c r="UYY927" s="721"/>
      <c r="UYZ927" s="3"/>
      <c r="UZA927" s="525"/>
      <c r="UZB927" s="3"/>
      <c r="UZC927" s="721"/>
      <c r="UZD927" s="3"/>
      <c r="UZE927" s="525"/>
      <c r="UZF927" s="3"/>
      <c r="UZG927" s="721"/>
      <c r="UZH927" s="3"/>
      <c r="UZI927" s="525"/>
      <c r="UZJ927" s="3"/>
      <c r="UZK927" s="721"/>
      <c r="UZL927" s="3"/>
      <c r="UZM927" s="525"/>
      <c r="UZN927" s="3"/>
      <c r="UZO927" s="721"/>
      <c r="UZP927" s="3"/>
      <c r="UZQ927" s="525"/>
      <c r="UZR927" s="3"/>
      <c r="UZS927" s="721"/>
      <c r="UZT927" s="3"/>
      <c r="UZU927" s="525"/>
      <c r="UZV927" s="3"/>
      <c r="UZW927" s="721"/>
      <c r="UZX927" s="3"/>
      <c r="UZY927" s="525"/>
      <c r="UZZ927" s="3"/>
      <c r="VAA927" s="721"/>
      <c r="VAB927" s="3"/>
      <c r="VAC927" s="525"/>
      <c r="VAD927" s="3"/>
      <c r="VAE927" s="721"/>
      <c r="VAF927" s="3"/>
      <c r="VAG927" s="525"/>
      <c r="VAH927" s="3"/>
      <c r="VAI927" s="721"/>
      <c r="VAJ927" s="3"/>
      <c r="VAK927" s="525"/>
      <c r="VAL927" s="3"/>
      <c r="VAM927" s="721"/>
      <c r="VAN927" s="3"/>
      <c r="VAO927" s="525"/>
      <c r="VAP927" s="3"/>
      <c r="VAQ927" s="721"/>
      <c r="VAR927" s="3"/>
      <c r="VAS927" s="525"/>
      <c r="VAT927" s="3"/>
      <c r="VAU927" s="721"/>
      <c r="VAV927" s="3"/>
      <c r="VAW927" s="525"/>
      <c r="VAX927" s="3"/>
      <c r="VAY927" s="721"/>
      <c r="VAZ927" s="3"/>
      <c r="VBA927" s="525"/>
      <c r="VBB927" s="3"/>
      <c r="VBC927" s="721"/>
      <c r="VBD927" s="3"/>
      <c r="VBE927" s="525"/>
      <c r="VBF927" s="3"/>
      <c r="VBG927" s="721"/>
      <c r="VBH927" s="3"/>
      <c r="VBI927" s="525"/>
      <c r="VBJ927" s="3"/>
      <c r="VBK927" s="721"/>
      <c r="VBL927" s="3"/>
      <c r="VBM927" s="525"/>
      <c r="VBN927" s="3"/>
      <c r="VBO927" s="721"/>
      <c r="VBP927" s="3"/>
      <c r="VBQ927" s="525"/>
      <c r="VBR927" s="3"/>
      <c r="VBS927" s="721"/>
      <c r="VBT927" s="3"/>
      <c r="VBU927" s="525"/>
      <c r="VBV927" s="3"/>
      <c r="VBW927" s="721"/>
      <c r="VBX927" s="3"/>
      <c r="VBY927" s="525"/>
      <c r="VBZ927" s="3"/>
      <c r="VCA927" s="721"/>
      <c r="VCB927" s="3"/>
      <c r="VCC927" s="525"/>
      <c r="VCD927" s="3"/>
      <c r="VCE927" s="721"/>
      <c r="VCF927" s="3"/>
      <c r="VCG927" s="525"/>
      <c r="VCH927" s="3"/>
      <c r="VCI927" s="721"/>
      <c r="VCJ927" s="3"/>
      <c r="VCK927" s="525"/>
      <c r="VCL927" s="3"/>
      <c r="VCM927" s="721"/>
      <c r="VCN927" s="3"/>
      <c r="VCO927" s="525"/>
      <c r="VCP927" s="3"/>
      <c r="VCQ927" s="721"/>
      <c r="VCR927" s="3"/>
      <c r="VCS927" s="525"/>
      <c r="VCT927" s="3"/>
      <c r="VCU927" s="721"/>
      <c r="VCV927" s="3"/>
      <c r="VCW927" s="525"/>
      <c r="VCX927" s="3"/>
      <c r="VCY927" s="721"/>
      <c r="VCZ927" s="3"/>
      <c r="VDA927" s="525"/>
      <c r="VDB927" s="3"/>
      <c r="VDC927" s="721"/>
      <c r="VDD927" s="3"/>
      <c r="VDE927" s="525"/>
      <c r="VDF927" s="3"/>
      <c r="VDG927" s="721"/>
      <c r="VDH927" s="3"/>
      <c r="VDI927" s="525"/>
      <c r="VDJ927" s="3"/>
      <c r="VDK927" s="721"/>
      <c r="VDL927" s="3"/>
      <c r="VDM927" s="525"/>
      <c r="VDN927" s="3"/>
      <c r="VDO927" s="721"/>
      <c r="VDP927" s="3"/>
      <c r="VDQ927" s="525"/>
      <c r="VDR927" s="3"/>
      <c r="VDS927" s="721"/>
      <c r="VDT927" s="3"/>
      <c r="VDU927" s="525"/>
      <c r="VDV927" s="3"/>
      <c r="VDW927" s="721"/>
      <c r="VDX927" s="3"/>
      <c r="VDY927" s="525"/>
      <c r="VDZ927" s="3"/>
      <c r="VEA927" s="721"/>
      <c r="VEB927" s="3"/>
      <c r="VEC927" s="525"/>
      <c r="VED927" s="3"/>
      <c r="VEE927" s="721"/>
      <c r="VEF927" s="3"/>
      <c r="VEG927" s="525"/>
      <c r="VEH927" s="3"/>
      <c r="VEI927" s="721"/>
      <c r="VEJ927" s="3"/>
      <c r="VEK927" s="525"/>
      <c r="VEL927" s="3"/>
      <c r="VEM927" s="721"/>
      <c r="VEN927" s="3"/>
      <c r="VEO927" s="525"/>
      <c r="VEP927" s="3"/>
      <c r="VEQ927" s="721"/>
      <c r="VER927" s="3"/>
      <c r="VES927" s="525"/>
      <c r="VET927" s="3"/>
      <c r="VEU927" s="721"/>
      <c r="VEV927" s="3"/>
      <c r="VEW927" s="525"/>
      <c r="VEX927" s="3"/>
      <c r="VEY927" s="721"/>
      <c r="VEZ927" s="3"/>
      <c r="VFA927" s="525"/>
      <c r="VFB927" s="3"/>
      <c r="VFC927" s="721"/>
      <c r="VFD927" s="3"/>
      <c r="VFE927" s="525"/>
      <c r="VFF927" s="3"/>
      <c r="VFG927" s="721"/>
      <c r="VFH927" s="3"/>
      <c r="VFI927" s="525"/>
      <c r="VFJ927" s="3"/>
      <c r="VFK927" s="721"/>
      <c r="VFL927" s="3"/>
      <c r="VFM927" s="525"/>
      <c r="VFN927" s="3"/>
      <c r="VFO927" s="721"/>
      <c r="VFP927" s="3"/>
      <c r="VFQ927" s="525"/>
      <c r="VFR927" s="3"/>
      <c r="VFS927" s="721"/>
      <c r="VFT927" s="3"/>
      <c r="VFU927" s="525"/>
      <c r="VFV927" s="3"/>
      <c r="VFW927" s="721"/>
      <c r="VFX927" s="3"/>
      <c r="VFY927" s="525"/>
      <c r="VFZ927" s="3"/>
      <c r="VGA927" s="721"/>
      <c r="VGB927" s="3"/>
      <c r="VGC927" s="525"/>
      <c r="VGD927" s="3"/>
      <c r="VGE927" s="721"/>
      <c r="VGF927" s="3"/>
      <c r="VGG927" s="525"/>
      <c r="VGH927" s="3"/>
      <c r="VGI927" s="721"/>
      <c r="VGJ927" s="3"/>
      <c r="VGK927" s="525"/>
      <c r="VGL927" s="3"/>
      <c r="VGM927" s="721"/>
      <c r="VGN927" s="3"/>
      <c r="VGO927" s="525"/>
      <c r="VGP927" s="3"/>
      <c r="VGQ927" s="721"/>
      <c r="VGR927" s="3"/>
      <c r="VGS927" s="525"/>
      <c r="VGT927" s="3"/>
      <c r="VGU927" s="721"/>
      <c r="VGV927" s="3"/>
      <c r="VGW927" s="525"/>
      <c r="VGX927" s="3"/>
      <c r="VGY927" s="721"/>
      <c r="VGZ927" s="3"/>
      <c r="VHA927" s="525"/>
      <c r="VHB927" s="3"/>
      <c r="VHC927" s="721"/>
      <c r="VHD927" s="3"/>
      <c r="VHE927" s="525"/>
      <c r="VHF927" s="3"/>
      <c r="VHG927" s="721"/>
      <c r="VHH927" s="3"/>
      <c r="VHI927" s="525"/>
      <c r="VHJ927" s="3"/>
      <c r="VHK927" s="721"/>
      <c r="VHL927" s="3"/>
      <c r="VHM927" s="525"/>
      <c r="VHN927" s="3"/>
      <c r="VHO927" s="721"/>
      <c r="VHP927" s="3"/>
      <c r="VHQ927" s="525"/>
      <c r="VHR927" s="3"/>
      <c r="VHS927" s="721"/>
      <c r="VHT927" s="3"/>
      <c r="VHU927" s="525"/>
      <c r="VHV927" s="3"/>
      <c r="VHW927" s="721"/>
      <c r="VHX927" s="3"/>
      <c r="VHY927" s="525"/>
      <c r="VHZ927" s="3"/>
      <c r="VIA927" s="721"/>
      <c r="VIB927" s="3"/>
      <c r="VIC927" s="525"/>
      <c r="VID927" s="3"/>
      <c r="VIE927" s="721"/>
      <c r="VIF927" s="3"/>
      <c r="VIG927" s="525"/>
      <c r="VIH927" s="3"/>
      <c r="VII927" s="721"/>
      <c r="VIJ927" s="3"/>
      <c r="VIK927" s="525"/>
      <c r="VIL927" s="3"/>
      <c r="VIM927" s="721"/>
      <c r="VIN927" s="3"/>
      <c r="VIO927" s="525"/>
      <c r="VIP927" s="3"/>
      <c r="VIQ927" s="721"/>
      <c r="VIR927" s="3"/>
      <c r="VIS927" s="525"/>
      <c r="VIT927" s="3"/>
      <c r="VIU927" s="721"/>
      <c r="VIV927" s="3"/>
      <c r="VIW927" s="525"/>
      <c r="VIX927" s="3"/>
      <c r="VIY927" s="721"/>
      <c r="VIZ927" s="3"/>
      <c r="VJA927" s="525"/>
      <c r="VJB927" s="3"/>
      <c r="VJC927" s="721"/>
      <c r="VJD927" s="3"/>
      <c r="VJE927" s="525"/>
      <c r="VJF927" s="3"/>
      <c r="VJG927" s="721"/>
      <c r="VJH927" s="3"/>
      <c r="VJI927" s="525"/>
      <c r="VJJ927" s="3"/>
      <c r="VJK927" s="721"/>
      <c r="VJL927" s="3"/>
      <c r="VJM927" s="525"/>
      <c r="VJN927" s="3"/>
      <c r="VJO927" s="721"/>
      <c r="VJP927" s="3"/>
      <c r="VJQ927" s="525"/>
      <c r="VJR927" s="3"/>
      <c r="VJS927" s="721"/>
      <c r="VJT927" s="3"/>
      <c r="VJU927" s="525"/>
      <c r="VJV927" s="3"/>
      <c r="VJW927" s="721"/>
      <c r="VJX927" s="3"/>
      <c r="VJY927" s="525"/>
      <c r="VJZ927" s="3"/>
      <c r="VKA927" s="721"/>
      <c r="VKB927" s="3"/>
      <c r="VKC927" s="525"/>
      <c r="VKD927" s="3"/>
      <c r="VKE927" s="721"/>
      <c r="VKF927" s="3"/>
      <c r="VKG927" s="525"/>
      <c r="VKH927" s="3"/>
      <c r="VKI927" s="721"/>
      <c r="VKJ927" s="3"/>
      <c r="VKK927" s="525"/>
      <c r="VKL927" s="3"/>
      <c r="VKM927" s="721"/>
      <c r="VKN927" s="3"/>
      <c r="VKO927" s="525"/>
      <c r="VKP927" s="3"/>
      <c r="VKQ927" s="721"/>
      <c r="VKR927" s="3"/>
      <c r="VKS927" s="525"/>
      <c r="VKT927" s="3"/>
      <c r="VKU927" s="721"/>
      <c r="VKV927" s="3"/>
      <c r="VKW927" s="525"/>
      <c r="VKX927" s="3"/>
      <c r="VKY927" s="721"/>
      <c r="VKZ927" s="3"/>
      <c r="VLA927" s="525"/>
      <c r="VLB927" s="3"/>
      <c r="VLC927" s="721"/>
      <c r="VLD927" s="3"/>
      <c r="VLE927" s="525"/>
      <c r="VLF927" s="3"/>
      <c r="VLG927" s="721"/>
      <c r="VLH927" s="3"/>
      <c r="VLI927" s="525"/>
      <c r="VLJ927" s="3"/>
      <c r="VLK927" s="721"/>
      <c r="VLL927" s="3"/>
      <c r="VLM927" s="525"/>
      <c r="VLN927" s="3"/>
      <c r="VLO927" s="721"/>
      <c r="VLP927" s="3"/>
      <c r="VLQ927" s="525"/>
      <c r="VLR927" s="3"/>
      <c r="VLS927" s="721"/>
      <c r="VLT927" s="3"/>
      <c r="VLU927" s="525"/>
      <c r="VLV927" s="3"/>
      <c r="VLW927" s="721"/>
      <c r="VLX927" s="3"/>
      <c r="VLY927" s="525"/>
      <c r="VLZ927" s="3"/>
      <c r="VMA927" s="721"/>
      <c r="VMB927" s="3"/>
      <c r="VMC927" s="525"/>
      <c r="VMD927" s="3"/>
      <c r="VME927" s="721"/>
      <c r="VMF927" s="3"/>
      <c r="VMG927" s="525"/>
      <c r="VMH927" s="3"/>
      <c r="VMI927" s="721"/>
      <c r="VMJ927" s="3"/>
      <c r="VMK927" s="525"/>
      <c r="VML927" s="3"/>
      <c r="VMM927" s="721"/>
      <c r="VMN927" s="3"/>
      <c r="VMO927" s="525"/>
      <c r="VMP927" s="3"/>
      <c r="VMQ927" s="721"/>
      <c r="VMR927" s="3"/>
      <c r="VMS927" s="525"/>
      <c r="VMT927" s="3"/>
      <c r="VMU927" s="721"/>
      <c r="VMV927" s="3"/>
      <c r="VMW927" s="525"/>
      <c r="VMX927" s="3"/>
      <c r="VMY927" s="721"/>
      <c r="VMZ927" s="3"/>
      <c r="VNA927" s="525"/>
      <c r="VNB927" s="3"/>
      <c r="VNC927" s="721"/>
      <c r="VND927" s="3"/>
      <c r="VNE927" s="525"/>
      <c r="VNF927" s="3"/>
      <c r="VNG927" s="721"/>
      <c r="VNH927" s="3"/>
      <c r="VNI927" s="525"/>
      <c r="VNJ927" s="3"/>
      <c r="VNK927" s="721"/>
      <c r="VNL927" s="3"/>
      <c r="VNM927" s="525"/>
      <c r="VNN927" s="3"/>
      <c r="VNO927" s="721"/>
      <c r="VNP927" s="3"/>
      <c r="VNQ927" s="525"/>
      <c r="VNR927" s="3"/>
      <c r="VNS927" s="721"/>
      <c r="VNT927" s="3"/>
      <c r="VNU927" s="525"/>
      <c r="VNV927" s="3"/>
      <c r="VNW927" s="721"/>
      <c r="VNX927" s="3"/>
      <c r="VNY927" s="525"/>
      <c r="VNZ927" s="3"/>
      <c r="VOA927" s="721"/>
      <c r="VOB927" s="3"/>
      <c r="VOC927" s="525"/>
      <c r="VOD927" s="3"/>
      <c r="VOE927" s="721"/>
      <c r="VOF927" s="3"/>
      <c r="VOG927" s="525"/>
      <c r="VOH927" s="3"/>
      <c r="VOI927" s="721"/>
      <c r="VOJ927" s="3"/>
      <c r="VOK927" s="525"/>
      <c r="VOL927" s="3"/>
      <c r="VOM927" s="721"/>
      <c r="VON927" s="3"/>
      <c r="VOO927" s="525"/>
      <c r="VOP927" s="3"/>
      <c r="VOQ927" s="721"/>
      <c r="VOR927" s="3"/>
      <c r="VOS927" s="525"/>
      <c r="VOT927" s="3"/>
      <c r="VOU927" s="721"/>
      <c r="VOV927" s="3"/>
      <c r="VOW927" s="525"/>
      <c r="VOX927" s="3"/>
      <c r="VOY927" s="721"/>
      <c r="VOZ927" s="3"/>
      <c r="VPA927" s="525"/>
      <c r="VPB927" s="3"/>
      <c r="VPC927" s="721"/>
      <c r="VPD927" s="3"/>
      <c r="VPE927" s="525"/>
      <c r="VPF927" s="3"/>
      <c r="VPG927" s="721"/>
      <c r="VPH927" s="3"/>
      <c r="VPI927" s="525"/>
      <c r="VPJ927" s="3"/>
      <c r="VPK927" s="721"/>
      <c r="VPL927" s="3"/>
      <c r="VPM927" s="525"/>
      <c r="VPN927" s="3"/>
      <c r="VPO927" s="721"/>
      <c r="VPP927" s="3"/>
      <c r="VPQ927" s="525"/>
      <c r="VPR927" s="3"/>
      <c r="VPS927" s="721"/>
      <c r="VPT927" s="3"/>
      <c r="VPU927" s="525"/>
      <c r="VPV927" s="3"/>
      <c r="VPW927" s="721"/>
      <c r="VPX927" s="3"/>
      <c r="VPY927" s="525"/>
      <c r="VPZ927" s="3"/>
      <c r="VQA927" s="721"/>
      <c r="VQB927" s="3"/>
      <c r="VQC927" s="525"/>
      <c r="VQD927" s="3"/>
      <c r="VQE927" s="721"/>
      <c r="VQF927" s="3"/>
      <c r="VQG927" s="525"/>
      <c r="VQH927" s="3"/>
      <c r="VQI927" s="721"/>
      <c r="VQJ927" s="3"/>
      <c r="VQK927" s="525"/>
      <c r="VQL927" s="3"/>
      <c r="VQM927" s="721"/>
      <c r="VQN927" s="3"/>
      <c r="VQO927" s="525"/>
      <c r="VQP927" s="3"/>
      <c r="VQQ927" s="721"/>
      <c r="VQR927" s="3"/>
      <c r="VQS927" s="525"/>
      <c r="VQT927" s="3"/>
      <c r="VQU927" s="721"/>
      <c r="VQV927" s="3"/>
      <c r="VQW927" s="525"/>
      <c r="VQX927" s="3"/>
      <c r="VQY927" s="721"/>
      <c r="VQZ927" s="3"/>
      <c r="VRA927" s="525"/>
      <c r="VRB927" s="3"/>
      <c r="VRC927" s="721"/>
      <c r="VRD927" s="3"/>
      <c r="VRE927" s="525"/>
      <c r="VRF927" s="3"/>
      <c r="VRG927" s="721"/>
      <c r="VRH927" s="3"/>
      <c r="VRI927" s="525"/>
      <c r="VRJ927" s="3"/>
      <c r="VRK927" s="721"/>
      <c r="VRL927" s="3"/>
      <c r="VRM927" s="525"/>
      <c r="VRN927" s="3"/>
      <c r="VRO927" s="721"/>
      <c r="VRP927" s="3"/>
      <c r="VRQ927" s="525"/>
      <c r="VRR927" s="3"/>
      <c r="VRS927" s="721"/>
      <c r="VRT927" s="3"/>
      <c r="VRU927" s="525"/>
      <c r="VRV927" s="3"/>
      <c r="VRW927" s="721"/>
      <c r="VRX927" s="3"/>
      <c r="VRY927" s="525"/>
      <c r="VRZ927" s="3"/>
      <c r="VSA927" s="721"/>
      <c r="VSB927" s="3"/>
      <c r="VSC927" s="525"/>
      <c r="VSD927" s="3"/>
      <c r="VSE927" s="721"/>
      <c r="VSF927" s="3"/>
      <c r="VSG927" s="525"/>
      <c r="VSH927" s="3"/>
      <c r="VSI927" s="721"/>
      <c r="VSJ927" s="3"/>
      <c r="VSK927" s="525"/>
      <c r="VSL927" s="3"/>
      <c r="VSM927" s="721"/>
      <c r="VSN927" s="3"/>
      <c r="VSO927" s="525"/>
      <c r="VSP927" s="3"/>
      <c r="VSQ927" s="721"/>
      <c r="VSR927" s="3"/>
      <c r="VSS927" s="525"/>
      <c r="VST927" s="3"/>
      <c r="VSU927" s="721"/>
      <c r="VSV927" s="3"/>
      <c r="VSW927" s="525"/>
      <c r="VSX927" s="3"/>
      <c r="VSY927" s="721"/>
      <c r="VSZ927" s="3"/>
      <c r="VTA927" s="525"/>
      <c r="VTB927" s="3"/>
      <c r="VTC927" s="721"/>
      <c r="VTD927" s="3"/>
      <c r="VTE927" s="525"/>
      <c r="VTF927" s="3"/>
      <c r="VTG927" s="721"/>
      <c r="VTH927" s="3"/>
      <c r="VTI927" s="525"/>
      <c r="VTJ927" s="3"/>
      <c r="VTK927" s="721"/>
      <c r="VTL927" s="3"/>
      <c r="VTM927" s="525"/>
      <c r="VTN927" s="3"/>
      <c r="VTO927" s="721"/>
      <c r="VTP927" s="3"/>
      <c r="VTQ927" s="525"/>
      <c r="VTR927" s="3"/>
      <c r="VTS927" s="721"/>
      <c r="VTT927" s="3"/>
      <c r="VTU927" s="525"/>
      <c r="VTV927" s="3"/>
      <c r="VTW927" s="721"/>
      <c r="VTX927" s="3"/>
      <c r="VTY927" s="525"/>
      <c r="VTZ927" s="3"/>
      <c r="VUA927" s="721"/>
      <c r="VUB927" s="3"/>
      <c r="VUC927" s="525"/>
      <c r="VUD927" s="3"/>
      <c r="VUE927" s="721"/>
      <c r="VUF927" s="3"/>
      <c r="VUG927" s="525"/>
      <c r="VUH927" s="3"/>
      <c r="VUI927" s="721"/>
      <c r="VUJ927" s="3"/>
      <c r="VUK927" s="525"/>
      <c r="VUL927" s="3"/>
      <c r="VUM927" s="721"/>
      <c r="VUN927" s="3"/>
      <c r="VUO927" s="525"/>
      <c r="VUP927" s="3"/>
      <c r="VUQ927" s="721"/>
      <c r="VUR927" s="3"/>
      <c r="VUS927" s="525"/>
      <c r="VUT927" s="3"/>
      <c r="VUU927" s="721"/>
      <c r="VUV927" s="3"/>
      <c r="VUW927" s="525"/>
      <c r="VUX927" s="3"/>
      <c r="VUY927" s="721"/>
      <c r="VUZ927" s="3"/>
      <c r="VVA927" s="525"/>
      <c r="VVB927" s="3"/>
      <c r="VVC927" s="721"/>
      <c r="VVD927" s="3"/>
      <c r="VVE927" s="525"/>
      <c r="VVF927" s="3"/>
      <c r="VVG927" s="721"/>
      <c r="VVH927" s="3"/>
      <c r="VVI927" s="525"/>
      <c r="VVJ927" s="3"/>
      <c r="VVK927" s="721"/>
      <c r="VVL927" s="3"/>
      <c r="VVM927" s="525"/>
      <c r="VVN927" s="3"/>
      <c r="VVO927" s="721"/>
      <c r="VVP927" s="3"/>
      <c r="VVQ927" s="525"/>
      <c r="VVR927" s="3"/>
      <c r="VVS927" s="721"/>
      <c r="VVT927" s="3"/>
      <c r="VVU927" s="525"/>
      <c r="VVV927" s="3"/>
      <c r="VVW927" s="721"/>
      <c r="VVX927" s="3"/>
      <c r="VVY927" s="525"/>
      <c r="VVZ927" s="3"/>
      <c r="VWA927" s="721"/>
      <c r="VWB927" s="3"/>
      <c r="VWC927" s="525"/>
      <c r="VWD927" s="3"/>
      <c r="VWE927" s="721"/>
      <c r="VWF927" s="3"/>
      <c r="VWG927" s="525"/>
      <c r="VWH927" s="3"/>
      <c r="VWI927" s="721"/>
      <c r="VWJ927" s="3"/>
      <c r="VWK927" s="525"/>
      <c r="VWL927" s="3"/>
      <c r="VWM927" s="721"/>
      <c r="VWN927" s="3"/>
      <c r="VWO927" s="525"/>
      <c r="VWP927" s="3"/>
      <c r="VWQ927" s="721"/>
      <c r="VWR927" s="3"/>
      <c r="VWS927" s="525"/>
      <c r="VWT927" s="3"/>
      <c r="VWU927" s="721"/>
      <c r="VWV927" s="3"/>
      <c r="VWW927" s="525"/>
      <c r="VWX927" s="3"/>
      <c r="VWY927" s="721"/>
      <c r="VWZ927" s="3"/>
      <c r="VXA927" s="525"/>
      <c r="VXB927" s="3"/>
      <c r="VXC927" s="721"/>
      <c r="VXD927" s="3"/>
      <c r="VXE927" s="525"/>
      <c r="VXF927" s="3"/>
      <c r="VXG927" s="721"/>
      <c r="VXH927" s="3"/>
      <c r="VXI927" s="525"/>
      <c r="VXJ927" s="3"/>
      <c r="VXK927" s="721"/>
      <c r="VXL927" s="3"/>
      <c r="VXM927" s="525"/>
      <c r="VXN927" s="3"/>
      <c r="VXO927" s="721"/>
      <c r="VXP927" s="3"/>
      <c r="VXQ927" s="525"/>
      <c r="VXR927" s="3"/>
      <c r="VXS927" s="721"/>
      <c r="VXT927" s="3"/>
      <c r="VXU927" s="525"/>
      <c r="VXV927" s="3"/>
      <c r="VXW927" s="721"/>
      <c r="VXX927" s="3"/>
      <c r="VXY927" s="525"/>
      <c r="VXZ927" s="3"/>
      <c r="VYA927" s="721"/>
      <c r="VYB927" s="3"/>
      <c r="VYC927" s="525"/>
      <c r="VYD927" s="3"/>
      <c r="VYE927" s="721"/>
      <c r="VYF927" s="3"/>
      <c r="VYG927" s="525"/>
      <c r="VYH927" s="3"/>
      <c r="VYI927" s="721"/>
      <c r="VYJ927" s="3"/>
      <c r="VYK927" s="525"/>
      <c r="VYL927" s="3"/>
      <c r="VYM927" s="721"/>
      <c r="VYN927" s="3"/>
      <c r="VYO927" s="525"/>
      <c r="VYP927" s="3"/>
      <c r="VYQ927" s="721"/>
      <c r="VYR927" s="3"/>
      <c r="VYS927" s="525"/>
      <c r="VYT927" s="3"/>
      <c r="VYU927" s="721"/>
      <c r="VYV927" s="3"/>
      <c r="VYW927" s="525"/>
      <c r="VYX927" s="3"/>
      <c r="VYY927" s="721"/>
      <c r="VYZ927" s="3"/>
      <c r="VZA927" s="525"/>
      <c r="VZB927" s="3"/>
      <c r="VZC927" s="721"/>
      <c r="VZD927" s="3"/>
      <c r="VZE927" s="525"/>
      <c r="VZF927" s="3"/>
      <c r="VZG927" s="721"/>
      <c r="VZH927" s="3"/>
      <c r="VZI927" s="525"/>
      <c r="VZJ927" s="3"/>
      <c r="VZK927" s="721"/>
      <c r="VZL927" s="3"/>
      <c r="VZM927" s="525"/>
      <c r="VZN927" s="3"/>
      <c r="VZO927" s="721"/>
      <c r="VZP927" s="3"/>
      <c r="VZQ927" s="525"/>
      <c r="VZR927" s="3"/>
      <c r="VZS927" s="721"/>
      <c r="VZT927" s="3"/>
      <c r="VZU927" s="525"/>
      <c r="VZV927" s="3"/>
      <c r="VZW927" s="721"/>
      <c r="VZX927" s="3"/>
      <c r="VZY927" s="525"/>
      <c r="VZZ927" s="3"/>
      <c r="WAA927" s="721"/>
      <c r="WAB927" s="3"/>
      <c r="WAC927" s="525"/>
      <c r="WAD927" s="3"/>
      <c r="WAE927" s="721"/>
      <c r="WAF927" s="3"/>
      <c r="WAG927" s="525"/>
      <c r="WAH927" s="3"/>
      <c r="WAI927" s="721"/>
      <c r="WAJ927" s="3"/>
      <c r="WAK927" s="525"/>
      <c r="WAL927" s="3"/>
      <c r="WAM927" s="721"/>
      <c r="WAN927" s="3"/>
      <c r="WAO927" s="525"/>
      <c r="WAP927" s="3"/>
      <c r="WAQ927" s="721"/>
      <c r="WAR927" s="3"/>
      <c r="WAS927" s="525"/>
      <c r="WAT927" s="3"/>
      <c r="WAU927" s="721"/>
      <c r="WAV927" s="3"/>
      <c r="WAW927" s="525"/>
      <c r="WAX927" s="3"/>
      <c r="WAY927" s="721"/>
      <c r="WAZ927" s="3"/>
      <c r="WBA927" s="525"/>
      <c r="WBB927" s="3"/>
      <c r="WBC927" s="721"/>
      <c r="WBD927" s="3"/>
      <c r="WBE927" s="525"/>
      <c r="WBF927" s="3"/>
      <c r="WBG927" s="721"/>
      <c r="WBH927" s="3"/>
      <c r="WBI927" s="525"/>
      <c r="WBJ927" s="3"/>
      <c r="WBK927" s="721"/>
      <c r="WBL927" s="3"/>
      <c r="WBM927" s="525"/>
      <c r="WBN927" s="3"/>
      <c r="WBO927" s="721"/>
      <c r="WBP927" s="3"/>
      <c r="WBQ927" s="525"/>
      <c r="WBR927" s="3"/>
      <c r="WBS927" s="721"/>
      <c r="WBT927" s="3"/>
      <c r="WBU927" s="525"/>
      <c r="WBV927" s="3"/>
      <c r="WBW927" s="721"/>
      <c r="WBX927" s="3"/>
      <c r="WBY927" s="525"/>
      <c r="WBZ927" s="3"/>
      <c r="WCA927" s="721"/>
      <c r="WCB927" s="3"/>
      <c r="WCC927" s="525"/>
      <c r="WCD927" s="3"/>
      <c r="WCE927" s="721"/>
      <c r="WCF927" s="3"/>
      <c r="WCG927" s="525"/>
      <c r="WCH927" s="3"/>
      <c r="WCI927" s="721"/>
      <c r="WCJ927" s="3"/>
      <c r="WCK927" s="525"/>
      <c r="WCL927" s="3"/>
      <c r="WCM927" s="721"/>
      <c r="WCN927" s="3"/>
      <c r="WCO927" s="525"/>
      <c r="WCP927" s="3"/>
      <c r="WCQ927" s="721"/>
      <c r="WCR927" s="3"/>
      <c r="WCS927" s="525"/>
      <c r="WCT927" s="3"/>
      <c r="WCU927" s="721"/>
      <c r="WCV927" s="3"/>
      <c r="WCW927" s="525"/>
      <c r="WCX927" s="3"/>
      <c r="WCY927" s="721"/>
      <c r="WCZ927" s="3"/>
      <c r="WDA927" s="525"/>
      <c r="WDB927" s="3"/>
      <c r="WDC927" s="721"/>
      <c r="WDD927" s="3"/>
      <c r="WDE927" s="525"/>
      <c r="WDF927" s="3"/>
      <c r="WDG927" s="721"/>
      <c r="WDH927" s="3"/>
      <c r="WDI927" s="525"/>
      <c r="WDJ927" s="3"/>
      <c r="WDK927" s="721"/>
      <c r="WDL927" s="3"/>
      <c r="WDM927" s="525"/>
      <c r="WDN927" s="3"/>
      <c r="WDO927" s="721"/>
      <c r="WDP927" s="3"/>
      <c r="WDQ927" s="525"/>
      <c r="WDR927" s="3"/>
      <c r="WDS927" s="721"/>
      <c r="WDT927" s="3"/>
      <c r="WDU927" s="525"/>
      <c r="WDV927" s="3"/>
      <c r="WDW927" s="721"/>
      <c r="WDX927" s="3"/>
      <c r="WDY927" s="525"/>
      <c r="WDZ927" s="3"/>
      <c r="WEA927" s="721"/>
      <c r="WEB927" s="3"/>
      <c r="WEC927" s="525"/>
      <c r="WED927" s="3"/>
      <c r="WEE927" s="721"/>
      <c r="WEF927" s="3"/>
      <c r="WEG927" s="525"/>
      <c r="WEH927" s="3"/>
      <c r="WEI927" s="721"/>
      <c r="WEJ927" s="3"/>
      <c r="WEK927" s="525"/>
      <c r="WEL927" s="3"/>
      <c r="WEM927" s="721"/>
      <c r="WEN927" s="3"/>
      <c r="WEO927" s="525"/>
      <c r="WEP927" s="3"/>
      <c r="WEQ927" s="721"/>
      <c r="WER927" s="3"/>
      <c r="WES927" s="525"/>
      <c r="WET927" s="3"/>
      <c r="WEU927" s="721"/>
      <c r="WEV927" s="3"/>
      <c r="WEW927" s="525"/>
      <c r="WEX927" s="3"/>
      <c r="WEY927" s="721"/>
      <c r="WEZ927" s="3"/>
      <c r="WFA927" s="525"/>
      <c r="WFB927" s="3"/>
      <c r="WFC927" s="721"/>
      <c r="WFD927" s="3"/>
      <c r="WFE927" s="525"/>
      <c r="WFF927" s="3"/>
      <c r="WFG927" s="721"/>
      <c r="WFH927" s="3"/>
      <c r="WFI927" s="525"/>
      <c r="WFJ927" s="3"/>
      <c r="WFK927" s="721"/>
      <c r="WFL927" s="3"/>
      <c r="WFM927" s="525"/>
      <c r="WFN927" s="3"/>
      <c r="WFO927" s="721"/>
      <c r="WFP927" s="3"/>
      <c r="WFQ927" s="525"/>
      <c r="WFR927" s="3"/>
      <c r="WFS927" s="721"/>
      <c r="WFT927" s="3"/>
      <c r="WFU927" s="525"/>
      <c r="WFV927" s="3"/>
      <c r="WFW927" s="721"/>
      <c r="WFX927" s="3"/>
      <c r="WFY927" s="525"/>
      <c r="WFZ927" s="3"/>
      <c r="WGA927" s="721"/>
      <c r="WGB927" s="3"/>
      <c r="WGC927" s="525"/>
      <c r="WGD927" s="3"/>
      <c r="WGE927" s="721"/>
      <c r="WGF927" s="3"/>
      <c r="WGG927" s="525"/>
      <c r="WGH927" s="3"/>
      <c r="WGI927" s="721"/>
      <c r="WGJ927" s="3"/>
      <c r="WGK927" s="525"/>
      <c r="WGL927" s="3"/>
      <c r="WGM927" s="721"/>
      <c r="WGN927" s="3"/>
      <c r="WGO927" s="525"/>
      <c r="WGP927" s="3"/>
      <c r="WGQ927" s="721"/>
      <c r="WGR927" s="3"/>
      <c r="WGS927" s="525"/>
      <c r="WGT927" s="3"/>
      <c r="WGU927" s="721"/>
      <c r="WGV927" s="3"/>
      <c r="WGW927" s="525"/>
      <c r="WGX927" s="3"/>
      <c r="WGY927" s="721"/>
      <c r="WGZ927" s="3"/>
      <c r="WHA927" s="525"/>
      <c r="WHB927" s="3"/>
      <c r="WHC927" s="721"/>
      <c r="WHD927" s="3"/>
      <c r="WHE927" s="525"/>
      <c r="WHF927" s="3"/>
      <c r="WHG927" s="721"/>
      <c r="WHH927" s="3"/>
      <c r="WHI927" s="525"/>
      <c r="WHJ927" s="3"/>
      <c r="WHK927" s="721"/>
      <c r="WHL927" s="3"/>
      <c r="WHM927" s="525"/>
      <c r="WHN927" s="3"/>
      <c r="WHO927" s="721"/>
      <c r="WHP927" s="3"/>
      <c r="WHQ927" s="525"/>
      <c r="WHR927" s="3"/>
      <c r="WHS927" s="721"/>
      <c r="WHT927" s="3"/>
      <c r="WHU927" s="525"/>
      <c r="WHV927" s="3"/>
      <c r="WHW927" s="721"/>
      <c r="WHX927" s="3"/>
      <c r="WHY927" s="525"/>
      <c r="WHZ927" s="3"/>
      <c r="WIA927" s="721"/>
      <c r="WIB927" s="3"/>
      <c r="WIC927" s="525"/>
      <c r="WID927" s="3"/>
      <c r="WIE927" s="721"/>
      <c r="WIF927" s="3"/>
      <c r="WIG927" s="525"/>
      <c r="WIH927" s="3"/>
      <c r="WII927" s="721"/>
      <c r="WIJ927" s="3"/>
      <c r="WIK927" s="525"/>
      <c r="WIL927" s="3"/>
      <c r="WIM927" s="721"/>
      <c r="WIN927" s="3"/>
      <c r="WIO927" s="525"/>
      <c r="WIP927" s="3"/>
      <c r="WIQ927" s="721"/>
      <c r="WIR927" s="3"/>
      <c r="WIS927" s="525"/>
      <c r="WIT927" s="3"/>
      <c r="WIU927" s="721"/>
      <c r="WIV927" s="3"/>
      <c r="WIW927" s="525"/>
      <c r="WIX927" s="3"/>
      <c r="WIY927" s="721"/>
      <c r="WIZ927" s="3"/>
      <c r="WJA927" s="525"/>
      <c r="WJB927" s="3"/>
      <c r="WJC927" s="721"/>
      <c r="WJD927" s="3"/>
      <c r="WJE927" s="525"/>
      <c r="WJF927" s="3"/>
      <c r="WJG927" s="721"/>
      <c r="WJH927" s="3"/>
      <c r="WJI927" s="525"/>
      <c r="WJJ927" s="3"/>
      <c r="WJK927" s="721"/>
      <c r="WJL927" s="3"/>
      <c r="WJM927" s="525"/>
      <c r="WJN927" s="3"/>
      <c r="WJO927" s="721"/>
      <c r="WJP927" s="3"/>
      <c r="WJQ927" s="525"/>
      <c r="WJR927" s="3"/>
      <c r="WJS927" s="721"/>
      <c r="WJT927" s="3"/>
      <c r="WJU927" s="525"/>
      <c r="WJV927" s="3"/>
      <c r="WJW927" s="721"/>
      <c r="WJX927" s="3"/>
      <c r="WJY927" s="525"/>
      <c r="WJZ927" s="3"/>
      <c r="WKA927" s="721"/>
      <c r="WKB927" s="3"/>
      <c r="WKC927" s="525"/>
      <c r="WKD927" s="3"/>
      <c r="WKE927" s="721"/>
      <c r="WKF927" s="3"/>
      <c r="WKG927" s="525"/>
      <c r="WKH927" s="3"/>
      <c r="WKI927" s="721"/>
      <c r="WKJ927" s="3"/>
      <c r="WKK927" s="525"/>
      <c r="WKL927" s="3"/>
      <c r="WKM927" s="721"/>
      <c r="WKN927" s="3"/>
      <c r="WKO927" s="525"/>
      <c r="WKP927" s="3"/>
      <c r="WKQ927" s="721"/>
      <c r="WKR927" s="3"/>
      <c r="WKS927" s="525"/>
      <c r="WKT927" s="3"/>
      <c r="WKU927" s="721"/>
      <c r="WKV927" s="3"/>
      <c r="WKW927" s="525"/>
      <c r="WKX927" s="3"/>
      <c r="WKY927" s="721"/>
      <c r="WKZ927" s="3"/>
      <c r="WLA927" s="525"/>
      <c r="WLB927" s="3"/>
      <c r="WLC927" s="721"/>
      <c r="WLD927" s="3"/>
      <c r="WLE927" s="525"/>
      <c r="WLF927" s="3"/>
      <c r="WLG927" s="721"/>
      <c r="WLH927" s="3"/>
      <c r="WLI927" s="525"/>
      <c r="WLJ927" s="3"/>
      <c r="WLK927" s="721"/>
      <c r="WLL927" s="3"/>
      <c r="WLM927" s="525"/>
      <c r="WLN927" s="3"/>
      <c r="WLO927" s="721"/>
      <c r="WLP927" s="3"/>
      <c r="WLQ927" s="525"/>
      <c r="WLR927" s="3"/>
      <c r="WLS927" s="721"/>
      <c r="WLT927" s="3"/>
      <c r="WLU927" s="525"/>
      <c r="WLV927" s="3"/>
      <c r="WLW927" s="721"/>
      <c r="WLX927" s="3"/>
      <c r="WLY927" s="525"/>
      <c r="WLZ927" s="3"/>
      <c r="WMA927" s="721"/>
      <c r="WMB927" s="3"/>
      <c r="WMC927" s="525"/>
      <c r="WMD927" s="3"/>
      <c r="WME927" s="721"/>
      <c r="WMF927" s="3"/>
      <c r="WMG927" s="525"/>
      <c r="WMH927" s="3"/>
      <c r="WMI927" s="721"/>
      <c r="WMJ927" s="3"/>
      <c r="WMK927" s="525"/>
      <c r="WML927" s="3"/>
      <c r="WMM927" s="721"/>
      <c r="WMN927" s="3"/>
      <c r="WMO927" s="525"/>
      <c r="WMP927" s="3"/>
      <c r="WMQ927" s="721"/>
      <c r="WMR927" s="3"/>
      <c r="WMS927" s="525"/>
      <c r="WMT927" s="3"/>
      <c r="WMU927" s="721"/>
      <c r="WMV927" s="3"/>
      <c r="WMW927" s="525"/>
      <c r="WMX927" s="3"/>
      <c r="WMY927" s="721"/>
      <c r="WMZ927" s="3"/>
      <c r="WNA927" s="525"/>
      <c r="WNB927" s="3"/>
      <c r="WNC927" s="721"/>
      <c r="WND927" s="3"/>
      <c r="WNE927" s="525"/>
      <c r="WNF927" s="3"/>
      <c r="WNG927" s="721"/>
      <c r="WNH927" s="3"/>
      <c r="WNI927" s="525"/>
      <c r="WNJ927" s="3"/>
      <c r="WNK927" s="721"/>
      <c r="WNL927" s="3"/>
      <c r="WNM927" s="525"/>
      <c r="WNN927" s="3"/>
      <c r="WNO927" s="721"/>
      <c r="WNP927" s="3"/>
      <c r="WNQ927" s="525"/>
      <c r="WNR927" s="3"/>
      <c r="WNS927" s="721"/>
      <c r="WNT927" s="3"/>
      <c r="WNU927" s="525"/>
      <c r="WNV927" s="3"/>
      <c r="WNW927" s="721"/>
      <c r="WNX927" s="3"/>
      <c r="WNY927" s="525"/>
      <c r="WNZ927" s="3"/>
      <c r="WOA927" s="721"/>
      <c r="WOB927" s="3"/>
      <c r="WOC927" s="525"/>
      <c r="WOD927" s="3"/>
      <c r="WOE927" s="721"/>
      <c r="WOF927" s="3"/>
      <c r="WOG927" s="525"/>
      <c r="WOH927" s="3"/>
      <c r="WOI927" s="721"/>
      <c r="WOJ927" s="3"/>
      <c r="WOK927" s="525"/>
      <c r="WOL927" s="3"/>
      <c r="WOM927" s="721"/>
      <c r="WON927" s="3"/>
      <c r="WOO927" s="525"/>
      <c r="WOP927" s="3"/>
      <c r="WOQ927" s="721"/>
      <c r="WOR927" s="3"/>
      <c r="WOS927" s="525"/>
      <c r="WOT927" s="3"/>
      <c r="WOU927" s="721"/>
      <c r="WOV927" s="3"/>
      <c r="WOW927" s="525"/>
      <c r="WOX927" s="3"/>
      <c r="WOY927" s="721"/>
      <c r="WOZ927" s="3"/>
      <c r="WPA927" s="525"/>
      <c r="WPB927" s="3"/>
      <c r="WPC927" s="721"/>
      <c r="WPD927" s="3"/>
      <c r="WPE927" s="525"/>
      <c r="WPF927" s="3"/>
      <c r="WPG927" s="721"/>
      <c r="WPH927" s="3"/>
      <c r="WPI927" s="525"/>
      <c r="WPJ927" s="3"/>
      <c r="WPK927" s="721"/>
      <c r="WPL927" s="3"/>
      <c r="WPM927" s="525"/>
      <c r="WPN927" s="3"/>
      <c r="WPO927" s="721"/>
      <c r="WPP927" s="3"/>
      <c r="WPQ927" s="525"/>
      <c r="WPR927" s="3"/>
      <c r="WPS927" s="721"/>
      <c r="WPT927" s="3"/>
      <c r="WPU927" s="525"/>
      <c r="WPV927" s="3"/>
      <c r="WPW927" s="721"/>
      <c r="WPX927" s="3"/>
      <c r="WPY927" s="525"/>
      <c r="WPZ927" s="3"/>
      <c r="WQA927" s="721"/>
      <c r="WQB927" s="3"/>
      <c r="WQC927" s="525"/>
      <c r="WQD927" s="3"/>
      <c r="WQE927" s="721"/>
      <c r="WQF927" s="3"/>
      <c r="WQG927" s="525"/>
      <c r="WQH927" s="3"/>
      <c r="WQI927" s="721"/>
      <c r="WQJ927" s="3"/>
      <c r="WQK927" s="525"/>
      <c r="WQL927" s="3"/>
      <c r="WQM927" s="721"/>
      <c r="WQN927" s="3"/>
      <c r="WQO927" s="525"/>
      <c r="WQP927" s="3"/>
      <c r="WQQ927" s="721"/>
      <c r="WQR927" s="3"/>
      <c r="WQS927" s="525"/>
      <c r="WQT927" s="3"/>
      <c r="WQU927" s="721"/>
      <c r="WQV927" s="3"/>
      <c r="WQW927" s="525"/>
      <c r="WQX927" s="3"/>
      <c r="WQY927" s="721"/>
      <c r="WQZ927" s="3"/>
      <c r="WRA927" s="525"/>
      <c r="WRB927" s="3"/>
      <c r="WRC927" s="721"/>
      <c r="WRD927" s="3"/>
      <c r="WRE927" s="525"/>
      <c r="WRF927" s="3"/>
      <c r="WRG927" s="721"/>
      <c r="WRH927" s="3"/>
      <c r="WRI927" s="525"/>
      <c r="WRJ927" s="3"/>
      <c r="WRK927" s="721"/>
      <c r="WRL927" s="3"/>
      <c r="WRM927" s="525"/>
      <c r="WRN927" s="3"/>
      <c r="WRO927" s="721"/>
      <c r="WRP927" s="3"/>
      <c r="WRQ927" s="525"/>
      <c r="WRR927" s="3"/>
      <c r="WRS927" s="721"/>
      <c r="WRT927" s="3"/>
      <c r="WRU927" s="525"/>
      <c r="WRV927" s="3"/>
      <c r="WRW927" s="721"/>
      <c r="WRX927" s="3"/>
      <c r="WRY927" s="525"/>
      <c r="WRZ927" s="3"/>
      <c r="WSA927" s="721"/>
      <c r="WSB927" s="3"/>
      <c r="WSC927" s="525"/>
      <c r="WSD927" s="3"/>
      <c r="WSE927" s="721"/>
      <c r="WSF927" s="3"/>
      <c r="WSG927" s="525"/>
      <c r="WSH927" s="3"/>
      <c r="WSI927" s="721"/>
      <c r="WSJ927" s="3"/>
      <c r="WSK927" s="525"/>
      <c r="WSL927" s="3"/>
      <c r="WSM927" s="721"/>
      <c r="WSN927" s="3"/>
      <c r="WSO927" s="525"/>
      <c r="WSP927" s="3"/>
      <c r="WSQ927" s="721"/>
      <c r="WSR927" s="3"/>
      <c r="WSS927" s="525"/>
      <c r="WST927" s="3"/>
      <c r="WSU927" s="721"/>
      <c r="WSV927" s="3"/>
      <c r="WSW927" s="525"/>
      <c r="WSX927" s="3"/>
      <c r="WSY927" s="721"/>
      <c r="WSZ927" s="3"/>
      <c r="WTA927" s="525"/>
      <c r="WTB927" s="3"/>
      <c r="WTC927" s="721"/>
      <c r="WTD927" s="3"/>
      <c r="WTE927" s="525"/>
      <c r="WTF927" s="3"/>
      <c r="WTG927" s="721"/>
      <c r="WTH927" s="3"/>
      <c r="WTI927" s="525"/>
      <c r="WTJ927" s="3"/>
      <c r="WTK927" s="721"/>
      <c r="WTL927" s="3"/>
      <c r="WTM927" s="525"/>
      <c r="WTN927" s="3"/>
      <c r="WTO927" s="721"/>
      <c r="WTP927" s="3"/>
      <c r="WTQ927" s="525"/>
      <c r="WTR927" s="3"/>
      <c r="WTS927" s="721"/>
      <c r="WTT927" s="3"/>
      <c r="WTU927" s="525"/>
      <c r="WTV927" s="3"/>
      <c r="WTW927" s="721"/>
      <c r="WTX927" s="3"/>
      <c r="WTY927" s="525"/>
      <c r="WTZ927" s="3"/>
      <c r="WUA927" s="721"/>
      <c r="WUB927" s="3"/>
      <c r="WUC927" s="525"/>
      <c r="WUD927" s="3"/>
      <c r="WUE927" s="721"/>
      <c r="WUF927" s="3"/>
      <c r="WUG927" s="525"/>
      <c r="WUH927" s="3"/>
      <c r="WUI927" s="721"/>
      <c r="WUJ927" s="3"/>
      <c r="WUK927" s="525"/>
      <c r="WUL927" s="3"/>
      <c r="WUM927" s="721"/>
      <c r="WUN927" s="3"/>
      <c r="WUO927" s="525"/>
      <c r="WUP927" s="3"/>
      <c r="WUQ927" s="721"/>
      <c r="WUR927" s="3"/>
      <c r="WUS927" s="525"/>
      <c r="WUT927" s="3"/>
      <c r="WUU927" s="721"/>
      <c r="WUV927" s="3"/>
      <c r="WUW927" s="525"/>
      <c r="WUX927" s="3"/>
      <c r="WUY927" s="721"/>
      <c r="WUZ927" s="3"/>
      <c r="WVA927" s="525"/>
      <c r="WVB927" s="3"/>
      <c r="WVC927" s="721"/>
      <c r="WVD927" s="3"/>
      <c r="WVE927" s="525"/>
      <c r="WVF927" s="3"/>
      <c r="WVG927" s="721"/>
      <c r="WVH927" s="3"/>
      <c r="WVI927" s="525"/>
      <c r="WVJ927" s="3"/>
      <c r="WVK927" s="721"/>
      <c r="WVL927" s="3"/>
      <c r="WVM927" s="525"/>
      <c r="WVN927" s="3"/>
      <c r="WVO927" s="721"/>
      <c r="WVP927" s="3"/>
      <c r="WVQ927" s="525"/>
      <c r="WVR927" s="3"/>
      <c r="WVS927" s="721"/>
      <c r="WVT927" s="3"/>
      <c r="WVU927" s="525"/>
      <c r="WVV927" s="3"/>
      <c r="WVW927" s="721"/>
      <c r="WVX927" s="3"/>
      <c r="WVY927" s="525"/>
      <c r="WVZ927" s="3"/>
      <c r="WWA927" s="721"/>
      <c r="WWB927" s="3"/>
      <c r="WWC927" s="525"/>
      <c r="WWD927" s="3"/>
      <c r="WWE927" s="721"/>
      <c r="WWF927" s="3"/>
      <c r="WWG927" s="525"/>
      <c r="WWH927" s="3"/>
      <c r="WWI927" s="721"/>
      <c r="WWJ927" s="3"/>
      <c r="WWK927" s="525"/>
      <c r="WWL927" s="3"/>
      <c r="WWM927" s="721"/>
      <c r="WWN927" s="3"/>
      <c r="WWO927" s="525"/>
      <c r="WWP927" s="3"/>
      <c r="WWQ927" s="721"/>
      <c r="WWR927" s="3"/>
      <c r="WWS927" s="525"/>
      <c r="WWT927" s="3"/>
      <c r="WWU927" s="721"/>
      <c r="WWV927" s="3"/>
      <c r="WWW927" s="525"/>
      <c r="WWX927" s="3"/>
      <c r="WWY927" s="721"/>
      <c r="WWZ927" s="3"/>
      <c r="WXA927" s="525"/>
      <c r="WXB927" s="3"/>
      <c r="WXC927" s="721"/>
      <c r="WXD927" s="3"/>
      <c r="WXE927" s="525"/>
      <c r="WXF927" s="3"/>
      <c r="WXG927" s="721"/>
      <c r="WXH927" s="3"/>
      <c r="WXI927" s="525"/>
      <c r="WXJ927" s="3"/>
      <c r="WXK927" s="721"/>
      <c r="WXL927" s="3"/>
      <c r="WXM927" s="525"/>
      <c r="WXN927" s="3"/>
      <c r="WXO927" s="721"/>
      <c r="WXP927" s="3"/>
      <c r="WXQ927" s="525"/>
      <c r="WXR927" s="3"/>
      <c r="WXS927" s="721"/>
      <c r="WXT927" s="3"/>
      <c r="WXU927" s="525"/>
      <c r="WXV927" s="3"/>
      <c r="WXW927" s="721"/>
      <c r="WXX927" s="3"/>
      <c r="WXY927" s="525"/>
      <c r="WXZ927" s="3"/>
      <c r="WYA927" s="721"/>
      <c r="WYB927" s="3"/>
      <c r="WYC927" s="525"/>
      <c r="WYD927" s="3"/>
      <c r="WYE927" s="721"/>
      <c r="WYF927" s="3"/>
      <c r="WYG927" s="525"/>
      <c r="WYH927" s="3"/>
      <c r="WYI927" s="721"/>
      <c r="WYJ927" s="3"/>
      <c r="WYK927" s="525"/>
      <c r="WYL927" s="3"/>
      <c r="WYM927" s="721"/>
      <c r="WYN927" s="3"/>
      <c r="WYO927" s="525"/>
      <c r="WYP927" s="3"/>
      <c r="WYQ927" s="721"/>
      <c r="WYR927" s="3"/>
      <c r="WYS927" s="525"/>
      <c r="WYT927" s="3"/>
      <c r="WYU927" s="721"/>
      <c r="WYV927" s="3"/>
      <c r="WYW927" s="525"/>
      <c r="WYX927" s="3"/>
      <c r="WYY927" s="721"/>
      <c r="WYZ927" s="3"/>
      <c r="WZA927" s="525"/>
      <c r="WZB927" s="3"/>
      <c r="WZC927" s="721"/>
      <c r="WZD927" s="3"/>
      <c r="WZE927" s="525"/>
      <c r="WZF927" s="3"/>
      <c r="WZG927" s="721"/>
      <c r="WZH927" s="3"/>
      <c r="WZI927" s="525"/>
      <c r="WZJ927" s="3"/>
      <c r="WZK927" s="721"/>
      <c r="WZL927" s="3"/>
      <c r="WZM927" s="525"/>
      <c r="WZN927" s="3"/>
      <c r="WZO927" s="721"/>
      <c r="WZP927" s="3"/>
      <c r="WZQ927" s="525"/>
      <c r="WZR927" s="3"/>
      <c r="WZS927" s="721"/>
      <c r="WZT927" s="3"/>
      <c r="WZU927" s="525"/>
      <c r="WZV927" s="3"/>
      <c r="WZW927" s="721"/>
      <c r="WZX927" s="3"/>
      <c r="WZY927" s="525"/>
      <c r="WZZ927" s="3"/>
      <c r="XAA927" s="721"/>
      <c r="XAB927" s="3"/>
      <c r="XAC927" s="525"/>
      <c r="XAD927" s="3"/>
      <c r="XAE927" s="721"/>
      <c r="XAF927" s="3"/>
      <c r="XAG927" s="525"/>
      <c r="XAH927" s="3"/>
      <c r="XAI927" s="721"/>
      <c r="XAJ927" s="3"/>
      <c r="XAK927" s="525"/>
      <c r="XAL927" s="3"/>
      <c r="XAM927" s="721"/>
      <c r="XAN927" s="3"/>
      <c r="XAO927" s="525"/>
      <c r="XAP927" s="3"/>
      <c r="XAQ927" s="721"/>
      <c r="XAR927" s="3"/>
      <c r="XAS927" s="525"/>
      <c r="XAT927" s="3"/>
      <c r="XAU927" s="721"/>
      <c r="XAV927" s="3"/>
      <c r="XAW927" s="525"/>
      <c r="XAX927" s="3"/>
      <c r="XAY927" s="721"/>
      <c r="XAZ927" s="3"/>
      <c r="XBA927" s="525"/>
      <c r="XBB927" s="3"/>
      <c r="XBC927" s="721"/>
      <c r="XBD927" s="3"/>
      <c r="XBE927" s="525"/>
      <c r="XBF927" s="3"/>
      <c r="XBG927" s="721"/>
      <c r="XBH927" s="3"/>
      <c r="XBI927" s="525"/>
      <c r="XBJ927" s="3"/>
      <c r="XBK927" s="721"/>
      <c r="XBL927" s="3"/>
      <c r="XBM927" s="525"/>
      <c r="XBN927" s="3"/>
      <c r="XBO927" s="721"/>
      <c r="XBP927" s="3"/>
      <c r="XBQ927" s="525"/>
      <c r="XBR927" s="3"/>
      <c r="XBS927" s="721"/>
      <c r="XBT927" s="3"/>
      <c r="XBU927" s="525"/>
      <c r="XBV927" s="3"/>
      <c r="XBW927" s="721"/>
      <c r="XBX927" s="3"/>
      <c r="XBY927" s="525"/>
      <c r="XBZ927" s="3"/>
      <c r="XCA927" s="721"/>
      <c r="XCB927" s="3"/>
      <c r="XCC927" s="525"/>
      <c r="XCD927" s="3"/>
      <c r="XCE927" s="721"/>
      <c r="XCF927" s="3"/>
      <c r="XCG927" s="525"/>
      <c r="XCH927" s="3"/>
      <c r="XCI927" s="721"/>
      <c r="XCJ927" s="3"/>
      <c r="XCK927" s="525"/>
      <c r="XCL927" s="3"/>
      <c r="XCM927" s="721"/>
      <c r="XCN927" s="3"/>
      <c r="XCO927" s="525"/>
      <c r="XCP927" s="3"/>
      <c r="XCQ927" s="721"/>
      <c r="XCR927" s="3"/>
      <c r="XCS927" s="525"/>
      <c r="XCT927" s="3"/>
      <c r="XCU927" s="721"/>
      <c r="XCV927" s="3"/>
      <c r="XCW927" s="525"/>
      <c r="XCX927" s="3"/>
      <c r="XCY927" s="721"/>
      <c r="XCZ927" s="3"/>
      <c r="XDA927" s="525"/>
      <c r="XDB927" s="3"/>
      <c r="XDC927" s="721"/>
      <c r="XDD927" s="3"/>
      <c r="XDE927" s="525"/>
      <c r="XDF927" s="3"/>
      <c r="XDG927" s="721"/>
      <c r="XDH927" s="3"/>
      <c r="XDI927" s="525"/>
      <c r="XDJ927" s="3"/>
      <c r="XDK927" s="721"/>
      <c r="XDL927" s="3"/>
      <c r="XDM927" s="525"/>
      <c r="XDN927" s="3"/>
      <c r="XDO927" s="721"/>
      <c r="XDP927" s="3"/>
      <c r="XDQ927" s="525"/>
      <c r="XDR927" s="3"/>
      <c r="XDS927" s="721"/>
      <c r="XDT927" s="3"/>
      <c r="XDU927" s="525"/>
      <c r="XDV927" s="3"/>
      <c r="XDW927" s="721"/>
      <c r="XDX927" s="3"/>
      <c r="XDY927" s="525"/>
      <c r="XDZ927" s="3"/>
      <c r="XEA927" s="721"/>
      <c r="XEB927" s="3"/>
      <c r="XEC927" s="525"/>
      <c r="XED927" s="3"/>
      <c r="XEE927" s="721"/>
      <c r="XEF927" s="3"/>
      <c r="XEG927" s="525"/>
      <c r="XEH927" s="3"/>
      <c r="XEI927" s="721"/>
      <c r="XEJ927" s="3"/>
      <c r="XEK927" s="525"/>
      <c r="XEL927" s="3"/>
      <c r="XEM927" s="721"/>
      <c r="XEN927" s="3"/>
      <c r="XEO927" s="525"/>
      <c r="XEP927" s="3"/>
      <c r="XEQ927" s="721"/>
      <c r="XER927" s="3"/>
      <c r="XES927" s="525"/>
      <c r="XET927" s="3"/>
      <c r="XEU927" s="721"/>
      <c r="XEV927" s="3"/>
      <c r="XEW927" s="525"/>
      <c r="XEX927" s="3"/>
      <c r="XEY927" s="721"/>
      <c r="XEZ927" s="3"/>
      <c r="XFA927" s="525"/>
      <c r="XFB927" s="3"/>
      <c r="XFC927" s="721"/>
      <c r="XFD927" s="3"/>
    </row>
    <row r="928" spans="1:16384" s="34" customFormat="1">
      <c r="A928" s="525"/>
      <c r="B928" s="3"/>
      <c r="C928" s="3"/>
      <c r="D928" s="3"/>
      <c r="E928" s="525"/>
      <c r="F928" s="3"/>
      <c r="G928" s="721"/>
      <c r="H928" s="3"/>
      <c r="I928" s="525"/>
      <c r="J928" s="3"/>
      <c r="K928" s="721"/>
      <c r="L928" s="3"/>
      <c r="M928" s="525"/>
      <c r="N928" s="3"/>
      <c r="O928" s="721"/>
      <c r="P928" s="3"/>
      <c r="Q928" s="525"/>
      <c r="R928" s="3"/>
      <c r="S928" s="721"/>
      <c r="T928" s="3"/>
      <c r="U928" s="525"/>
      <c r="V928" s="3"/>
      <c r="W928" s="721"/>
      <c r="X928" s="3"/>
      <c r="Y928" s="525"/>
      <c r="Z928" s="3"/>
      <c r="AA928" s="721"/>
      <c r="AB928" s="3"/>
      <c r="AC928" s="525"/>
      <c r="AD928" s="3"/>
      <c r="AE928" s="721"/>
      <c r="AF928" s="3"/>
      <c r="AG928" s="525"/>
      <c r="AH928" s="3"/>
      <c r="AI928" s="721"/>
      <c r="AJ928" s="3"/>
      <c r="AK928" s="525"/>
      <c r="AL928" s="3"/>
      <c r="AM928" s="721"/>
      <c r="AN928" s="3"/>
      <c r="AO928" s="525"/>
      <c r="AP928" s="3"/>
      <c r="AQ928" s="721"/>
      <c r="AR928" s="3"/>
      <c r="AS928" s="525"/>
      <c r="AT928" s="3"/>
      <c r="AU928" s="721"/>
      <c r="AV928" s="3"/>
      <c r="AW928" s="525"/>
      <c r="AX928" s="3"/>
      <c r="AY928" s="721"/>
      <c r="AZ928" s="3"/>
      <c r="BA928" s="525"/>
      <c r="BB928" s="3"/>
      <c r="BC928" s="721"/>
      <c r="BD928" s="3"/>
      <c r="BE928" s="525"/>
      <c r="BF928" s="3"/>
      <c r="BG928" s="721"/>
      <c r="BH928" s="3"/>
      <c r="BI928" s="525"/>
      <c r="BJ928" s="3"/>
      <c r="BK928" s="721"/>
      <c r="BL928" s="3"/>
      <c r="BM928" s="525"/>
      <c r="BN928" s="3"/>
      <c r="BO928" s="721"/>
      <c r="BP928" s="3"/>
      <c r="BQ928" s="525"/>
      <c r="BR928" s="3"/>
      <c r="BS928" s="721"/>
      <c r="BT928" s="3"/>
      <c r="BU928" s="525"/>
      <c r="BV928" s="3"/>
      <c r="BW928" s="721"/>
      <c r="BX928" s="3"/>
      <c r="BY928" s="525"/>
      <c r="BZ928" s="3"/>
      <c r="CA928" s="721"/>
      <c r="CB928" s="3"/>
      <c r="CC928" s="525"/>
      <c r="CD928" s="3"/>
      <c r="CE928" s="721"/>
      <c r="CF928" s="3"/>
      <c r="CG928" s="525"/>
      <c r="CH928" s="3"/>
      <c r="CI928" s="721"/>
      <c r="CJ928" s="3"/>
      <c r="CK928" s="525"/>
      <c r="CL928" s="3"/>
      <c r="CM928" s="721"/>
      <c r="CN928" s="3"/>
      <c r="CO928" s="525"/>
      <c r="CP928" s="3"/>
      <c r="CQ928" s="721"/>
      <c r="CR928" s="3"/>
      <c r="CS928" s="525"/>
      <c r="CT928" s="3"/>
      <c r="CU928" s="721"/>
      <c r="CV928" s="3"/>
      <c r="CW928" s="525"/>
      <c r="CX928" s="3"/>
      <c r="CY928" s="721"/>
      <c r="CZ928" s="3"/>
      <c r="DA928" s="525"/>
      <c r="DB928" s="3"/>
      <c r="DC928" s="721"/>
      <c r="DD928" s="3"/>
      <c r="DE928" s="525"/>
      <c r="DF928" s="3"/>
      <c r="DG928" s="721"/>
      <c r="DH928" s="3"/>
      <c r="DI928" s="525"/>
      <c r="DJ928" s="3"/>
      <c r="DK928" s="721"/>
      <c r="DL928" s="3"/>
      <c r="DM928" s="525"/>
      <c r="DN928" s="3"/>
      <c r="DO928" s="721"/>
      <c r="DP928" s="3"/>
      <c r="DQ928" s="525"/>
      <c r="DR928" s="3"/>
      <c r="DS928" s="721"/>
      <c r="DT928" s="3"/>
      <c r="DU928" s="525"/>
      <c r="DV928" s="3"/>
      <c r="DW928" s="721"/>
      <c r="DX928" s="3"/>
      <c r="DY928" s="525"/>
      <c r="DZ928" s="3"/>
      <c r="EA928" s="721"/>
      <c r="EB928" s="3"/>
      <c r="EC928" s="525"/>
      <c r="ED928" s="3"/>
      <c r="EE928" s="721"/>
      <c r="EF928" s="3"/>
      <c r="EG928" s="525"/>
      <c r="EH928" s="3"/>
      <c r="EI928" s="721"/>
      <c r="EJ928" s="3"/>
      <c r="EK928" s="525"/>
      <c r="EL928" s="3"/>
      <c r="EM928" s="721"/>
      <c r="EN928" s="3"/>
      <c r="EO928" s="525"/>
      <c r="EP928" s="3"/>
      <c r="EQ928" s="721"/>
      <c r="ER928" s="3"/>
      <c r="ES928" s="525"/>
      <c r="ET928" s="3"/>
      <c r="EU928" s="721"/>
      <c r="EV928" s="3"/>
      <c r="EW928" s="525"/>
      <c r="EX928" s="3"/>
      <c r="EY928" s="721"/>
      <c r="EZ928" s="3"/>
      <c r="FA928" s="525"/>
      <c r="FB928" s="3"/>
      <c r="FC928" s="721"/>
      <c r="FD928" s="3"/>
      <c r="FE928" s="525"/>
      <c r="FF928" s="3"/>
      <c r="FG928" s="721"/>
      <c r="FH928" s="3"/>
      <c r="FI928" s="525"/>
      <c r="FJ928" s="3"/>
      <c r="FK928" s="721"/>
      <c r="FL928" s="3"/>
      <c r="FM928" s="525"/>
      <c r="FN928" s="3"/>
      <c r="FO928" s="721"/>
      <c r="FP928" s="3"/>
      <c r="FQ928" s="525"/>
      <c r="FR928" s="3"/>
      <c r="FS928" s="721"/>
      <c r="FT928" s="3"/>
      <c r="FU928" s="525"/>
      <c r="FV928" s="3"/>
      <c r="FW928" s="721"/>
      <c r="FX928" s="3"/>
      <c r="FY928" s="525"/>
      <c r="FZ928" s="3"/>
      <c r="GA928" s="721"/>
      <c r="GB928" s="3"/>
      <c r="GC928" s="525"/>
      <c r="GD928" s="3"/>
      <c r="GE928" s="721"/>
      <c r="GF928" s="3"/>
      <c r="GG928" s="525"/>
      <c r="GH928" s="3"/>
      <c r="GI928" s="721"/>
      <c r="GJ928" s="3"/>
      <c r="GK928" s="525"/>
      <c r="GL928" s="3"/>
      <c r="GM928" s="721"/>
      <c r="GN928" s="3"/>
      <c r="GO928" s="525"/>
      <c r="GP928" s="3"/>
      <c r="GQ928" s="721"/>
      <c r="GR928" s="3"/>
      <c r="GS928" s="525"/>
      <c r="GT928" s="3"/>
      <c r="GU928" s="721"/>
      <c r="GV928" s="3"/>
      <c r="GW928" s="525"/>
      <c r="GX928" s="3"/>
      <c r="GY928" s="721"/>
      <c r="GZ928" s="3"/>
      <c r="HA928" s="525"/>
      <c r="HB928" s="3"/>
      <c r="HC928" s="721"/>
      <c r="HD928" s="3"/>
      <c r="HE928" s="525"/>
      <c r="HF928" s="3"/>
      <c r="HG928" s="721"/>
      <c r="HH928" s="3"/>
      <c r="HI928" s="525"/>
      <c r="HJ928" s="3"/>
      <c r="HK928" s="721"/>
      <c r="HL928" s="3"/>
      <c r="HM928" s="525"/>
      <c r="HN928" s="3"/>
      <c r="HO928" s="721"/>
      <c r="HP928" s="3"/>
      <c r="HQ928" s="525"/>
      <c r="HR928" s="3"/>
      <c r="HS928" s="721"/>
      <c r="HT928" s="3"/>
      <c r="HU928" s="525"/>
      <c r="HV928" s="3"/>
      <c r="HW928" s="721"/>
      <c r="HX928" s="3"/>
      <c r="HY928" s="525"/>
      <c r="HZ928" s="3"/>
      <c r="IA928" s="721"/>
      <c r="IB928" s="3"/>
      <c r="IC928" s="525"/>
      <c r="ID928" s="3"/>
      <c r="IE928" s="721"/>
      <c r="IF928" s="3"/>
      <c r="IG928" s="525"/>
      <c r="IH928" s="3"/>
      <c r="II928" s="721"/>
      <c r="IJ928" s="3"/>
      <c r="IK928" s="525"/>
      <c r="IL928" s="3"/>
      <c r="IM928" s="721"/>
      <c r="IN928" s="3"/>
      <c r="IO928" s="525"/>
      <c r="IP928" s="3"/>
      <c r="IQ928" s="721"/>
      <c r="IR928" s="3"/>
      <c r="IS928" s="525"/>
      <c r="IT928" s="3"/>
      <c r="IU928" s="721"/>
      <c r="IV928" s="3"/>
      <c r="IW928" s="525"/>
      <c r="IX928" s="3"/>
      <c r="IY928" s="721"/>
      <c r="IZ928" s="3"/>
      <c r="JA928" s="525"/>
      <c r="JB928" s="3"/>
      <c r="JC928" s="721"/>
      <c r="JD928" s="3"/>
      <c r="JE928" s="525"/>
      <c r="JF928" s="3"/>
      <c r="JG928" s="721"/>
      <c r="JH928" s="3"/>
      <c r="JI928" s="525"/>
      <c r="JJ928" s="3"/>
      <c r="JK928" s="721"/>
      <c r="JL928" s="3"/>
      <c r="JM928" s="525"/>
      <c r="JN928" s="3"/>
      <c r="JO928" s="721"/>
      <c r="JP928" s="3"/>
      <c r="JQ928" s="525"/>
      <c r="JR928" s="3"/>
      <c r="JS928" s="721"/>
      <c r="JT928" s="3"/>
      <c r="JU928" s="525"/>
      <c r="JV928" s="3"/>
      <c r="JW928" s="721"/>
      <c r="JX928" s="3"/>
      <c r="JY928" s="525"/>
      <c r="JZ928" s="3"/>
      <c r="KA928" s="721"/>
      <c r="KB928" s="3"/>
      <c r="KC928" s="525"/>
      <c r="KD928" s="3"/>
      <c r="KE928" s="721"/>
      <c r="KF928" s="3"/>
      <c r="KG928" s="525"/>
      <c r="KH928" s="3"/>
      <c r="KI928" s="721"/>
      <c r="KJ928" s="3"/>
      <c r="KK928" s="525"/>
      <c r="KL928" s="3"/>
      <c r="KM928" s="721"/>
      <c r="KN928" s="3"/>
      <c r="KO928" s="525"/>
      <c r="KP928" s="3"/>
      <c r="KQ928" s="721"/>
      <c r="KR928" s="3"/>
      <c r="KS928" s="525"/>
      <c r="KT928" s="3"/>
      <c r="KU928" s="721"/>
      <c r="KV928" s="3"/>
      <c r="KW928" s="525"/>
      <c r="KX928" s="3"/>
      <c r="KY928" s="721"/>
      <c r="KZ928" s="3"/>
      <c r="LA928" s="525"/>
      <c r="LB928" s="3"/>
      <c r="LC928" s="721"/>
      <c r="LD928" s="3"/>
      <c r="LE928" s="525"/>
      <c r="LF928" s="3"/>
      <c r="LG928" s="721"/>
      <c r="LH928" s="3"/>
      <c r="LI928" s="525"/>
      <c r="LJ928" s="3"/>
      <c r="LK928" s="721"/>
      <c r="LL928" s="3"/>
      <c r="LM928" s="525"/>
      <c r="LN928" s="3"/>
      <c r="LO928" s="721"/>
      <c r="LP928" s="3"/>
      <c r="LQ928" s="525"/>
      <c r="LR928" s="3"/>
      <c r="LS928" s="721"/>
      <c r="LT928" s="3"/>
      <c r="LU928" s="525"/>
      <c r="LV928" s="3"/>
      <c r="LW928" s="721"/>
      <c r="LX928" s="3"/>
      <c r="LY928" s="525"/>
      <c r="LZ928" s="3"/>
      <c r="MA928" s="721"/>
      <c r="MB928" s="3"/>
      <c r="MC928" s="525"/>
      <c r="MD928" s="3"/>
      <c r="ME928" s="721"/>
      <c r="MF928" s="3"/>
      <c r="MG928" s="525"/>
      <c r="MH928" s="3"/>
      <c r="MI928" s="721"/>
      <c r="MJ928" s="3"/>
      <c r="MK928" s="525"/>
      <c r="ML928" s="3"/>
      <c r="MM928" s="721"/>
      <c r="MN928" s="3"/>
      <c r="MO928" s="525"/>
      <c r="MP928" s="3"/>
      <c r="MQ928" s="721"/>
      <c r="MR928" s="3"/>
      <c r="MS928" s="525"/>
      <c r="MT928" s="3"/>
      <c r="MU928" s="721"/>
      <c r="MV928" s="3"/>
      <c r="MW928" s="525"/>
      <c r="MX928" s="3"/>
      <c r="MY928" s="721"/>
      <c r="MZ928" s="3"/>
      <c r="NA928" s="525"/>
      <c r="NB928" s="3"/>
      <c r="NC928" s="721"/>
      <c r="ND928" s="3"/>
      <c r="NE928" s="525"/>
      <c r="NF928" s="3"/>
      <c r="NG928" s="721"/>
      <c r="NH928" s="3"/>
      <c r="NI928" s="525"/>
      <c r="NJ928" s="3"/>
      <c r="NK928" s="721"/>
      <c r="NL928" s="3"/>
      <c r="NM928" s="525"/>
      <c r="NN928" s="3"/>
      <c r="NO928" s="721"/>
      <c r="NP928" s="3"/>
      <c r="NQ928" s="525"/>
      <c r="NR928" s="3"/>
      <c r="NS928" s="721"/>
      <c r="NT928" s="3"/>
      <c r="NU928" s="525"/>
      <c r="NV928" s="3"/>
      <c r="NW928" s="721"/>
      <c r="NX928" s="3"/>
      <c r="NY928" s="525"/>
      <c r="NZ928" s="3"/>
      <c r="OA928" s="721"/>
      <c r="OB928" s="3"/>
      <c r="OC928" s="525"/>
      <c r="OD928" s="3"/>
      <c r="OE928" s="721"/>
      <c r="OF928" s="3"/>
      <c r="OG928" s="525"/>
      <c r="OH928" s="3"/>
      <c r="OI928" s="721"/>
      <c r="OJ928" s="3"/>
      <c r="OK928" s="525"/>
      <c r="OL928" s="3"/>
      <c r="OM928" s="721"/>
      <c r="ON928" s="3"/>
      <c r="OO928" s="525"/>
      <c r="OP928" s="3"/>
      <c r="OQ928" s="721"/>
      <c r="OR928" s="3"/>
      <c r="OS928" s="525"/>
      <c r="OT928" s="3"/>
      <c r="OU928" s="721"/>
      <c r="OV928" s="3"/>
      <c r="OW928" s="525"/>
      <c r="OX928" s="3"/>
      <c r="OY928" s="721"/>
      <c r="OZ928" s="3"/>
      <c r="PA928" s="525"/>
      <c r="PB928" s="3"/>
      <c r="PC928" s="721"/>
      <c r="PD928" s="3"/>
      <c r="PE928" s="525"/>
      <c r="PF928" s="3"/>
      <c r="PG928" s="721"/>
      <c r="PH928" s="3"/>
      <c r="PI928" s="525"/>
      <c r="PJ928" s="3"/>
      <c r="PK928" s="721"/>
      <c r="PL928" s="3"/>
      <c r="PM928" s="525"/>
      <c r="PN928" s="3"/>
      <c r="PO928" s="721"/>
      <c r="PP928" s="3"/>
      <c r="PQ928" s="525"/>
      <c r="PR928" s="3"/>
      <c r="PS928" s="721"/>
      <c r="PT928" s="3"/>
      <c r="PU928" s="525"/>
      <c r="PV928" s="3"/>
      <c r="PW928" s="721"/>
      <c r="PX928" s="3"/>
      <c r="PY928" s="525"/>
      <c r="PZ928" s="3"/>
      <c r="QA928" s="721"/>
      <c r="QB928" s="3"/>
      <c r="QC928" s="525"/>
      <c r="QD928" s="3"/>
      <c r="QE928" s="721"/>
      <c r="QF928" s="3"/>
      <c r="QG928" s="525"/>
      <c r="QH928" s="3"/>
      <c r="QI928" s="721"/>
      <c r="QJ928" s="3"/>
      <c r="QK928" s="525"/>
      <c r="QL928" s="3"/>
      <c r="QM928" s="721"/>
      <c r="QN928" s="3"/>
      <c r="QO928" s="525"/>
      <c r="QP928" s="3"/>
      <c r="QQ928" s="721"/>
      <c r="QR928" s="3"/>
      <c r="QS928" s="525"/>
      <c r="QT928" s="3"/>
      <c r="QU928" s="721"/>
      <c r="QV928" s="3"/>
      <c r="QW928" s="525"/>
      <c r="QX928" s="3"/>
      <c r="QY928" s="721"/>
      <c r="QZ928" s="3"/>
      <c r="RA928" s="525"/>
      <c r="RB928" s="3"/>
      <c r="RC928" s="721"/>
      <c r="RD928" s="3"/>
      <c r="RE928" s="525"/>
      <c r="RF928" s="3"/>
      <c r="RG928" s="721"/>
      <c r="RH928" s="3"/>
      <c r="RI928" s="525"/>
      <c r="RJ928" s="3"/>
      <c r="RK928" s="721"/>
      <c r="RL928" s="3"/>
      <c r="RM928" s="525"/>
      <c r="RN928" s="3"/>
      <c r="RO928" s="721"/>
      <c r="RP928" s="3"/>
      <c r="RQ928" s="525"/>
      <c r="RR928" s="3"/>
      <c r="RS928" s="721"/>
      <c r="RT928" s="3"/>
      <c r="RU928" s="525"/>
      <c r="RV928" s="3"/>
      <c r="RW928" s="721"/>
      <c r="RX928" s="3"/>
      <c r="RY928" s="525"/>
      <c r="RZ928" s="3"/>
      <c r="SA928" s="721"/>
      <c r="SB928" s="3"/>
      <c r="SC928" s="525"/>
      <c r="SD928" s="3"/>
      <c r="SE928" s="721"/>
      <c r="SF928" s="3"/>
      <c r="SG928" s="525"/>
      <c r="SH928" s="3"/>
      <c r="SI928" s="721"/>
      <c r="SJ928" s="3"/>
      <c r="SK928" s="525"/>
      <c r="SL928" s="3"/>
      <c r="SM928" s="721"/>
      <c r="SN928" s="3"/>
      <c r="SO928" s="525"/>
      <c r="SP928" s="3"/>
      <c r="SQ928" s="721"/>
      <c r="SR928" s="3"/>
      <c r="SS928" s="525"/>
      <c r="ST928" s="3"/>
      <c r="SU928" s="721"/>
      <c r="SV928" s="3"/>
      <c r="SW928" s="525"/>
      <c r="SX928" s="3"/>
      <c r="SY928" s="721"/>
      <c r="SZ928" s="3"/>
      <c r="TA928" s="525"/>
      <c r="TB928" s="3"/>
      <c r="TC928" s="721"/>
      <c r="TD928" s="3"/>
      <c r="TE928" s="525"/>
      <c r="TF928" s="3"/>
      <c r="TG928" s="721"/>
      <c r="TH928" s="3"/>
      <c r="TI928" s="525"/>
      <c r="TJ928" s="3"/>
      <c r="TK928" s="721"/>
      <c r="TL928" s="3"/>
      <c r="TM928" s="525"/>
      <c r="TN928" s="3"/>
      <c r="TO928" s="721"/>
      <c r="TP928" s="3"/>
      <c r="TQ928" s="525"/>
      <c r="TR928" s="3"/>
      <c r="TS928" s="721"/>
      <c r="TT928" s="3"/>
      <c r="TU928" s="525"/>
      <c r="TV928" s="3"/>
      <c r="TW928" s="721"/>
      <c r="TX928" s="3"/>
      <c r="TY928" s="525"/>
      <c r="TZ928" s="3"/>
      <c r="UA928" s="721"/>
      <c r="UB928" s="3"/>
      <c r="UC928" s="525"/>
      <c r="UD928" s="3"/>
      <c r="UE928" s="721"/>
      <c r="UF928" s="3"/>
      <c r="UG928" s="525"/>
      <c r="UH928" s="3"/>
      <c r="UI928" s="721"/>
      <c r="UJ928" s="3"/>
      <c r="UK928" s="525"/>
      <c r="UL928" s="3"/>
      <c r="UM928" s="721"/>
      <c r="UN928" s="3"/>
      <c r="UO928" s="525"/>
      <c r="UP928" s="3"/>
      <c r="UQ928" s="721"/>
      <c r="UR928" s="3"/>
      <c r="US928" s="525"/>
      <c r="UT928" s="3"/>
      <c r="UU928" s="721"/>
      <c r="UV928" s="3"/>
      <c r="UW928" s="525"/>
      <c r="UX928" s="3"/>
      <c r="UY928" s="721"/>
      <c r="UZ928" s="3"/>
      <c r="VA928" s="525"/>
      <c r="VB928" s="3"/>
      <c r="VC928" s="721"/>
      <c r="VD928" s="3"/>
      <c r="VE928" s="525"/>
      <c r="VF928" s="3"/>
      <c r="VG928" s="721"/>
      <c r="VH928" s="3"/>
      <c r="VI928" s="525"/>
      <c r="VJ928" s="3"/>
      <c r="VK928" s="721"/>
      <c r="VL928" s="3"/>
      <c r="VM928" s="525"/>
      <c r="VN928" s="3"/>
      <c r="VO928" s="721"/>
      <c r="VP928" s="3"/>
      <c r="VQ928" s="525"/>
      <c r="VR928" s="3"/>
      <c r="VS928" s="721"/>
      <c r="VT928" s="3"/>
      <c r="VU928" s="525"/>
      <c r="VV928" s="3"/>
      <c r="VW928" s="721"/>
      <c r="VX928" s="3"/>
      <c r="VY928" s="525"/>
      <c r="VZ928" s="3"/>
      <c r="WA928" s="721"/>
      <c r="WB928" s="3"/>
      <c r="WC928" s="525"/>
      <c r="WD928" s="3"/>
      <c r="WE928" s="721"/>
      <c r="WF928" s="3"/>
      <c r="WG928" s="525"/>
      <c r="WH928" s="3"/>
      <c r="WI928" s="721"/>
      <c r="WJ928" s="3"/>
      <c r="WK928" s="525"/>
      <c r="WL928" s="3"/>
      <c r="WM928" s="721"/>
      <c r="WN928" s="3"/>
      <c r="WO928" s="525"/>
      <c r="WP928" s="3"/>
      <c r="WQ928" s="721"/>
      <c r="WR928" s="3"/>
      <c r="WS928" s="525"/>
      <c r="WT928" s="3"/>
      <c r="WU928" s="721"/>
      <c r="WV928" s="3"/>
      <c r="WW928" s="525"/>
      <c r="WX928" s="3"/>
      <c r="WY928" s="721"/>
      <c r="WZ928" s="3"/>
      <c r="XA928" s="525"/>
      <c r="XB928" s="3"/>
      <c r="XC928" s="721"/>
      <c r="XD928" s="3"/>
      <c r="XE928" s="525"/>
      <c r="XF928" s="3"/>
      <c r="XG928" s="721"/>
      <c r="XH928" s="3"/>
      <c r="XI928" s="525"/>
      <c r="XJ928" s="3"/>
      <c r="XK928" s="721"/>
      <c r="XL928" s="3"/>
      <c r="XM928" s="525"/>
      <c r="XN928" s="3"/>
      <c r="XO928" s="721"/>
      <c r="XP928" s="3"/>
      <c r="XQ928" s="525"/>
      <c r="XR928" s="3"/>
      <c r="XS928" s="721"/>
      <c r="XT928" s="3"/>
      <c r="XU928" s="525"/>
      <c r="XV928" s="3"/>
      <c r="XW928" s="721"/>
      <c r="XX928" s="3"/>
      <c r="XY928" s="525"/>
      <c r="XZ928" s="3"/>
      <c r="YA928" s="721"/>
      <c r="YB928" s="3"/>
      <c r="YC928" s="525"/>
      <c r="YD928" s="3"/>
      <c r="YE928" s="721"/>
      <c r="YF928" s="3"/>
      <c r="YG928" s="525"/>
      <c r="YH928" s="3"/>
      <c r="YI928" s="721"/>
      <c r="YJ928" s="3"/>
      <c r="YK928" s="525"/>
      <c r="YL928" s="3"/>
      <c r="YM928" s="721"/>
      <c r="YN928" s="3"/>
      <c r="YO928" s="525"/>
      <c r="YP928" s="3"/>
      <c r="YQ928" s="721"/>
      <c r="YR928" s="3"/>
      <c r="YS928" s="525"/>
      <c r="YT928" s="3"/>
      <c r="YU928" s="721"/>
      <c r="YV928" s="3"/>
      <c r="YW928" s="525"/>
      <c r="YX928" s="3"/>
      <c r="YY928" s="721"/>
      <c r="YZ928" s="3"/>
      <c r="ZA928" s="525"/>
      <c r="ZB928" s="3"/>
      <c r="ZC928" s="721"/>
      <c r="ZD928" s="3"/>
      <c r="ZE928" s="525"/>
      <c r="ZF928" s="3"/>
      <c r="ZG928" s="721"/>
      <c r="ZH928" s="3"/>
      <c r="ZI928" s="525"/>
      <c r="ZJ928" s="3"/>
      <c r="ZK928" s="721"/>
      <c r="ZL928" s="3"/>
      <c r="ZM928" s="525"/>
      <c r="ZN928" s="3"/>
      <c r="ZO928" s="721"/>
      <c r="ZP928" s="3"/>
      <c r="ZQ928" s="525"/>
      <c r="ZR928" s="3"/>
      <c r="ZS928" s="721"/>
      <c r="ZT928" s="3"/>
      <c r="ZU928" s="525"/>
      <c r="ZV928" s="3"/>
      <c r="ZW928" s="721"/>
      <c r="ZX928" s="3"/>
      <c r="ZY928" s="525"/>
      <c r="ZZ928" s="3"/>
      <c r="AAA928" s="721"/>
      <c r="AAB928" s="3"/>
      <c r="AAC928" s="525"/>
      <c r="AAD928" s="3"/>
      <c r="AAE928" s="721"/>
      <c r="AAF928" s="3"/>
      <c r="AAG928" s="525"/>
      <c r="AAH928" s="3"/>
      <c r="AAI928" s="721"/>
      <c r="AAJ928" s="3"/>
      <c r="AAK928" s="525"/>
      <c r="AAL928" s="3"/>
      <c r="AAM928" s="721"/>
      <c r="AAN928" s="3"/>
      <c r="AAO928" s="525"/>
      <c r="AAP928" s="3"/>
      <c r="AAQ928" s="721"/>
      <c r="AAR928" s="3"/>
      <c r="AAS928" s="525"/>
      <c r="AAT928" s="3"/>
      <c r="AAU928" s="721"/>
      <c r="AAV928" s="3"/>
      <c r="AAW928" s="525"/>
      <c r="AAX928" s="3"/>
      <c r="AAY928" s="721"/>
      <c r="AAZ928" s="3"/>
      <c r="ABA928" s="525"/>
      <c r="ABB928" s="3"/>
      <c r="ABC928" s="721"/>
      <c r="ABD928" s="3"/>
      <c r="ABE928" s="525"/>
      <c r="ABF928" s="3"/>
      <c r="ABG928" s="721"/>
      <c r="ABH928" s="3"/>
      <c r="ABI928" s="525"/>
      <c r="ABJ928" s="3"/>
      <c r="ABK928" s="721"/>
      <c r="ABL928" s="3"/>
      <c r="ABM928" s="525"/>
      <c r="ABN928" s="3"/>
      <c r="ABO928" s="721"/>
      <c r="ABP928" s="3"/>
      <c r="ABQ928" s="525"/>
      <c r="ABR928" s="3"/>
      <c r="ABS928" s="721"/>
      <c r="ABT928" s="3"/>
      <c r="ABU928" s="525"/>
      <c r="ABV928" s="3"/>
      <c r="ABW928" s="721"/>
      <c r="ABX928" s="3"/>
      <c r="ABY928" s="525"/>
      <c r="ABZ928" s="3"/>
      <c r="ACA928" s="721"/>
      <c r="ACB928" s="3"/>
      <c r="ACC928" s="525"/>
      <c r="ACD928" s="3"/>
      <c r="ACE928" s="721"/>
      <c r="ACF928" s="3"/>
      <c r="ACG928" s="525"/>
      <c r="ACH928" s="3"/>
      <c r="ACI928" s="721"/>
      <c r="ACJ928" s="3"/>
      <c r="ACK928" s="525"/>
      <c r="ACL928" s="3"/>
      <c r="ACM928" s="721"/>
      <c r="ACN928" s="3"/>
      <c r="ACO928" s="525"/>
      <c r="ACP928" s="3"/>
      <c r="ACQ928" s="721"/>
      <c r="ACR928" s="3"/>
      <c r="ACS928" s="525"/>
      <c r="ACT928" s="3"/>
      <c r="ACU928" s="721"/>
      <c r="ACV928" s="3"/>
      <c r="ACW928" s="525"/>
      <c r="ACX928" s="3"/>
      <c r="ACY928" s="721"/>
      <c r="ACZ928" s="3"/>
      <c r="ADA928" s="525"/>
      <c r="ADB928" s="3"/>
      <c r="ADC928" s="721"/>
      <c r="ADD928" s="3"/>
      <c r="ADE928" s="525"/>
      <c r="ADF928" s="3"/>
      <c r="ADG928" s="721"/>
      <c r="ADH928" s="3"/>
      <c r="ADI928" s="525"/>
      <c r="ADJ928" s="3"/>
      <c r="ADK928" s="721"/>
      <c r="ADL928" s="3"/>
      <c r="ADM928" s="525"/>
      <c r="ADN928" s="3"/>
      <c r="ADO928" s="721"/>
      <c r="ADP928" s="3"/>
      <c r="ADQ928" s="525"/>
      <c r="ADR928" s="3"/>
      <c r="ADS928" s="721"/>
      <c r="ADT928" s="3"/>
      <c r="ADU928" s="525"/>
      <c r="ADV928" s="3"/>
      <c r="ADW928" s="721"/>
      <c r="ADX928" s="3"/>
      <c r="ADY928" s="525"/>
      <c r="ADZ928" s="3"/>
      <c r="AEA928" s="721"/>
      <c r="AEB928" s="3"/>
      <c r="AEC928" s="525"/>
      <c r="AED928" s="3"/>
      <c r="AEE928" s="721"/>
      <c r="AEF928" s="3"/>
      <c r="AEG928" s="525"/>
      <c r="AEH928" s="3"/>
      <c r="AEI928" s="721"/>
      <c r="AEJ928" s="3"/>
      <c r="AEK928" s="525"/>
      <c r="AEL928" s="3"/>
      <c r="AEM928" s="721"/>
      <c r="AEN928" s="3"/>
      <c r="AEO928" s="525"/>
      <c r="AEP928" s="3"/>
      <c r="AEQ928" s="721"/>
      <c r="AER928" s="3"/>
      <c r="AES928" s="525"/>
      <c r="AET928" s="3"/>
      <c r="AEU928" s="721"/>
      <c r="AEV928" s="3"/>
      <c r="AEW928" s="525"/>
      <c r="AEX928" s="3"/>
      <c r="AEY928" s="721"/>
      <c r="AEZ928" s="3"/>
      <c r="AFA928" s="525"/>
      <c r="AFB928" s="3"/>
      <c r="AFC928" s="721"/>
      <c r="AFD928" s="3"/>
      <c r="AFE928" s="525"/>
      <c r="AFF928" s="3"/>
      <c r="AFG928" s="721"/>
      <c r="AFH928" s="3"/>
      <c r="AFI928" s="525"/>
      <c r="AFJ928" s="3"/>
      <c r="AFK928" s="721"/>
      <c r="AFL928" s="3"/>
      <c r="AFM928" s="525"/>
      <c r="AFN928" s="3"/>
      <c r="AFO928" s="721"/>
      <c r="AFP928" s="3"/>
      <c r="AFQ928" s="525"/>
      <c r="AFR928" s="3"/>
      <c r="AFS928" s="721"/>
      <c r="AFT928" s="3"/>
      <c r="AFU928" s="525"/>
      <c r="AFV928" s="3"/>
      <c r="AFW928" s="721"/>
      <c r="AFX928" s="3"/>
      <c r="AFY928" s="525"/>
      <c r="AFZ928" s="3"/>
      <c r="AGA928" s="721"/>
      <c r="AGB928" s="3"/>
      <c r="AGC928" s="525"/>
      <c r="AGD928" s="3"/>
      <c r="AGE928" s="721"/>
      <c r="AGF928" s="3"/>
      <c r="AGG928" s="525"/>
      <c r="AGH928" s="3"/>
      <c r="AGI928" s="721"/>
      <c r="AGJ928" s="3"/>
      <c r="AGK928" s="525"/>
      <c r="AGL928" s="3"/>
      <c r="AGM928" s="721"/>
      <c r="AGN928" s="3"/>
      <c r="AGO928" s="525"/>
      <c r="AGP928" s="3"/>
      <c r="AGQ928" s="721"/>
      <c r="AGR928" s="3"/>
      <c r="AGS928" s="525"/>
      <c r="AGT928" s="3"/>
      <c r="AGU928" s="721"/>
      <c r="AGV928" s="3"/>
      <c r="AGW928" s="525"/>
      <c r="AGX928" s="3"/>
      <c r="AGY928" s="721"/>
      <c r="AGZ928" s="3"/>
      <c r="AHA928" s="525"/>
      <c r="AHB928" s="3"/>
      <c r="AHC928" s="721"/>
      <c r="AHD928" s="3"/>
      <c r="AHE928" s="525"/>
      <c r="AHF928" s="3"/>
      <c r="AHG928" s="721"/>
      <c r="AHH928" s="3"/>
      <c r="AHI928" s="525"/>
      <c r="AHJ928" s="3"/>
      <c r="AHK928" s="721"/>
      <c r="AHL928" s="3"/>
      <c r="AHM928" s="525"/>
      <c r="AHN928" s="3"/>
      <c r="AHO928" s="721"/>
      <c r="AHP928" s="3"/>
      <c r="AHQ928" s="525"/>
      <c r="AHR928" s="3"/>
      <c r="AHS928" s="721"/>
      <c r="AHT928" s="3"/>
      <c r="AHU928" s="525"/>
      <c r="AHV928" s="3"/>
      <c r="AHW928" s="721"/>
      <c r="AHX928" s="3"/>
      <c r="AHY928" s="525"/>
      <c r="AHZ928" s="3"/>
      <c r="AIA928" s="721"/>
      <c r="AIB928" s="3"/>
      <c r="AIC928" s="525"/>
      <c r="AID928" s="3"/>
      <c r="AIE928" s="721"/>
      <c r="AIF928" s="3"/>
      <c r="AIG928" s="525"/>
      <c r="AIH928" s="3"/>
      <c r="AII928" s="721"/>
      <c r="AIJ928" s="3"/>
      <c r="AIK928" s="525"/>
      <c r="AIL928" s="3"/>
      <c r="AIM928" s="721"/>
      <c r="AIN928" s="3"/>
      <c r="AIO928" s="525"/>
      <c r="AIP928" s="3"/>
      <c r="AIQ928" s="721"/>
      <c r="AIR928" s="3"/>
      <c r="AIS928" s="525"/>
      <c r="AIT928" s="3"/>
      <c r="AIU928" s="721"/>
      <c r="AIV928" s="3"/>
      <c r="AIW928" s="525"/>
      <c r="AIX928" s="3"/>
      <c r="AIY928" s="721"/>
      <c r="AIZ928" s="3"/>
      <c r="AJA928" s="525"/>
      <c r="AJB928" s="3"/>
      <c r="AJC928" s="721"/>
      <c r="AJD928" s="3"/>
      <c r="AJE928" s="525"/>
      <c r="AJF928" s="3"/>
      <c r="AJG928" s="721"/>
      <c r="AJH928" s="3"/>
      <c r="AJI928" s="525"/>
      <c r="AJJ928" s="3"/>
      <c r="AJK928" s="721"/>
      <c r="AJL928" s="3"/>
      <c r="AJM928" s="525"/>
      <c r="AJN928" s="3"/>
      <c r="AJO928" s="721"/>
      <c r="AJP928" s="3"/>
      <c r="AJQ928" s="525"/>
      <c r="AJR928" s="3"/>
      <c r="AJS928" s="721"/>
      <c r="AJT928" s="3"/>
      <c r="AJU928" s="525"/>
      <c r="AJV928" s="3"/>
      <c r="AJW928" s="721"/>
      <c r="AJX928" s="3"/>
      <c r="AJY928" s="525"/>
      <c r="AJZ928" s="3"/>
      <c r="AKA928" s="721"/>
      <c r="AKB928" s="3"/>
      <c r="AKC928" s="525"/>
      <c r="AKD928" s="3"/>
      <c r="AKE928" s="721"/>
      <c r="AKF928" s="3"/>
      <c r="AKG928" s="525"/>
      <c r="AKH928" s="3"/>
      <c r="AKI928" s="721"/>
      <c r="AKJ928" s="3"/>
      <c r="AKK928" s="525"/>
      <c r="AKL928" s="3"/>
      <c r="AKM928" s="721"/>
      <c r="AKN928" s="3"/>
      <c r="AKO928" s="525"/>
      <c r="AKP928" s="3"/>
      <c r="AKQ928" s="721"/>
      <c r="AKR928" s="3"/>
      <c r="AKS928" s="525"/>
      <c r="AKT928" s="3"/>
      <c r="AKU928" s="721"/>
      <c r="AKV928" s="3"/>
      <c r="AKW928" s="525"/>
      <c r="AKX928" s="3"/>
      <c r="AKY928" s="721"/>
      <c r="AKZ928" s="3"/>
      <c r="ALA928" s="525"/>
      <c r="ALB928" s="3"/>
      <c r="ALC928" s="721"/>
      <c r="ALD928" s="3"/>
      <c r="ALE928" s="525"/>
      <c r="ALF928" s="3"/>
      <c r="ALG928" s="721"/>
      <c r="ALH928" s="3"/>
      <c r="ALI928" s="525"/>
      <c r="ALJ928" s="3"/>
      <c r="ALK928" s="721"/>
      <c r="ALL928" s="3"/>
      <c r="ALM928" s="525"/>
      <c r="ALN928" s="3"/>
      <c r="ALO928" s="721"/>
      <c r="ALP928" s="3"/>
      <c r="ALQ928" s="525"/>
      <c r="ALR928" s="3"/>
      <c r="ALS928" s="721"/>
      <c r="ALT928" s="3"/>
      <c r="ALU928" s="525"/>
      <c r="ALV928" s="3"/>
      <c r="ALW928" s="721"/>
      <c r="ALX928" s="3"/>
      <c r="ALY928" s="525"/>
      <c r="ALZ928" s="3"/>
      <c r="AMA928" s="721"/>
      <c r="AMB928" s="3"/>
      <c r="AMC928" s="525"/>
      <c r="AMD928" s="3"/>
      <c r="AME928" s="721"/>
      <c r="AMF928" s="3"/>
      <c r="AMG928" s="525"/>
      <c r="AMH928" s="3"/>
      <c r="AMI928" s="721"/>
      <c r="AMJ928" s="3"/>
      <c r="AMK928" s="525"/>
      <c r="AML928" s="3"/>
      <c r="AMM928" s="721"/>
      <c r="AMN928" s="3"/>
      <c r="AMO928" s="525"/>
      <c r="AMP928" s="3"/>
      <c r="AMQ928" s="721"/>
      <c r="AMR928" s="3"/>
      <c r="AMS928" s="525"/>
      <c r="AMT928" s="3"/>
      <c r="AMU928" s="721"/>
      <c r="AMV928" s="3"/>
      <c r="AMW928" s="525"/>
      <c r="AMX928" s="3"/>
      <c r="AMY928" s="721"/>
      <c r="AMZ928" s="3"/>
      <c r="ANA928" s="525"/>
      <c r="ANB928" s="3"/>
      <c r="ANC928" s="721"/>
      <c r="AND928" s="3"/>
      <c r="ANE928" s="525"/>
      <c r="ANF928" s="3"/>
      <c r="ANG928" s="721"/>
      <c r="ANH928" s="3"/>
      <c r="ANI928" s="525"/>
      <c r="ANJ928" s="3"/>
      <c r="ANK928" s="721"/>
      <c r="ANL928" s="3"/>
      <c r="ANM928" s="525"/>
      <c r="ANN928" s="3"/>
      <c r="ANO928" s="721"/>
      <c r="ANP928" s="3"/>
      <c r="ANQ928" s="525"/>
      <c r="ANR928" s="3"/>
      <c r="ANS928" s="721"/>
      <c r="ANT928" s="3"/>
      <c r="ANU928" s="525"/>
      <c r="ANV928" s="3"/>
      <c r="ANW928" s="721"/>
      <c r="ANX928" s="3"/>
      <c r="ANY928" s="525"/>
      <c r="ANZ928" s="3"/>
      <c r="AOA928" s="721"/>
      <c r="AOB928" s="3"/>
      <c r="AOC928" s="525"/>
      <c r="AOD928" s="3"/>
      <c r="AOE928" s="721"/>
      <c r="AOF928" s="3"/>
      <c r="AOG928" s="525"/>
      <c r="AOH928" s="3"/>
      <c r="AOI928" s="721"/>
      <c r="AOJ928" s="3"/>
      <c r="AOK928" s="525"/>
      <c r="AOL928" s="3"/>
      <c r="AOM928" s="721"/>
      <c r="AON928" s="3"/>
      <c r="AOO928" s="525"/>
      <c r="AOP928" s="3"/>
      <c r="AOQ928" s="721"/>
      <c r="AOR928" s="3"/>
      <c r="AOS928" s="525"/>
      <c r="AOT928" s="3"/>
      <c r="AOU928" s="721"/>
      <c r="AOV928" s="3"/>
      <c r="AOW928" s="525"/>
      <c r="AOX928" s="3"/>
      <c r="AOY928" s="721"/>
      <c r="AOZ928" s="3"/>
      <c r="APA928" s="525"/>
      <c r="APB928" s="3"/>
      <c r="APC928" s="721"/>
      <c r="APD928" s="3"/>
      <c r="APE928" s="525"/>
      <c r="APF928" s="3"/>
      <c r="APG928" s="721"/>
      <c r="APH928" s="3"/>
      <c r="API928" s="525"/>
      <c r="APJ928" s="3"/>
      <c r="APK928" s="721"/>
      <c r="APL928" s="3"/>
      <c r="APM928" s="525"/>
      <c r="APN928" s="3"/>
      <c r="APO928" s="721"/>
      <c r="APP928" s="3"/>
      <c r="APQ928" s="525"/>
      <c r="APR928" s="3"/>
      <c r="APS928" s="721"/>
      <c r="APT928" s="3"/>
      <c r="APU928" s="525"/>
      <c r="APV928" s="3"/>
      <c r="APW928" s="721"/>
      <c r="APX928" s="3"/>
      <c r="APY928" s="525"/>
      <c r="APZ928" s="3"/>
      <c r="AQA928" s="721"/>
      <c r="AQB928" s="3"/>
      <c r="AQC928" s="525"/>
      <c r="AQD928" s="3"/>
      <c r="AQE928" s="721"/>
      <c r="AQF928" s="3"/>
      <c r="AQG928" s="525"/>
      <c r="AQH928" s="3"/>
      <c r="AQI928" s="721"/>
      <c r="AQJ928" s="3"/>
      <c r="AQK928" s="525"/>
      <c r="AQL928" s="3"/>
      <c r="AQM928" s="721"/>
      <c r="AQN928" s="3"/>
      <c r="AQO928" s="525"/>
      <c r="AQP928" s="3"/>
      <c r="AQQ928" s="721"/>
      <c r="AQR928" s="3"/>
      <c r="AQS928" s="525"/>
      <c r="AQT928" s="3"/>
      <c r="AQU928" s="721"/>
      <c r="AQV928" s="3"/>
      <c r="AQW928" s="525"/>
      <c r="AQX928" s="3"/>
      <c r="AQY928" s="721"/>
      <c r="AQZ928" s="3"/>
      <c r="ARA928" s="525"/>
      <c r="ARB928" s="3"/>
      <c r="ARC928" s="721"/>
      <c r="ARD928" s="3"/>
      <c r="ARE928" s="525"/>
      <c r="ARF928" s="3"/>
      <c r="ARG928" s="721"/>
      <c r="ARH928" s="3"/>
      <c r="ARI928" s="525"/>
      <c r="ARJ928" s="3"/>
      <c r="ARK928" s="721"/>
      <c r="ARL928" s="3"/>
      <c r="ARM928" s="525"/>
      <c r="ARN928" s="3"/>
      <c r="ARO928" s="721"/>
      <c r="ARP928" s="3"/>
      <c r="ARQ928" s="525"/>
      <c r="ARR928" s="3"/>
      <c r="ARS928" s="721"/>
      <c r="ART928" s="3"/>
      <c r="ARU928" s="525"/>
      <c r="ARV928" s="3"/>
      <c r="ARW928" s="721"/>
      <c r="ARX928" s="3"/>
      <c r="ARY928" s="525"/>
      <c r="ARZ928" s="3"/>
      <c r="ASA928" s="721"/>
      <c r="ASB928" s="3"/>
      <c r="ASC928" s="525"/>
      <c r="ASD928" s="3"/>
      <c r="ASE928" s="721"/>
      <c r="ASF928" s="3"/>
      <c r="ASG928" s="525"/>
      <c r="ASH928" s="3"/>
      <c r="ASI928" s="721"/>
      <c r="ASJ928" s="3"/>
      <c r="ASK928" s="525"/>
      <c r="ASL928" s="3"/>
      <c r="ASM928" s="721"/>
      <c r="ASN928" s="3"/>
      <c r="ASO928" s="525"/>
      <c r="ASP928" s="3"/>
      <c r="ASQ928" s="721"/>
      <c r="ASR928" s="3"/>
      <c r="ASS928" s="525"/>
      <c r="AST928" s="3"/>
      <c r="ASU928" s="721"/>
      <c r="ASV928" s="3"/>
      <c r="ASW928" s="525"/>
      <c r="ASX928" s="3"/>
      <c r="ASY928" s="721"/>
      <c r="ASZ928" s="3"/>
      <c r="ATA928" s="525"/>
      <c r="ATB928" s="3"/>
      <c r="ATC928" s="721"/>
      <c r="ATD928" s="3"/>
      <c r="ATE928" s="525"/>
      <c r="ATF928" s="3"/>
      <c r="ATG928" s="721"/>
      <c r="ATH928" s="3"/>
      <c r="ATI928" s="525"/>
      <c r="ATJ928" s="3"/>
      <c r="ATK928" s="721"/>
      <c r="ATL928" s="3"/>
      <c r="ATM928" s="525"/>
      <c r="ATN928" s="3"/>
      <c r="ATO928" s="721"/>
      <c r="ATP928" s="3"/>
      <c r="ATQ928" s="525"/>
      <c r="ATR928" s="3"/>
      <c r="ATS928" s="721"/>
      <c r="ATT928" s="3"/>
      <c r="ATU928" s="525"/>
      <c r="ATV928" s="3"/>
      <c r="ATW928" s="721"/>
      <c r="ATX928" s="3"/>
      <c r="ATY928" s="525"/>
      <c r="ATZ928" s="3"/>
      <c r="AUA928" s="721"/>
      <c r="AUB928" s="3"/>
      <c r="AUC928" s="525"/>
      <c r="AUD928" s="3"/>
      <c r="AUE928" s="721"/>
      <c r="AUF928" s="3"/>
      <c r="AUG928" s="525"/>
      <c r="AUH928" s="3"/>
      <c r="AUI928" s="721"/>
      <c r="AUJ928" s="3"/>
      <c r="AUK928" s="525"/>
      <c r="AUL928" s="3"/>
      <c r="AUM928" s="721"/>
      <c r="AUN928" s="3"/>
      <c r="AUO928" s="525"/>
      <c r="AUP928" s="3"/>
      <c r="AUQ928" s="721"/>
      <c r="AUR928" s="3"/>
      <c r="AUS928" s="525"/>
      <c r="AUT928" s="3"/>
      <c r="AUU928" s="721"/>
      <c r="AUV928" s="3"/>
      <c r="AUW928" s="525"/>
      <c r="AUX928" s="3"/>
      <c r="AUY928" s="721"/>
      <c r="AUZ928" s="3"/>
      <c r="AVA928" s="525"/>
      <c r="AVB928" s="3"/>
      <c r="AVC928" s="721"/>
      <c r="AVD928" s="3"/>
      <c r="AVE928" s="525"/>
      <c r="AVF928" s="3"/>
      <c r="AVG928" s="721"/>
      <c r="AVH928" s="3"/>
      <c r="AVI928" s="525"/>
      <c r="AVJ928" s="3"/>
      <c r="AVK928" s="721"/>
      <c r="AVL928" s="3"/>
      <c r="AVM928" s="525"/>
      <c r="AVN928" s="3"/>
      <c r="AVO928" s="721"/>
      <c r="AVP928" s="3"/>
      <c r="AVQ928" s="525"/>
      <c r="AVR928" s="3"/>
      <c r="AVS928" s="721"/>
      <c r="AVT928" s="3"/>
      <c r="AVU928" s="525"/>
      <c r="AVV928" s="3"/>
      <c r="AVW928" s="721"/>
      <c r="AVX928" s="3"/>
      <c r="AVY928" s="525"/>
      <c r="AVZ928" s="3"/>
      <c r="AWA928" s="721"/>
      <c r="AWB928" s="3"/>
      <c r="AWC928" s="525"/>
      <c r="AWD928" s="3"/>
      <c r="AWE928" s="721"/>
      <c r="AWF928" s="3"/>
      <c r="AWG928" s="525"/>
      <c r="AWH928" s="3"/>
      <c r="AWI928" s="721"/>
      <c r="AWJ928" s="3"/>
      <c r="AWK928" s="525"/>
      <c r="AWL928" s="3"/>
      <c r="AWM928" s="721"/>
      <c r="AWN928" s="3"/>
      <c r="AWO928" s="525"/>
      <c r="AWP928" s="3"/>
      <c r="AWQ928" s="721"/>
      <c r="AWR928" s="3"/>
      <c r="AWS928" s="525"/>
      <c r="AWT928" s="3"/>
      <c r="AWU928" s="721"/>
      <c r="AWV928" s="3"/>
      <c r="AWW928" s="525"/>
      <c r="AWX928" s="3"/>
      <c r="AWY928" s="721"/>
      <c r="AWZ928" s="3"/>
      <c r="AXA928" s="525"/>
      <c r="AXB928" s="3"/>
      <c r="AXC928" s="721"/>
      <c r="AXD928" s="3"/>
      <c r="AXE928" s="525"/>
      <c r="AXF928" s="3"/>
      <c r="AXG928" s="721"/>
      <c r="AXH928" s="3"/>
      <c r="AXI928" s="525"/>
      <c r="AXJ928" s="3"/>
      <c r="AXK928" s="721"/>
      <c r="AXL928" s="3"/>
      <c r="AXM928" s="525"/>
      <c r="AXN928" s="3"/>
      <c r="AXO928" s="721"/>
      <c r="AXP928" s="3"/>
      <c r="AXQ928" s="525"/>
      <c r="AXR928" s="3"/>
      <c r="AXS928" s="721"/>
      <c r="AXT928" s="3"/>
      <c r="AXU928" s="525"/>
      <c r="AXV928" s="3"/>
      <c r="AXW928" s="721"/>
      <c r="AXX928" s="3"/>
      <c r="AXY928" s="525"/>
      <c r="AXZ928" s="3"/>
      <c r="AYA928" s="721"/>
      <c r="AYB928" s="3"/>
      <c r="AYC928" s="525"/>
      <c r="AYD928" s="3"/>
      <c r="AYE928" s="721"/>
      <c r="AYF928" s="3"/>
      <c r="AYG928" s="525"/>
      <c r="AYH928" s="3"/>
      <c r="AYI928" s="721"/>
      <c r="AYJ928" s="3"/>
      <c r="AYK928" s="525"/>
      <c r="AYL928" s="3"/>
      <c r="AYM928" s="721"/>
      <c r="AYN928" s="3"/>
      <c r="AYO928" s="525"/>
      <c r="AYP928" s="3"/>
      <c r="AYQ928" s="721"/>
      <c r="AYR928" s="3"/>
      <c r="AYS928" s="525"/>
      <c r="AYT928" s="3"/>
      <c r="AYU928" s="721"/>
      <c r="AYV928" s="3"/>
      <c r="AYW928" s="525"/>
      <c r="AYX928" s="3"/>
      <c r="AYY928" s="721"/>
      <c r="AYZ928" s="3"/>
      <c r="AZA928" s="525"/>
      <c r="AZB928" s="3"/>
      <c r="AZC928" s="721"/>
      <c r="AZD928" s="3"/>
      <c r="AZE928" s="525"/>
      <c r="AZF928" s="3"/>
      <c r="AZG928" s="721"/>
      <c r="AZH928" s="3"/>
      <c r="AZI928" s="525"/>
      <c r="AZJ928" s="3"/>
      <c r="AZK928" s="721"/>
      <c r="AZL928" s="3"/>
      <c r="AZM928" s="525"/>
      <c r="AZN928" s="3"/>
      <c r="AZO928" s="721"/>
      <c r="AZP928" s="3"/>
      <c r="AZQ928" s="525"/>
      <c r="AZR928" s="3"/>
      <c r="AZS928" s="721"/>
      <c r="AZT928" s="3"/>
      <c r="AZU928" s="525"/>
      <c r="AZV928" s="3"/>
      <c r="AZW928" s="721"/>
      <c r="AZX928" s="3"/>
      <c r="AZY928" s="525"/>
      <c r="AZZ928" s="3"/>
      <c r="BAA928" s="721"/>
      <c r="BAB928" s="3"/>
      <c r="BAC928" s="525"/>
      <c r="BAD928" s="3"/>
      <c r="BAE928" s="721"/>
      <c r="BAF928" s="3"/>
      <c r="BAG928" s="525"/>
      <c r="BAH928" s="3"/>
      <c r="BAI928" s="721"/>
      <c r="BAJ928" s="3"/>
      <c r="BAK928" s="525"/>
      <c r="BAL928" s="3"/>
      <c r="BAM928" s="721"/>
      <c r="BAN928" s="3"/>
      <c r="BAO928" s="525"/>
      <c r="BAP928" s="3"/>
      <c r="BAQ928" s="721"/>
      <c r="BAR928" s="3"/>
      <c r="BAS928" s="525"/>
      <c r="BAT928" s="3"/>
      <c r="BAU928" s="721"/>
      <c r="BAV928" s="3"/>
      <c r="BAW928" s="525"/>
      <c r="BAX928" s="3"/>
      <c r="BAY928" s="721"/>
      <c r="BAZ928" s="3"/>
      <c r="BBA928" s="525"/>
      <c r="BBB928" s="3"/>
      <c r="BBC928" s="721"/>
      <c r="BBD928" s="3"/>
      <c r="BBE928" s="525"/>
      <c r="BBF928" s="3"/>
      <c r="BBG928" s="721"/>
      <c r="BBH928" s="3"/>
      <c r="BBI928" s="525"/>
      <c r="BBJ928" s="3"/>
      <c r="BBK928" s="721"/>
      <c r="BBL928" s="3"/>
      <c r="BBM928" s="525"/>
      <c r="BBN928" s="3"/>
      <c r="BBO928" s="721"/>
      <c r="BBP928" s="3"/>
      <c r="BBQ928" s="525"/>
      <c r="BBR928" s="3"/>
      <c r="BBS928" s="721"/>
      <c r="BBT928" s="3"/>
      <c r="BBU928" s="525"/>
      <c r="BBV928" s="3"/>
      <c r="BBW928" s="721"/>
      <c r="BBX928" s="3"/>
      <c r="BBY928" s="525"/>
      <c r="BBZ928" s="3"/>
      <c r="BCA928" s="721"/>
      <c r="BCB928" s="3"/>
      <c r="BCC928" s="525"/>
      <c r="BCD928" s="3"/>
      <c r="BCE928" s="721"/>
      <c r="BCF928" s="3"/>
      <c r="BCG928" s="525"/>
      <c r="BCH928" s="3"/>
      <c r="BCI928" s="721"/>
      <c r="BCJ928" s="3"/>
      <c r="BCK928" s="525"/>
      <c r="BCL928" s="3"/>
      <c r="BCM928" s="721"/>
      <c r="BCN928" s="3"/>
      <c r="BCO928" s="525"/>
      <c r="BCP928" s="3"/>
      <c r="BCQ928" s="721"/>
      <c r="BCR928" s="3"/>
      <c r="BCS928" s="525"/>
      <c r="BCT928" s="3"/>
      <c r="BCU928" s="721"/>
      <c r="BCV928" s="3"/>
      <c r="BCW928" s="525"/>
      <c r="BCX928" s="3"/>
      <c r="BCY928" s="721"/>
      <c r="BCZ928" s="3"/>
      <c r="BDA928" s="525"/>
      <c r="BDB928" s="3"/>
      <c r="BDC928" s="721"/>
      <c r="BDD928" s="3"/>
      <c r="BDE928" s="525"/>
      <c r="BDF928" s="3"/>
      <c r="BDG928" s="721"/>
      <c r="BDH928" s="3"/>
      <c r="BDI928" s="525"/>
      <c r="BDJ928" s="3"/>
      <c r="BDK928" s="721"/>
      <c r="BDL928" s="3"/>
      <c r="BDM928" s="525"/>
      <c r="BDN928" s="3"/>
      <c r="BDO928" s="721"/>
      <c r="BDP928" s="3"/>
      <c r="BDQ928" s="525"/>
      <c r="BDR928" s="3"/>
      <c r="BDS928" s="721"/>
      <c r="BDT928" s="3"/>
      <c r="BDU928" s="525"/>
      <c r="BDV928" s="3"/>
      <c r="BDW928" s="721"/>
      <c r="BDX928" s="3"/>
      <c r="BDY928" s="525"/>
      <c r="BDZ928" s="3"/>
      <c r="BEA928" s="721"/>
      <c r="BEB928" s="3"/>
      <c r="BEC928" s="525"/>
      <c r="BED928" s="3"/>
      <c r="BEE928" s="721"/>
      <c r="BEF928" s="3"/>
      <c r="BEG928" s="525"/>
      <c r="BEH928" s="3"/>
      <c r="BEI928" s="721"/>
      <c r="BEJ928" s="3"/>
      <c r="BEK928" s="525"/>
      <c r="BEL928" s="3"/>
      <c r="BEM928" s="721"/>
      <c r="BEN928" s="3"/>
      <c r="BEO928" s="525"/>
      <c r="BEP928" s="3"/>
      <c r="BEQ928" s="721"/>
      <c r="BER928" s="3"/>
      <c r="BES928" s="525"/>
      <c r="BET928" s="3"/>
      <c r="BEU928" s="721"/>
      <c r="BEV928" s="3"/>
      <c r="BEW928" s="525"/>
      <c r="BEX928" s="3"/>
      <c r="BEY928" s="721"/>
      <c r="BEZ928" s="3"/>
      <c r="BFA928" s="525"/>
      <c r="BFB928" s="3"/>
      <c r="BFC928" s="721"/>
      <c r="BFD928" s="3"/>
      <c r="BFE928" s="525"/>
      <c r="BFF928" s="3"/>
      <c r="BFG928" s="721"/>
      <c r="BFH928" s="3"/>
      <c r="BFI928" s="525"/>
      <c r="BFJ928" s="3"/>
      <c r="BFK928" s="721"/>
      <c r="BFL928" s="3"/>
      <c r="BFM928" s="525"/>
      <c r="BFN928" s="3"/>
      <c r="BFO928" s="721"/>
      <c r="BFP928" s="3"/>
      <c r="BFQ928" s="525"/>
      <c r="BFR928" s="3"/>
      <c r="BFS928" s="721"/>
      <c r="BFT928" s="3"/>
      <c r="BFU928" s="525"/>
      <c r="BFV928" s="3"/>
      <c r="BFW928" s="721"/>
      <c r="BFX928" s="3"/>
      <c r="BFY928" s="525"/>
      <c r="BFZ928" s="3"/>
      <c r="BGA928" s="721"/>
      <c r="BGB928" s="3"/>
      <c r="BGC928" s="525"/>
      <c r="BGD928" s="3"/>
      <c r="BGE928" s="721"/>
      <c r="BGF928" s="3"/>
      <c r="BGG928" s="525"/>
      <c r="BGH928" s="3"/>
      <c r="BGI928" s="721"/>
      <c r="BGJ928" s="3"/>
      <c r="BGK928" s="525"/>
      <c r="BGL928" s="3"/>
      <c r="BGM928" s="721"/>
      <c r="BGN928" s="3"/>
      <c r="BGO928" s="525"/>
      <c r="BGP928" s="3"/>
      <c r="BGQ928" s="721"/>
      <c r="BGR928" s="3"/>
      <c r="BGS928" s="525"/>
      <c r="BGT928" s="3"/>
      <c r="BGU928" s="721"/>
      <c r="BGV928" s="3"/>
      <c r="BGW928" s="525"/>
      <c r="BGX928" s="3"/>
      <c r="BGY928" s="721"/>
      <c r="BGZ928" s="3"/>
      <c r="BHA928" s="525"/>
      <c r="BHB928" s="3"/>
      <c r="BHC928" s="721"/>
      <c r="BHD928" s="3"/>
      <c r="BHE928" s="525"/>
      <c r="BHF928" s="3"/>
      <c r="BHG928" s="721"/>
      <c r="BHH928" s="3"/>
      <c r="BHI928" s="525"/>
      <c r="BHJ928" s="3"/>
      <c r="BHK928" s="721"/>
      <c r="BHL928" s="3"/>
      <c r="BHM928" s="525"/>
      <c r="BHN928" s="3"/>
      <c r="BHO928" s="721"/>
      <c r="BHP928" s="3"/>
      <c r="BHQ928" s="525"/>
      <c r="BHR928" s="3"/>
      <c r="BHS928" s="721"/>
      <c r="BHT928" s="3"/>
      <c r="BHU928" s="525"/>
      <c r="BHV928" s="3"/>
      <c r="BHW928" s="721"/>
      <c r="BHX928" s="3"/>
      <c r="BHY928" s="525"/>
      <c r="BHZ928" s="3"/>
      <c r="BIA928" s="721"/>
      <c r="BIB928" s="3"/>
      <c r="BIC928" s="525"/>
      <c r="BID928" s="3"/>
      <c r="BIE928" s="721"/>
      <c r="BIF928" s="3"/>
      <c r="BIG928" s="525"/>
      <c r="BIH928" s="3"/>
      <c r="BII928" s="721"/>
      <c r="BIJ928" s="3"/>
      <c r="BIK928" s="525"/>
      <c r="BIL928" s="3"/>
      <c r="BIM928" s="721"/>
      <c r="BIN928" s="3"/>
      <c r="BIO928" s="525"/>
      <c r="BIP928" s="3"/>
      <c r="BIQ928" s="721"/>
      <c r="BIR928" s="3"/>
      <c r="BIS928" s="525"/>
      <c r="BIT928" s="3"/>
      <c r="BIU928" s="721"/>
      <c r="BIV928" s="3"/>
      <c r="BIW928" s="525"/>
      <c r="BIX928" s="3"/>
      <c r="BIY928" s="721"/>
      <c r="BIZ928" s="3"/>
      <c r="BJA928" s="525"/>
      <c r="BJB928" s="3"/>
      <c r="BJC928" s="721"/>
      <c r="BJD928" s="3"/>
      <c r="BJE928" s="525"/>
      <c r="BJF928" s="3"/>
      <c r="BJG928" s="721"/>
      <c r="BJH928" s="3"/>
      <c r="BJI928" s="525"/>
      <c r="BJJ928" s="3"/>
      <c r="BJK928" s="721"/>
      <c r="BJL928" s="3"/>
      <c r="BJM928" s="525"/>
      <c r="BJN928" s="3"/>
      <c r="BJO928" s="721"/>
      <c r="BJP928" s="3"/>
      <c r="BJQ928" s="525"/>
      <c r="BJR928" s="3"/>
      <c r="BJS928" s="721"/>
      <c r="BJT928" s="3"/>
      <c r="BJU928" s="525"/>
      <c r="BJV928" s="3"/>
      <c r="BJW928" s="721"/>
      <c r="BJX928" s="3"/>
      <c r="BJY928" s="525"/>
      <c r="BJZ928" s="3"/>
      <c r="BKA928" s="721"/>
      <c r="BKB928" s="3"/>
      <c r="BKC928" s="525"/>
      <c r="BKD928" s="3"/>
      <c r="BKE928" s="721"/>
      <c r="BKF928" s="3"/>
      <c r="BKG928" s="525"/>
      <c r="BKH928" s="3"/>
      <c r="BKI928" s="721"/>
      <c r="BKJ928" s="3"/>
      <c r="BKK928" s="525"/>
      <c r="BKL928" s="3"/>
      <c r="BKM928" s="721"/>
      <c r="BKN928" s="3"/>
      <c r="BKO928" s="525"/>
      <c r="BKP928" s="3"/>
      <c r="BKQ928" s="721"/>
      <c r="BKR928" s="3"/>
      <c r="BKS928" s="525"/>
      <c r="BKT928" s="3"/>
      <c r="BKU928" s="721"/>
      <c r="BKV928" s="3"/>
      <c r="BKW928" s="525"/>
      <c r="BKX928" s="3"/>
      <c r="BKY928" s="721"/>
      <c r="BKZ928" s="3"/>
      <c r="BLA928" s="525"/>
      <c r="BLB928" s="3"/>
      <c r="BLC928" s="721"/>
      <c r="BLD928" s="3"/>
      <c r="BLE928" s="525"/>
      <c r="BLF928" s="3"/>
      <c r="BLG928" s="721"/>
      <c r="BLH928" s="3"/>
      <c r="BLI928" s="525"/>
      <c r="BLJ928" s="3"/>
      <c r="BLK928" s="721"/>
      <c r="BLL928" s="3"/>
      <c r="BLM928" s="525"/>
      <c r="BLN928" s="3"/>
      <c r="BLO928" s="721"/>
      <c r="BLP928" s="3"/>
      <c r="BLQ928" s="525"/>
      <c r="BLR928" s="3"/>
      <c r="BLS928" s="721"/>
      <c r="BLT928" s="3"/>
      <c r="BLU928" s="525"/>
      <c r="BLV928" s="3"/>
      <c r="BLW928" s="721"/>
      <c r="BLX928" s="3"/>
      <c r="BLY928" s="525"/>
      <c r="BLZ928" s="3"/>
      <c r="BMA928" s="721"/>
      <c r="BMB928" s="3"/>
      <c r="BMC928" s="525"/>
      <c r="BMD928" s="3"/>
      <c r="BME928" s="721"/>
      <c r="BMF928" s="3"/>
      <c r="BMG928" s="525"/>
      <c r="BMH928" s="3"/>
      <c r="BMI928" s="721"/>
      <c r="BMJ928" s="3"/>
      <c r="BMK928" s="525"/>
      <c r="BML928" s="3"/>
      <c r="BMM928" s="721"/>
      <c r="BMN928" s="3"/>
      <c r="BMO928" s="525"/>
      <c r="BMP928" s="3"/>
      <c r="BMQ928" s="721"/>
      <c r="BMR928" s="3"/>
      <c r="BMS928" s="525"/>
      <c r="BMT928" s="3"/>
      <c r="BMU928" s="721"/>
      <c r="BMV928" s="3"/>
      <c r="BMW928" s="525"/>
      <c r="BMX928" s="3"/>
      <c r="BMY928" s="721"/>
      <c r="BMZ928" s="3"/>
      <c r="BNA928" s="525"/>
      <c r="BNB928" s="3"/>
      <c r="BNC928" s="721"/>
      <c r="BND928" s="3"/>
      <c r="BNE928" s="525"/>
      <c r="BNF928" s="3"/>
      <c r="BNG928" s="721"/>
      <c r="BNH928" s="3"/>
      <c r="BNI928" s="525"/>
      <c r="BNJ928" s="3"/>
      <c r="BNK928" s="721"/>
      <c r="BNL928" s="3"/>
      <c r="BNM928" s="525"/>
      <c r="BNN928" s="3"/>
      <c r="BNO928" s="721"/>
      <c r="BNP928" s="3"/>
      <c r="BNQ928" s="525"/>
      <c r="BNR928" s="3"/>
      <c r="BNS928" s="721"/>
      <c r="BNT928" s="3"/>
      <c r="BNU928" s="525"/>
      <c r="BNV928" s="3"/>
      <c r="BNW928" s="721"/>
      <c r="BNX928" s="3"/>
      <c r="BNY928" s="525"/>
      <c r="BNZ928" s="3"/>
      <c r="BOA928" s="721"/>
      <c r="BOB928" s="3"/>
      <c r="BOC928" s="525"/>
      <c r="BOD928" s="3"/>
      <c r="BOE928" s="721"/>
      <c r="BOF928" s="3"/>
      <c r="BOG928" s="525"/>
      <c r="BOH928" s="3"/>
      <c r="BOI928" s="721"/>
      <c r="BOJ928" s="3"/>
      <c r="BOK928" s="525"/>
      <c r="BOL928" s="3"/>
      <c r="BOM928" s="721"/>
      <c r="BON928" s="3"/>
      <c r="BOO928" s="525"/>
      <c r="BOP928" s="3"/>
      <c r="BOQ928" s="721"/>
      <c r="BOR928" s="3"/>
      <c r="BOS928" s="525"/>
      <c r="BOT928" s="3"/>
      <c r="BOU928" s="721"/>
      <c r="BOV928" s="3"/>
      <c r="BOW928" s="525"/>
      <c r="BOX928" s="3"/>
      <c r="BOY928" s="721"/>
      <c r="BOZ928" s="3"/>
      <c r="BPA928" s="525"/>
      <c r="BPB928" s="3"/>
      <c r="BPC928" s="721"/>
      <c r="BPD928" s="3"/>
      <c r="BPE928" s="525"/>
      <c r="BPF928" s="3"/>
      <c r="BPG928" s="721"/>
      <c r="BPH928" s="3"/>
      <c r="BPI928" s="525"/>
      <c r="BPJ928" s="3"/>
      <c r="BPK928" s="721"/>
      <c r="BPL928" s="3"/>
      <c r="BPM928" s="525"/>
      <c r="BPN928" s="3"/>
      <c r="BPO928" s="721"/>
      <c r="BPP928" s="3"/>
      <c r="BPQ928" s="525"/>
      <c r="BPR928" s="3"/>
      <c r="BPS928" s="721"/>
      <c r="BPT928" s="3"/>
      <c r="BPU928" s="525"/>
      <c r="BPV928" s="3"/>
      <c r="BPW928" s="721"/>
      <c r="BPX928" s="3"/>
      <c r="BPY928" s="525"/>
      <c r="BPZ928" s="3"/>
      <c r="BQA928" s="721"/>
      <c r="BQB928" s="3"/>
      <c r="BQC928" s="525"/>
      <c r="BQD928" s="3"/>
      <c r="BQE928" s="721"/>
      <c r="BQF928" s="3"/>
      <c r="BQG928" s="525"/>
      <c r="BQH928" s="3"/>
      <c r="BQI928" s="721"/>
      <c r="BQJ928" s="3"/>
      <c r="BQK928" s="525"/>
      <c r="BQL928" s="3"/>
      <c r="BQM928" s="721"/>
      <c r="BQN928" s="3"/>
      <c r="BQO928" s="525"/>
      <c r="BQP928" s="3"/>
      <c r="BQQ928" s="721"/>
      <c r="BQR928" s="3"/>
      <c r="BQS928" s="525"/>
      <c r="BQT928" s="3"/>
      <c r="BQU928" s="721"/>
      <c r="BQV928" s="3"/>
      <c r="BQW928" s="525"/>
      <c r="BQX928" s="3"/>
      <c r="BQY928" s="721"/>
      <c r="BQZ928" s="3"/>
      <c r="BRA928" s="525"/>
      <c r="BRB928" s="3"/>
      <c r="BRC928" s="721"/>
      <c r="BRD928" s="3"/>
      <c r="BRE928" s="525"/>
      <c r="BRF928" s="3"/>
      <c r="BRG928" s="721"/>
      <c r="BRH928" s="3"/>
      <c r="BRI928" s="525"/>
      <c r="BRJ928" s="3"/>
      <c r="BRK928" s="721"/>
      <c r="BRL928" s="3"/>
      <c r="BRM928" s="525"/>
      <c r="BRN928" s="3"/>
      <c r="BRO928" s="721"/>
      <c r="BRP928" s="3"/>
      <c r="BRQ928" s="525"/>
      <c r="BRR928" s="3"/>
      <c r="BRS928" s="721"/>
      <c r="BRT928" s="3"/>
      <c r="BRU928" s="525"/>
      <c r="BRV928" s="3"/>
      <c r="BRW928" s="721"/>
      <c r="BRX928" s="3"/>
      <c r="BRY928" s="525"/>
      <c r="BRZ928" s="3"/>
      <c r="BSA928" s="721"/>
      <c r="BSB928" s="3"/>
      <c r="BSC928" s="525"/>
      <c r="BSD928" s="3"/>
      <c r="BSE928" s="721"/>
      <c r="BSF928" s="3"/>
      <c r="BSG928" s="525"/>
      <c r="BSH928" s="3"/>
      <c r="BSI928" s="721"/>
      <c r="BSJ928" s="3"/>
      <c r="BSK928" s="525"/>
      <c r="BSL928" s="3"/>
      <c r="BSM928" s="721"/>
      <c r="BSN928" s="3"/>
      <c r="BSO928" s="525"/>
      <c r="BSP928" s="3"/>
      <c r="BSQ928" s="721"/>
      <c r="BSR928" s="3"/>
      <c r="BSS928" s="525"/>
      <c r="BST928" s="3"/>
      <c r="BSU928" s="721"/>
      <c r="BSV928" s="3"/>
      <c r="BSW928" s="525"/>
      <c r="BSX928" s="3"/>
      <c r="BSY928" s="721"/>
      <c r="BSZ928" s="3"/>
      <c r="BTA928" s="525"/>
      <c r="BTB928" s="3"/>
      <c r="BTC928" s="721"/>
      <c r="BTD928" s="3"/>
      <c r="BTE928" s="525"/>
      <c r="BTF928" s="3"/>
      <c r="BTG928" s="721"/>
      <c r="BTH928" s="3"/>
      <c r="BTI928" s="525"/>
      <c r="BTJ928" s="3"/>
      <c r="BTK928" s="721"/>
      <c r="BTL928" s="3"/>
      <c r="BTM928" s="525"/>
      <c r="BTN928" s="3"/>
      <c r="BTO928" s="721"/>
      <c r="BTP928" s="3"/>
      <c r="BTQ928" s="525"/>
      <c r="BTR928" s="3"/>
      <c r="BTS928" s="721"/>
      <c r="BTT928" s="3"/>
      <c r="BTU928" s="525"/>
      <c r="BTV928" s="3"/>
      <c r="BTW928" s="721"/>
      <c r="BTX928" s="3"/>
      <c r="BTY928" s="525"/>
      <c r="BTZ928" s="3"/>
      <c r="BUA928" s="721"/>
      <c r="BUB928" s="3"/>
      <c r="BUC928" s="525"/>
      <c r="BUD928" s="3"/>
      <c r="BUE928" s="721"/>
      <c r="BUF928" s="3"/>
      <c r="BUG928" s="525"/>
      <c r="BUH928" s="3"/>
      <c r="BUI928" s="721"/>
      <c r="BUJ928" s="3"/>
      <c r="BUK928" s="525"/>
      <c r="BUL928" s="3"/>
      <c r="BUM928" s="721"/>
      <c r="BUN928" s="3"/>
      <c r="BUO928" s="525"/>
      <c r="BUP928" s="3"/>
      <c r="BUQ928" s="721"/>
      <c r="BUR928" s="3"/>
      <c r="BUS928" s="525"/>
      <c r="BUT928" s="3"/>
      <c r="BUU928" s="721"/>
      <c r="BUV928" s="3"/>
      <c r="BUW928" s="525"/>
      <c r="BUX928" s="3"/>
      <c r="BUY928" s="721"/>
      <c r="BUZ928" s="3"/>
      <c r="BVA928" s="525"/>
      <c r="BVB928" s="3"/>
      <c r="BVC928" s="721"/>
      <c r="BVD928" s="3"/>
      <c r="BVE928" s="525"/>
      <c r="BVF928" s="3"/>
      <c r="BVG928" s="721"/>
      <c r="BVH928" s="3"/>
      <c r="BVI928" s="525"/>
      <c r="BVJ928" s="3"/>
      <c r="BVK928" s="721"/>
      <c r="BVL928" s="3"/>
      <c r="BVM928" s="525"/>
      <c r="BVN928" s="3"/>
      <c r="BVO928" s="721"/>
      <c r="BVP928" s="3"/>
      <c r="BVQ928" s="525"/>
      <c r="BVR928" s="3"/>
      <c r="BVS928" s="721"/>
      <c r="BVT928" s="3"/>
      <c r="BVU928" s="525"/>
      <c r="BVV928" s="3"/>
      <c r="BVW928" s="721"/>
      <c r="BVX928" s="3"/>
      <c r="BVY928" s="525"/>
      <c r="BVZ928" s="3"/>
      <c r="BWA928" s="721"/>
      <c r="BWB928" s="3"/>
      <c r="BWC928" s="525"/>
      <c r="BWD928" s="3"/>
      <c r="BWE928" s="721"/>
      <c r="BWF928" s="3"/>
      <c r="BWG928" s="525"/>
      <c r="BWH928" s="3"/>
      <c r="BWI928" s="721"/>
      <c r="BWJ928" s="3"/>
      <c r="BWK928" s="525"/>
      <c r="BWL928" s="3"/>
      <c r="BWM928" s="721"/>
      <c r="BWN928" s="3"/>
      <c r="BWO928" s="525"/>
      <c r="BWP928" s="3"/>
      <c r="BWQ928" s="721"/>
      <c r="BWR928" s="3"/>
      <c r="BWS928" s="525"/>
      <c r="BWT928" s="3"/>
      <c r="BWU928" s="721"/>
      <c r="BWV928" s="3"/>
      <c r="BWW928" s="525"/>
      <c r="BWX928" s="3"/>
      <c r="BWY928" s="721"/>
      <c r="BWZ928" s="3"/>
      <c r="BXA928" s="525"/>
      <c r="BXB928" s="3"/>
      <c r="BXC928" s="721"/>
      <c r="BXD928" s="3"/>
      <c r="BXE928" s="525"/>
      <c r="BXF928" s="3"/>
      <c r="BXG928" s="721"/>
      <c r="BXH928" s="3"/>
      <c r="BXI928" s="525"/>
      <c r="BXJ928" s="3"/>
      <c r="BXK928" s="721"/>
      <c r="BXL928" s="3"/>
      <c r="BXM928" s="525"/>
      <c r="BXN928" s="3"/>
      <c r="BXO928" s="721"/>
      <c r="BXP928" s="3"/>
      <c r="BXQ928" s="525"/>
      <c r="BXR928" s="3"/>
      <c r="BXS928" s="721"/>
      <c r="BXT928" s="3"/>
      <c r="BXU928" s="525"/>
      <c r="BXV928" s="3"/>
      <c r="BXW928" s="721"/>
      <c r="BXX928" s="3"/>
      <c r="BXY928" s="525"/>
      <c r="BXZ928" s="3"/>
      <c r="BYA928" s="721"/>
      <c r="BYB928" s="3"/>
      <c r="BYC928" s="525"/>
      <c r="BYD928" s="3"/>
      <c r="BYE928" s="721"/>
      <c r="BYF928" s="3"/>
      <c r="BYG928" s="525"/>
      <c r="BYH928" s="3"/>
      <c r="BYI928" s="721"/>
      <c r="BYJ928" s="3"/>
      <c r="BYK928" s="525"/>
      <c r="BYL928" s="3"/>
      <c r="BYM928" s="721"/>
      <c r="BYN928" s="3"/>
      <c r="BYO928" s="525"/>
      <c r="BYP928" s="3"/>
      <c r="BYQ928" s="721"/>
      <c r="BYR928" s="3"/>
      <c r="BYS928" s="525"/>
      <c r="BYT928" s="3"/>
      <c r="BYU928" s="721"/>
      <c r="BYV928" s="3"/>
      <c r="BYW928" s="525"/>
      <c r="BYX928" s="3"/>
      <c r="BYY928" s="721"/>
      <c r="BYZ928" s="3"/>
      <c r="BZA928" s="525"/>
      <c r="BZB928" s="3"/>
      <c r="BZC928" s="721"/>
      <c r="BZD928" s="3"/>
      <c r="BZE928" s="525"/>
      <c r="BZF928" s="3"/>
      <c r="BZG928" s="721"/>
      <c r="BZH928" s="3"/>
      <c r="BZI928" s="525"/>
      <c r="BZJ928" s="3"/>
      <c r="BZK928" s="721"/>
      <c r="BZL928" s="3"/>
      <c r="BZM928" s="525"/>
      <c r="BZN928" s="3"/>
      <c r="BZO928" s="721"/>
      <c r="BZP928" s="3"/>
      <c r="BZQ928" s="525"/>
      <c r="BZR928" s="3"/>
      <c r="BZS928" s="721"/>
      <c r="BZT928" s="3"/>
      <c r="BZU928" s="525"/>
      <c r="BZV928" s="3"/>
      <c r="BZW928" s="721"/>
      <c r="BZX928" s="3"/>
      <c r="BZY928" s="525"/>
      <c r="BZZ928" s="3"/>
      <c r="CAA928" s="721"/>
      <c r="CAB928" s="3"/>
      <c r="CAC928" s="525"/>
      <c r="CAD928" s="3"/>
      <c r="CAE928" s="721"/>
      <c r="CAF928" s="3"/>
      <c r="CAG928" s="525"/>
      <c r="CAH928" s="3"/>
      <c r="CAI928" s="721"/>
      <c r="CAJ928" s="3"/>
      <c r="CAK928" s="525"/>
      <c r="CAL928" s="3"/>
      <c r="CAM928" s="721"/>
      <c r="CAN928" s="3"/>
      <c r="CAO928" s="525"/>
      <c r="CAP928" s="3"/>
      <c r="CAQ928" s="721"/>
      <c r="CAR928" s="3"/>
      <c r="CAS928" s="525"/>
      <c r="CAT928" s="3"/>
      <c r="CAU928" s="721"/>
      <c r="CAV928" s="3"/>
      <c r="CAW928" s="525"/>
      <c r="CAX928" s="3"/>
      <c r="CAY928" s="721"/>
      <c r="CAZ928" s="3"/>
      <c r="CBA928" s="525"/>
      <c r="CBB928" s="3"/>
      <c r="CBC928" s="721"/>
      <c r="CBD928" s="3"/>
      <c r="CBE928" s="525"/>
      <c r="CBF928" s="3"/>
      <c r="CBG928" s="721"/>
      <c r="CBH928" s="3"/>
      <c r="CBI928" s="525"/>
      <c r="CBJ928" s="3"/>
      <c r="CBK928" s="721"/>
      <c r="CBL928" s="3"/>
      <c r="CBM928" s="525"/>
      <c r="CBN928" s="3"/>
      <c r="CBO928" s="721"/>
      <c r="CBP928" s="3"/>
      <c r="CBQ928" s="525"/>
      <c r="CBR928" s="3"/>
      <c r="CBS928" s="721"/>
      <c r="CBT928" s="3"/>
      <c r="CBU928" s="525"/>
      <c r="CBV928" s="3"/>
      <c r="CBW928" s="721"/>
      <c r="CBX928" s="3"/>
      <c r="CBY928" s="525"/>
      <c r="CBZ928" s="3"/>
      <c r="CCA928" s="721"/>
      <c r="CCB928" s="3"/>
      <c r="CCC928" s="525"/>
      <c r="CCD928" s="3"/>
      <c r="CCE928" s="721"/>
      <c r="CCF928" s="3"/>
      <c r="CCG928" s="525"/>
      <c r="CCH928" s="3"/>
      <c r="CCI928" s="721"/>
      <c r="CCJ928" s="3"/>
      <c r="CCK928" s="525"/>
      <c r="CCL928" s="3"/>
      <c r="CCM928" s="721"/>
      <c r="CCN928" s="3"/>
      <c r="CCO928" s="525"/>
      <c r="CCP928" s="3"/>
      <c r="CCQ928" s="721"/>
      <c r="CCR928" s="3"/>
      <c r="CCS928" s="525"/>
      <c r="CCT928" s="3"/>
      <c r="CCU928" s="721"/>
      <c r="CCV928" s="3"/>
      <c r="CCW928" s="525"/>
      <c r="CCX928" s="3"/>
      <c r="CCY928" s="721"/>
      <c r="CCZ928" s="3"/>
      <c r="CDA928" s="525"/>
      <c r="CDB928" s="3"/>
      <c r="CDC928" s="721"/>
      <c r="CDD928" s="3"/>
      <c r="CDE928" s="525"/>
      <c r="CDF928" s="3"/>
      <c r="CDG928" s="721"/>
      <c r="CDH928" s="3"/>
      <c r="CDI928" s="525"/>
      <c r="CDJ928" s="3"/>
      <c r="CDK928" s="721"/>
      <c r="CDL928" s="3"/>
      <c r="CDM928" s="525"/>
      <c r="CDN928" s="3"/>
      <c r="CDO928" s="721"/>
      <c r="CDP928" s="3"/>
      <c r="CDQ928" s="525"/>
      <c r="CDR928" s="3"/>
      <c r="CDS928" s="721"/>
      <c r="CDT928" s="3"/>
      <c r="CDU928" s="525"/>
      <c r="CDV928" s="3"/>
      <c r="CDW928" s="721"/>
      <c r="CDX928" s="3"/>
      <c r="CDY928" s="525"/>
      <c r="CDZ928" s="3"/>
      <c r="CEA928" s="721"/>
      <c r="CEB928" s="3"/>
      <c r="CEC928" s="525"/>
      <c r="CED928" s="3"/>
      <c r="CEE928" s="721"/>
      <c r="CEF928" s="3"/>
      <c r="CEG928" s="525"/>
      <c r="CEH928" s="3"/>
      <c r="CEI928" s="721"/>
      <c r="CEJ928" s="3"/>
      <c r="CEK928" s="525"/>
      <c r="CEL928" s="3"/>
      <c r="CEM928" s="721"/>
      <c r="CEN928" s="3"/>
      <c r="CEO928" s="525"/>
      <c r="CEP928" s="3"/>
      <c r="CEQ928" s="721"/>
      <c r="CER928" s="3"/>
      <c r="CES928" s="525"/>
      <c r="CET928" s="3"/>
      <c r="CEU928" s="721"/>
      <c r="CEV928" s="3"/>
      <c r="CEW928" s="525"/>
      <c r="CEX928" s="3"/>
      <c r="CEY928" s="721"/>
      <c r="CEZ928" s="3"/>
      <c r="CFA928" s="525"/>
      <c r="CFB928" s="3"/>
      <c r="CFC928" s="721"/>
      <c r="CFD928" s="3"/>
      <c r="CFE928" s="525"/>
      <c r="CFF928" s="3"/>
      <c r="CFG928" s="721"/>
      <c r="CFH928" s="3"/>
      <c r="CFI928" s="525"/>
      <c r="CFJ928" s="3"/>
      <c r="CFK928" s="721"/>
      <c r="CFL928" s="3"/>
      <c r="CFM928" s="525"/>
      <c r="CFN928" s="3"/>
      <c r="CFO928" s="721"/>
      <c r="CFP928" s="3"/>
      <c r="CFQ928" s="525"/>
      <c r="CFR928" s="3"/>
      <c r="CFS928" s="721"/>
      <c r="CFT928" s="3"/>
      <c r="CFU928" s="525"/>
      <c r="CFV928" s="3"/>
      <c r="CFW928" s="721"/>
      <c r="CFX928" s="3"/>
      <c r="CFY928" s="525"/>
      <c r="CFZ928" s="3"/>
      <c r="CGA928" s="721"/>
      <c r="CGB928" s="3"/>
      <c r="CGC928" s="525"/>
      <c r="CGD928" s="3"/>
      <c r="CGE928" s="721"/>
      <c r="CGF928" s="3"/>
      <c r="CGG928" s="525"/>
      <c r="CGH928" s="3"/>
      <c r="CGI928" s="721"/>
      <c r="CGJ928" s="3"/>
      <c r="CGK928" s="525"/>
      <c r="CGL928" s="3"/>
      <c r="CGM928" s="721"/>
      <c r="CGN928" s="3"/>
      <c r="CGO928" s="525"/>
      <c r="CGP928" s="3"/>
      <c r="CGQ928" s="721"/>
      <c r="CGR928" s="3"/>
      <c r="CGS928" s="525"/>
      <c r="CGT928" s="3"/>
      <c r="CGU928" s="721"/>
      <c r="CGV928" s="3"/>
      <c r="CGW928" s="525"/>
      <c r="CGX928" s="3"/>
      <c r="CGY928" s="721"/>
      <c r="CGZ928" s="3"/>
      <c r="CHA928" s="525"/>
      <c r="CHB928" s="3"/>
      <c r="CHC928" s="721"/>
      <c r="CHD928" s="3"/>
      <c r="CHE928" s="525"/>
      <c r="CHF928" s="3"/>
      <c r="CHG928" s="721"/>
      <c r="CHH928" s="3"/>
      <c r="CHI928" s="525"/>
      <c r="CHJ928" s="3"/>
      <c r="CHK928" s="721"/>
      <c r="CHL928" s="3"/>
      <c r="CHM928" s="525"/>
      <c r="CHN928" s="3"/>
      <c r="CHO928" s="721"/>
      <c r="CHP928" s="3"/>
      <c r="CHQ928" s="525"/>
      <c r="CHR928" s="3"/>
      <c r="CHS928" s="721"/>
      <c r="CHT928" s="3"/>
      <c r="CHU928" s="525"/>
      <c r="CHV928" s="3"/>
      <c r="CHW928" s="721"/>
      <c r="CHX928" s="3"/>
      <c r="CHY928" s="525"/>
      <c r="CHZ928" s="3"/>
      <c r="CIA928" s="721"/>
      <c r="CIB928" s="3"/>
      <c r="CIC928" s="525"/>
      <c r="CID928" s="3"/>
      <c r="CIE928" s="721"/>
      <c r="CIF928" s="3"/>
      <c r="CIG928" s="525"/>
      <c r="CIH928" s="3"/>
      <c r="CII928" s="721"/>
      <c r="CIJ928" s="3"/>
      <c r="CIK928" s="525"/>
      <c r="CIL928" s="3"/>
      <c r="CIM928" s="721"/>
      <c r="CIN928" s="3"/>
      <c r="CIO928" s="525"/>
      <c r="CIP928" s="3"/>
      <c r="CIQ928" s="721"/>
      <c r="CIR928" s="3"/>
      <c r="CIS928" s="525"/>
      <c r="CIT928" s="3"/>
      <c r="CIU928" s="721"/>
      <c r="CIV928" s="3"/>
      <c r="CIW928" s="525"/>
      <c r="CIX928" s="3"/>
      <c r="CIY928" s="721"/>
      <c r="CIZ928" s="3"/>
      <c r="CJA928" s="525"/>
      <c r="CJB928" s="3"/>
      <c r="CJC928" s="721"/>
      <c r="CJD928" s="3"/>
      <c r="CJE928" s="525"/>
      <c r="CJF928" s="3"/>
      <c r="CJG928" s="721"/>
      <c r="CJH928" s="3"/>
      <c r="CJI928" s="525"/>
      <c r="CJJ928" s="3"/>
      <c r="CJK928" s="721"/>
      <c r="CJL928" s="3"/>
      <c r="CJM928" s="525"/>
      <c r="CJN928" s="3"/>
      <c r="CJO928" s="721"/>
      <c r="CJP928" s="3"/>
      <c r="CJQ928" s="525"/>
      <c r="CJR928" s="3"/>
      <c r="CJS928" s="721"/>
      <c r="CJT928" s="3"/>
      <c r="CJU928" s="525"/>
      <c r="CJV928" s="3"/>
      <c r="CJW928" s="721"/>
      <c r="CJX928" s="3"/>
      <c r="CJY928" s="525"/>
      <c r="CJZ928" s="3"/>
      <c r="CKA928" s="721"/>
      <c r="CKB928" s="3"/>
      <c r="CKC928" s="525"/>
      <c r="CKD928" s="3"/>
      <c r="CKE928" s="721"/>
      <c r="CKF928" s="3"/>
      <c r="CKG928" s="525"/>
      <c r="CKH928" s="3"/>
      <c r="CKI928" s="721"/>
      <c r="CKJ928" s="3"/>
      <c r="CKK928" s="525"/>
      <c r="CKL928" s="3"/>
      <c r="CKM928" s="721"/>
      <c r="CKN928" s="3"/>
      <c r="CKO928" s="525"/>
      <c r="CKP928" s="3"/>
      <c r="CKQ928" s="721"/>
      <c r="CKR928" s="3"/>
      <c r="CKS928" s="525"/>
      <c r="CKT928" s="3"/>
      <c r="CKU928" s="721"/>
      <c r="CKV928" s="3"/>
      <c r="CKW928" s="525"/>
      <c r="CKX928" s="3"/>
      <c r="CKY928" s="721"/>
      <c r="CKZ928" s="3"/>
      <c r="CLA928" s="525"/>
      <c r="CLB928" s="3"/>
      <c r="CLC928" s="721"/>
      <c r="CLD928" s="3"/>
      <c r="CLE928" s="525"/>
      <c r="CLF928" s="3"/>
      <c r="CLG928" s="721"/>
      <c r="CLH928" s="3"/>
      <c r="CLI928" s="525"/>
      <c r="CLJ928" s="3"/>
      <c r="CLK928" s="721"/>
      <c r="CLL928" s="3"/>
      <c r="CLM928" s="525"/>
      <c r="CLN928" s="3"/>
      <c r="CLO928" s="721"/>
      <c r="CLP928" s="3"/>
      <c r="CLQ928" s="525"/>
      <c r="CLR928" s="3"/>
      <c r="CLS928" s="721"/>
      <c r="CLT928" s="3"/>
      <c r="CLU928" s="525"/>
      <c r="CLV928" s="3"/>
      <c r="CLW928" s="721"/>
      <c r="CLX928" s="3"/>
      <c r="CLY928" s="525"/>
      <c r="CLZ928" s="3"/>
      <c r="CMA928" s="721"/>
      <c r="CMB928" s="3"/>
      <c r="CMC928" s="525"/>
      <c r="CMD928" s="3"/>
      <c r="CME928" s="721"/>
      <c r="CMF928" s="3"/>
      <c r="CMG928" s="525"/>
      <c r="CMH928" s="3"/>
      <c r="CMI928" s="721"/>
      <c r="CMJ928" s="3"/>
      <c r="CMK928" s="525"/>
      <c r="CML928" s="3"/>
      <c r="CMM928" s="721"/>
      <c r="CMN928" s="3"/>
      <c r="CMO928" s="525"/>
      <c r="CMP928" s="3"/>
      <c r="CMQ928" s="721"/>
      <c r="CMR928" s="3"/>
      <c r="CMS928" s="525"/>
      <c r="CMT928" s="3"/>
      <c r="CMU928" s="721"/>
      <c r="CMV928" s="3"/>
      <c r="CMW928" s="525"/>
      <c r="CMX928" s="3"/>
      <c r="CMY928" s="721"/>
      <c r="CMZ928" s="3"/>
      <c r="CNA928" s="525"/>
      <c r="CNB928" s="3"/>
      <c r="CNC928" s="721"/>
      <c r="CND928" s="3"/>
      <c r="CNE928" s="525"/>
      <c r="CNF928" s="3"/>
      <c r="CNG928" s="721"/>
      <c r="CNH928" s="3"/>
      <c r="CNI928" s="525"/>
      <c r="CNJ928" s="3"/>
      <c r="CNK928" s="721"/>
      <c r="CNL928" s="3"/>
      <c r="CNM928" s="525"/>
      <c r="CNN928" s="3"/>
      <c r="CNO928" s="721"/>
      <c r="CNP928" s="3"/>
      <c r="CNQ928" s="525"/>
      <c r="CNR928" s="3"/>
      <c r="CNS928" s="721"/>
      <c r="CNT928" s="3"/>
      <c r="CNU928" s="525"/>
      <c r="CNV928" s="3"/>
      <c r="CNW928" s="721"/>
      <c r="CNX928" s="3"/>
      <c r="CNY928" s="525"/>
      <c r="CNZ928" s="3"/>
      <c r="COA928" s="721"/>
      <c r="COB928" s="3"/>
      <c r="COC928" s="525"/>
      <c r="COD928" s="3"/>
      <c r="COE928" s="721"/>
      <c r="COF928" s="3"/>
      <c r="COG928" s="525"/>
      <c r="COH928" s="3"/>
      <c r="COI928" s="721"/>
      <c r="COJ928" s="3"/>
      <c r="COK928" s="525"/>
      <c r="COL928" s="3"/>
      <c r="COM928" s="721"/>
      <c r="CON928" s="3"/>
      <c r="COO928" s="525"/>
      <c r="COP928" s="3"/>
      <c r="COQ928" s="721"/>
      <c r="COR928" s="3"/>
      <c r="COS928" s="525"/>
      <c r="COT928" s="3"/>
      <c r="COU928" s="721"/>
      <c r="COV928" s="3"/>
      <c r="COW928" s="525"/>
      <c r="COX928" s="3"/>
      <c r="COY928" s="721"/>
      <c r="COZ928" s="3"/>
      <c r="CPA928" s="525"/>
      <c r="CPB928" s="3"/>
      <c r="CPC928" s="721"/>
      <c r="CPD928" s="3"/>
      <c r="CPE928" s="525"/>
      <c r="CPF928" s="3"/>
      <c r="CPG928" s="721"/>
      <c r="CPH928" s="3"/>
      <c r="CPI928" s="525"/>
      <c r="CPJ928" s="3"/>
      <c r="CPK928" s="721"/>
      <c r="CPL928" s="3"/>
      <c r="CPM928" s="525"/>
      <c r="CPN928" s="3"/>
      <c r="CPO928" s="721"/>
      <c r="CPP928" s="3"/>
      <c r="CPQ928" s="525"/>
      <c r="CPR928" s="3"/>
      <c r="CPS928" s="721"/>
      <c r="CPT928" s="3"/>
      <c r="CPU928" s="525"/>
      <c r="CPV928" s="3"/>
      <c r="CPW928" s="721"/>
      <c r="CPX928" s="3"/>
      <c r="CPY928" s="525"/>
      <c r="CPZ928" s="3"/>
      <c r="CQA928" s="721"/>
      <c r="CQB928" s="3"/>
      <c r="CQC928" s="525"/>
      <c r="CQD928" s="3"/>
      <c r="CQE928" s="721"/>
      <c r="CQF928" s="3"/>
      <c r="CQG928" s="525"/>
      <c r="CQH928" s="3"/>
      <c r="CQI928" s="721"/>
      <c r="CQJ928" s="3"/>
      <c r="CQK928" s="525"/>
      <c r="CQL928" s="3"/>
      <c r="CQM928" s="721"/>
      <c r="CQN928" s="3"/>
      <c r="CQO928" s="525"/>
      <c r="CQP928" s="3"/>
      <c r="CQQ928" s="721"/>
      <c r="CQR928" s="3"/>
      <c r="CQS928" s="525"/>
      <c r="CQT928" s="3"/>
      <c r="CQU928" s="721"/>
      <c r="CQV928" s="3"/>
      <c r="CQW928" s="525"/>
      <c r="CQX928" s="3"/>
      <c r="CQY928" s="721"/>
      <c r="CQZ928" s="3"/>
      <c r="CRA928" s="525"/>
      <c r="CRB928" s="3"/>
      <c r="CRC928" s="721"/>
      <c r="CRD928" s="3"/>
      <c r="CRE928" s="525"/>
      <c r="CRF928" s="3"/>
      <c r="CRG928" s="721"/>
      <c r="CRH928" s="3"/>
      <c r="CRI928" s="525"/>
      <c r="CRJ928" s="3"/>
      <c r="CRK928" s="721"/>
      <c r="CRL928" s="3"/>
      <c r="CRM928" s="525"/>
      <c r="CRN928" s="3"/>
      <c r="CRO928" s="721"/>
      <c r="CRP928" s="3"/>
      <c r="CRQ928" s="525"/>
      <c r="CRR928" s="3"/>
      <c r="CRS928" s="721"/>
      <c r="CRT928" s="3"/>
      <c r="CRU928" s="525"/>
      <c r="CRV928" s="3"/>
      <c r="CRW928" s="721"/>
      <c r="CRX928" s="3"/>
      <c r="CRY928" s="525"/>
      <c r="CRZ928" s="3"/>
      <c r="CSA928" s="721"/>
      <c r="CSB928" s="3"/>
      <c r="CSC928" s="525"/>
      <c r="CSD928" s="3"/>
      <c r="CSE928" s="721"/>
      <c r="CSF928" s="3"/>
      <c r="CSG928" s="525"/>
      <c r="CSH928" s="3"/>
      <c r="CSI928" s="721"/>
      <c r="CSJ928" s="3"/>
      <c r="CSK928" s="525"/>
      <c r="CSL928" s="3"/>
      <c r="CSM928" s="721"/>
      <c r="CSN928" s="3"/>
      <c r="CSO928" s="525"/>
      <c r="CSP928" s="3"/>
      <c r="CSQ928" s="721"/>
      <c r="CSR928" s="3"/>
      <c r="CSS928" s="525"/>
      <c r="CST928" s="3"/>
      <c r="CSU928" s="721"/>
      <c r="CSV928" s="3"/>
      <c r="CSW928" s="525"/>
      <c r="CSX928" s="3"/>
      <c r="CSY928" s="721"/>
      <c r="CSZ928" s="3"/>
      <c r="CTA928" s="525"/>
      <c r="CTB928" s="3"/>
      <c r="CTC928" s="721"/>
      <c r="CTD928" s="3"/>
      <c r="CTE928" s="525"/>
      <c r="CTF928" s="3"/>
      <c r="CTG928" s="721"/>
      <c r="CTH928" s="3"/>
      <c r="CTI928" s="525"/>
      <c r="CTJ928" s="3"/>
      <c r="CTK928" s="721"/>
      <c r="CTL928" s="3"/>
      <c r="CTM928" s="525"/>
      <c r="CTN928" s="3"/>
      <c r="CTO928" s="721"/>
      <c r="CTP928" s="3"/>
      <c r="CTQ928" s="525"/>
      <c r="CTR928" s="3"/>
      <c r="CTS928" s="721"/>
      <c r="CTT928" s="3"/>
      <c r="CTU928" s="525"/>
      <c r="CTV928" s="3"/>
      <c r="CTW928" s="721"/>
      <c r="CTX928" s="3"/>
      <c r="CTY928" s="525"/>
      <c r="CTZ928" s="3"/>
      <c r="CUA928" s="721"/>
      <c r="CUB928" s="3"/>
      <c r="CUC928" s="525"/>
      <c r="CUD928" s="3"/>
      <c r="CUE928" s="721"/>
      <c r="CUF928" s="3"/>
      <c r="CUG928" s="525"/>
      <c r="CUH928" s="3"/>
      <c r="CUI928" s="721"/>
      <c r="CUJ928" s="3"/>
      <c r="CUK928" s="525"/>
      <c r="CUL928" s="3"/>
      <c r="CUM928" s="721"/>
      <c r="CUN928" s="3"/>
      <c r="CUO928" s="525"/>
      <c r="CUP928" s="3"/>
      <c r="CUQ928" s="721"/>
      <c r="CUR928" s="3"/>
      <c r="CUS928" s="525"/>
      <c r="CUT928" s="3"/>
      <c r="CUU928" s="721"/>
      <c r="CUV928" s="3"/>
      <c r="CUW928" s="525"/>
      <c r="CUX928" s="3"/>
      <c r="CUY928" s="721"/>
      <c r="CUZ928" s="3"/>
      <c r="CVA928" s="525"/>
      <c r="CVB928" s="3"/>
      <c r="CVC928" s="721"/>
      <c r="CVD928" s="3"/>
      <c r="CVE928" s="525"/>
      <c r="CVF928" s="3"/>
      <c r="CVG928" s="721"/>
      <c r="CVH928" s="3"/>
      <c r="CVI928" s="525"/>
      <c r="CVJ928" s="3"/>
      <c r="CVK928" s="721"/>
      <c r="CVL928" s="3"/>
      <c r="CVM928" s="525"/>
      <c r="CVN928" s="3"/>
      <c r="CVO928" s="721"/>
      <c r="CVP928" s="3"/>
      <c r="CVQ928" s="525"/>
      <c r="CVR928" s="3"/>
      <c r="CVS928" s="721"/>
      <c r="CVT928" s="3"/>
      <c r="CVU928" s="525"/>
      <c r="CVV928" s="3"/>
      <c r="CVW928" s="721"/>
      <c r="CVX928" s="3"/>
      <c r="CVY928" s="525"/>
      <c r="CVZ928" s="3"/>
      <c r="CWA928" s="721"/>
      <c r="CWB928" s="3"/>
      <c r="CWC928" s="525"/>
      <c r="CWD928" s="3"/>
      <c r="CWE928" s="721"/>
      <c r="CWF928" s="3"/>
      <c r="CWG928" s="525"/>
      <c r="CWH928" s="3"/>
      <c r="CWI928" s="721"/>
      <c r="CWJ928" s="3"/>
      <c r="CWK928" s="525"/>
      <c r="CWL928" s="3"/>
      <c r="CWM928" s="721"/>
      <c r="CWN928" s="3"/>
      <c r="CWO928" s="525"/>
      <c r="CWP928" s="3"/>
      <c r="CWQ928" s="721"/>
      <c r="CWR928" s="3"/>
      <c r="CWS928" s="525"/>
      <c r="CWT928" s="3"/>
      <c r="CWU928" s="721"/>
      <c r="CWV928" s="3"/>
      <c r="CWW928" s="525"/>
      <c r="CWX928" s="3"/>
      <c r="CWY928" s="721"/>
      <c r="CWZ928" s="3"/>
      <c r="CXA928" s="525"/>
      <c r="CXB928" s="3"/>
      <c r="CXC928" s="721"/>
      <c r="CXD928" s="3"/>
      <c r="CXE928" s="525"/>
      <c r="CXF928" s="3"/>
      <c r="CXG928" s="721"/>
      <c r="CXH928" s="3"/>
      <c r="CXI928" s="525"/>
      <c r="CXJ928" s="3"/>
      <c r="CXK928" s="721"/>
      <c r="CXL928" s="3"/>
      <c r="CXM928" s="525"/>
      <c r="CXN928" s="3"/>
      <c r="CXO928" s="721"/>
      <c r="CXP928" s="3"/>
      <c r="CXQ928" s="525"/>
      <c r="CXR928" s="3"/>
      <c r="CXS928" s="721"/>
      <c r="CXT928" s="3"/>
      <c r="CXU928" s="525"/>
      <c r="CXV928" s="3"/>
      <c r="CXW928" s="721"/>
      <c r="CXX928" s="3"/>
      <c r="CXY928" s="525"/>
      <c r="CXZ928" s="3"/>
      <c r="CYA928" s="721"/>
      <c r="CYB928" s="3"/>
      <c r="CYC928" s="525"/>
      <c r="CYD928" s="3"/>
      <c r="CYE928" s="721"/>
      <c r="CYF928" s="3"/>
      <c r="CYG928" s="525"/>
      <c r="CYH928" s="3"/>
      <c r="CYI928" s="721"/>
      <c r="CYJ928" s="3"/>
      <c r="CYK928" s="525"/>
      <c r="CYL928" s="3"/>
      <c r="CYM928" s="721"/>
      <c r="CYN928" s="3"/>
      <c r="CYO928" s="525"/>
      <c r="CYP928" s="3"/>
      <c r="CYQ928" s="721"/>
      <c r="CYR928" s="3"/>
      <c r="CYS928" s="525"/>
      <c r="CYT928" s="3"/>
      <c r="CYU928" s="721"/>
      <c r="CYV928" s="3"/>
      <c r="CYW928" s="525"/>
      <c r="CYX928" s="3"/>
      <c r="CYY928" s="721"/>
      <c r="CYZ928" s="3"/>
      <c r="CZA928" s="525"/>
      <c r="CZB928" s="3"/>
      <c r="CZC928" s="721"/>
      <c r="CZD928" s="3"/>
      <c r="CZE928" s="525"/>
      <c r="CZF928" s="3"/>
      <c r="CZG928" s="721"/>
      <c r="CZH928" s="3"/>
      <c r="CZI928" s="525"/>
      <c r="CZJ928" s="3"/>
      <c r="CZK928" s="721"/>
      <c r="CZL928" s="3"/>
      <c r="CZM928" s="525"/>
      <c r="CZN928" s="3"/>
      <c r="CZO928" s="721"/>
      <c r="CZP928" s="3"/>
      <c r="CZQ928" s="525"/>
      <c r="CZR928" s="3"/>
      <c r="CZS928" s="721"/>
      <c r="CZT928" s="3"/>
      <c r="CZU928" s="525"/>
      <c r="CZV928" s="3"/>
      <c r="CZW928" s="721"/>
      <c r="CZX928" s="3"/>
      <c r="CZY928" s="525"/>
      <c r="CZZ928" s="3"/>
      <c r="DAA928" s="721"/>
      <c r="DAB928" s="3"/>
      <c r="DAC928" s="525"/>
      <c r="DAD928" s="3"/>
      <c r="DAE928" s="721"/>
      <c r="DAF928" s="3"/>
      <c r="DAG928" s="525"/>
      <c r="DAH928" s="3"/>
      <c r="DAI928" s="721"/>
      <c r="DAJ928" s="3"/>
      <c r="DAK928" s="525"/>
      <c r="DAL928" s="3"/>
      <c r="DAM928" s="721"/>
      <c r="DAN928" s="3"/>
      <c r="DAO928" s="525"/>
      <c r="DAP928" s="3"/>
      <c r="DAQ928" s="721"/>
      <c r="DAR928" s="3"/>
      <c r="DAS928" s="525"/>
      <c r="DAT928" s="3"/>
      <c r="DAU928" s="721"/>
      <c r="DAV928" s="3"/>
      <c r="DAW928" s="525"/>
      <c r="DAX928" s="3"/>
      <c r="DAY928" s="721"/>
      <c r="DAZ928" s="3"/>
      <c r="DBA928" s="525"/>
      <c r="DBB928" s="3"/>
      <c r="DBC928" s="721"/>
      <c r="DBD928" s="3"/>
      <c r="DBE928" s="525"/>
      <c r="DBF928" s="3"/>
      <c r="DBG928" s="721"/>
      <c r="DBH928" s="3"/>
      <c r="DBI928" s="525"/>
      <c r="DBJ928" s="3"/>
      <c r="DBK928" s="721"/>
      <c r="DBL928" s="3"/>
      <c r="DBM928" s="525"/>
      <c r="DBN928" s="3"/>
      <c r="DBO928" s="721"/>
      <c r="DBP928" s="3"/>
      <c r="DBQ928" s="525"/>
      <c r="DBR928" s="3"/>
      <c r="DBS928" s="721"/>
      <c r="DBT928" s="3"/>
      <c r="DBU928" s="525"/>
      <c r="DBV928" s="3"/>
      <c r="DBW928" s="721"/>
      <c r="DBX928" s="3"/>
      <c r="DBY928" s="525"/>
      <c r="DBZ928" s="3"/>
      <c r="DCA928" s="721"/>
      <c r="DCB928" s="3"/>
      <c r="DCC928" s="525"/>
      <c r="DCD928" s="3"/>
      <c r="DCE928" s="721"/>
      <c r="DCF928" s="3"/>
      <c r="DCG928" s="525"/>
      <c r="DCH928" s="3"/>
      <c r="DCI928" s="721"/>
      <c r="DCJ928" s="3"/>
      <c r="DCK928" s="525"/>
      <c r="DCL928" s="3"/>
      <c r="DCM928" s="721"/>
      <c r="DCN928" s="3"/>
      <c r="DCO928" s="525"/>
      <c r="DCP928" s="3"/>
      <c r="DCQ928" s="721"/>
      <c r="DCR928" s="3"/>
      <c r="DCS928" s="525"/>
      <c r="DCT928" s="3"/>
      <c r="DCU928" s="721"/>
      <c r="DCV928" s="3"/>
      <c r="DCW928" s="525"/>
      <c r="DCX928" s="3"/>
      <c r="DCY928" s="721"/>
      <c r="DCZ928" s="3"/>
      <c r="DDA928" s="525"/>
      <c r="DDB928" s="3"/>
      <c r="DDC928" s="721"/>
      <c r="DDD928" s="3"/>
      <c r="DDE928" s="525"/>
      <c r="DDF928" s="3"/>
      <c r="DDG928" s="721"/>
      <c r="DDH928" s="3"/>
      <c r="DDI928" s="525"/>
      <c r="DDJ928" s="3"/>
      <c r="DDK928" s="721"/>
      <c r="DDL928" s="3"/>
      <c r="DDM928" s="525"/>
      <c r="DDN928" s="3"/>
      <c r="DDO928" s="721"/>
      <c r="DDP928" s="3"/>
      <c r="DDQ928" s="525"/>
      <c r="DDR928" s="3"/>
      <c r="DDS928" s="721"/>
      <c r="DDT928" s="3"/>
      <c r="DDU928" s="525"/>
      <c r="DDV928" s="3"/>
      <c r="DDW928" s="721"/>
      <c r="DDX928" s="3"/>
      <c r="DDY928" s="525"/>
      <c r="DDZ928" s="3"/>
      <c r="DEA928" s="721"/>
      <c r="DEB928" s="3"/>
      <c r="DEC928" s="525"/>
      <c r="DED928" s="3"/>
      <c r="DEE928" s="721"/>
      <c r="DEF928" s="3"/>
      <c r="DEG928" s="525"/>
      <c r="DEH928" s="3"/>
      <c r="DEI928" s="721"/>
      <c r="DEJ928" s="3"/>
      <c r="DEK928" s="525"/>
      <c r="DEL928" s="3"/>
      <c r="DEM928" s="721"/>
      <c r="DEN928" s="3"/>
      <c r="DEO928" s="525"/>
      <c r="DEP928" s="3"/>
      <c r="DEQ928" s="721"/>
      <c r="DER928" s="3"/>
      <c r="DES928" s="525"/>
      <c r="DET928" s="3"/>
      <c r="DEU928" s="721"/>
      <c r="DEV928" s="3"/>
      <c r="DEW928" s="525"/>
      <c r="DEX928" s="3"/>
      <c r="DEY928" s="721"/>
      <c r="DEZ928" s="3"/>
      <c r="DFA928" s="525"/>
      <c r="DFB928" s="3"/>
      <c r="DFC928" s="721"/>
      <c r="DFD928" s="3"/>
      <c r="DFE928" s="525"/>
      <c r="DFF928" s="3"/>
      <c r="DFG928" s="721"/>
      <c r="DFH928" s="3"/>
      <c r="DFI928" s="525"/>
      <c r="DFJ928" s="3"/>
      <c r="DFK928" s="721"/>
      <c r="DFL928" s="3"/>
      <c r="DFM928" s="525"/>
      <c r="DFN928" s="3"/>
      <c r="DFO928" s="721"/>
      <c r="DFP928" s="3"/>
      <c r="DFQ928" s="525"/>
      <c r="DFR928" s="3"/>
      <c r="DFS928" s="721"/>
      <c r="DFT928" s="3"/>
      <c r="DFU928" s="525"/>
      <c r="DFV928" s="3"/>
      <c r="DFW928" s="721"/>
      <c r="DFX928" s="3"/>
      <c r="DFY928" s="525"/>
      <c r="DFZ928" s="3"/>
      <c r="DGA928" s="721"/>
      <c r="DGB928" s="3"/>
      <c r="DGC928" s="525"/>
      <c r="DGD928" s="3"/>
      <c r="DGE928" s="721"/>
      <c r="DGF928" s="3"/>
      <c r="DGG928" s="525"/>
      <c r="DGH928" s="3"/>
      <c r="DGI928" s="721"/>
      <c r="DGJ928" s="3"/>
      <c r="DGK928" s="525"/>
      <c r="DGL928" s="3"/>
      <c r="DGM928" s="721"/>
      <c r="DGN928" s="3"/>
      <c r="DGO928" s="525"/>
      <c r="DGP928" s="3"/>
      <c r="DGQ928" s="721"/>
      <c r="DGR928" s="3"/>
      <c r="DGS928" s="525"/>
      <c r="DGT928" s="3"/>
      <c r="DGU928" s="721"/>
      <c r="DGV928" s="3"/>
      <c r="DGW928" s="525"/>
      <c r="DGX928" s="3"/>
      <c r="DGY928" s="721"/>
      <c r="DGZ928" s="3"/>
      <c r="DHA928" s="525"/>
      <c r="DHB928" s="3"/>
      <c r="DHC928" s="721"/>
      <c r="DHD928" s="3"/>
      <c r="DHE928" s="525"/>
      <c r="DHF928" s="3"/>
      <c r="DHG928" s="721"/>
      <c r="DHH928" s="3"/>
      <c r="DHI928" s="525"/>
      <c r="DHJ928" s="3"/>
      <c r="DHK928" s="721"/>
      <c r="DHL928" s="3"/>
      <c r="DHM928" s="525"/>
      <c r="DHN928" s="3"/>
      <c r="DHO928" s="721"/>
      <c r="DHP928" s="3"/>
      <c r="DHQ928" s="525"/>
      <c r="DHR928" s="3"/>
      <c r="DHS928" s="721"/>
      <c r="DHT928" s="3"/>
      <c r="DHU928" s="525"/>
      <c r="DHV928" s="3"/>
      <c r="DHW928" s="721"/>
      <c r="DHX928" s="3"/>
      <c r="DHY928" s="525"/>
      <c r="DHZ928" s="3"/>
      <c r="DIA928" s="721"/>
      <c r="DIB928" s="3"/>
      <c r="DIC928" s="525"/>
      <c r="DID928" s="3"/>
      <c r="DIE928" s="721"/>
      <c r="DIF928" s="3"/>
      <c r="DIG928" s="525"/>
      <c r="DIH928" s="3"/>
      <c r="DII928" s="721"/>
      <c r="DIJ928" s="3"/>
      <c r="DIK928" s="525"/>
      <c r="DIL928" s="3"/>
      <c r="DIM928" s="721"/>
      <c r="DIN928" s="3"/>
      <c r="DIO928" s="525"/>
      <c r="DIP928" s="3"/>
      <c r="DIQ928" s="721"/>
      <c r="DIR928" s="3"/>
      <c r="DIS928" s="525"/>
      <c r="DIT928" s="3"/>
      <c r="DIU928" s="721"/>
      <c r="DIV928" s="3"/>
      <c r="DIW928" s="525"/>
      <c r="DIX928" s="3"/>
      <c r="DIY928" s="721"/>
      <c r="DIZ928" s="3"/>
      <c r="DJA928" s="525"/>
      <c r="DJB928" s="3"/>
      <c r="DJC928" s="721"/>
      <c r="DJD928" s="3"/>
      <c r="DJE928" s="525"/>
      <c r="DJF928" s="3"/>
      <c r="DJG928" s="721"/>
      <c r="DJH928" s="3"/>
      <c r="DJI928" s="525"/>
      <c r="DJJ928" s="3"/>
      <c r="DJK928" s="721"/>
      <c r="DJL928" s="3"/>
      <c r="DJM928" s="525"/>
      <c r="DJN928" s="3"/>
      <c r="DJO928" s="721"/>
      <c r="DJP928" s="3"/>
      <c r="DJQ928" s="525"/>
      <c r="DJR928" s="3"/>
      <c r="DJS928" s="721"/>
      <c r="DJT928" s="3"/>
      <c r="DJU928" s="525"/>
      <c r="DJV928" s="3"/>
      <c r="DJW928" s="721"/>
      <c r="DJX928" s="3"/>
      <c r="DJY928" s="525"/>
      <c r="DJZ928" s="3"/>
      <c r="DKA928" s="721"/>
      <c r="DKB928" s="3"/>
      <c r="DKC928" s="525"/>
      <c r="DKD928" s="3"/>
      <c r="DKE928" s="721"/>
      <c r="DKF928" s="3"/>
      <c r="DKG928" s="525"/>
      <c r="DKH928" s="3"/>
      <c r="DKI928" s="721"/>
      <c r="DKJ928" s="3"/>
      <c r="DKK928" s="525"/>
      <c r="DKL928" s="3"/>
      <c r="DKM928" s="721"/>
      <c r="DKN928" s="3"/>
      <c r="DKO928" s="525"/>
      <c r="DKP928" s="3"/>
      <c r="DKQ928" s="721"/>
      <c r="DKR928" s="3"/>
      <c r="DKS928" s="525"/>
      <c r="DKT928" s="3"/>
      <c r="DKU928" s="721"/>
      <c r="DKV928" s="3"/>
      <c r="DKW928" s="525"/>
      <c r="DKX928" s="3"/>
      <c r="DKY928" s="721"/>
      <c r="DKZ928" s="3"/>
      <c r="DLA928" s="525"/>
      <c r="DLB928" s="3"/>
      <c r="DLC928" s="721"/>
      <c r="DLD928" s="3"/>
      <c r="DLE928" s="525"/>
      <c r="DLF928" s="3"/>
      <c r="DLG928" s="721"/>
      <c r="DLH928" s="3"/>
      <c r="DLI928" s="525"/>
      <c r="DLJ928" s="3"/>
      <c r="DLK928" s="721"/>
      <c r="DLL928" s="3"/>
      <c r="DLM928" s="525"/>
      <c r="DLN928" s="3"/>
      <c r="DLO928" s="721"/>
      <c r="DLP928" s="3"/>
      <c r="DLQ928" s="525"/>
      <c r="DLR928" s="3"/>
      <c r="DLS928" s="721"/>
      <c r="DLT928" s="3"/>
      <c r="DLU928" s="525"/>
      <c r="DLV928" s="3"/>
      <c r="DLW928" s="721"/>
      <c r="DLX928" s="3"/>
      <c r="DLY928" s="525"/>
      <c r="DLZ928" s="3"/>
      <c r="DMA928" s="721"/>
      <c r="DMB928" s="3"/>
      <c r="DMC928" s="525"/>
      <c r="DMD928" s="3"/>
      <c r="DME928" s="721"/>
      <c r="DMF928" s="3"/>
      <c r="DMG928" s="525"/>
      <c r="DMH928" s="3"/>
      <c r="DMI928" s="721"/>
      <c r="DMJ928" s="3"/>
      <c r="DMK928" s="525"/>
      <c r="DML928" s="3"/>
      <c r="DMM928" s="721"/>
      <c r="DMN928" s="3"/>
      <c r="DMO928" s="525"/>
      <c r="DMP928" s="3"/>
      <c r="DMQ928" s="721"/>
      <c r="DMR928" s="3"/>
      <c r="DMS928" s="525"/>
      <c r="DMT928" s="3"/>
      <c r="DMU928" s="721"/>
      <c r="DMV928" s="3"/>
      <c r="DMW928" s="525"/>
      <c r="DMX928" s="3"/>
      <c r="DMY928" s="721"/>
      <c r="DMZ928" s="3"/>
      <c r="DNA928" s="525"/>
      <c r="DNB928" s="3"/>
      <c r="DNC928" s="721"/>
      <c r="DND928" s="3"/>
      <c r="DNE928" s="525"/>
      <c r="DNF928" s="3"/>
      <c r="DNG928" s="721"/>
      <c r="DNH928" s="3"/>
      <c r="DNI928" s="525"/>
      <c r="DNJ928" s="3"/>
      <c r="DNK928" s="721"/>
      <c r="DNL928" s="3"/>
      <c r="DNM928" s="525"/>
      <c r="DNN928" s="3"/>
      <c r="DNO928" s="721"/>
      <c r="DNP928" s="3"/>
      <c r="DNQ928" s="525"/>
      <c r="DNR928" s="3"/>
      <c r="DNS928" s="721"/>
      <c r="DNT928" s="3"/>
      <c r="DNU928" s="525"/>
      <c r="DNV928" s="3"/>
      <c r="DNW928" s="721"/>
      <c r="DNX928" s="3"/>
      <c r="DNY928" s="525"/>
      <c r="DNZ928" s="3"/>
      <c r="DOA928" s="721"/>
      <c r="DOB928" s="3"/>
      <c r="DOC928" s="525"/>
      <c r="DOD928" s="3"/>
      <c r="DOE928" s="721"/>
      <c r="DOF928" s="3"/>
      <c r="DOG928" s="525"/>
      <c r="DOH928" s="3"/>
      <c r="DOI928" s="721"/>
      <c r="DOJ928" s="3"/>
      <c r="DOK928" s="525"/>
      <c r="DOL928" s="3"/>
      <c r="DOM928" s="721"/>
      <c r="DON928" s="3"/>
      <c r="DOO928" s="525"/>
      <c r="DOP928" s="3"/>
      <c r="DOQ928" s="721"/>
      <c r="DOR928" s="3"/>
      <c r="DOS928" s="525"/>
      <c r="DOT928" s="3"/>
      <c r="DOU928" s="721"/>
      <c r="DOV928" s="3"/>
      <c r="DOW928" s="525"/>
      <c r="DOX928" s="3"/>
      <c r="DOY928" s="721"/>
      <c r="DOZ928" s="3"/>
      <c r="DPA928" s="525"/>
      <c r="DPB928" s="3"/>
      <c r="DPC928" s="721"/>
      <c r="DPD928" s="3"/>
      <c r="DPE928" s="525"/>
      <c r="DPF928" s="3"/>
      <c r="DPG928" s="721"/>
      <c r="DPH928" s="3"/>
      <c r="DPI928" s="525"/>
      <c r="DPJ928" s="3"/>
      <c r="DPK928" s="721"/>
      <c r="DPL928" s="3"/>
      <c r="DPM928" s="525"/>
      <c r="DPN928" s="3"/>
      <c r="DPO928" s="721"/>
      <c r="DPP928" s="3"/>
      <c r="DPQ928" s="525"/>
      <c r="DPR928" s="3"/>
      <c r="DPS928" s="721"/>
      <c r="DPT928" s="3"/>
      <c r="DPU928" s="525"/>
      <c r="DPV928" s="3"/>
      <c r="DPW928" s="721"/>
      <c r="DPX928" s="3"/>
      <c r="DPY928" s="525"/>
      <c r="DPZ928" s="3"/>
      <c r="DQA928" s="721"/>
      <c r="DQB928" s="3"/>
      <c r="DQC928" s="525"/>
      <c r="DQD928" s="3"/>
      <c r="DQE928" s="721"/>
      <c r="DQF928" s="3"/>
      <c r="DQG928" s="525"/>
      <c r="DQH928" s="3"/>
      <c r="DQI928" s="721"/>
      <c r="DQJ928" s="3"/>
      <c r="DQK928" s="525"/>
      <c r="DQL928" s="3"/>
      <c r="DQM928" s="721"/>
      <c r="DQN928" s="3"/>
      <c r="DQO928" s="525"/>
      <c r="DQP928" s="3"/>
      <c r="DQQ928" s="721"/>
      <c r="DQR928" s="3"/>
      <c r="DQS928" s="525"/>
      <c r="DQT928" s="3"/>
      <c r="DQU928" s="721"/>
      <c r="DQV928" s="3"/>
      <c r="DQW928" s="525"/>
      <c r="DQX928" s="3"/>
      <c r="DQY928" s="721"/>
      <c r="DQZ928" s="3"/>
      <c r="DRA928" s="525"/>
      <c r="DRB928" s="3"/>
      <c r="DRC928" s="721"/>
      <c r="DRD928" s="3"/>
      <c r="DRE928" s="525"/>
      <c r="DRF928" s="3"/>
      <c r="DRG928" s="721"/>
      <c r="DRH928" s="3"/>
      <c r="DRI928" s="525"/>
      <c r="DRJ928" s="3"/>
      <c r="DRK928" s="721"/>
      <c r="DRL928" s="3"/>
      <c r="DRM928" s="525"/>
      <c r="DRN928" s="3"/>
      <c r="DRO928" s="721"/>
      <c r="DRP928" s="3"/>
      <c r="DRQ928" s="525"/>
      <c r="DRR928" s="3"/>
      <c r="DRS928" s="721"/>
      <c r="DRT928" s="3"/>
      <c r="DRU928" s="525"/>
      <c r="DRV928" s="3"/>
      <c r="DRW928" s="721"/>
      <c r="DRX928" s="3"/>
      <c r="DRY928" s="525"/>
      <c r="DRZ928" s="3"/>
      <c r="DSA928" s="721"/>
      <c r="DSB928" s="3"/>
      <c r="DSC928" s="525"/>
      <c r="DSD928" s="3"/>
      <c r="DSE928" s="721"/>
      <c r="DSF928" s="3"/>
      <c r="DSG928" s="525"/>
      <c r="DSH928" s="3"/>
      <c r="DSI928" s="721"/>
      <c r="DSJ928" s="3"/>
      <c r="DSK928" s="525"/>
      <c r="DSL928" s="3"/>
      <c r="DSM928" s="721"/>
      <c r="DSN928" s="3"/>
      <c r="DSO928" s="525"/>
      <c r="DSP928" s="3"/>
      <c r="DSQ928" s="721"/>
      <c r="DSR928" s="3"/>
      <c r="DSS928" s="525"/>
      <c r="DST928" s="3"/>
      <c r="DSU928" s="721"/>
      <c r="DSV928" s="3"/>
      <c r="DSW928" s="525"/>
      <c r="DSX928" s="3"/>
      <c r="DSY928" s="721"/>
      <c r="DSZ928" s="3"/>
      <c r="DTA928" s="525"/>
      <c r="DTB928" s="3"/>
      <c r="DTC928" s="721"/>
      <c r="DTD928" s="3"/>
      <c r="DTE928" s="525"/>
      <c r="DTF928" s="3"/>
      <c r="DTG928" s="721"/>
      <c r="DTH928" s="3"/>
      <c r="DTI928" s="525"/>
      <c r="DTJ928" s="3"/>
      <c r="DTK928" s="721"/>
      <c r="DTL928" s="3"/>
      <c r="DTM928" s="525"/>
      <c r="DTN928" s="3"/>
      <c r="DTO928" s="721"/>
      <c r="DTP928" s="3"/>
      <c r="DTQ928" s="525"/>
      <c r="DTR928" s="3"/>
      <c r="DTS928" s="721"/>
      <c r="DTT928" s="3"/>
      <c r="DTU928" s="525"/>
      <c r="DTV928" s="3"/>
      <c r="DTW928" s="721"/>
      <c r="DTX928" s="3"/>
      <c r="DTY928" s="525"/>
      <c r="DTZ928" s="3"/>
      <c r="DUA928" s="721"/>
      <c r="DUB928" s="3"/>
      <c r="DUC928" s="525"/>
      <c r="DUD928" s="3"/>
      <c r="DUE928" s="721"/>
      <c r="DUF928" s="3"/>
      <c r="DUG928" s="525"/>
      <c r="DUH928" s="3"/>
      <c r="DUI928" s="721"/>
      <c r="DUJ928" s="3"/>
      <c r="DUK928" s="525"/>
      <c r="DUL928" s="3"/>
      <c r="DUM928" s="721"/>
      <c r="DUN928" s="3"/>
      <c r="DUO928" s="525"/>
      <c r="DUP928" s="3"/>
      <c r="DUQ928" s="721"/>
      <c r="DUR928" s="3"/>
      <c r="DUS928" s="525"/>
      <c r="DUT928" s="3"/>
      <c r="DUU928" s="721"/>
      <c r="DUV928" s="3"/>
      <c r="DUW928" s="525"/>
      <c r="DUX928" s="3"/>
      <c r="DUY928" s="721"/>
      <c r="DUZ928" s="3"/>
      <c r="DVA928" s="525"/>
      <c r="DVB928" s="3"/>
      <c r="DVC928" s="721"/>
      <c r="DVD928" s="3"/>
      <c r="DVE928" s="525"/>
      <c r="DVF928" s="3"/>
      <c r="DVG928" s="721"/>
      <c r="DVH928" s="3"/>
      <c r="DVI928" s="525"/>
      <c r="DVJ928" s="3"/>
      <c r="DVK928" s="721"/>
      <c r="DVL928" s="3"/>
      <c r="DVM928" s="525"/>
      <c r="DVN928" s="3"/>
      <c r="DVO928" s="721"/>
      <c r="DVP928" s="3"/>
      <c r="DVQ928" s="525"/>
      <c r="DVR928" s="3"/>
      <c r="DVS928" s="721"/>
      <c r="DVT928" s="3"/>
      <c r="DVU928" s="525"/>
      <c r="DVV928" s="3"/>
      <c r="DVW928" s="721"/>
      <c r="DVX928" s="3"/>
      <c r="DVY928" s="525"/>
      <c r="DVZ928" s="3"/>
      <c r="DWA928" s="721"/>
      <c r="DWB928" s="3"/>
      <c r="DWC928" s="525"/>
      <c r="DWD928" s="3"/>
      <c r="DWE928" s="721"/>
      <c r="DWF928" s="3"/>
      <c r="DWG928" s="525"/>
      <c r="DWH928" s="3"/>
      <c r="DWI928" s="721"/>
      <c r="DWJ928" s="3"/>
      <c r="DWK928" s="525"/>
      <c r="DWL928" s="3"/>
      <c r="DWM928" s="721"/>
      <c r="DWN928" s="3"/>
      <c r="DWO928" s="525"/>
      <c r="DWP928" s="3"/>
      <c r="DWQ928" s="721"/>
      <c r="DWR928" s="3"/>
      <c r="DWS928" s="525"/>
      <c r="DWT928" s="3"/>
      <c r="DWU928" s="721"/>
      <c r="DWV928" s="3"/>
      <c r="DWW928" s="525"/>
      <c r="DWX928" s="3"/>
      <c r="DWY928" s="721"/>
      <c r="DWZ928" s="3"/>
      <c r="DXA928" s="525"/>
      <c r="DXB928" s="3"/>
      <c r="DXC928" s="721"/>
      <c r="DXD928" s="3"/>
      <c r="DXE928" s="525"/>
      <c r="DXF928" s="3"/>
      <c r="DXG928" s="721"/>
      <c r="DXH928" s="3"/>
      <c r="DXI928" s="525"/>
      <c r="DXJ928" s="3"/>
      <c r="DXK928" s="721"/>
      <c r="DXL928" s="3"/>
      <c r="DXM928" s="525"/>
      <c r="DXN928" s="3"/>
      <c r="DXO928" s="721"/>
      <c r="DXP928" s="3"/>
      <c r="DXQ928" s="525"/>
      <c r="DXR928" s="3"/>
      <c r="DXS928" s="721"/>
      <c r="DXT928" s="3"/>
      <c r="DXU928" s="525"/>
      <c r="DXV928" s="3"/>
      <c r="DXW928" s="721"/>
      <c r="DXX928" s="3"/>
      <c r="DXY928" s="525"/>
      <c r="DXZ928" s="3"/>
      <c r="DYA928" s="721"/>
      <c r="DYB928" s="3"/>
      <c r="DYC928" s="525"/>
      <c r="DYD928" s="3"/>
      <c r="DYE928" s="721"/>
      <c r="DYF928" s="3"/>
      <c r="DYG928" s="525"/>
      <c r="DYH928" s="3"/>
      <c r="DYI928" s="721"/>
      <c r="DYJ928" s="3"/>
      <c r="DYK928" s="525"/>
      <c r="DYL928" s="3"/>
      <c r="DYM928" s="721"/>
      <c r="DYN928" s="3"/>
      <c r="DYO928" s="525"/>
      <c r="DYP928" s="3"/>
      <c r="DYQ928" s="721"/>
      <c r="DYR928" s="3"/>
      <c r="DYS928" s="525"/>
      <c r="DYT928" s="3"/>
      <c r="DYU928" s="721"/>
      <c r="DYV928" s="3"/>
      <c r="DYW928" s="525"/>
      <c r="DYX928" s="3"/>
      <c r="DYY928" s="721"/>
      <c r="DYZ928" s="3"/>
      <c r="DZA928" s="525"/>
      <c r="DZB928" s="3"/>
      <c r="DZC928" s="721"/>
      <c r="DZD928" s="3"/>
      <c r="DZE928" s="525"/>
      <c r="DZF928" s="3"/>
      <c r="DZG928" s="721"/>
      <c r="DZH928" s="3"/>
      <c r="DZI928" s="525"/>
      <c r="DZJ928" s="3"/>
      <c r="DZK928" s="721"/>
      <c r="DZL928" s="3"/>
      <c r="DZM928" s="525"/>
      <c r="DZN928" s="3"/>
      <c r="DZO928" s="721"/>
      <c r="DZP928" s="3"/>
      <c r="DZQ928" s="525"/>
      <c r="DZR928" s="3"/>
      <c r="DZS928" s="721"/>
      <c r="DZT928" s="3"/>
      <c r="DZU928" s="525"/>
      <c r="DZV928" s="3"/>
      <c r="DZW928" s="721"/>
      <c r="DZX928" s="3"/>
      <c r="DZY928" s="525"/>
      <c r="DZZ928" s="3"/>
      <c r="EAA928" s="721"/>
      <c r="EAB928" s="3"/>
      <c r="EAC928" s="525"/>
      <c r="EAD928" s="3"/>
      <c r="EAE928" s="721"/>
      <c r="EAF928" s="3"/>
      <c r="EAG928" s="525"/>
      <c r="EAH928" s="3"/>
      <c r="EAI928" s="721"/>
      <c r="EAJ928" s="3"/>
      <c r="EAK928" s="525"/>
      <c r="EAL928" s="3"/>
      <c r="EAM928" s="721"/>
      <c r="EAN928" s="3"/>
      <c r="EAO928" s="525"/>
      <c r="EAP928" s="3"/>
      <c r="EAQ928" s="721"/>
      <c r="EAR928" s="3"/>
      <c r="EAS928" s="525"/>
      <c r="EAT928" s="3"/>
      <c r="EAU928" s="721"/>
      <c r="EAV928" s="3"/>
      <c r="EAW928" s="525"/>
      <c r="EAX928" s="3"/>
      <c r="EAY928" s="721"/>
      <c r="EAZ928" s="3"/>
      <c r="EBA928" s="525"/>
      <c r="EBB928" s="3"/>
      <c r="EBC928" s="721"/>
      <c r="EBD928" s="3"/>
      <c r="EBE928" s="525"/>
      <c r="EBF928" s="3"/>
      <c r="EBG928" s="721"/>
      <c r="EBH928" s="3"/>
      <c r="EBI928" s="525"/>
      <c r="EBJ928" s="3"/>
      <c r="EBK928" s="721"/>
      <c r="EBL928" s="3"/>
      <c r="EBM928" s="525"/>
      <c r="EBN928" s="3"/>
      <c r="EBO928" s="721"/>
      <c r="EBP928" s="3"/>
      <c r="EBQ928" s="525"/>
      <c r="EBR928" s="3"/>
      <c r="EBS928" s="721"/>
      <c r="EBT928" s="3"/>
      <c r="EBU928" s="525"/>
      <c r="EBV928" s="3"/>
      <c r="EBW928" s="721"/>
      <c r="EBX928" s="3"/>
      <c r="EBY928" s="525"/>
      <c r="EBZ928" s="3"/>
      <c r="ECA928" s="721"/>
      <c r="ECB928" s="3"/>
      <c r="ECC928" s="525"/>
      <c r="ECD928" s="3"/>
      <c r="ECE928" s="721"/>
      <c r="ECF928" s="3"/>
      <c r="ECG928" s="525"/>
      <c r="ECH928" s="3"/>
      <c r="ECI928" s="721"/>
      <c r="ECJ928" s="3"/>
      <c r="ECK928" s="525"/>
      <c r="ECL928" s="3"/>
      <c r="ECM928" s="721"/>
      <c r="ECN928" s="3"/>
      <c r="ECO928" s="525"/>
      <c r="ECP928" s="3"/>
      <c r="ECQ928" s="721"/>
      <c r="ECR928" s="3"/>
      <c r="ECS928" s="525"/>
      <c r="ECT928" s="3"/>
      <c r="ECU928" s="721"/>
      <c r="ECV928" s="3"/>
      <c r="ECW928" s="525"/>
      <c r="ECX928" s="3"/>
      <c r="ECY928" s="721"/>
      <c r="ECZ928" s="3"/>
      <c r="EDA928" s="525"/>
      <c r="EDB928" s="3"/>
      <c r="EDC928" s="721"/>
      <c r="EDD928" s="3"/>
      <c r="EDE928" s="525"/>
      <c r="EDF928" s="3"/>
      <c r="EDG928" s="721"/>
      <c r="EDH928" s="3"/>
      <c r="EDI928" s="525"/>
      <c r="EDJ928" s="3"/>
      <c r="EDK928" s="721"/>
      <c r="EDL928" s="3"/>
      <c r="EDM928" s="525"/>
      <c r="EDN928" s="3"/>
      <c r="EDO928" s="721"/>
      <c r="EDP928" s="3"/>
      <c r="EDQ928" s="525"/>
      <c r="EDR928" s="3"/>
      <c r="EDS928" s="721"/>
      <c r="EDT928" s="3"/>
      <c r="EDU928" s="525"/>
      <c r="EDV928" s="3"/>
      <c r="EDW928" s="721"/>
      <c r="EDX928" s="3"/>
      <c r="EDY928" s="525"/>
      <c r="EDZ928" s="3"/>
      <c r="EEA928" s="721"/>
      <c r="EEB928" s="3"/>
      <c r="EEC928" s="525"/>
      <c r="EED928" s="3"/>
      <c r="EEE928" s="721"/>
      <c r="EEF928" s="3"/>
      <c r="EEG928" s="525"/>
      <c r="EEH928" s="3"/>
      <c r="EEI928" s="721"/>
      <c r="EEJ928" s="3"/>
      <c r="EEK928" s="525"/>
      <c r="EEL928" s="3"/>
      <c r="EEM928" s="721"/>
      <c r="EEN928" s="3"/>
      <c r="EEO928" s="525"/>
      <c r="EEP928" s="3"/>
      <c r="EEQ928" s="721"/>
      <c r="EER928" s="3"/>
      <c r="EES928" s="525"/>
      <c r="EET928" s="3"/>
      <c r="EEU928" s="721"/>
      <c r="EEV928" s="3"/>
      <c r="EEW928" s="525"/>
      <c r="EEX928" s="3"/>
      <c r="EEY928" s="721"/>
      <c r="EEZ928" s="3"/>
      <c r="EFA928" s="525"/>
      <c r="EFB928" s="3"/>
      <c r="EFC928" s="721"/>
      <c r="EFD928" s="3"/>
      <c r="EFE928" s="525"/>
      <c r="EFF928" s="3"/>
      <c r="EFG928" s="721"/>
      <c r="EFH928" s="3"/>
      <c r="EFI928" s="525"/>
      <c r="EFJ928" s="3"/>
      <c r="EFK928" s="721"/>
      <c r="EFL928" s="3"/>
      <c r="EFM928" s="525"/>
      <c r="EFN928" s="3"/>
      <c r="EFO928" s="721"/>
      <c r="EFP928" s="3"/>
      <c r="EFQ928" s="525"/>
      <c r="EFR928" s="3"/>
      <c r="EFS928" s="721"/>
      <c r="EFT928" s="3"/>
      <c r="EFU928" s="525"/>
      <c r="EFV928" s="3"/>
      <c r="EFW928" s="721"/>
      <c r="EFX928" s="3"/>
      <c r="EFY928" s="525"/>
      <c r="EFZ928" s="3"/>
      <c r="EGA928" s="721"/>
      <c r="EGB928" s="3"/>
      <c r="EGC928" s="525"/>
      <c r="EGD928" s="3"/>
      <c r="EGE928" s="721"/>
      <c r="EGF928" s="3"/>
      <c r="EGG928" s="525"/>
      <c r="EGH928" s="3"/>
      <c r="EGI928" s="721"/>
      <c r="EGJ928" s="3"/>
      <c r="EGK928" s="525"/>
      <c r="EGL928" s="3"/>
      <c r="EGM928" s="721"/>
      <c r="EGN928" s="3"/>
      <c r="EGO928" s="525"/>
      <c r="EGP928" s="3"/>
      <c r="EGQ928" s="721"/>
      <c r="EGR928" s="3"/>
      <c r="EGS928" s="525"/>
      <c r="EGT928" s="3"/>
      <c r="EGU928" s="721"/>
      <c r="EGV928" s="3"/>
      <c r="EGW928" s="525"/>
      <c r="EGX928" s="3"/>
      <c r="EGY928" s="721"/>
      <c r="EGZ928" s="3"/>
      <c r="EHA928" s="525"/>
      <c r="EHB928" s="3"/>
      <c r="EHC928" s="721"/>
      <c r="EHD928" s="3"/>
      <c r="EHE928" s="525"/>
      <c r="EHF928" s="3"/>
      <c r="EHG928" s="721"/>
      <c r="EHH928" s="3"/>
      <c r="EHI928" s="525"/>
      <c r="EHJ928" s="3"/>
      <c r="EHK928" s="721"/>
      <c r="EHL928" s="3"/>
      <c r="EHM928" s="525"/>
      <c r="EHN928" s="3"/>
      <c r="EHO928" s="721"/>
      <c r="EHP928" s="3"/>
      <c r="EHQ928" s="525"/>
      <c r="EHR928" s="3"/>
      <c r="EHS928" s="721"/>
      <c r="EHT928" s="3"/>
      <c r="EHU928" s="525"/>
      <c r="EHV928" s="3"/>
      <c r="EHW928" s="721"/>
      <c r="EHX928" s="3"/>
      <c r="EHY928" s="525"/>
      <c r="EHZ928" s="3"/>
      <c r="EIA928" s="721"/>
      <c r="EIB928" s="3"/>
      <c r="EIC928" s="525"/>
      <c r="EID928" s="3"/>
      <c r="EIE928" s="721"/>
      <c r="EIF928" s="3"/>
      <c r="EIG928" s="525"/>
      <c r="EIH928" s="3"/>
      <c r="EII928" s="721"/>
      <c r="EIJ928" s="3"/>
      <c r="EIK928" s="525"/>
      <c r="EIL928" s="3"/>
      <c r="EIM928" s="721"/>
      <c r="EIN928" s="3"/>
      <c r="EIO928" s="525"/>
      <c r="EIP928" s="3"/>
      <c r="EIQ928" s="721"/>
      <c r="EIR928" s="3"/>
      <c r="EIS928" s="525"/>
      <c r="EIT928" s="3"/>
      <c r="EIU928" s="721"/>
      <c r="EIV928" s="3"/>
      <c r="EIW928" s="525"/>
      <c r="EIX928" s="3"/>
      <c r="EIY928" s="721"/>
      <c r="EIZ928" s="3"/>
      <c r="EJA928" s="525"/>
      <c r="EJB928" s="3"/>
      <c r="EJC928" s="721"/>
      <c r="EJD928" s="3"/>
      <c r="EJE928" s="525"/>
      <c r="EJF928" s="3"/>
      <c r="EJG928" s="721"/>
      <c r="EJH928" s="3"/>
      <c r="EJI928" s="525"/>
      <c r="EJJ928" s="3"/>
      <c r="EJK928" s="721"/>
      <c r="EJL928" s="3"/>
      <c r="EJM928" s="525"/>
      <c r="EJN928" s="3"/>
      <c r="EJO928" s="721"/>
      <c r="EJP928" s="3"/>
      <c r="EJQ928" s="525"/>
      <c r="EJR928" s="3"/>
      <c r="EJS928" s="721"/>
      <c r="EJT928" s="3"/>
      <c r="EJU928" s="525"/>
      <c r="EJV928" s="3"/>
      <c r="EJW928" s="721"/>
      <c r="EJX928" s="3"/>
      <c r="EJY928" s="525"/>
      <c r="EJZ928" s="3"/>
      <c r="EKA928" s="721"/>
      <c r="EKB928" s="3"/>
      <c r="EKC928" s="525"/>
      <c r="EKD928" s="3"/>
      <c r="EKE928" s="721"/>
      <c r="EKF928" s="3"/>
      <c r="EKG928" s="525"/>
      <c r="EKH928" s="3"/>
      <c r="EKI928" s="721"/>
      <c r="EKJ928" s="3"/>
      <c r="EKK928" s="525"/>
      <c r="EKL928" s="3"/>
      <c r="EKM928" s="721"/>
      <c r="EKN928" s="3"/>
      <c r="EKO928" s="525"/>
      <c r="EKP928" s="3"/>
      <c r="EKQ928" s="721"/>
      <c r="EKR928" s="3"/>
      <c r="EKS928" s="525"/>
      <c r="EKT928" s="3"/>
      <c r="EKU928" s="721"/>
      <c r="EKV928" s="3"/>
      <c r="EKW928" s="525"/>
      <c r="EKX928" s="3"/>
      <c r="EKY928" s="721"/>
      <c r="EKZ928" s="3"/>
      <c r="ELA928" s="525"/>
      <c r="ELB928" s="3"/>
      <c r="ELC928" s="721"/>
      <c r="ELD928" s="3"/>
      <c r="ELE928" s="525"/>
      <c r="ELF928" s="3"/>
      <c r="ELG928" s="721"/>
      <c r="ELH928" s="3"/>
      <c r="ELI928" s="525"/>
      <c r="ELJ928" s="3"/>
      <c r="ELK928" s="721"/>
      <c r="ELL928" s="3"/>
      <c r="ELM928" s="525"/>
      <c r="ELN928" s="3"/>
      <c r="ELO928" s="721"/>
      <c r="ELP928" s="3"/>
      <c r="ELQ928" s="525"/>
      <c r="ELR928" s="3"/>
      <c r="ELS928" s="721"/>
      <c r="ELT928" s="3"/>
      <c r="ELU928" s="525"/>
      <c r="ELV928" s="3"/>
      <c r="ELW928" s="721"/>
      <c r="ELX928" s="3"/>
      <c r="ELY928" s="525"/>
      <c r="ELZ928" s="3"/>
      <c r="EMA928" s="721"/>
      <c r="EMB928" s="3"/>
      <c r="EMC928" s="525"/>
      <c r="EMD928" s="3"/>
      <c r="EME928" s="721"/>
      <c r="EMF928" s="3"/>
      <c r="EMG928" s="525"/>
      <c r="EMH928" s="3"/>
      <c r="EMI928" s="721"/>
      <c r="EMJ928" s="3"/>
      <c r="EMK928" s="525"/>
      <c r="EML928" s="3"/>
      <c r="EMM928" s="721"/>
      <c r="EMN928" s="3"/>
      <c r="EMO928" s="525"/>
      <c r="EMP928" s="3"/>
      <c r="EMQ928" s="721"/>
      <c r="EMR928" s="3"/>
      <c r="EMS928" s="525"/>
      <c r="EMT928" s="3"/>
      <c r="EMU928" s="721"/>
      <c r="EMV928" s="3"/>
      <c r="EMW928" s="525"/>
      <c r="EMX928" s="3"/>
      <c r="EMY928" s="721"/>
      <c r="EMZ928" s="3"/>
      <c r="ENA928" s="525"/>
      <c r="ENB928" s="3"/>
      <c r="ENC928" s="721"/>
      <c r="END928" s="3"/>
      <c r="ENE928" s="525"/>
      <c r="ENF928" s="3"/>
      <c r="ENG928" s="721"/>
      <c r="ENH928" s="3"/>
      <c r="ENI928" s="525"/>
      <c r="ENJ928" s="3"/>
      <c r="ENK928" s="721"/>
      <c r="ENL928" s="3"/>
      <c r="ENM928" s="525"/>
      <c r="ENN928" s="3"/>
      <c r="ENO928" s="721"/>
      <c r="ENP928" s="3"/>
      <c r="ENQ928" s="525"/>
      <c r="ENR928" s="3"/>
      <c r="ENS928" s="721"/>
      <c r="ENT928" s="3"/>
      <c r="ENU928" s="525"/>
      <c r="ENV928" s="3"/>
      <c r="ENW928" s="721"/>
      <c r="ENX928" s="3"/>
      <c r="ENY928" s="525"/>
      <c r="ENZ928" s="3"/>
      <c r="EOA928" s="721"/>
      <c r="EOB928" s="3"/>
      <c r="EOC928" s="525"/>
      <c r="EOD928" s="3"/>
      <c r="EOE928" s="721"/>
      <c r="EOF928" s="3"/>
      <c r="EOG928" s="525"/>
      <c r="EOH928" s="3"/>
      <c r="EOI928" s="721"/>
      <c r="EOJ928" s="3"/>
      <c r="EOK928" s="525"/>
      <c r="EOL928" s="3"/>
      <c r="EOM928" s="721"/>
      <c r="EON928" s="3"/>
      <c r="EOO928" s="525"/>
      <c r="EOP928" s="3"/>
      <c r="EOQ928" s="721"/>
      <c r="EOR928" s="3"/>
      <c r="EOS928" s="525"/>
      <c r="EOT928" s="3"/>
      <c r="EOU928" s="721"/>
      <c r="EOV928" s="3"/>
      <c r="EOW928" s="525"/>
      <c r="EOX928" s="3"/>
      <c r="EOY928" s="721"/>
      <c r="EOZ928" s="3"/>
      <c r="EPA928" s="525"/>
      <c r="EPB928" s="3"/>
      <c r="EPC928" s="721"/>
      <c r="EPD928" s="3"/>
      <c r="EPE928" s="525"/>
      <c r="EPF928" s="3"/>
      <c r="EPG928" s="721"/>
      <c r="EPH928" s="3"/>
      <c r="EPI928" s="525"/>
      <c r="EPJ928" s="3"/>
      <c r="EPK928" s="721"/>
      <c r="EPL928" s="3"/>
      <c r="EPM928" s="525"/>
      <c r="EPN928" s="3"/>
      <c r="EPO928" s="721"/>
      <c r="EPP928" s="3"/>
      <c r="EPQ928" s="525"/>
      <c r="EPR928" s="3"/>
      <c r="EPS928" s="721"/>
      <c r="EPT928" s="3"/>
      <c r="EPU928" s="525"/>
      <c r="EPV928" s="3"/>
      <c r="EPW928" s="721"/>
      <c r="EPX928" s="3"/>
      <c r="EPY928" s="525"/>
      <c r="EPZ928" s="3"/>
      <c r="EQA928" s="721"/>
      <c r="EQB928" s="3"/>
      <c r="EQC928" s="525"/>
      <c r="EQD928" s="3"/>
      <c r="EQE928" s="721"/>
      <c r="EQF928" s="3"/>
      <c r="EQG928" s="525"/>
      <c r="EQH928" s="3"/>
      <c r="EQI928" s="721"/>
      <c r="EQJ928" s="3"/>
      <c r="EQK928" s="525"/>
      <c r="EQL928" s="3"/>
      <c r="EQM928" s="721"/>
      <c r="EQN928" s="3"/>
      <c r="EQO928" s="525"/>
      <c r="EQP928" s="3"/>
      <c r="EQQ928" s="721"/>
      <c r="EQR928" s="3"/>
      <c r="EQS928" s="525"/>
      <c r="EQT928" s="3"/>
      <c r="EQU928" s="721"/>
      <c r="EQV928" s="3"/>
      <c r="EQW928" s="525"/>
      <c r="EQX928" s="3"/>
      <c r="EQY928" s="721"/>
      <c r="EQZ928" s="3"/>
      <c r="ERA928" s="525"/>
      <c r="ERB928" s="3"/>
      <c r="ERC928" s="721"/>
      <c r="ERD928" s="3"/>
      <c r="ERE928" s="525"/>
      <c r="ERF928" s="3"/>
      <c r="ERG928" s="721"/>
      <c r="ERH928" s="3"/>
      <c r="ERI928" s="525"/>
      <c r="ERJ928" s="3"/>
      <c r="ERK928" s="721"/>
      <c r="ERL928" s="3"/>
      <c r="ERM928" s="525"/>
      <c r="ERN928" s="3"/>
      <c r="ERO928" s="721"/>
      <c r="ERP928" s="3"/>
      <c r="ERQ928" s="525"/>
      <c r="ERR928" s="3"/>
      <c r="ERS928" s="721"/>
      <c r="ERT928" s="3"/>
      <c r="ERU928" s="525"/>
      <c r="ERV928" s="3"/>
      <c r="ERW928" s="721"/>
      <c r="ERX928" s="3"/>
      <c r="ERY928" s="525"/>
      <c r="ERZ928" s="3"/>
      <c r="ESA928" s="721"/>
      <c r="ESB928" s="3"/>
      <c r="ESC928" s="525"/>
      <c r="ESD928" s="3"/>
      <c r="ESE928" s="721"/>
      <c r="ESF928" s="3"/>
      <c r="ESG928" s="525"/>
      <c r="ESH928" s="3"/>
      <c r="ESI928" s="721"/>
      <c r="ESJ928" s="3"/>
      <c r="ESK928" s="525"/>
      <c r="ESL928" s="3"/>
      <c r="ESM928" s="721"/>
      <c r="ESN928" s="3"/>
      <c r="ESO928" s="525"/>
      <c r="ESP928" s="3"/>
      <c r="ESQ928" s="721"/>
      <c r="ESR928" s="3"/>
      <c r="ESS928" s="525"/>
      <c r="EST928" s="3"/>
      <c r="ESU928" s="721"/>
      <c r="ESV928" s="3"/>
      <c r="ESW928" s="525"/>
      <c r="ESX928" s="3"/>
      <c r="ESY928" s="721"/>
      <c r="ESZ928" s="3"/>
      <c r="ETA928" s="525"/>
      <c r="ETB928" s="3"/>
      <c r="ETC928" s="721"/>
      <c r="ETD928" s="3"/>
      <c r="ETE928" s="525"/>
      <c r="ETF928" s="3"/>
      <c r="ETG928" s="721"/>
      <c r="ETH928" s="3"/>
      <c r="ETI928" s="525"/>
      <c r="ETJ928" s="3"/>
      <c r="ETK928" s="721"/>
      <c r="ETL928" s="3"/>
      <c r="ETM928" s="525"/>
      <c r="ETN928" s="3"/>
      <c r="ETO928" s="721"/>
      <c r="ETP928" s="3"/>
      <c r="ETQ928" s="525"/>
      <c r="ETR928" s="3"/>
      <c r="ETS928" s="721"/>
      <c r="ETT928" s="3"/>
      <c r="ETU928" s="525"/>
      <c r="ETV928" s="3"/>
      <c r="ETW928" s="721"/>
      <c r="ETX928" s="3"/>
      <c r="ETY928" s="525"/>
      <c r="ETZ928" s="3"/>
      <c r="EUA928" s="721"/>
      <c r="EUB928" s="3"/>
      <c r="EUC928" s="525"/>
      <c r="EUD928" s="3"/>
      <c r="EUE928" s="721"/>
      <c r="EUF928" s="3"/>
      <c r="EUG928" s="525"/>
      <c r="EUH928" s="3"/>
      <c r="EUI928" s="721"/>
      <c r="EUJ928" s="3"/>
      <c r="EUK928" s="525"/>
      <c r="EUL928" s="3"/>
      <c r="EUM928" s="721"/>
      <c r="EUN928" s="3"/>
      <c r="EUO928" s="525"/>
      <c r="EUP928" s="3"/>
      <c r="EUQ928" s="721"/>
      <c r="EUR928" s="3"/>
      <c r="EUS928" s="525"/>
      <c r="EUT928" s="3"/>
      <c r="EUU928" s="721"/>
      <c r="EUV928" s="3"/>
      <c r="EUW928" s="525"/>
      <c r="EUX928" s="3"/>
      <c r="EUY928" s="721"/>
      <c r="EUZ928" s="3"/>
      <c r="EVA928" s="525"/>
      <c r="EVB928" s="3"/>
      <c r="EVC928" s="721"/>
      <c r="EVD928" s="3"/>
      <c r="EVE928" s="525"/>
      <c r="EVF928" s="3"/>
      <c r="EVG928" s="721"/>
      <c r="EVH928" s="3"/>
      <c r="EVI928" s="525"/>
      <c r="EVJ928" s="3"/>
      <c r="EVK928" s="721"/>
      <c r="EVL928" s="3"/>
      <c r="EVM928" s="525"/>
      <c r="EVN928" s="3"/>
      <c r="EVO928" s="721"/>
      <c r="EVP928" s="3"/>
      <c r="EVQ928" s="525"/>
      <c r="EVR928" s="3"/>
      <c r="EVS928" s="721"/>
      <c r="EVT928" s="3"/>
      <c r="EVU928" s="525"/>
      <c r="EVV928" s="3"/>
      <c r="EVW928" s="721"/>
      <c r="EVX928" s="3"/>
      <c r="EVY928" s="525"/>
      <c r="EVZ928" s="3"/>
      <c r="EWA928" s="721"/>
      <c r="EWB928" s="3"/>
      <c r="EWC928" s="525"/>
      <c r="EWD928" s="3"/>
      <c r="EWE928" s="721"/>
      <c r="EWF928" s="3"/>
      <c r="EWG928" s="525"/>
      <c r="EWH928" s="3"/>
      <c r="EWI928" s="721"/>
      <c r="EWJ928" s="3"/>
      <c r="EWK928" s="525"/>
      <c r="EWL928" s="3"/>
      <c r="EWM928" s="721"/>
      <c r="EWN928" s="3"/>
      <c r="EWO928" s="525"/>
      <c r="EWP928" s="3"/>
      <c r="EWQ928" s="721"/>
      <c r="EWR928" s="3"/>
      <c r="EWS928" s="525"/>
      <c r="EWT928" s="3"/>
      <c r="EWU928" s="721"/>
      <c r="EWV928" s="3"/>
      <c r="EWW928" s="525"/>
      <c r="EWX928" s="3"/>
      <c r="EWY928" s="721"/>
      <c r="EWZ928" s="3"/>
      <c r="EXA928" s="525"/>
      <c r="EXB928" s="3"/>
      <c r="EXC928" s="721"/>
      <c r="EXD928" s="3"/>
      <c r="EXE928" s="525"/>
      <c r="EXF928" s="3"/>
      <c r="EXG928" s="721"/>
      <c r="EXH928" s="3"/>
      <c r="EXI928" s="525"/>
      <c r="EXJ928" s="3"/>
      <c r="EXK928" s="721"/>
      <c r="EXL928" s="3"/>
      <c r="EXM928" s="525"/>
      <c r="EXN928" s="3"/>
      <c r="EXO928" s="721"/>
      <c r="EXP928" s="3"/>
      <c r="EXQ928" s="525"/>
      <c r="EXR928" s="3"/>
      <c r="EXS928" s="721"/>
      <c r="EXT928" s="3"/>
      <c r="EXU928" s="525"/>
      <c r="EXV928" s="3"/>
      <c r="EXW928" s="721"/>
      <c r="EXX928" s="3"/>
      <c r="EXY928" s="525"/>
      <c r="EXZ928" s="3"/>
      <c r="EYA928" s="721"/>
      <c r="EYB928" s="3"/>
      <c r="EYC928" s="525"/>
      <c r="EYD928" s="3"/>
      <c r="EYE928" s="721"/>
      <c r="EYF928" s="3"/>
      <c r="EYG928" s="525"/>
      <c r="EYH928" s="3"/>
      <c r="EYI928" s="721"/>
      <c r="EYJ928" s="3"/>
      <c r="EYK928" s="525"/>
      <c r="EYL928" s="3"/>
      <c r="EYM928" s="721"/>
      <c r="EYN928" s="3"/>
      <c r="EYO928" s="525"/>
      <c r="EYP928" s="3"/>
      <c r="EYQ928" s="721"/>
      <c r="EYR928" s="3"/>
      <c r="EYS928" s="525"/>
      <c r="EYT928" s="3"/>
      <c r="EYU928" s="721"/>
      <c r="EYV928" s="3"/>
      <c r="EYW928" s="525"/>
      <c r="EYX928" s="3"/>
      <c r="EYY928" s="721"/>
      <c r="EYZ928" s="3"/>
      <c r="EZA928" s="525"/>
      <c r="EZB928" s="3"/>
      <c r="EZC928" s="721"/>
      <c r="EZD928" s="3"/>
      <c r="EZE928" s="525"/>
      <c r="EZF928" s="3"/>
      <c r="EZG928" s="721"/>
      <c r="EZH928" s="3"/>
      <c r="EZI928" s="525"/>
      <c r="EZJ928" s="3"/>
      <c r="EZK928" s="721"/>
      <c r="EZL928" s="3"/>
      <c r="EZM928" s="525"/>
      <c r="EZN928" s="3"/>
      <c r="EZO928" s="721"/>
      <c r="EZP928" s="3"/>
      <c r="EZQ928" s="525"/>
      <c r="EZR928" s="3"/>
      <c r="EZS928" s="721"/>
      <c r="EZT928" s="3"/>
      <c r="EZU928" s="525"/>
      <c r="EZV928" s="3"/>
      <c r="EZW928" s="721"/>
      <c r="EZX928" s="3"/>
      <c r="EZY928" s="525"/>
      <c r="EZZ928" s="3"/>
      <c r="FAA928" s="721"/>
      <c r="FAB928" s="3"/>
      <c r="FAC928" s="525"/>
      <c r="FAD928" s="3"/>
      <c r="FAE928" s="721"/>
      <c r="FAF928" s="3"/>
      <c r="FAG928" s="525"/>
      <c r="FAH928" s="3"/>
      <c r="FAI928" s="721"/>
      <c r="FAJ928" s="3"/>
      <c r="FAK928" s="525"/>
      <c r="FAL928" s="3"/>
      <c r="FAM928" s="721"/>
      <c r="FAN928" s="3"/>
      <c r="FAO928" s="525"/>
      <c r="FAP928" s="3"/>
      <c r="FAQ928" s="721"/>
      <c r="FAR928" s="3"/>
      <c r="FAS928" s="525"/>
      <c r="FAT928" s="3"/>
      <c r="FAU928" s="721"/>
      <c r="FAV928" s="3"/>
      <c r="FAW928" s="525"/>
      <c r="FAX928" s="3"/>
      <c r="FAY928" s="721"/>
      <c r="FAZ928" s="3"/>
      <c r="FBA928" s="525"/>
      <c r="FBB928" s="3"/>
      <c r="FBC928" s="721"/>
      <c r="FBD928" s="3"/>
      <c r="FBE928" s="525"/>
      <c r="FBF928" s="3"/>
      <c r="FBG928" s="721"/>
      <c r="FBH928" s="3"/>
      <c r="FBI928" s="525"/>
      <c r="FBJ928" s="3"/>
      <c r="FBK928" s="721"/>
      <c r="FBL928" s="3"/>
      <c r="FBM928" s="525"/>
      <c r="FBN928" s="3"/>
      <c r="FBO928" s="721"/>
      <c r="FBP928" s="3"/>
      <c r="FBQ928" s="525"/>
      <c r="FBR928" s="3"/>
      <c r="FBS928" s="721"/>
      <c r="FBT928" s="3"/>
      <c r="FBU928" s="525"/>
      <c r="FBV928" s="3"/>
      <c r="FBW928" s="721"/>
      <c r="FBX928" s="3"/>
      <c r="FBY928" s="525"/>
      <c r="FBZ928" s="3"/>
      <c r="FCA928" s="721"/>
      <c r="FCB928" s="3"/>
      <c r="FCC928" s="525"/>
      <c r="FCD928" s="3"/>
      <c r="FCE928" s="721"/>
      <c r="FCF928" s="3"/>
      <c r="FCG928" s="525"/>
      <c r="FCH928" s="3"/>
      <c r="FCI928" s="721"/>
      <c r="FCJ928" s="3"/>
      <c r="FCK928" s="525"/>
      <c r="FCL928" s="3"/>
      <c r="FCM928" s="721"/>
      <c r="FCN928" s="3"/>
      <c r="FCO928" s="525"/>
      <c r="FCP928" s="3"/>
      <c r="FCQ928" s="721"/>
      <c r="FCR928" s="3"/>
      <c r="FCS928" s="525"/>
      <c r="FCT928" s="3"/>
      <c r="FCU928" s="721"/>
      <c r="FCV928" s="3"/>
      <c r="FCW928" s="525"/>
      <c r="FCX928" s="3"/>
      <c r="FCY928" s="721"/>
      <c r="FCZ928" s="3"/>
      <c r="FDA928" s="525"/>
      <c r="FDB928" s="3"/>
      <c r="FDC928" s="721"/>
      <c r="FDD928" s="3"/>
      <c r="FDE928" s="525"/>
      <c r="FDF928" s="3"/>
      <c r="FDG928" s="721"/>
      <c r="FDH928" s="3"/>
      <c r="FDI928" s="525"/>
      <c r="FDJ928" s="3"/>
      <c r="FDK928" s="721"/>
      <c r="FDL928" s="3"/>
      <c r="FDM928" s="525"/>
      <c r="FDN928" s="3"/>
      <c r="FDO928" s="721"/>
      <c r="FDP928" s="3"/>
      <c r="FDQ928" s="525"/>
      <c r="FDR928" s="3"/>
      <c r="FDS928" s="721"/>
      <c r="FDT928" s="3"/>
      <c r="FDU928" s="525"/>
      <c r="FDV928" s="3"/>
      <c r="FDW928" s="721"/>
      <c r="FDX928" s="3"/>
      <c r="FDY928" s="525"/>
      <c r="FDZ928" s="3"/>
      <c r="FEA928" s="721"/>
      <c r="FEB928" s="3"/>
      <c r="FEC928" s="525"/>
      <c r="FED928" s="3"/>
      <c r="FEE928" s="721"/>
      <c r="FEF928" s="3"/>
      <c r="FEG928" s="525"/>
      <c r="FEH928" s="3"/>
      <c r="FEI928" s="721"/>
      <c r="FEJ928" s="3"/>
      <c r="FEK928" s="525"/>
      <c r="FEL928" s="3"/>
      <c r="FEM928" s="721"/>
      <c r="FEN928" s="3"/>
      <c r="FEO928" s="525"/>
      <c r="FEP928" s="3"/>
      <c r="FEQ928" s="721"/>
      <c r="FER928" s="3"/>
      <c r="FES928" s="525"/>
      <c r="FET928" s="3"/>
      <c r="FEU928" s="721"/>
      <c r="FEV928" s="3"/>
      <c r="FEW928" s="525"/>
      <c r="FEX928" s="3"/>
      <c r="FEY928" s="721"/>
      <c r="FEZ928" s="3"/>
      <c r="FFA928" s="525"/>
      <c r="FFB928" s="3"/>
      <c r="FFC928" s="721"/>
      <c r="FFD928" s="3"/>
      <c r="FFE928" s="525"/>
      <c r="FFF928" s="3"/>
      <c r="FFG928" s="721"/>
      <c r="FFH928" s="3"/>
      <c r="FFI928" s="525"/>
      <c r="FFJ928" s="3"/>
      <c r="FFK928" s="721"/>
      <c r="FFL928" s="3"/>
      <c r="FFM928" s="525"/>
      <c r="FFN928" s="3"/>
      <c r="FFO928" s="721"/>
      <c r="FFP928" s="3"/>
      <c r="FFQ928" s="525"/>
      <c r="FFR928" s="3"/>
      <c r="FFS928" s="721"/>
      <c r="FFT928" s="3"/>
      <c r="FFU928" s="525"/>
      <c r="FFV928" s="3"/>
      <c r="FFW928" s="721"/>
      <c r="FFX928" s="3"/>
      <c r="FFY928" s="525"/>
      <c r="FFZ928" s="3"/>
      <c r="FGA928" s="721"/>
      <c r="FGB928" s="3"/>
      <c r="FGC928" s="525"/>
      <c r="FGD928" s="3"/>
      <c r="FGE928" s="721"/>
      <c r="FGF928" s="3"/>
      <c r="FGG928" s="525"/>
      <c r="FGH928" s="3"/>
      <c r="FGI928" s="721"/>
      <c r="FGJ928" s="3"/>
      <c r="FGK928" s="525"/>
      <c r="FGL928" s="3"/>
      <c r="FGM928" s="721"/>
      <c r="FGN928" s="3"/>
      <c r="FGO928" s="525"/>
      <c r="FGP928" s="3"/>
      <c r="FGQ928" s="721"/>
      <c r="FGR928" s="3"/>
      <c r="FGS928" s="525"/>
      <c r="FGT928" s="3"/>
      <c r="FGU928" s="721"/>
      <c r="FGV928" s="3"/>
      <c r="FGW928" s="525"/>
      <c r="FGX928" s="3"/>
      <c r="FGY928" s="721"/>
      <c r="FGZ928" s="3"/>
      <c r="FHA928" s="525"/>
      <c r="FHB928" s="3"/>
      <c r="FHC928" s="721"/>
      <c r="FHD928" s="3"/>
      <c r="FHE928" s="525"/>
      <c r="FHF928" s="3"/>
      <c r="FHG928" s="721"/>
      <c r="FHH928" s="3"/>
      <c r="FHI928" s="525"/>
      <c r="FHJ928" s="3"/>
      <c r="FHK928" s="721"/>
      <c r="FHL928" s="3"/>
      <c r="FHM928" s="525"/>
      <c r="FHN928" s="3"/>
      <c r="FHO928" s="721"/>
      <c r="FHP928" s="3"/>
      <c r="FHQ928" s="525"/>
      <c r="FHR928" s="3"/>
      <c r="FHS928" s="721"/>
      <c r="FHT928" s="3"/>
      <c r="FHU928" s="525"/>
      <c r="FHV928" s="3"/>
      <c r="FHW928" s="721"/>
      <c r="FHX928" s="3"/>
      <c r="FHY928" s="525"/>
      <c r="FHZ928" s="3"/>
      <c r="FIA928" s="721"/>
      <c r="FIB928" s="3"/>
      <c r="FIC928" s="525"/>
      <c r="FID928" s="3"/>
      <c r="FIE928" s="721"/>
      <c r="FIF928" s="3"/>
      <c r="FIG928" s="525"/>
      <c r="FIH928" s="3"/>
      <c r="FII928" s="721"/>
      <c r="FIJ928" s="3"/>
      <c r="FIK928" s="525"/>
      <c r="FIL928" s="3"/>
      <c r="FIM928" s="721"/>
      <c r="FIN928" s="3"/>
      <c r="FIO928" s="525"/>
      <c r="FIP928" s="3"/>
      <c r="FIQ928" s="721"/>
      <c r="FIR928" s="3"/>
      <c r="FIS928" s="525"/>
      <c r="FIT928" s="3"/>
      <c r="FIU928" s="721"/>
      <c r="FIV928" s="3"/>
      <c r="FIW928" s="525"/>
      <c r="FIX928" s="3"/>
      <c r="FIY928" s="721"/>
      <c r="FIZ928" s="3"/>
      <c r="FJA928" s="525"/>
      <c r="FJB928" s="3"/>
      <c r="FJC928" s="721"/>
      <c r="FJD928" s="3"/>
      <c r="FJE928" s="525"/>
      <c r="FJF928" s="3"/>
      <c r="FJG928" s="721"/>
      <c r="FJH928" s="3"/>
      <c r="FJI928" s="525"/>
      <c r="FJJ928" s="3"/>
      <c r="FJK928" s="721"/>
      <c r="FJL928" s="3"/>
      <c r="FJM928" s="525"/>
      <c r="FJN928" s="3"/>
      <c r="FJO928" s="721"/>
      <c r="FJP928" s="3"/>
      <c r="FJQ928" s="525"/>
      <c r="FJR928" s="3"/>
      <c r="FJS928" s="721"/>
      <c r="FJT928" s="3"/>
      <c r="FJU928" s="525"/>
      <c r="FJV928" s="3"/>
      <c r="FJW928" s="721"/>
      <c r="FJX928" s="3"/>
      <c r="FJY928" s="525"/>
      <c r="FJZ928" s="3"/>
      <c r="FKA928" s="721"/>
      <c r="FKB928" s="3"/>
      <c r="FKC928" s="525"/>
      <c r="FKD928" s="3"/>
      <c r="FKE928" s="721"/>
      <c r="FKF928" s="3"/>
      <c r="FKG928" s="525"/>
      <c r="FKH928" s="3"/>
      <c r="FKI928" s="721"/>
      <c r="FKJ928" s="3"/>
      <c r="FKK928" s="525"/>
      <c r="FKL928" s="3"/>
      <c r="FKM928" s="721"/>
      <c r="FKN928" s="3"/>
      <c r="FKO928" s="525"/>
      <c r="FKP928" s="3"/>
      <c r="FKQ928" s="721"/>
      <c r="FKR928" s="3"/>
      <c r="FKS928" s="525"/>
      <c r="FKT928" s="3"/>
      <c r="FKU928" s="721"/>
      <c r="FKV928" s="3"/>
      <c r="FKW928" s="525"/>
      <c r="FKX928" s="3"/>
      <c r="FKY928" s="721"/>
      <c r="FKZ928" s="3"/>
      <c r="FLA928" s="525"/>
      <c r="FLB928" s="3"/>
      <c r="FLC928" s="721"/>
      <c r="FLD928" s="3"/>
      <c r="FLE928" s="525"/>
      <c r="FLF928" s="3"/>
      <c r="FLG928" s="721"/>
      <c r="FLH928" s="3"/>
      <c r="FLI928" s="525"/>
      <c r="FLJ928" s="3"/>
      <c r="FLK928" s="721"/>
      <c r="FLL928" s="3"/>
      <c r="FLM928" s="525"/>
      <c r="FLN928" s="3"/>
      <c r="FLO928" s="721"/>
      <c r="FLP928" s="3"/>
      <c r="FLQ928" s="525"/>
      <c r="FLR928" s="3"/>
      <c r="FLS928" s="721"/>
      <c r="FLT928" s="3"/>
      <c r="FLU928" s="525"/>
      <c r="FLV928" s="3"/>
      <c r="FLW928" s="721"/>
      <c r="FLX928" s="3"/>
      <c r="FLY928" s="525"/>
      <c r="FLZ928" s="3"/>
      <c r="FMA928" s="721"/>
      <c r="FMB928" s="3"/>
      <c r="FMC928" s="525"/>
      <c r="FMD928" s="3"/>
      <c r="FME928" s="721"/>
      <c r="FMF928" s="3"/>
      <c r="FMG928" s="525"/>
      <c r="FMH928" s="3"/>
      <c r="FMI928" s="721"/>
      <c r="FMJ928" s="3"/>
      <c r="FMK928" s="525"/>
      <c r="FML928" s="3"/>
      <c r="FMM928" s="721"/>
      <c r="FMN928" s="3"/>
      <c r="FMO928" s="525"/>
      <c r="FMP928" s="3"/>
      <c r="FMQ928" s="721"/>
      <c r="FMR928" s="3"/>
      <c r="FMS928" s="525"/>
      <c r="FMT928" s="3"/>
      <c r="FMU928" s="721"/>
      <c r="FMV928" s="3"/>
      <c r="FMW928" s="525"/>
      <c r="FMX928" s="3"/>
      <c r="FMY928" s="721"/>
      <c r="FMZ928" s="3"/>
      <c r="FNA928" s="525"/>
      <c r="FNB928" s="3"/>
      <c r="FNC928" s="721"/>
      <c r="FND928" s="3"/>
      <c r="FNE928" s="525"/>
      <c r="FNF928" s="3"/>
      <c r="FNG928" s="721"/>
      <c r="FNH928" s="3"/>
      <c r="FNI928" s="525"/>
      <c r="FNJ928" s="3"/>
      <c r="FNK928" s="721"/>
      <c r="FNL928" s="3"/>
      <c r="FNM928" s="525"/>
      <c r="FNN928" s="3"/>
      <c r="FNO928" s="721"/>
      <c r="FNP928" s="3"/>
      <c r="FNQ928" s="525"/>
      <c r="FNR928" s="3"/>
      <c r="FNS928" s="721"/>
      <c r="FNT928" s="3"/>
      <c r="FNU928" s="525"/>
      <c r="FNV928" s="3"/>
      <c r="FNW928" s="721"/>
      <c r="FNX928" s="3"/>
      <c r="FNY928" s="525"/>
      <c r="FNZ928" s="3"/>
      <c r="FOA928" s="721"/>
      <c r="FOB928" s="3"/>
      <c r="FOC928" s="525"/>
      <c r="FOD928" s="3"/>
      <c r="FOE928" s="721"/>
      <c r="FOF928" s="3"/>
      <c r="FOG928" s="525"/>
      <c r="FOH928" s="3"/>
      <c r="FOI928" s="721"/>
      <c r="FOJ928" s="3"/>
      <c r="FOK928" s="525"/>
      <c r="FOL928" s="3"/>
      <c r="FOM928" s="721"/>
      <c r="FON928" s="3"/>
      <c r="FOO928" s="525"/>
      <c r="FOP928" s="3"/>
      <c r="FOQ928" s="721"/>
      <c r="FOR928" s="3"/>
      <c r="FOS928" s="525"/>
      <c r="FOT928" s="3"/>
      <c r="FOU928" s="721"/>
      <c r="FOV928" s="3"/>
      <c r="FOW928" s="525"/>
      <c r="FOX928" s="3"/>
      <c r="FOY928" s="721"/>
      <c r="FOZ928" s="3"/>
      <c r="FPA928" s="525"/>
      <c r="FPB928" s="3"/>
      <c r="FPC928" s="721"/>
      <c r="FPD928" s="3"/>
      <c r="FPE928" s="525"/>
      <c r="FPF928" s="3"/>
      <c r="FPG928" s="721"/>
      <c r="FPH928" s="3"/>
      <c r="FPI928" s="525"/>
      <c r="FPJ928" s="3"/>
      <c r="FPK928" s="721"/>
      <c r="FPL928" s="3"/>
      <c r="FPM928" s="525"/>
      <c r="FPN928" s="3"/>
      <c r="FPO928" s="721"/>
      <c r="FPP928" s="3"/>
      <c r="FPQ928" s="525"/>
      <c r="FPR928" s="3"/>
      <c r="FPS928" s="721"/>
      <c r="FPT928" s="3"/>
      <c r="FPU928" s="525"/>
      <c r="FPV928" s="3"/>
      <c r="FPW928" s="721"/>
      <c r="FPX928" s="3"/>
      <c r="FPY928" s="525"/>
      <c r="FPZ928" s="3"/>
      <c r="FQA928" s="721"/>
      <c r="FQB928" s="3"/>
      <c r="FQC928" s="525"/>
      <c r="FQD928" s="3"/>
      <c r="FQE928" s="721"/>
      <c r="FQF928" s="3"/>
      <c r="FQG928" s="525"/>
      <c r="FQH928" s="3"/>
      <c r="FQI928" s="721"/>
      <c r="FQJ928" s="3"/>
      <c r="FQK928" s="525"/>
      <c r="FQL928" s="3"/>
      <c r="FQM928" s="721"/>
      <c r="FQN928" s="3"/>
      <c r="FQO928" s="525"/>
      <c r="FQP928" s="3"/>
      <c r="FQQ928" s="721"/>
      <c r="FQR928" s="3"/>
      <c r="FQS928" s="525"/>
      <c r="FQT928" s="3"/>
      <c r="FQU928" s="721"/>
      <c r="FQV928" s="3"/>
      <c r="FQW928" s="525"/>
      <c r="FQX928" s="3"/>
      <c r="FQY928" s="721"/>
      <c r="FQZ928" s="3"/>
      <c r="FRA928" s="525"/>
      <c r="FRB928" s="3"/>
      <c r="FRC928" s="721"/>
      <c r="FRD928" s="3"/>
      <c r="FRE928" s="525"/>
      <c r="FRF928" s="3"/>
      <c r="FRG928" s="721"/>
      <c r="FRH928" s="3"/>
      <c r="FRI928" s="525"/>
      <c r="FRJ928" s="3"/>
      <c r="FRK928" s="721"/>
      <c r="FRL928" s="3"/>
      <c r="FRM928" s="525"/>
      <c r="FRN928" s="3"/>
      <c r="FRO928" s="721"/>
      <c r="FRP928" s="3"/>
      <c r="FRQ928" s="525"/>
      <c r="FRR928" s="3"/>
      <c r="FRS928" s="721"/>
      <c r="FRT928" s="3"/>
      <c r="FRU928" s="525"/>
      <c r="FRV928" s="3"/>
      <c r="FRW928" s="721"/>
      <c r="FRX928" s="3"/>
      <c r="FRY928" s="525"/>
      <c r="FRZ928" s="3"/>
      <c r="FSA928" s="721"/>
      <c r="FSB928" s="3"/>
      <c r="FSC928" s="525"/>
      <c r="FSD928" s="3"/>
      <c r="FSE928" s="721"/>
      <c r="FSF928" s="3"/>
      <c r="FSG928" s="525"/>
      <c r="FSH928" s="3"/>
      <c r="FSI928" s="721"/>
      <c r="FSJ928" s="3"/>
      <c r="FSK928" s="525"/>
      <c r="FSL928" s="3"/>
      <c r="FSM928" s="721"/>
      <c r="FSN928" s="3"/>
      <c r="FSO928" s="525"/>
      <c r="FSP928" s="3"/>
      <c r="FSQ928" s="721"/>
      <c r="FSR928" s="3"/>
      <c r="FSS928" s="525"/>
      <c r="FST928" s="3"/>
      <c r="FSU928" s="721"/>
      <c r="FSV928" s="3"/>
      <c r="FSW928" s="525"/>
      <c r="FSX928" s="3"/>
      <c r="FSY928" s="721"/>
      <c r="FSZ928" s="3"/>
      <c r="FTA928" s="525"/>
      <c r="FTB928" s="3"/>
      <c r="FTC928" s="721"/>
      <c r="FTD928" s="3"/>
      <c r="FTE928" s="525"/>
      <c r="FTF928" s="3"/>
      <c r="FTG928" s="721"/>
      <c r="FTH928" s="3"/>
      <c r="FTI928" s="525"/>
      <c r="FTJ928" s="3"/>
      <c r="FTK928" s="721"/>
      <c r="FTL928" s="3"/>
      <c r="FTM928" s="525"/>
      <c r="FTN928" s="3"/>
      <c r="FTO928" s="721"/>
      <c r="FTP928" s="3"/>
      <c r="FTQ928" s="525"/>
      <c r="FTR928" s="3"/>
      <c r="FTS928" s="721"/>
      <c r="FTT928" s="3"/>
      <c r="FTU928" s="525"/>
      <c r="FTV928" s="3"/>
      <c r="FTW928" s="721"/>
      <c r="FTX928" s="3"/>
      <c r="FTY928" s="525"/>
      <c r="FTZ928" s="3"/>
      <c r="FUA928" s="721"/>
      <c r="FUB928" s="3"/>
      <c r="FUC928" s="525"/>
      <c r="FUD928" s="3"/>
      <c r="FUE928" s="721"/>
      <c r="FUF928" s="3"/>
      <c r="FUG928" s="525"/>
      <c r="FUH928" s="3"/>
      <c r="FUI928" s="721"/>
      <c r="FUJ928" s="3"/>
      <c r="FUK928" s="525"/>
      <c r="FUL928" s="3"/>
      <c r="FUM928" s="721"/>
      <c r="FUN928" s="3"/>
      <c r="FUO928" s="525"/>
      <c r="FUP928" s="3"/>
      <c r="FUQ928" s="721"/>
      <c r="FUR928" s="3"/>
      <c r="FUS928" s="525"/>
      <c r="FUT928" s="3"/>
      <c r="FUU928" s="721"/>
      <c r="FUV928" s="3"/>
      <c r="FUW928" s="525"/>
      <c r="FUX928" s="3"/>
      <c r="FUY928" s="721"/>
      <c r="FUZ928" s="3"/>
      <c r="FVA928" s="525"/>
      <c r="FVB928" s="3"/>
      <c r="FVC928" s="721"/>
      <c r="FVD928" s="3"/>
      <c r="FVE928" s="525"/>
      <c r="FVF928" s="3"/>
      <c r="FVG928" s="721"/>
      <c r="FVH928" s="3"/>
      <c r="FVI928" s="525"/>
      <c r="FVJ928" s="3"/>
      <c r="FVK928" s="721"/>
      <c r="FVL928" s="3"/>
      <c r="FVM928" s="525"/>
      <c r="FVN928" s="3"/>
      <c r="FVO928" s="721"/>
      <c r="FVP928" s="3"/>
      <c r="FVQ928" s="525"/>
      <c r="FVR928" s="3"/>
      <c r="FVS928" s="721"/>
      <c r="FVT928" s="3"/>
      <c r="FVU928" s="525"/>
      <c r="FVV928" s="3"/>
      <c r="FVW928" s="721"/>
      <c r="FVX928" s="3"/>
      <c r="FVY928" s="525"/>
      <c r="FVZ928" s="3"/>
      <c r="FWA928" s="721"/>
      <c r="FWB928" s="3"/>
      <c r="FWC928" s="525"/>
      <c r="FWD928" s="3"/>
      <c r="FWE928" s="721"/>
      <c r="FWF928" s="3"/>
      <c r="FWG928" s="525"/>
      <c r="FWH928" s="3"/>
      <c r="FWI928" s="721"/>
      <c r="FWJ928" s="3"/>
      <c r="FWK928" s="525"/>
      <c r="FWL928" s="3"/>
      <c r="FWM928" s="721"/>
      <c r="FWN928" s="3"/>
      <c r="FWO928" s="525"/>
      <c r="FWP928" s="3"/>
      <c r="FWQ928" s="721"/>
      <c r="FWR928" s="3"/>
      <c r="FWS928" s="525"/>
      <c r="FWT928" s="3"/>
      <c r="FWU928" s="721"/>
      <c r="FWV928" s="3"/>
      <c r="FWW928" s="525"/>
      <c r="FWX928" s="3"/>
      <c r="FWY928" s="721"/>
      <c r="FWZ928" s="3"/>
      <c r="FXA928" s="525"/>
      <c r="FXB928" s="3"/>
      <c r="FXC928" s="721"/>
      <c r="FXD928" s="3"/>
      <c r="FXE928" s="525"/>
      <c r="FXF928" s="3"/>
      <c r="FXG928" s="721"/>
      <c r="FXH928" s="3"/>
      <c r="FXI928" s="525"/>
      <c r="FXJ928" s="3"/>
      <c r="FXK928" s="721"/>
      <c r="FXL928" s="3"/>
      <c r="FXM928" s="525"/>
      <c r="FXN928" s="3"/>
      <c r="FXO928" s="721"/>
      <c r="FXP928" s="3"/>
      <c r="FXQ928" s="525"/>
      <c r="FXR928" s="3"/>
      <c r="FXS928" s="721"/>
      <c r="FXT928" s="3"/>
      <c r="FXU928" s="525"/>
      <c r="FXV928" s="3"/>
      <c r="FXW928" s="721"/>
      <c r="FXX928" s="3"/>
      <c r="FXY928" s="525"/>
      <c r="FXZ928" s="3"/>
      <c r="FYA928" s="721"/>
      <c r="FYB928" s="3"/>
      <c r="FYC928" s="525"/>
      <c r="FYD928" s="3"/>
      <c r="FYE928" s="721"/>
      <c r="FYF928" s="3"/>
      <c r="FYG928" s="525"/>
      <c r="FYH928" s="3"/>
      <c r="FYI928" s="721"/>
      <c r="FYJ928" s="3"/>
      <c r="FYK928" s="525"/>
      <c r="FYL928" s="3"/>
      <c r="FYM928" s="721"/>
      <c r="FYN928" s="3"/>
      <c r="FYO928" s="525"/>
      <c r="FYP928" s="3"/>
      <c r="FYQ928" s="721"/>
      <c r="FYR928" s="3"/>
      <c r="FYS928" s="525"/>
      <c r="FYT928" s="3"/>
      <c r="FYU928" s="721"/>
      <c r="FYV928" s="3"/>
      <c r="FYW928" s="525"/>
      <c r="FYX928" s="3"/>
      <c r="FYY928" s="721"/>
      <c r="FYZ928" s="3"/>
      <c r="FZA928" s="525"/>
      <c r="FZB928" s="3"/>
      <c r="FZC928" s="721"/>
      <c r="FZD928" s="3"/>
      <c r="FZE928" s="525"/>
      <c r="FZF928" s="3"/>
      <c r="FZG928" s="721"/>
      <c r="FZH928" s="3"/>
      <c r="FZI928" s="525"/>
      <c r="FZJ928" s="3"/>
      <c r="FZK928" s="721"/>
      <c r="FZL928" s="3"/>
      <c r="FZM928" s="525"/>
      <c r="FZN928" s="3"/>
      <c r="FZO928" s="721"/>
      <c r="FZP928" s="3"/>
      <c r="FZQ928" s="525"/>
      <c r="FZR928" s="3"/>
      <c r="FZS928" s="721"/>
      <c r="FZT928" s="3"/>
      <c r="FZU928" s="525"/>
      <c r="FZV928" s="3"/>
      <c r="FZW928" s="721"/>
      <c r="FZX928" s="3"/>
      <c r="FZY928" s="525"/>
      <c r="FZZ928" s="3"/>
      <c r="GAA928" s="721"/>
      <c r="GAB928" s="3"/>
      <c r="GAC928" s="525"/>
      <c r="GAD928" s="3"/>
      <c r="GAE928" s="721"/>
      <c r="GAF928" s="3"/>
      <c r="GAG928" s="525"/>
      <c r="GAH928" s="3"/>
      <c r="GAI928" s="721"/>
      <c r="GAJ928" s="3"/>
      <c r="GAK928" s="525"/>
      <c r="GAL928" s="3"/>
      <c r="GAM928" s="721"/>
      <c r="GAN928" s="3"/>
      <c r="GAO928" s="525"/>
      <c r="GAP928" s="3"/>
      <c r="GAQ928" s="721"/>
      <c r="GAR928" s="3"/>
      <c r="GAS928" s="525"/>
      <c r="GAT928" s="3"/>
      <c r="GAU928" s="721"/>
      <c r="GAV928" s="3"/>
      <c r="GAW928" s="525"/>
      <c r="GAX928" s="3"/>
      <c r="GAY928" s="721"/>
      <c r="GAZ928" s="3"/>
      <c r="GBA928" s="525"/>
      <c r="GBB928" s="3"/>
      <c r="GBC928" s="721"/>
      <c r="GBD928" s="3"/>
      <c r="GBE928" s="525"/>
      <c r="GBF928" s="3"/>
      <c r="GBG928" s="721"/>
      <c r="GBH928" s="3"/>
      <c r="GBI928" s="525"/>
      <c r="GBJ928" s="3"/>
      <c r="GBK928" s="721"/>
      <c r="GBL928" s="3"/>
      <c r="GBM928" s="525"/>
      <c r="GBN928" s="3"/>
      <c r="GBO928" s="721"/>
      <c r="GBP928" s="3"/>
      <c r="GBQ928" s="525"/>
      <c r="GBR928" s="3"/>
      <c r="GBS928" s="721"/>
      <c r="GBT928" s="3"/>
      <c r="GBU928" s="525"/>
      <c r="GBV928" s="3"/>
      <c r="GBW928" s="721"/>
      <c r="GBX928" s="3"/>
      <c r="GBY928" s="525"/>
      <c r="GBZ928" s="3"/>
      <c r="GCA928" s="721"/>
      <c r="GCB928" s="3"/>
      <c r="GCC928" s="525"/>
      <c r="GCD928" s="3"/>
      <c r="GCE928" s="721"/>
      <c r="GCF928" s="3"/>
      <c r="GCG928" s="525"/>
      <c r="GCH928" s="3"/>
      <c r="GCI928" s="721"/>
      <c r="GCJ928" s="3"/>
      <c r="GCK928" s="525"/>
      <c r="GCL928" s="3"/>
      <c r="GCM928" s="721"/>
      <c r="GCN928" s="3"/>
      <c r="GCO928" s="525"/>
      <c r="GCP928" s="3"/>
      <c r="GCQ928" s="721"/>
      <c r="GCR928" s="3"/>
      <c r="GCS928" s="525"/>
      <c r="GCT928" s="3"/>
      <c r="GCU928" s="721"/>
      <c r="GCV928" s="3"/>
      <c r="GCW928" s="525"/>
      <c r="GCX928" s="3"/>
      <c r="GCY928" s="721"/>
      <c r="GCZ928" s="3"/>
      <c r="GDA928" s="525"/>
      <c r="GDB928" s="3"/>
      <c r="GDC928" s="721"/>
      <c r="GDD928" s="3"/>
      <c r="GDE928" s="525"/>
      <c r="GDF928" s="3"/>
      <c r="GDG928" s="721"/>
      <c r="GDH928" s="3"/>
      <c r="GDI928" s="525"/>
      <c r="GDJ928" s="3"/>
      <c r="GDK928" s="721"/>
      <c r="GDL928" s="3"/>
      <c r="GDM928" s="525"/>
      <c r="GDN928" s="3"/>
      <c r="GDO928" s="721"/>
      <c r="GDP928" s="3"/>
      <c r="GDQ928" s="525"/>
      <c r="GDR928" s="3"/>
      <c r="GDS928" s="721"/>
      <c r="GDT928" s="3"/>
      <c r="GDU928" s="525"/>
      <c r="GDV928" s="3"/>
      <c r="GDW928" s="721"/>
      <c r="GDX928" s="3"/>
      <c r="GDY928" s="525"/>
      <c r="GDZ928" s="3"/>
      <c r="GEA928" s="721"/>
      <c r="GEB928" s="3"/>
      <c r="GEC928" s="525"/>
      <c r="GED928" s="3"/>
      <c r="GEE928" s="721"/>
      <c r="GEF928" s="3"/>
      <c r="GEG928" s="525"/>
      <c r="GEH928" s="3"/>
      <c r="GEI928" s="721"/>
      <c r="GEJ928" s="3"/>
      <c r="GEK928" s="525"/>
      <c r="GEL928" s="3"/>
      <c r="GEM928" s="721"/>
      <c r="GEN928" s="3"/>
      <c r="GEO928" s="525"/>
      <c r="GEP928" s="3"/>
      <c r="GEQ928" s="721"/>
      <c r="GER928" s="3"/>
      <c r="GES928" s="525"/>
      <c r="GET928" s="3"/>
      <c r="GEU928" s="721"/>
      <c r="GEV928" s="3"/>
      <c r="GEW928" s="525"/>
      <c r="GEX928" s="3"/>
      <c r="GEY928" s="721"/>
      <c r="GEZ928" s="3"/>
      <c r="GFA928" s="525"/>
      <c r="GFB928" s="3"/>
      <c r="GFC928" s="721"/>
      <c r="GFD928" s="3"/>
      <c r="GFE928" s="525"/>
      <c r="GFF928" s="3"/>
      <c r="GFG928" s="721"/>
      <c r="GFH928" s="3"/>
      <c r="GFI928" s="525"/>
      <c r="GFJ928" s="3"/>
      <c r="GFK928" s="721"/>
      <c r="GFL928" s="3"/>
      <c r="GFM928" s="525"/>
      <c r="GFN928" s="3"/>
      <c r="GFO928" s="721"/>
      <c r="GFP928" s="3"/>
      <c r="GFQ928" s="525"/>
      <c r="GFR928" s="3"/>
      <c r="GFS928" s="721"/>
      <c r="GFT928" s="3"/>
      <c r="GFU928" s="525"/>
      <c r="GFV928" s="3"/>
      <c r="GFW928" s="721"/>
      <c r="GFX928" s="3"/>
      <c r="GFY928" s="525"/>
      <c r="GFZ928" s="3"/>
      <c r="GGA928" s="721"/>
      <c r="GGB928" s="3"/>
      <c r="GGC928" s="525"/>
      <c r="GGD928" s="3"/>
      <c r="GGE928" s="721"/>
      <c r="GGF928" s="3"/>
      <c r="GGG928" s="525"/>
      <c r="GGH928" s="3"/>
      <c r="GGI928" s="721"/>
      <c r="GGJ928" s="3"/>
      <c r="GGK928" s="525"/>
      <c r="GGL928" s="3"/>
      <c r="GGM928" s="721"/>
      <c r="GGN928" s="3"/>
      <c r="GGO928" s="525"/>
      <c r="GGP928" s="3"/>
      <c r="GGQ928" s="721"/>
      <c r="GGR928" s="3"/>
      <c r="GGS928" s="525"/>
      <c r="GGT928" s="3"/>
      <c r="GGU928" s="721"/>
      <c r="GGV928" s="3"/>
      <c r="GGW928" s="525"/>
      <c r="GGX928" s="3"/>
      <c r="GGY928" s="721"/>
      <c r="GGZ928" s="3"/>
      <c r="GHA928" s="525"/>
      <c r="GHB928" s="3"/>
      <c r="GHC928" s="721"/>
      <c r="GHD928" s="3"/>
      <c r="GHE928" s="525"/>
      <c r="GHF928" s="3"/>
      <c r="GHG928" s="721"/>
      <c r="GHH928" s="3"/>
      <c r="GHI928" s="525"/>
      <c r="GHJ928" s="3"/>
      <c r="GHK928" s="721"/>
      <c r="GHL928" s="3"/>
      <c r="GHM928" s="525"/>
      <c r="GHN928" s="3"/>
      <c r="GHO928" s="721"/>
      <c r="GHP928" s="3"/>
      <c r="GHQ928" s="525"/>
      <c r="GHR928" s="3"/>
      <c r="GHS928" s="721"/>
      <c r="GHT928" s="3"/>
      <c r="GHU928" s="525"/>
      <c r="GHV928" s="3"/>
      <c r="GHW928" s="721"/>
      <c r="GHX928" s="3"/>
      <c r="GHY928" s="525"/>
      <c r="GHZ928" s="3"/>
      <c r="GIA928" s="721"/>
      <c r="GIB928" s="3"/>
      <c r="GIC928" s="525"/>
      <c r="GID928" s="3"/>
      <c r="GIE928" s="721"/>
      <c r="GIF928" s="3"/>
      <c r="GIG928" s="525"/>
      <c r="GIH928" s="3"/>
      <c r="GII928" s="721"/>
      <c r="GIJ928" s="3"/>
      <c r="GIK928" s="525"/>
      <c r="GIL928" s="3"/>
      <c r="GIM928" s="721"/>
      <c r="GIN928" s="3"/>
      <c r="GIO928" s="525"/>
      <c r="GIP928" s="3"/>
      <c r="GIQ928" s="721"/>
      <c r="GIR928" s="3"/>
      <c r="GIS928" s="525"/>
      <c r="GIT928" s="3"/>
      <c r="GIU928" s="721"/>
      <c r="GIV928" s="3"/>
      <c r="GIW928" s="525"/>
      <c r="GIX928" s="3"/>
      <c r="GIY928" s="721"/>
      <c r="GIZ928" s="3"/>
      <c r="GJA928" s="525"/>
      <c r="GJB928" s="3"/>
      <c r="GJC928" s="721"/>
      <c r="GJD928" s="3"/>
      <c r="GJE928" s="525"/>
      <c r="GJF928" s="3"/>
      <c r="GJG928" s="721"/>
      <c r="GJH928" s="3"/>
      <c r="GJI928" s="525"/>
      <c r="GJJ928" s="3"/>
      <c r="GJK928" s="721"/>
      <c r="GJL928" s="3"/>
      <c r="GJM928" s="525"/>
      <c r="GJN928" s="3"/>
      <c r="GJO928" s="721"/>
      <c r="GJP928" s="3"/>
      <c r="GJQ928" s="525"/>
      <c r="GJR928" s="3"/>
      <c r="GJS928" s="721"/>
      <c r="GJT928" s="3"/>
      <c r="GJU928" s="525"/>
      <c r="GJV928" s="3"/>
      <c r="GJW928" s="721"/>
      <c r="GJX928" s="3"/>
      <c r="GJY928" s="525"/>
      <c r="GJZ928" s="3"/>
      <c r="GKA928" s="721"/>
      <c r="GKB928" s="3"/>
      <c r="GKC928" s="525"/>
      <c r="GKD928" s="3"/>
      <c r="GKE928" s="721"/>
      <c r="GKF928" s="3"/>
      <c r="GKG928" s="525"/>
      <c r="GKH928" s="3"/>
      <c r="GKI928" s="721"/>
      <c r="GKJ928" s="3"/>
      <c r="GKK928" s="525"/>
      <c r="GKL928" s="3"/>
      <c r="GKM928" s="721"/>
      <c r="GKN928" s="3"/>
      <c r="GKO928" s="525"/>
      <c r="GKP928" s="3"/>
      <c r="GKQ928" s="721"/>
      <c r="GKR928" s="3"/>
      <c r="GKS928" s="525"/>
      <c r="GKT928" s="3"/>
      <c r="GKU928" s="721"/>
      <c r="GKV928" s="3"/>
      <c r="GKW928" s="525"/>
      <c r="GKX928" s="3"/>
      <c r="GKY928" s="721"/>
      <c r="GKZ928" s="3"/>
      <c r="GLA928" s="525"/>
      <c r="GLB928" s="3"/>
      <c r="GLC928" s="721"/>
      <c r="GLD928" s="3"/>
      <c r="GLE928" s="525"/>
      <c r="GLF928" s="3"/>
      <c r="GLG928" s="721"/>
      <c r="GLH928" s="3"/>
      <c r="GLI928" s="525"/>
      <c r="GLJ928" s="3"/>
      <c r="GLK928" s="721"/>
      <c r="GLL928" s="3"/>
      <c r="GLM928" s="525"/>
      <c r="GLN928" s="3"/>
      <c r="GLO928" s="721"/>
      <c r="GLP928" s="3"/>
      <c r="GLQ928" s="525"/>
      <c r="GLR928" s="3"/>
      <c r="GLS928" s="721"/>
      <c r="GLT928" s="3"/>
      <c r="GLU928" s="525"/>
      <c r="GLV928" s="3"/>
      <c r="GLW928" s="721"/>
      <c r="GLX928" s="3"/>
      <c r="GLY928" s="525"/>
      <c r="GLZ928" s="3"/>
      <c r="GMA928" s="721"/>
      <c r="GMB928" s="3"/>
      <c r="GMC928" s="525"/>
      <c r="GMD928" s="3"/>
      <c r="GME928" s="721"/>
      <c r="GMF928" s="3"/>
      <c r="GMG928" s="525"/>
      <c r="GMH928" s="3"/>
      <c r="GMI928" s="721"/>
      <c r="GMJ928" s="3"/>
      <c r="GMK928" s="525"/>
      <c r="GML928" s="3"/>
      <c r="GMM928" s="721"/>
      <c r="GMN928" s="3"/>
      <c r="GMO928" s="525"/>
      <c r="GMP928" s="3"/>
      <c r="GMQ928" s="721"/>
      <c r="GMR928" s="3"/>
      <c r="GMS928" s="525"/>
      <c r="GMT928" s="3"/>
      <c r="GMU928" s="721"/>
      <c r="GMV928" s="3"/>
      <c r="GMW928" s="525"/>
      <c r="GMX928" s="3"/>
      <c r="GMY928" s="721"/>
      <c r="GMZ928" s="3"/>
      <c r="GNA928" s="525"/>
      <c r="GNB928" s="3"/>
      <c r="GNC928" s="721"/>
      <c r="GND928" s="3"/>
      <c r="GNE928" s="525"/>
      <c r="GNF928" s="3"/>
      <c r="GNG928" s="721"/>
      <c r="GNH928" s="3"/>
      <c r="GNI928" s="525"/>
      <c r="GNJ928" s="3"/>
      <c r="GNK928" s="721"/>
      <c r="GNL928" s="3"/>
      <c r="GNM928" s="525"/>
      <c r="GNN928" s="3"/>
      <c r="GNO928" s="721"/>
      <c r="GNP928" s="3"/>
      <c r="GNQ928" s="525"/>
      <c r="GNR928" s="3"/>
      <c r="GNS928" s="721"/>
      <c r="GNT928" s="3"/>
      <c r="GNU928" s="525"/>
      <c r="GNV928" s="3"/>
      <c r="GNW928" s="721"/>
      <c r="GNX928" s="3"/>
      <c r="GNY928" s="525"/>
      <c r="GNZ928" s="3"/>
      <c r="GOA928" s="721"/>
      <c r="GOB928" s="3"/>
      <c r="GOC928" s="525"/>
      <c r="GOD928" s="3"/>
      <c r="GOE928" s="721"/>
      <c r="GOF928" s="3"/>
      <c r="GOG928" s="525"/>
      <c r="GOH928" s="3"/>
      <c r="GOI928" s="721"/>
      <c r="GOJ928" s="3"/>
      <c r="GOK928" s="525"/>
      <c r="GOL928" s="3"/>
      <c r="GOM928" s="721"/>
      <c r="GON928" s="3"/>
      <c r="GOO928" s="525"/>
      <c r="GOP928" s="3"/>
      <c r="GOQ928" s="721"/>
      <c r="GOR928" s="3"/>
      <c r="GOS928" s="525"/>
      <c r="GOT928" s="3"/>
      <c r="GOU928" s="721"/>
      <c r="GOV928" s="3"/>
      <c r="GOW928" s="525"/>
      <c r="GOX928" s="3"/>
      <c r="GOY928" s="721"/>
      <c r="GOZ928" s="3"/>
      <c r="GPA928" s="525"/>
      <c r="GPB928" s="3"/>
      <c r="GPC928" s="721"/>
      <c r="GPD928" s="3"/>
      <c r="GPE928" s="525"/>
      <c r="GPF928" s="3"/>
      <c r="GPG928" s="721"/>
      <c r="GPH928" s="3"/>
      <c r="GPI928" s="525"/>
      <c r="GPJ928" s="3"/>
      <c r="GPK928" s="721"/>
      <c r="GPL928" s="3"/>
      <c r="GPM928" s="525"/>
      <c r="GPN928" s="3"/>
      <c r="GPO928" s="721"/>
      <c r="GPP928" s="3"/>
      <c r="GPQ928" s="525"/>
      <c r="GPR928" s="3"/>
      <c r="GPS928" s="721"/>
      <c r="GPT928" s="3"/>
      <c r="GPU928" s="525"/>
      <c r="GPV928" s="3"/>
      <c r="GPW928" s="721"/>
      <c r="GPX928" s="3"/>
      <c r="GPY928" s="525"/>
      <c r="GPZ928" s="3"/>
      <c r="GQA928" s="721"/>
      <c r="GQB928" s="3"/>
      <c r="GQC928" s="525"/>
      <c r="GQD928" s="3"/>
      <c r="GQE928" s="721"/>
      <c r="GQF928" s="3"/>
      <c r="GQG928" s="525"/>
      <c r="GQH928" s="3"/>
      <c r="GQI928" s="721"/>
      <c r="GQJ928" s="3"/>
      <c r="GQK928" s="525"/>
      <c r="GQL928" s="3"/>
      <c r="GQM928" s="721"/>
      <c r="GQN928" s="3"/>
      <c r="GQO928" s="525"/>
      <c r="GQP928" s="3"/>
      <c r="GQQ928" s="721"/>
      <c r="GQR928" s="3"/>
      <c r="GQS928" s="525"/>
      <c r="GQT928" s="3"/>
      <c r="GQU928" s="721"/>
      <c r="GQV928" s="3"/>
      <c r="GQW928" s="525"/>
      <c r="GQX928" s="3"/>
      <c r="GQY928" s="721"/>
      <c r="GQZ928" s="3"/>
      <c r="GRA928" s="525"/>
      <c r="GRB928" s="3"/>
      <c r="GRC928" s="721"/>
      <c r="GRD928" s="3"/>
      <c r="GRE928" s="525"/>
      <c r="GRF928" s="3"/>
      <c r="GRG928" s="721"/>
      <c r="GRH928" s="3"/>
      <c r="GRI928" s="525"/>
      <c r="GRJ928" s="3"/>
      <c r="GRK928" s="721"/>
      <c r="GRL928" s="3"/>
      <c r="GRM928" s="525"/>
      <c r="GRN928" s="3"/>
      <c r="GRO928" s="721"/>
      <c r="GRP928" s="3"/>
      <c r="GRQ928" s="525"/>
      <c r="GRR928" s="3"/>
      <c r="GRS928" s="721"/>
      <c r="GRT928" s="3"/>
      <c r="GRU928" s="525"/>
      <c r="GRV928" s="3"/>
      <c r="GRW928" s="721"/>
      <c r="GRX928" s="3"/>
      <c r="GRY928" s="525"/>
      <c r="GRZ928" s="3"/>
      <c r="GSA928" s="721"/>
      <c r="GSB928" s="3"/>
      <c r="GSC928" s="525"/>
      <c r="GSD928" s="3"/>
      <c r="GSE928" s="721"/>
      <c r="GSF928" s="3"/>
      <c r="GSG928" s="525"/>
      <c r="GSH928" s="3"/>
      <c r="GSI928" s="721"/>
      <c r="GSJ928" s="3"/>
      <c r="GSK928" s="525"/>
      <c r="GSL928" s="3"/>
      <c r="GSM928" s="721"/>
      <c r="GSN928" s="3"/>
      <c r="GSO928" s="525"/>
      <c r="GSP928" s="3"/>
      <c r="GSQ928" s="721"/>
      <c r="GSR928" s="3"/>
      <c r="GSS928" s="525"/>
      <c r="GST928" s="3"/>
      <c r="GSU928" s="721"/>
      <c r="GSV928" s="3"/>
      <c r="GSW928" s="525"/>
      <c r="GSX928" s="3"/>
      <c r="GSY928" s="721"/>
      <c r="GSZ928" s="3"/>
      <c r="GTA928" s="525"/>
      <c r="GTB928" s="3"/>
      <c r="GTC928" s="721"/>
      <c r="GTD928" s="3"/>
      <c r="GTE928" s="525"/>
      <c r="GTF928" s="3"/>
      <c r="GTG928" s="721"/>
      <c r="GTH928" s="3"/>
      <c r="GTI928" s="525"/>
      <c r="GTJ928" s="3"/>
      <c r="GTK928" s="721"/>
      <c r="GTL928" s="3"/>
      <c r="GTM928" s="525"/>
      <c r="GTN928" s="3"/>
      <c r="GTO928" s="721"/>
      <c r="GTP928" s="3"/>
      <c r="GTQ928" s="525"/>
      <c r="GTR928" s="3"/>
      <c r="GTS928" s="721"/>
      <c r="GTT928" s="3"/>
      <c r="GTU928" s="525"/>
      <c r="GTV928" s="3"/>
      <c r="GTW928" s="721"/>
      <c r="GTX928" s="3"/>
      <c r="GTY928" s="525"/>
      <c r="GTZ928" s="3"/>
      <c r="GUA928" s="721"/>
      <c r="GUB928" s="3"/>
      <c r="GUC928" s="525"/>
      <c r="GUD928" s="3"/>
      <c r="GUE928" s="721"/>
      <c r="GUF928" s="3"/>
      <c r="GUG928" s="525"/>
      <c r="GUH928" s="3"/>
      <c r="GUI928" s="721"/>
      <c r="GUJ928" s="3"/>
      <c r="GUK928" s="525"/>
      <c r="GUL928" s="3"/>
      <c r="GUM928" s="721"/>
      <c r="GUN928" s="3"/>
      <c r="GUO928" s="525"/>
      <c r="GUP928" s="3"/>
      <c r="GUQ928" s="721"/>
      <c r="GUR928" s="3"/>
      <c r="GUS928" s="525"/>
      <c r="GUT928" s="3"/>
      <c r="GUU928" s="721"/>
      <c r="GUV928" s="3"/>
      <c r="GUW928" s="525"/>
      <c r="GUX928" s="3"/>
      <c r="GUY928" s="721"/>
      <c r="GUZ928" s="3"/>
      <c r="GVA928" s="525"/>
      <c r="GVB928" s="3"/>
      <c r="GVC928" s="721"/>
      <c r="GVD928" s="3"/>
      <c r="GVE928" s="525"/>
      <c r="GVF928" s="3"/>
      <c r="GVG928" s="721"/>
      <c r="GVH928" s="3"/>
      <c r="GVI928" s="525"/>
      <c r="GVJ928" s="3"/>
      <c r="GVK928" s="721"/>
      <c r="GVL928" s="3"/>
      <c r="GVM928" s="525"/>
      <c r="GVN928" s="3"/>
      <c r="GVO928" s="721"/>
      <c r="GVP928" s="3"/>
      <c r="GVQ928" s="525"/>
      <c r="GVR928" s="3"/>
      <c r="GVS928" s="721"/>
      <c r="GVT928" s="3"/>
      <c r="GVU928" s="525"/>
      <c r="GVV928" s="3"/>
      <c r="GVW928" s="721"/>
      <c r="GVX928" s="3"/>
      <c r="GVY928" s="525"/>
      <c r="GVZ928" s="3"/>
      <c r="GWA928" s="721"/>
      <c r="GWB928" s="3"/>
      <c r="GWC928" s="525"/>
      <c r="GWD928" s="3"/>
      <c r="GWE928" s="721"/>
      <c r="GWF928" s="3"/>
      <c r="GWG928" s="525"/>
      <c r="GWH928" s="3"/>
      <c r="GWI928" s="721"/>
      <c r="GWJ928" s="3"/>
      <c r="GWK928" s="525"/>
      <c r="GWL928" s="3"/>
      <c r="GWM928" s="721"/>
      <c r="GWN928" s="3"/>
      <c r="GWO928" s="525"/>
      <c r="GWP928" s="3"/>
      <c r="GWQ928" s="721"/>
      <c r="GWR928" s="3"/>
      <c r="GWS928" s="525"/>
      <c r="GWT928" s="3"/>
      <c r="GWU928" s="721"/>
      <c r="GWV928" s="3"/>
      <c r="GWW928" s="525"/>
      <c r="GWX928" s="3"/>
      <c r="GWY928" s="721"/>
      <c r="GWZ928" s="3"/>
      <c r="GXA928" s="525"/>
      <c r="GXB928" s="3"/>
      <c r="GXC928" s="721"/>
      <c r="GXD928" s="3"/>
      <c r="GXE928" s="525"/>
      <c r="GXF928" s="3"/>
      <c r="GXG928" s="721"/>
      <c r="GXH928" s="3"/>
      <c r="GXI928" s="525"/>
      <c r="GXJ928" s="3"/>
      <c r="GXK928" s="721"/>
      <c r="GXL928" s="3"/>
      <c r="GXM928" s="525"/>
      <c r="GXN928" s="3"/>
      <c r="GXO928" s="721"/>
      <c r="GXP928" s="3"/>
      <c r="GXQ928" s="525"/>
      <c r="GXR928" s="3"/>
      <c r="GXS928" s="721"/>
      <c r="GXT928" s="3"/>
      <c r="GXU928" s="525"/>
      <c r="GXV928" s="3"/>
      <c r="GXW928" s="721"/>
      <c r="GXX928" s="3"/>
      <c r="GXY928" s="525"/>
      <c r="GXZ928" s="3"/>
      <c r="GYA928" s="721"/>
      <c r="GYB928" s="3"/>
      <c r="GYC928" s="525"/>
      <c r="GYD928" s="3"/>
      <c r="GYE928" s="721"/>
      <c r="GYF928" s="3"/>
      <c r="GYG928" s="525"/>
      <c r="GYH928" s="3"/>
      <c r="GYI928" s="721"/>
      <c r="GYJ928" s="3"/>
      <c r="GYK928" s="525"/>
      <c r="GYL928" s="3"/>
      <c r="GYM928" s="721"/>
      <c r="GYN928" s="3"/>
      <c r="GYO928" s="525"/>
      <c r="GYP928" s="3"/>
      <c r="GYQ928" s="721"/>
      <c r="GYR928" s="3"/>
      <c r="GYS928" s="525"/>
      <c r="GYT928" s="3"/>
      <c r="GYU928" s="721"/>
      <c r="GYV928" s="3"/>
      <c r="GYW928" s="525"/>
      <c r="GYX928" s="3"/>
      <c r="GYY928" s="721"/>
      <c r="GYZ928" s="3"/>
      <c r="GZA928" s="525"/>
      <c r="GZB928" s="3"/>
      <c r="GZC928" s="721"/>
      <c r="GZD928" s="3"/>
      <c r="GZE928" s="525"/>
      <c r="GZF928" s="3"/>
      <c r="GZG928" s="721"/>
      <c r="GZH928" s="3"/>
      <c r="GZI928" s="525"/>
      <c r="GZJ928" s="3"/>
      <c r="GZK928" s="721"/>
      <c r="GZL928" s="3"/>
      <c r="GZM928" s="525"/>
      <c r="GZN928" s="3"/>
      <c r="GZO928" s="721"/>
      <c r="GZP928" s="3"/>
      <c r="GZQ928" s="525"/>
      <c r="GZR928" s="3"/>
      <c r="GZS928" s="721"/>
      <c r="GZT928" s="3"/>
      <c r="GZU928" s="525"/>
      <c r="GZV928" s="3"/>
      <c r="GZW928" s="721"/>
      <c r="GZX928" s="3"/>
      <c r="GZY928" s="525"/>
      <c r="GZZ928" s="3"/>
      <c r="HAA928" s="721"/>
      <c r="HAB928" s="3"/>
      <c r="HAC928" s="525"/>
      <c r="HAD928" s="3"/>
      <c r="HAE928" s="721"/>
      <c r="HAF928" s="3"/>
      <c r="HAG928" s="525"/>
      <c r="HAH928" s="3"/>
      <c r="HAI928" s="721"/>
      <c r="HAJ928" s="3"/>
      <c r="HAK928" s="525"/>
      <c r="HAL928" s="3"/>
      <c r="HAM928" s="721"/>
      <c r="HAN928" s="3"/>
      <c r="HAO928" s="525"/>
      <c r="HAP928" s="3"/>
      <c r="HAQ928" s="721"/>
      <c r="HAR928" s="3"/>
      <c r="HAS928" s="525"/>
      <c r="HAT928" s="3"/>
      <c r="HAU928" s="721"/>
      <c r="HAV928" s="3"/>
      <c r="HAW928" s="525"/>
      <c r="HAX928" s="3"/>
      <c r="HAY928" s="721"/>
      <c r="HAZ928" s="3"/>
      <c r="HBA928" s="525"/>
      <c r="HBB928" s="3"/>
      <c r="HBC928" s="721"/>
      <c r="HBD928" s="3"/>
      <c r="HBE928" s="525"/>
      <c r="HBF928" s="3"/>
      <c r="HBG928" s="721"/>
      <c r="HBH928" s="3"/>
      <c r="HBI928" s="525"/>
      <c r="HBJ928" s="3"/>
      <c r="HBK928" s="721"/>
      <c r="HBL928" s="3"/>
      <c r="HBM928" s="525"/>
      <c r="HBN928" s="3"/>
      <c r="HBO928" s="721"/>
      <c r="HBP928" s="3"/>
      <c r="HBQ928" s="525"/>
      <c r="HBR928" s="3"/>
      <c r="HBS928" s="721"/>
      <c r="HBT928" s="3"/>
      <c r="HBU928" s="525"/>
      <c r="HBV928" s="3"/>
      <c r="HBW928" s="721"/>
      <c r="HBX928" s="3"/>
      <c r="HBY928" s="525"/>
      <c r="HBZ928" s="3"/>
      <c r="HCA928" s="721"/>
      <c r="HCB928" s="3"/>
      <c r="HCC928" s="525"/>
      <c r="HCD928" s="3"/>
      <c r="HCE928" s="721"/>
      <c r="HCF928" s="3"/>
      <c r="HCG928" s="525"/>
      <c r="HCH928" s="3"/>
      <c r="HCI928" s="721"/>
      <c r="HCJ928" s="3"/>
      <c r="HCK928" s="525"/>
      <c r="HCL928" s="3"/>
      <c r="HCM928" s="721"/>
      <c r="HCN928" s="3"/>
      <c r="HCO928" s="525"/>
      <c r="HCP928" s="3"/>
      <c r="HCQ928" s="721"/>
      <c r="HCR928" s="3"/>
      <c r="HCS928" s="525"/>
      <c r="HCT928" s="3"/>
      <c r="HCU928" s="721"/>
      <c r="HCV928" s="3"/>
      <c r="HCW928" s="525"/>
      <c r="HCX928" s="3"/>
      <c r="HCY928" s="721"/>
      <c r="HCZ928" s="3"/>
      <c r="HDA928" s="525"/>
      <c r="HDB928" s="3"/>
      <c r="HDC928" s="721"/>
      <c r="HDD928" s="3"/>
      <c r="HDE928" s="525"/>
      <c r="HDF928" s="3"/>
      <c r="HDG928" s="721"/>
      <c r="HDH928" s="3"/>
      <c r="HDI928" s="525"/>
      <c r="HDJ928" s="3"/>
      <c r="HDK928" s="721"/>
      <c r="HDL928" s="3"/>
      <c r="HDM928" s="525"/>
      <c r="HDN928" s="3"/>
      <c r="HDO928" s="721"/>
      <c r="HDP928" s="3"/>
      <c r="HDQ928" s="525"/>
      <c r="HDR928" s="3"/>
      <c r="HDS928" s="721"/>
      <c r="HDT928" s="3"/>
      <c r="HDU928" s="525"/>
      <c r="HDV928" s="3"/>
      <c r="HDW928" s="721"/>
      <c r="HDX928" s="3"/>
      <c r="HDY928" s="525"/>
      <c r="HDZ928" s="3"/>
      <c r="HEA928" s="721"/>
      <c r="HEB928" s="3"/>
      <c r="HEC928" s="525"/>
      <c r="HED928" s="3"/>
      <c r="HEE928" s="721"/>
      <c r="HEF928" s="3"/>
      <c r="HEG928" s="525"/>
      <c r="HEH928" s="3"/>
      <c r="HEI928" s="721"/>
      <c r="HEJ928" s="3"/>
      <c r="HEK928" s="525"/>
      <c r="HEL928" s="3"/>
      <c r="HEM928" s="721"/>
      <c r="HEN928" s="3"/>
      <c r="HEO928" s="525"/>
      <c r="HEP928" s="3"/>
      <c r="HEQ928" s="721"/>
      <c r="HER928" s="3"/>
      <c r="HES928" s="525"/>
      <c r="HET928" s="3"/>
      <c r="HEU928" s="721"/>
      <c r="HEV928" s="3"/>
      <c r="HEW928" s="525"/>
      <c r="HEX928" s="3"/>
      <c r="HEY928" s="721"/>
      <c r="HEZ928" s="3"/>
      <c r="HFA928" s="525"/>
      <c r="HFB928" s="3"/>
      <c r="HFC928" s="721"/>
      <c r="HFD928" s="3"/>
      <c r="HFE928" s="525"/>
      <c r="HFF928" s="3"/>
      <c r="HFG928" s="721"/>
      <c r="HFH928" s="3"/>
      <c r="HFI928" s="525"/>
      <c r="HFJ928" s="3"/>
      <c r="HFK928" s="721"/>
      <c r="HFL928" s="3"/>
      <c r="HFM928" s="525"/>
      <c r="HFN928" s="3"/>
      <c r="HFO928" s="721"/>
      <c r="HFP928" s="3"/>
      <c r="HFQ928" s="525"/>
      <c r="HFR928" s="3"/>
      <c r="HFS928" s="721"/>
      <c r="HFT928" s="3"/>
      <c r="HFU928" s="525"/>
      <c r="HFV928" s="3"/>
      <c r="HFW928" s="721"/>
      <c r="HFX928" s="3"/>
      <c r="HFY928" s="525"/>
      <c r="HFZ928" s="3"/>
      <c r="HGA928" s="721"/>
      <c r="HGB928" s="3"/>
      <c r="HGC928" s="525"/>
      <c r="HGD928" s="3"/>
      <c r="HGE928" s="721"/>
      <c r="HGF928" s="3"/>
      <c r="HGG928" s="525"/>
      <c r="HGH928" s="3"/>
      <c r="HGI928" s="721"/>
      <c r="HGJ928" s="3"/>
      <c r="HGK928" s="525"/>
      <c r="HGL928" s="3"/>
      <c r="HGM928" s="721"/>
      <c r="HGN928" s="3"/>
      <c r="HGO928" s="525"/>
      <c r="HGP928" s="3"/>
      <c r="HGQ928" s="721"/>
      <c r="HGR928" s="3"/>
      <c r="HGS928" s="525"/>
      <c r="HGT928" s="3"/>
      <c r="HGU928" s="721"/>
      <c r="HGV928" s="3"/>
      <c r="HGW928" s="525"/>
      <c r="HGX928" s="3"/>
      <c r="HGY928" s="721"/>
      <c r="HGZ928" s="3"/>
      <c r="HHA928" s="525"/>
      <c r="HHB928" s="3"/>
      <c r="HHC928" s="721"/>
      <c r="HHD928" s="3"/>
      <c r="HHE928" s="525"/>
      <c r="HHF928" s="3"/>
      <c r="HHG928" s="721"/>
      <c r="HHH928" s="3"/>
      <c r="HHI928" s="525"/>
      <c r="HHJ928" s="3"/>
      <c r="HHK928" s="721"/>
      <c r="HHL928" s="3"/>
      <c r="HHM928" s="525"/>
      <c r="HHN928" s="3"/>
      <c r="HHO928" s="721"/>
      <c r="HHP928" s="3"/>
      <c r="HHQ928" s="525"/>
      <c r="HHR928" s="3"/>
      <c r="HHS928" s="721"/>
      <c r="HHT928" s="3"/>
      <c r="HHU928" s="525"/>
      <c r="HHV928" s="3"/>
      <c r="HHW928" s="721"/>
      <c r="HHX928" s="3"/>
      <c r="HHY928" s="525"/>
      <c r="HHZ928" s="3"/>
      <c r="HIA928" s="721"/>
      <c r="HIB928" s="3"/>
      <c r="HIC928" s="525"/>
      <c r="HID928" s="3"/>
      <c r="HIE928" s="721"/>
      <c r="HIF928" s="3"/>
      <c r="HIG928" s="525"/>
      <c r="HIH928" s="3"/>
      <c r="HII928" s="721"/>
      <c r="HIJ928" s="3"/>
      <c r="HIK928" s="525"/>
      <c r="HIL928" s="3"/>
      <c r="HIM928" s="721"/>
      <c r="HIN928" s="3"/>
      <c r="HIO928" s="525"/>
      <c r="HIP928" s="3"/>
      <c r="HIQ928" s="721"/>
      <c r="HIR928" s="3"/>
      <c r="HIS928" s="525"/>
      <c r="HIT928" s="3"/>
      <c r="HIU928" s="721"/>
      <c r="HIV928" s="3"/>
      <c r="HIW928" s="525"/>
      <c r="HIX928" s="3"/>
      <c r="HIY928" s="721"/>
      <c r="HIZ928" s="3"/>
      <c r="HJA928" s="525"/>
      <c r="HJB928" s="3"/>
      <c r="HJC928" s="721"/>
      <c r="HJD928" s="3"/>
      <c r="HJE928" s="525"/>
      <c r="HJF928" s="3"/>
      <c r="HJG928" s="721"/>
      <c r="HJH928" s="3"/>
      <c r="HJI928" s="525"/>
      <c r="HJJ928" s="3"/>
      <c r="HJK928" s="721"/>
      <c r="HJL928" s="3"/>
      <c r="HJM928" s="525"/>
      <c r="HJN928" s="3"/>
      <c r="HJO928" s="721"/>
      <c r="HJP928" s="3"/>
      <c r="HJQ928" s="525"/>
      <c r="HJR928" s="3"/>
      <c r="HJS928" s="721"/>
      <c r="HJT928" s="3"/>
      <c r="HJU928" s="525"/>
      <c r="HJV928" s="3"/>
      <c r="HJW928" s="721"/>
      <c r="HJX928" s="3"/>
      <c r="HJY928" s="525"/>
      <c r="HJZ928" s="3"/>
      <c r="HKA928" s="721"/>
      <c r="HKB928" s="3"/>
      <c r="HKC928" s="525"/>
      <c r="HKD928" s="3"/>
      <c r="HKE928" s="721"/>
      <c r="HKF928" s="3"/>
      <c r="HKG928" s="525"/>
      <c r="HKH928" s="3"/>
      <c r="HKI928" s="721"/>
      <c r="HKJ928" s="3"/>
      <c r="HKK928" s="525"/>
      <c r="HKL928" s="3"/>
      <c r="HKM928" s="721"/>
      <c r="HKN928" s="3"/>
      <c r="HKO928" s="525"/>
      <c r="HKP928" s="3"/>
      <c r="HKQ928" s="721"/>
      <c r="HKR928" s="3"/>
      <c r="HKS928" s="525"/>
      <c r="HKT928" s="3"/>
      <c r="HKU928" s="721"/>
      <c r="HKV928" s="3"/>
      <c r="HKW928" s="525"/>
      <c r="HKX928" s="3"/>
      <c r="HKY928" s="721"/>
      <c r="HKZ928" s="3"/>
      <c r="HLA928" s="525"/>
      <c r="HLB928" s="3"/>
      <c r="HLC928" s="721"/>
      <c r="HLD928" s="3"/>
      <c r="HLE928" s="525"/>
      <c r="HLF928" s="3"/>
      <c r="HLG928" s="721"/>
      <c r="HLH928" s="3"/>
      <c r="HLI928" s="525"/>
      <c r="HLJ928" s="3"/>
      <c r="HLK928" s="721"/>
      <c r="HLL928" s="3"/>
      <c r="HLM928" s="525"/>
      <c r="HLN928" s="3"/>
      <c r="HLO928" s="721"/>
      <c r="HLP928" s="3"/>
      <c r="HLQ928" s="525"/>
      <c r="HLR928" s="3"/>
      <c r="HLS928" s="721"/>
      <c r="HLT928" s="3"/>
      <c r="HLU928" s="525"/>
      <c r="HLV928" s="3"/>
      <c r="HLW928" s="721"/>
      <c r="HLX928" s="3"/>
      <c r="HLY928" s="525"/>
      <c r="HLZ928" s="3"/>
      <c r="HMA928" s="721"/>
      <c r="HMB928" s="3"/>
      <c r="HMC928" s="525"/>
      <c r="HMD928" s="3"/>
      <c r="HME928" s="721"/>
      <c r="HMF928" s="3"/>
      <c r="HMG928" s="525"/>
      <c r="HMH928" s="3"/>
      <c r="HMI928" s="721"/>
      <c r="HMJ928" s="3"/>
      <c r="HMK928" s="525"/>
      <c r="HML928" s="3"/>
      <c r="HMM928" s="721"/>
      <c r="HMN928" s="3"/>
      <c r="HMO928" s="525"/>
      <c r="HMP928" s="3"/>
      <c r="HMQ928" s="721"/>
      <c r="HMR928" s="3"/>
      <c r="HMS928" s="525"/>
      <c r="HMT928" s="3"/>
      <c r="HMU928" s="721"/>
      <c r="HMV928" s="3"/>
      <c r="HMW928" s="525"/>
      <c r="HMX928" s="3"/>
      <c r="HMY928" s="721"/>
      <c r="HMZ928" s="3"/>
      <c r="HNA928" s="525"/>
      <c r="HNB928" s="3"/>
      <c r="HNC928" s="721"/>
      <c r="HND928" s="3"/>
      <c r="HNE928" s="525"/>
      <c r="HNF928" s="3"/>
      <c r="HNG928" s="721"/>
      <c r="HNH928" s="3"/>
      <c r="HNI928" s="525"/>
      <c r="HNJ928" s="3"/>
      <c r="HNK928" s="721"/>
      <c r="HNL928" s="3"/>
      <c r="HNM928" s="525"/>
      <c r="HNN928" s="3"/>
      <c r="HNO928" s="721"/>
      <c r="HNP928" s="3"/>
      <c r="HNQ928" s="525"/>
      <c r="HNR928" s="3"/>
      <c r="HNS928" s="721"/>
      <c r="HNT928" s="3"/>
      <c r="HNU928" s="525"/>
      <c r="HNV928" s="3"/>
      <c r="HNW928" s="721"/>
      <c r="HNX928" s="3"/>
      <c r="HNY928" s="525"/>
      <c r="HNZ928" s="3"/>
      <c r="HOA928" s="721"/>
      <c r="HOB928" s="3"/>
      <c r="HOC928" s="525"/>
      <c r="HOD928" s="3"/>
      <c r="HOE928" s="721"/>
      <c r="HOF928" s="3"/>
      <c r="HOG928" s="525"/>
      <c r="HOH928" s="3"/>
      <c r="HOI928" s="721"/>
      <c r="HOJ928" s="3"/>
      <c r="HOK928" s="525"/>
      <c r="HOL928" s="3"/>
      <c r="HOM928" s="721"/>
      <c r="HON928" s="3"/>
      <c r="HOO928" s="525"/>
      <c r="HOP928" s="3"/>
      <c r="HOQ928" s="721"/>
      <c r="HOR928" s="3"/>
      <c r="HOS928" s="525"/>
      <c r="HOT928" s="3"/>
      <c r="HOU928" s="721"/>
      <c r="HOV928" s="3"/>
      <c r="HOW928" s="525"/>
      <c r="HOX928" s="3"/>
      <c r="HOY928" s="721"/>
      <c r="HOZ928" s="3"/>
      <c r="HPA928" s="525"/>
      <c r="HPB928" s="3"/>
      <c r="HPC928" s="721"/>
      <c r="HPD928" s="3"/>
      <c r="HPE928" s="525"/>
      <c r="HPF928" s="3"/>
      <c r="HPG928" s="721"/>
      <c r="HPH928" s="3"/>
      <c r="HPI928" s="525"/>
      <c r="HPJ928" s="3"/>
      <c r="HPK928" s="721"/>
      <c r="HPL928" s="3"/>
      <c r="HPM928" s="525"/>
      <c r="HPN928" s="3"/>
      <c r="HPO928" s="721"/>
      <c r="HPP928" s="3"/>
      <c r="HPQ928" s="525"/>
      <c r="HPR928" s="3"/>
      <c r="HPS928" s="721"/>
      <c r="HPT928" s="3"/>
      <c r="HPU928" s="525"/>
      <c r="HPV928" s="3"/>
      <c r="HPW928" s="721"/>
      <c r="HPX928" s="3"/>
      <c r="HPY928" s="525"/>
      <c r="HPZ928" s="3"/>
      <c r="HQA928" s="721"/>
      <c r="HQB928" s="3"/>
      <c r="HQC928" s="525"/>
      <c r="HQD928" s="3"/>
      <c r="HQE928" s="721"/>
      <c r="HQF928" s="3"/>
      <c r="HQG928" s="525"/>
      <c r="HQH928" s="3"/>
      <c r="HQI928" s="721"/>
      <c r="HQJ928" s="3"/>
      <c r="HQK928" s="525"/>
      <c r="HQL928" s="3"/>
      <c r="HQM928" s="721"/>
      <c r="HQN928" s="3"/>
      <c r="HQO928" s="525"/>
      <c r="HQP928" s="3"/>
      <c r="HQQ928" s="721"/>
      <c r="HQR928" s="3"/>
      <c r="HQS928" s="525"/>
      <c r="HQT928" s="3"/>
      <c r="HQU928" s="721"/>
      <c r="HQV928" s="3"/>
      <c r="HQW928" s="525"/>
      <c r="HQX928" s="3"/>
      <c r="HQY928" s="721"/>
      <c r="HQZ928" s="3"/>
      <c r="HRA928" s="525"/>
      <c r="HRB928" s="3"/>
      <c r="HRC928" s="721"/>
      <c r="HRD928" s="3"/>
      <c r="HRE928" s="525"/>
      <c r="HRF928" s="3"/>
      <c r="HRG928" s="721"/>
      <c r="HRH928" s="3"/>
      <c r="HRI928" s="525"/>
      <c r="HRJ928" s="3"/>
      <c r="HRK928" s="721"/>
      <c r="HRL928" s="3"/>
      <c r="HRM928" s="525"/>
      <c r="HRN928" s="3"/>
      <c r="HRO928" s="721"/>
      <c r="HRP928" s="3"/>
      <c r="HRQ928" s="525"/>
      <c r="HRR928" s="3"/>
      <c r="HRS928" s="721"/>
      <c r="HRT928" s="3"/>
      <c r="HRU928" s="525"/>
      <c r="HRV928" s="3"/>
      <c r="HRW928" s="721"/>
      <c r="HRX928" s="3"/>
      <c r="HRY928" s="525"/>
      <c r="HRZ928" s="3"/>
      <c r="HSA928" s="721"/>
      <c r="HSB928" s="3"/>
      <c r="HSC928" s="525"/>
      <c r="HSD928" s="3"/>
      <c r="HSE928" s="721"/>
      <c r="HSF928" s="3"/>
      <c r="HSG928" s="525"/>
      <c r="HSH928" s="3"/>
      <c r="HSI928" s="721"/>
      <c r="HSJ928" s="3"/>
      <c r="HSK928" s="525"/>
      <c r="HSL928" s="3"/>
      <c r="HSM928" s="721"/>
      <c r="HSN928" s="3"/>
      <c r="HSO928" s="525"/>
      <c r="HSP928" s="3"/>
      <c r="HSQ928" s="721"/>
      <c r="HSR928" s="3"/>
      <c r="HSS928" s="525"/>
      <c r="HST928" s="3"/>
      <c r="HSU928" s="721"/>
      <c r="HSV928" s="3"/>
      <c r="HSW928" s="525"/>
      <c r="HSX928" s="3"/>
      <c r="HSY928" s="721"/>
      <c r="HSZ928" s="3"/>
      <c r="HTA928" s="525"/>
      <c r="HTB928" s="3"/>
      <c r="HTC928" s="721"/>
      <c r="HTD928" s="3"/>
      <c r="HTE928" s="525"/>
      <c r="HTF928" s="3"/>
      <c r="HTG928" s="721"/>
      <c r="HTH928" s="3"/>
      <c r="HTI928" s="525"/>
      <c r="HTJ928" s="3"/>
      <c r="HTK928" s="721"/>
      <c r="HTL928" s="3"/>
      <c r="HTM928" s="525"/>
      <c r="HTN928" s="3"/>
      <c r="HTO928" s="721"/>
      <c r="HTP928" s="3"/>
      <c r="HTQ928" s="525"/>
      <c r="HTR928" s="3"/>
      <c r="HTS928" s="721"/>
      <c r="HTT928" s="3"/>
      <c r="HTU928" s="525"/>
      <c r="HTV928" s="3"/>
      <c r="HTW928" s="721"/>
      <c r="HTX928" s="3"/>
      <c r="HTY928" s="525"/>
      <c r="HTZ928" s="3"/>
      <c r="HUA928" s="721"/>
      <c r="HUB928" s="3"/>
      <c r="HUC928" s="525"/>
      <c r="HUD928" s="3"/>
      <c r="HUE928" s="721"/>
      <c r="HUF928" s="3"/>
      <c r="HUG928" s="525"/>
      <c r="HUH928" s="3"/>
      <c r="HUI928" s="721"/>
      <c r="HUJ928" s="3"/>
      <c r="HUK928" s="525"/>
      <c r="HUL928" s="3"/>
      <c r="HUM928" s="721"/>
      <c r="HUN928" s="3"/>
      <c r="HUO928" s="525"/>
      <c r="HUP928" s="3"/>
      <c r="HUQ928" s="721"/>
      <c r="HUR928" s="3"/>
      <c r="HUS928" s="525"/>
      <c r="HUT928" s="3"/>
      <c r="HUU928" s="721"/>
      <c r="HUV928" s="3"/>
      <c r="HUW928" s="525"/>
      <c r="HUX928" s="3"/>
      <c r="HUY928" s="721"/>
      <c r="HUZ928" s="3"/>
      <c r="HVA928" s="525"/>
      <c r="HVB928" s="3"/>
      <c r="HVC928" s="721"/>
      <c r="HVD928" s="3"/>
      <c r="HVE928" s="525"/>
      <c r="HVF928" s="3"/>
      <c r="HVG928" s="721"/>
      <c r="HVH928" s="3"/>
      <c r="HVI928" s="525"/>
      <c r="HVJ928" s="3"/>
      <c r="HVK928" s="721"/>
      <c r="HVL928" s="3"/>
      <c r="HVM928" s="525"/>
      <c r="HVN928" s="3"/>
      <c r="HVO928" s="721"/>
      <c r="HVP928" s="3"/>
      <c r="HVQ928" s="525"/>
      <c r="HVR928" s="3"/>
      <c r="HVS928" s="721"/>
      <c r="HVT928" s="3"/>
      <c r="HVU928" s="525"/>
      <c r="HVV928" s="3"/>
      <c r="HVW928" s="721"/>
      <c r="HVX928" s="3"/>
      <c r="HVY928" s="525"/>
      <c r="HVZ928" s="3"/>
      <c r="HWA928" s="721"/>
      <c r="HWB928" s="3"/>
      <c r="HWC928" s="525"/>
      <c r="HWD928" s="3"/>
      <c r="HWE928" s="721"/>
      <c r="HWF928" s="3"/>
      <c r="HWG928" s="525"/>
      <c r="HWH928" s="3"/>
      <c r="HWI928" s="721"/>
      <c r="HWJ928" s="3"/>
      <c r="HWK928" s="525"/>
      <c r="HWL928" s="3"/>
      <c r="HWM928" s="721"/>
      <c r="HWN928" s="3"/>
      <c r="HWO928" s="525"/>
      <c r="HWP928" s="3"/>
      <c r="HWQ928" s="721"/>
      <c r="HWR928" s="3"/>
      <c r="HWS928" s="525"/>
      <c r="HWT928" s="3"/>
      <c r="HWU928" s="721"/>
      <c r="HWV928" s="3"/>
      <c r="HWW928" s="525"/>
      <c r="HWX928" s="3"/>
      <c r="HWY928" s="721"/>
      <c r="HWZ928" s="3"/>
      <c r="HXA928" s="525"/>
      <c r="HXB928" s="3"/>
      <c r="HXC928" s="721"/>
      <c r="HXD928" s="3"/>
      <c r="HXE928" s="525"/>
      <c r="HXF928" s="3"/>
      <c r="HXG928" s="721"/>
      <c r="HXH928" s="3"/>
      <c r="HXI928" s="525"/>
      <c r="HXJ928" s="3"/>
      <c r="HXK928" s="721"/>
      <c r="HXL928" s="3"/>
      <c r="HXM928" s="525"/>
      <c r="HXN928" s="3"/>
      <c r="HXO928" s="721"/>
      <c r="HXP928" s="3"/>
      <c r="HXQ928" s="525"/>
      <c r="HXR928" s="3"/>
      <c r="HXS928" s="721"/>
      <c r="HXT928" s="3"/>
      <c r="HXU928" s="525"/>
      <c r="HXV928" s="3"/>
      <c r="HXW928" s="721"/>
      <c r="HXX928" s="3"/>
      <c r="HXY928" s="525"/>
      <c r="HXZ928" s="3"/>
      <c r="HYA928" s="721"/>
      <c r="HYB928" s="3"/>
      <c r="HYC928" s="525"/>
      <c r="HYD928" s="3"/>
      <c r="HYE928" s="721"/>
      <c r="HYF928" s="3"/>
      <c r="HYG928" s="525"/>
      <c r="HYH928" s="3"/>
      <c r="HYI928" s="721"/>
      <c r="HYJ928" s="3"/>
      <c r="HYK928" s="525"/>
      <c r="HYL928" s="3"/>
      <c r="HYM928" s="721"/>
      <c r="HYN928" s="3"/>
      <c r="HYO928" s="525"/>
      <c r="HYP928" s="3"/>
      <c r="HYQ928" s="721"/>
      <c r="HYR928" s="3"/>
      <c r="HYS928" s="525"/>
      <c r="HYT928" s="3"/>
      <c r="HYU928" s="721"/>
      <c r="HYV928" s="3"/>
      <c r="HYW928" s="525"/>
      <c r="HYX928" s="3"/>
      <c r="HYY928" s="721"/>
      <c r="HYZ928" s="3"/>
      <c r="HZA928" s="525"/>
      <c r="HZB928" s="3"/>
      <c r="HZC928" s="721"/>
      <c r="HZD928" s="3"/>
      <c r="HZE928" s="525"/>
      <c r="HZF928" s="3"/>
      <c r="HZG928" s="721"/>
      <c r="HZH928" s="3"/>
      <c r="HZI928" s="525"/>
      <c r="HZJ928" s="3"/>
      <c r="HZK928" s="721"/>
      <c r="HZL928" s="3"/>
      <c r="HZM928" s="525"/>
      <c r="HZN928" s="3"/>
      <c r="HZO928" s="721"/>
      <c r="HZP928" s="3"/>
      <c r="HZQ928" s="525"/>
      <c r="HZR928" s="3"/>
      <c r="HZS928" s="721"/>
      <c r="HZT928" s="3"/>
      <c r="HZU928" s="525"/>
      <c r="HZV928" s="3"/>
      <c r="HZW928" s="721"/>
      <c r="HZX928" s="3"/>
      <c r="HZY928" s="525"/>
      <c r="HZZ928" s="3"/>
      <c r="IAA928" s="721"/>
      <c r="IAB928" s="3"/>
      <c r="IAC928" s="525"/>
      <c r="IAD928" s="3"/>
      <c r="IAE928" s="721"/>
      <c r="IAF928" s="3"/>
      <c r="IAG928" s="525"/>
      <c r="IAH928" s="3"/>
      <c r="IAI928" s="721"/>
      <c r="IAJ928" s="3"/>
      <c r="IAK928" s="525"/>
      <c r="IAL928" s="3"/>
      <c r="IAM928" s="721"/>
      <c r="IAN928" s="3"/>
      <c r="IAO928" s="525"/>
      <c r="IAP928" s="3"/>
      <c r="IAQ928" s="721"/>
      <c r="IAR928" s="3"/>
      <c r="IAS928" s="525"/>
      <c r="IAT928" s="3"/>
      <c r="IAU928" s="721"/>
      <c r="IAV928" s="3"/>
      <c r="IAW928" s="525"/>
      <c r="IAX928" s="3"/>
      <c r="IAY928" s="721"/>
      <c r="IAZ928" s="3"/>
      <c r="IBA928" s="525"/>
      <c r="IBB928" s="3"/>
      <c r="IBC928" s="721"/>
      <c r="IBD928" s="3"/>
      <c r="IBE928" s="525"/>
      <c r="IBF928" s="3"/>
      <c r="IBG928" s="721"/>
      <c r="IBH928" s="3"/>
      <c r="IBI928" s="525"/>
      <c r="IBJ928" s="3"/>
      <c r="IBK928" s="721"/>
      <c r="IBL928" s="3"/>
      <c r="IBM928" s="525"/>
      <c r="IBN928" s="3"/>
      <c r="IBO928" s="721"/>
      <c r="IBP928" s="3"/>
      <c r="IBQ928" s="525"/>
      <c r="IBR928" s="3"/>
      <c r="IBS928" s="721"/>
      <c r="IBT928" s="3"/>
      <c r="IBU928" s="525"/>
      <c r="IBV928" s="3"/>
      <c r="IBW928" s="721"/>
      <c r="IBX928" s="3"/>
      <c r="IBY928" s="525"/>
      <c r="IBZ928" s="3"/>
      <c r="ICA928" s="721"/>
      <c r="ICB928" s="3"/>
      <c r="ICC928" s="525"/>
      <c r="ICD928" s="3"/>
      <c r="ICE928" s="721"/>
      <c r="ICF928" s="3"/>
      <c r="ICG928" s="525"/>
      <c r="ICH928" s="3"/>
      <c r="ICI928" s="721"/>
      <c r="ICJ928" s="3"/>
      <c r="ICK928" s="525"/>
      <c r="ICL928" s="3"/>
      <c r="ICM928" s="721"/>
      <c r="ICN928" s="3"/>
      <c r="ICO928" s="525"/>
      <c r="ICP928" s="3"/>
      <c r="ICQ928" s="721"/>
      <c r="ICR928" s="3"/>
      <c r="ICS928" s="525"/>
      <c r="ICT928" s="3"/>
      <c r="ICU928" s="721"/>
      <c r="ICV928" s="3"/>
      <c r="ICW928" s="525"/>
      <c r="ICX928" s="3"/>
      <c r="ICY928" s="721"/>
      <c r="ICZ928" s="3"/>
      <c r="IDA928" s="525"/>
      <c r="IDB928" s="3"/>
      <c r="IDC928" s="721"/>
      <c r="IDD928" s="3"/>
      <c r="IDE928" s="525"/>
      <c r="IDF928" s="3"/>
      <c r="IDG928" s="721"/>
      <c r="IDH928" s="3"/>
      <c r="IDI928" s="525"/>
      <c r="IDJ928" s="3"/>
      <c r="IDK928" s="721"/>
      <c r="IDL928" s="3"/>
      <c r="IDM928" s="525"/>
      <c r="IDN928" s="3"/>
      <c r="IDO928" s="721"/>
      <c r="IDP928" s="3"/>
      <c r="IDQ928" s="525"/>
      <c r="IDR928" s="3"/>
      <c r="IDS928" s="721"/>
      <c r="IDT928" s="3"/>
      <c r="IDU928" s="525"/>
      <c r="IDV928" s="3"/>
      <c r="IDW928" s="721"/>
      <c r="IDX928" s="3"/>
      <c r="IDY928" s="525"/>
      <c r="IDZ928" s="3"/>
      <c r="IEA928" s="721"/>
      <c r="IEB928" s="3"/>
      <c r="IEC928" s="525"/>
      <c r="IED928" s="3"/>
      <c r="IEE928" s="721"/>
      <c r="IEF928" s="3"/>
      <c r="IEG928" s="525"/>
      <c r="IEH928" s="3"/>
      <c r="IEI928" s="721"/>
      <c r="IEJ928" s="3"/>
      <c r="IEK928" s="525"/>
      <c r="IEL928" s="3"/>
      <c r="IEM928" s="721"/>
      <c r="IEN928" s="3"/>
      <c r="IEO928" s="525"/>
      <c r="IEP928" s="3"/>
      <c r="IEQ928" s="721"/>
      <c r="IER928" s="3"/>
      <c r="IES928" s="525"/>
      <c r="IET928" s="3"/>
      <c r="IEU928" s="721"/>
      <c r="IEV928" s="3"/>
      <c r="IEW928" s="525"/>
      <c r="IEX928" s="3"/>
      <c r="IEY928" s="721"/>
      <c r="IEZ928" s="3"/>
      <c r="IFA928" s="525"/>
      <c r="IFB928" s="3"/>
      <c r="IFC928" s="721"/>
      <c r="IFD928" s="3"/>
      <c r="IFE928" s="525"/>
      <c r="IFF928" s="3"/>
      <c r="IFG928" s="721"/>
      <c r="IFH928" s="3"/>
      <c r="IFI928" s="525"/>
      <c r="IFJ928" s="3"/>
      <c r="IFK928" s="721"/>
      <c r="IFL928" s="3"/>
      <c r="IFM928" s="525"/>
      <c r="IFN928" s="3"/>
      <c r="IFO928" s="721"/>
      <c r="IFP928" s="3"/>
      <c r="IFQ928" s="525"/>
      <c r="IFR928" s="3"/>
      <c r="IFS928" s="721"/>
      <c r="IFT928" s="3"/>
      <c r="IFU928" s="525"/>
      <c r="IFV928" s="3"/>
      <c r="IFW928" s="721"/>
      <c r="IFX928" s="3"/>
      <c r="IFY928" s="525"/>
      <c r="IFZ928" s="3"/>
      <c r="IGA928" s="721"/>
      <c r="IGB928" s="3"/>
      <c r="IGC928" s="525"/>
      <c r="IGD928" s="3"/>
      <c r="IGE928" s="721"/>
      <c r="IGF928" s="3"/>
      <c r="IGG928" s="525"/>
      <c r="IGH928" s="3"/>
      <c r="IGI928" s="721"/>
      <c r="IGJ928" s="3"/>
      <c r="IGK928" s="525"/>
      <c r="IGL928" s="3"/>
      <c r="IGM928" s="721"/>
      <c r="IGN928" s="3"/>
      <c r="IGO928" s="525"/>
      <c r="IGP928" s="3"/>
      <c r="IGQ928" s="721"/>
      <c r="IGR928" s="3"/>
      <c r="IGS928" s="525"/>
      <c r="IGT928" s="3"/>
      <c r="IGU928" s="721"/>
      <c r="IGV928" s="3"/>
      <c r="IGW928" s="525"/>
      <c r="IGX928" s="3"/>
      <c r="IGY928" s="721"/>
      <c r="IGZ928" s="3"/>
      <c r="IHA928" s="525"/>
      <c r="IHB928" s="3"/>
      <c r="IHC928" s="721"/>
      <c r="IHD928" s="3"/>
      <c r="IHE928" s="525"/>
      <c r="IHF928" s="3"/>
      <c r="IHG928" s="721"/>
      <c r="IHH928" s="3"/>
      <c r="IHI928" s="525"/>
      <c r="IHJ928" s="3"/>
      <c r="IHK928" s="721"/>
      <c r="IHL928" s="3"/>
      <c r="IHM928" s="525"/>
      <c r="IHN928" s="3"/>
      <c r="IHO928" s="721"/>
      <c r="IHP928" s="3"/>
      <c r="IHQ928" s="525"/>
      <c r="IHR928" s="3"/>
      <c r="IHS928" s="721"/>
      <c r="IHT928" s="3"/>
      <c r="IHU928" s="525"/>
      <c r="IHV928" s="3"/>
      <c r="IHW928" s="721"/>
      <c r="IHX928" s="3"/>
      <c r="IHY928" s="525"/>
      <c r="IHZ928" s="3"/>
      <c r="IIA928" s="721"/>
      <c r="IIB928" s="3"/>
      <c r="IIC928" s="525"/>
      <c r="IID928" s="3"/>
      <c r="IIE928" s="721"/>
      <c r="IIF928" s="3"/>
      <c r="IIG928" s="525"/>
      <c r="IIH928" s="3"/>
      <c r="III928" s="721"/>
      <c r="IIJ928" s="3"/>
      <c r="IIK928" s="525"/>
      <c r="IIL928" s="3"/>
      <c r="IIM928" s="721"/>
      <c r="IIN928" s="3"/>
      <c r="IIO928" s="525"/>
      <c r="IIP928" s="3"/>
      <c r="IIQ928" s="721"/>
      <c r="IIR928" s="3"/>
      <c r="IIS928" s="525"/>
      <c r="IIT928" s="3"/>
      <c r="IIU928" s="721"/>
      <c r="IIV928" s="3"/>
      <c r="IIW928" s="525"/>
      <c r="IIX928" s="3"/>
      <c r="IIY928" s="721"/>
      <c r="IIZ928" s="3"/>
      <c r="IJA928" s="525"/>
      <c r="IJB928" s="3"/>
      <c r="IJC928" s="721"/>
      <c r="IJD928" s="3"/>
      <c r="IJE928" s="525"/>
      <c r="IJF928" s="3"/>
      <c r="IJG928" s="721"/>
      <c r="IJH928" s="3"/>
      <c r="IJI928" s="525"/>
      <c r="IJJ928" s="3"/>
      <c r="IJK928" s="721"/>
      <c r="IJL928" s="3"/>
      <c r="IJM928" s="525"/>
      <c r="IJN928" s="3"/>
      <c r="IJO928" s="721"/>
      <c r="IJP928" s="3"/>
      <c r="IJQ928" s="525"/>
      <c r="IJR928" s="3"/>
      <c r="IJS928" s="721"/>
      <c r="IJT928" s="3"/>
      <c r="IJU928" s="525"/>
      <c r="IJV928" s="3"/>
      <c r="IJW928" s="721"/>
      <c r="IJX928" s="3"/>
      <c r="IJY928" s="525"/>
      <c r="IJZ928" s="3"/>
      <c r="IKA928" s="721"/>
      <c r="IKB928" s="3"/>
      <c r="IKC928" s="525"/>
      <c r="IKD928" s="3"/>
      <c r="IKE928" s="721"/>
      <c r="IKF928" s="3"/>
      <c r="IKG928" s="525"/>
      <c r="IKH928" s="3"/>
      <c r="IKI928" s="721"/>
      <c r="IKJ928" s="3"/>
      <c r="IKK928" s="525"/>
      <c r="IKL928" s="3"/>
      <c r="IKM928" s="721"/>
      <c r="IKN928" s="3"/>
      <c r="IKO928" s="525"/>
      <c r="IKP928" s="3"/>
      <c r="IKQ928" s="721"/>
      <c r="IKR928" s="3"/>
      <c r="IKS928" s="525"/>
      <c r="IKT928" s="3"/>
      <c r="IKU928" s="721"/>
      <c r="IKV928" s="3"/>
      <c r="IKW928" s="525"/>
      <c r="IKX928" s="3"/>
      <c r="IKY928" s="721"/>
      <c r="IKZ928" s="3"/>
      <c r="ILA928" s="525"/>
      <c r="ILB928" s="3"/>
      <c r="ILC928" s="721"/>
      <c r="ILD928" s="3"/>
      <c r="ILE928" s="525"/>
      <c r="ILF928" s="3"/>
      <c r="ILG928" s="721"/>
      <c r="ILH928" s="3"/>
      <c r="ILI928" s="525"/>
      <c r="ILJ928" s="3"/>
      <c r="ILK928" s="721"/>
      <c r="ILL928" s="3"/>
      <c r="ILM928" s="525"/>
      <c r="ILN928" s="3"/>
      <c r="ILO928" s="721"/>
      <c r="ILP928" s="3"/>
      <c r="ILQ928" s="525"/>
      <c r="ILR928" s="3"/>
      <c r="ILS928" s="721"/>
      <c r="ILT928" s="3"/>
      <c r="ILU928" s="525"/>
      <c r="ILV928" s="3"/>
      <c r="ILW928" s="721"/>
      <c r="ILX928" s="3"/>
      <c r="ILY928" s="525"/>
      <c r="ILZ928" s="3"/>
      <c r="IMA928" s="721"/>
      <c r="IMB928" s="3"/>
      <c r="IMC928" s="525"/>
      <c r="IMD928" s="3"/>
      <c r="IME928" s="721"/>
      <c r="IMF928" s="3"/>
      <c r="IMG928" s="525"/>
      <c r="IMH928" s="3"/>
      <c r="IMI928" s="721"/>
      <c r="IMJ928" s="3"/>
      <c r="IMK928" s="525"/>
      <c r="IML928" s="3"/>
      <c r="IMM928" s="721"/>
      <c r="IMN928" s="3"/>
      <c r="IMO928" s="525"/>
      <c r="IMP928" s="3"/>
      <c r="IMQ928" s="721"/>
      <c r="IMR928" s="3"/>
      <c r="IMS928" s="525"/>
      <c r="IMT928" s="3"/>
      <c r="IMU928" s="721"/>
      <c r="IMV928" s="3"/>
      <c r="IMW928" s="525"/>
      <c r="IMX928" s="3"/>
      <c r="IMY928" s="721"/>
      <c r="IMZ928" s="3"/>
      <c r="INA928" s="525"/>
      <c r="INB928" s="3"/>
      <c r="INC928" s="721"/>
      <c r="IND928" s="3"/>
      <c r="INE928" s="525"/>
      <c r="INF928" s="3"/>
      <c r="ING928" s="721"/>
      <c r="INH928" s="3"/>
      <c r="INI928" s="525"/>
      <c r="INJ928" s="3"/>
      <c r="INK928" s="721"/>
      <c r="INL928" s="3"/>
      <c r="INM928" s="525"/>
      <c r="INN928" s="3"/>
      <c r="INO928" s="721"/>
      <c r="INP928" s="3"/>
      <c r="INQ928" s="525"/>
      <c r="INR928" s="3"/>
      <c r="INS928" s="721"/>
      <c r="INT928" s="3"/>
      <c r="INU928" s="525"/>
      <c r="INV928" s="3"/>
      <c r="INW928" s="721"/>
      <c r="INX928" s="3"/>
      <c r="INY928" s="525"/>
      <c r="INZ928" s="3"/>
      <c r="IOA928" s="721"/>
      <c r="IOB928" s="3"/>
      <c r="IOC928" s="525"/>
      <c r="IOD928" s="3"/>
      <c r="IOE928" s="721"/>
      <c r="IOF928" s="3"/>
      <c r="IOG928" s="525"/>
      <c r="IOH928" s="3"/>
      <c r="IOI928" s="721"/>
      <c r="IOJ928" s="3"/>
      <c r="IOK928" s="525"/>
      <c r="IOL928" s="3"/>
      <c r="IOM928" s="721"/>
      <c r="ION928" s="3"/>
      <c r="IOO928" s="525"/>
      <c r="IOP928" s="3"/>
      <c r="IOQ928" s="721"/>
      <c r="IOR928" s="3"/>
      <c r="IOS928" s="525"/>
      <c r="IOT928" s="3"/>
      <c r="IOU928" s="721"/>
      <c r="IOV928" s="3"/>
      <c r="IOW928" s="525"/>
      <c r="IOX928" s="3"/>
      <c r="IOY928" s="721"/>
      <c r="IOZ928" s="3"/>
      <c r="IPA928" s="525"/>
      <c r="IPB928" s="3"/>
      <c r="IPC928" s="721"/>
      <c r="IPD928" s="3"/>
      <c r="IPE928" s="525"/>
      <c r="IPF928" s="3"/>
      <c r="IPG928" s="721"/>
      <c r="IPH928" s="3"/>
      <c r="IPI928" s="525"/>
      <c r="IPJ928" s="3"/>
      <c r="IPK928" s="721"/>
      <c r="IPL928" s="3"/>
      <c r="IPM928" s="525"/>
      <c r="IPN928" s="3"/>
      <c r="IPO928" s="721"/>
      <c r="IPP928" s="3"/>
      <c r="IPQ928" s="525"/>
      <c r="IPR928" s="3"/>
      <c r="IPS928" s="721"/>
      <c r="IPT928" s="3"/>
      <c r="IPU928" s="525"/>
      <c r="IPV928" s="3"/>
      <c r="IPW928" s="721"/>
      <c r="IPX928" s="3"/>
      <c r="IPY928" s="525"/>
      <c r="IPZ928" s="3"/>
      <c r="IQA928" s="721"/>
      <c r="IQB928" s="3"/>
      <c r="IQC928" s="525"/>
      <c r="IQD928" s="3"/>
      <c r="IQE928" s="721"/>
      <c r="IQF928" s="3"/>
      <c r="IQG928" s="525"/>
      <c r="IQH928" s="3"/>
      <c r="IQI928" s="721"/>
      <c r="IQJ928" s="3"/>
      <c r="IQK928" s="525"/>
      <c r="IQL928" s="3"/>
      <c r="IQM928" s="721"/>
      <c r="IQN928" s="3"/>
      <c r="IQO928" s="525"/>
      <c r="IQP928" s="3"/>
      <c r="IQQ928" s="721"/>
      <c r="IQR928" s="3"/>
      <c r="IQS928" s="525"/>
      <c r="IQT928" s="3"/>
      <c r="IQU928" s="721"/>
      <c r="IQV928" s="3"/>
      <c r="IQW928" s="525"/>
      <c r="IQX928" s="3"/>
      <c r="IQY928" s="721"/>
      <c r="IQZ928" s="3"/>
      <c r="IRA928" s="525"/>
      <c r="IRB928" s="3"/>
      <c r="IRC928" s="721"/>
      <c r="IRD928" s="3"/>
      <c r="IRE928" s="525"/>
      <c r="IRF928" s="3"/>
      <c r="IRG928" s="721"/>
      <c r="IRH928" s="3"/>
      <c r="IRI928" s="525"/>
      <c r="IRJ928" s="3"/>
      <c r="IRK928" s="721"/>
      <c r="IRL928" s="3"/>
      <c r="IRM928" s="525"/>
      <c r="IRN928" s="3"/>
      <c r="IRO928" s="721"/>
      <c r="IRP928" s="3"/>
      <c r="IRQ928" s="525"/>
      <c r="IRR928" s="3"/>
      <c r="IRS928" s="721"/>
      <c r="IRT928" s="3"/>
      <c r="IRU928" s="525"/>
      <c r="IRV928" s="3"/>
      <c r="IRW928" s="721"/>
      <c r="IRX928" s="3"/>
      <c r="IRY928" s="525"/>
      <c r="IRZ928" s="3"/>
      <c r="ISA928" s="721"/>
      <c r="ISB928" s="3"/>
      <c r="ISC928" s="525"/>
      <c r="ISD928" s="3"/>
      <c r="ISE928" s="721"/>
      <c r="ISF928" s="3"/>
      <c r="ISG928" s="525"/>
      <c r="ISH928" s="3"/>
      <c r="ISI928" s="721"/>
      <c r="ISJ928" s="3"/>
      <c r="ISK928" s="525"/>
      <c r="ISL928" s="3"/>
      <c r="ISM928" s="721"/>
      <c r="ISN928" s="3"/>
      <c r="ISO928" s="525"/>
      <c r="ISP928" s="3"/>
      <c r="ISQ928" s="721"/>
      <c r="ISR928" s="3"/>
      <c r="ISS928" s="525"/>
      <c r="IST928" s="3"/>
      <c r="ISU928" s="721"/>
      <c r="ISV928" s="3"/>
      <c r="ISW928" s="525"/>
      <c r="ISX928" s="3"/>
      <c r="ISY928" s="721"/>
      <c r="ISZ928" s="3"/>
      <c r="ITA928" s="525"/>
      <c r="ITB928" s="3"/>
      <c r="ITC928" s="721"/>
      <c r="ITD928" s="3"/>
      <c r="ITE928" s="525"/>
      <c r="ITF928" s="3"/>
      <c r="ITG928" s="721"/>
      <c r="ITH928" s="3"/>
      <c r="ITI928" s="525"/>
      <c r="ITJ928" s="3"/>
      <c r="ITK928" s="721"/>
      <c r="ITL928" s="3"/>
      <c r="ITM928" s="525"/>
      <c r="ITN928" s="3"/>
      <c r="ITO928" s="721"/>
      <c r="ITP928" s="3"/>
      <c r="ITQ928" s="525"/>
      <c r="ITR928" s="3"/>
      <c r="ITS928" s="721"/>
      <c r="ITT928" s="3"/>
      <c r="ITU928" s="525"/>
      <c r="ITV928" s="3"/>
      <c r="ITW928" s="721"/>
      <c r="ITX928" s="3"/>
      <c r="ITY928" s="525"/>
      <c r="ITZ928" s="3"/>
      <c r="IUA928" s="721"/>
      <c r="IUB928" s="3"/>
      <c r="IUC928" s="525"/>
      <c r="IUD928" s="3"/>
      <c r="IUE928" s="721"/>
      <c r="IUF928" s="3"/>
      <c r="IUG928" s="525"/>
      <c r="IUH928" s="3"/>
      <c r="IUI928" s="721"/>
      <c r="IUJ928" s="3"/>
      <c r="IUK928" s="525"/>
      <c r="IUL928" s="3"/>
      <c r="IUM928" s="721"/>
      <c r="IUN928" s="3"/>
      <c r="IUO928" s="525"/>
      <c r="IUP928" s="3"/>
      <c r="IUQ928" s="721"/>
      <c r="IUR928" s="3"/>
      <c r="IUS928" s="525"/>
      <c r="IUT928" s="3"/>
      <c r="IUU928" s="721"/>
      <c r="IUV928" s="3"/>
      <c r="IUW928" s="525"/>
      <c r="IUX928" s="3"/>
      <c r="IUY928" s="721"/>
      <c r="IUZ928" s="3"/>
      <c r="IVA928" s="525"/>
      <c r="IVB928" s="3"/>
      <c r="IVC928" s="721"/>
      <c r="IVD928" s="3"/>
      <c r="IVE928" s="525"/>
      <c r="IVF928" s="3"/>
      <c r="IVG928" s="721"/>
      <c r="IVH928" s="3"/>
      <c r="IVI928" s="525"/>
      <c r="IVJ928" s="3"/>
      <c r="IVK928" s="721"/>
      <c r="IVL928" s="3"/>
      <c r="IVM928" s="525"/>
      <c r="IVN928" s="3"/>
      <c r="IVO928" s="721"/>
      <c r="IVP928" s="3"/>
      <c r="IVQ928" s="525"/>
      <c r="IVR928" s="3"/>
      <c r="IVS928" s="721"/>
      <c r="IVT928" s="3"/>
      <c r="IVU928" s="525"/>
      <c r="IVV928" s="3"/>
      <c r="IVW928" s="721"/>
      <c r="IVX928" s="3"/>
      <c r="IVY928" s="525"/>
      <c r="IVZ928" s="3"/>
      <c r="IWA928" s="721"/>
      <c r="IWB928" s="3"/>
      <c r="IWC928" s="525"/>
      <c r="IWD928" s="3"/>
      <c r="IWE928" s="721"/>
      <c r="IWF928" s="3"/>
      <c r="IWG928" s="525"/>
      <c r="IWH928" s="3"/>
      <c r="IWI928" s="721"/>
      <c r="IWJ928" s="3"/>
      <c r="IWK928" s="525"/>
      <c r="IWL928" s="3"/>
      <c r="IWM928" s="721"/>
      <c r="IWN928" s="3"/>
      <c r="IWO928" s="525"/>
      <c r="IWP928" s="3"/>
      <c r="IWQ928" s="721"/>
      <c r="IWR928" s="3"/>
      <c r="IWS928" s="525"/>
      <c r="IWT928" s="3"/>
      <c r="IWU928" s="721"/>
      <c r="IWV928" s="3"/>
      <c r="IWW928" s="525"/>
      <c r="IWX928" s="3"/>
      <c r="IWY928" s="721"/>
      <c r="IWZ928" s="3"/>
      <c r="IXA928" s="525"/>
      <c r="IXB928" s="3"/>
      <c r="IXC928" s="721"/>
      <c r="IXD928" s="3"/>
      <c r="IXE928" s="525"/>
      <c r="IXF928" s="3"/>
      <c r="IXG928" s="721"/>
      <c r="IXH928" s="3"/>
      <c r="IXI928" s="525"/>
      <c r="IXJ928" s="3"/>
      <c r="IXK928" s="721"/>
      <c r="IXL928" s="3"/>
      <c r="IXM928" s="525"/>
      <c r="IXN928" s="3"/>
      <c r="IXO928" s="721"/>
      <c r="IXP928" s="3"/>
      <c r="IXQ928" s="525"/>
      <c r="IXR928" s="3"/>
      <c r="IXS928" s="721"/>
      <c r="IXT928" s="3"/>
      <c r="IXU928" s="525"/>
      <c r="IXV928" s="3"/>
      <c r="IXW928" s="721"/>
      <c r="IXX928" s="3"/>
      <c r="IXY928" s="525"/>
      <c r="IXZ928" s="3"/>
      <c r="IYA928" s="721"/>
      <c r="IYB928" s="3"/>
      <c r="IYC928" s="525"/>
      <c r="IYD928" s="3"/>
      <c r="IYE928" s="721"/>
      <c r="IYF928" s="3"/>
      <c r="IYG928" s="525"/>
      <c r="IYH928" s="3"/>
      <c r="IYI928" s="721"/>
      <c r="IYJ928" s="3"/>
      <c r="IYK928" s="525"/>
      <c r="IYL928" s="3"/>
      <c r="IYM928" s="721"/>
      <c r="IYN928" s="3"/>
      <c r="IYO928" s="525"/>
      <c r="IYP928" s="3"/>
      <c r="IYQ928" s="721"/>
      <c r="IYR928" s="3"/>
      <c r="IYS928" s="525"/>
      <c r="IYT928" s="3"/>
      <c r="IYU928" s="721"/>
      <c r="IYV928" s="3"/>
      <c r="IYW928" s="525"/>
      <c r="IYX928" s="3"/>
      <c r="IYY928" s="721"/>
      <c r="IYZ928" s="3"/>
      <c r="IZA928" s="525"/>
      <c r="IZB928" s="3"/>
      <c r="IZC928" s="721"/>
      <c r="IZD928" s="3"/>
      <c r="IZE928" s="525"/>
      <c r="IZF928" s="3"/>
      <c r="IZG928" s="721"/>
      <c r="IZH928" s="3"/>
      <c r="IZI928" s="525"/>
      <c r="IZJ928" s="3"/>
      <c r="IZK928" s="721"/>
      <c r="IZL928" s="3"/>
      <c r="IZM928" s="525"/>
      <c r="IZN928" s="3"/>
      <c r="IZO928" s="721"/>
      <c r="IZP928" s="3"/>
      <c r="IZQ928" s="525"/>
      <c r="IZR928" s="3"/>
      <c r="IZS928" s="721"/>
      <c r="IZT928" s="3"/>
      <c r="IZU928" s="525"/>
      <c r="IZV928" s="3"/>
      <c r="IZW928" s="721"/>
      <c r="IZX928" s="3"/>
      <c r="IZY928" s="525"/>
      <c r="IZZ928" s="3"/>
      <c r="JAA928" s="721"/>
      <c r="JAB928" s="3"/>
      <c r="JAC928" s="525"/>
      <c r="JAD928" s="3"/>
      <c r="JAE928" s="721"/>
      <c r="JAF928" s="3"/>
      <c r="JAG928" s="525"/>
      <c r="JAH928" s="3"/>
      <c r="JAI928" s="721"/>
      <c r="JAJ928" s="3"/>
      <c r="JAK928" s="525"/>
      <c r="JAL928" s="3"/>
      <c r="JAM928" s="721"/>
      <c r="JAN928" s="3"/>
      <c r="JAO928" s="525"/>
      <c r="JAP928" s="3"/>
      <c r="JAQ928" s="721"/>
      <c r="JAR928" s="3"/>
      <c r="JAS928" s="525"/>
      <c r="JAT928" s="3"/>
      <c r="JAU928" s="721"/>
      <c r="JAV928" s="3"/>
      <c r="JAW928" s="525"/>
      <c r="JAX928" s="3"/>
      <c r="JAY928" s="721"/>
      <c r="JAZ928" s="3"/>
      <c r="JBA928" s="525"/>
      <c r="JBB928" s="3"/>
      <c r="JBC928" s="721"/>
      <c r="JBD928" s="3"/>
      <c r="JBE928" s="525"/>
      <c r="JBF928" s="3"/>
      <c r="JBG928" s="721"/>
      <c r="JBH928" s="3"/>
      <c r="JBI928" s="525"/>
      <c r="JBJ928" s="3"/>
      <c r="JBK928" s="721"/>
      <c r="JBL928" s="3"/>
      <c r="JBM928" s="525"/>
      <c r="JBN928" s="3"/>
      <c r="JBO928" s="721"/>
      <c r="JBP928" s="3"/>
      <c r="JBQ928" s="525"/>
      <c r="JBR928" s="3"/>
      <c r="JBS928" s="721"/>
      <c r="JBT928" s="3"/>
      <c r="JBU928" s="525"/>
      <c r="JBV928" s="3"/>
      <c r="JBW928" s="721"/>
      <c r="JBX928" s="3"/>
      <c r="JBY928" s="525"/>
      <c r="JBZ928" s="3"/>
      <c r="JCA928" s="721"/>
      <c r="JCB928" s="3"/>
      <c r="JCC928" s="525"/>
      <c r="JCD928" s="3"/>
      <c r="JCE928" s="721"/>
      <c r="JCF928" s="3"/>
      <c r="JCG928" s="525"/>
      <c r="JCH928" s="3"/>
      <c r="JCI928" s="721"/>
      <c r="JCJ928" s="3"/>
      <c r="JCK928" s="525"/>
      <c r="JCL928" s="3"/>
      <c r="JCM928" s="721"/>
      <c r="JCN928" s="3"/>
      <c r="JCO928" s="525"/>
      <c r="JCP928" s="3"/>
      <c r="JCQ928" s="721"/>
      <c r="JCR928" s="3"/>
      <c r="JCS928" s="525"/>
      <c r="JCT928" s="3"/>
      <c r="JCU928" s="721"/>
      <c r="JCV928" s="3"/>
      <c r="JCW928" s="525"/>
      <c r="JCX928" s="3"/>
      <c r="JCY928" s="721"/>
      <c r="JCZ928" s="3"/>
      <c r="JDA928" s="525"/>
      <c r="JDB928" s="3"/>
      <c r="JDC928" s="721"/>
      <c r="JDD928" s="3"/>
      <c r="JDE928" s="525"/>
      <c r="JDF928" s="3"/>
      <c r="JDG928" s="721"/>
      <c r="JDH928" s="3"/>
      <c r="JDI928" s="525"/>
      <c r="JDJ928" s="3"/>
      <c r="JDK928" s="721"/>
      <c r="JDL928" s="3"/>
      <c r="JDM928" s="525"/>
      <c r="JDN928" s="3"/>
      <c r="JDO928" s="721"/>
      <c r="JDP928" s="3"/>
      <c r="JDQ928" s="525"/>
      <c r="JDR928" s="3"/>
      <c r="JDS928" s="721"/>
      <c r="JDT928" s="3"/>
      <c r="JDU928" s="525"/>
      <c r="JDV928" s="3"/>
      <c r="JDW928" s="721"/>
      <c r="JDX928" s="3"/>
      <c r="JDY928" s="525"/>
      <c r="JDZ928" s="3"/>
      <c r="JEA928" s="721"/>
      <c r="JEB928" s="3"/>
      <c r="JEC928" s="525"/>
      <c r="JED928" s="3"/>
      <c r="JEE928" s="721"/>
      <c r="JEF928" s="3"/>
      <c r="JEG928" s="525"/>
      <c r="JEH928" s="3"/>
      <c r="JEI928" s="721"/>
      <c r="JEJ928" s="3"/>
      <c r="JEK928" s="525"/>
      <c r="JEL928" s="3"/>
      <c r="JEM928" s="721"/>
      <c r="JEN928" s="3"/>
      <c r="JEO928" s="525"/>
      <c r="JEP928" s="3"/>
      <c r="JEQ928" s="721"/>
      <c r="JER928" s="3"/>
      <c r="JES928" s="525"/>
      <c r="JET928" s="3"/>
      <c r="JEU928" s="721"/>
      <c r="JEV928" s="3"/>
      <c r="JEW928" s="525"/>
      <c r="JEX928" s="3"/>
      <c r="JEY928" s="721"/>
      <c r="JEZ928" s="3"/>
      <c r="JFA928" s="525"/>
      <c r="JFB928" s="3"/>
      <c r="JFC928" s="721"/>
      <c r="JFD928" s="3"/>
      <c r="JFE928" s="525"/>
      <c r="JFF928" s="3"/>
      <c r="JFG928" s="721"/>
      <c r="JFH928" s="3"/>
      <c r="JFI928" s="525"/>
      <c r="JFJ928" s="3"/>
      <c r="JFK928" s="721"/>
      <c r="JFL928" s="3"/>
      <c r="JFM928" s="525"/>
      <c r="JFN928" s="3"/>
      <c r="JFO928" s="721"/>
      <c r="JFP928" s="3"/>
      <c r="JFQ928" s="525"/>
      <c r="JFR928" s="3"/>
      <c r="JFS928" s="721"/>
      <c r="JFT928" s="3"/>
      <c r="JFU928" s="525"/>
      <c r="JFV928" s="3"/>
      <c r="JFW928" s="721"/>
      <c r="JFX928" s="3"/>
      <c r="JFY928" s="525"/>
      <c r="JFZ928" s="3"/>
      <c r="JGA928" s="721"/>
      <c r="JGB928" s="3"/>
      <c r="JGC928" s="525"/>
      <c r="JGD928" s="3"/>
      <c r="JGE928" s="721"/>
      <c r="JGF928" s="3"/>
      <c r="JGG928" s="525"/>
      <c r="JGH928" s="3"/>
      <c r="JGI928" s="721"/>
      <c r="JGJ928" s="3"/>
      <c r="JGK928" s="525"/>
      <c r="JGL928" s="3"/>
      <c r="JGM928" s="721"/>
      <c r="JGN928" s="3"/>
      <c r="JGO928" s="525"/>
      <c r="JGP928" s="3"/>
      <c r="JGQ928" s="721"/>
      <c r="JGR928" s="3"/>
      <c r="JGS928" s="525"/>
      <c r="JGT928" s="3"/>
      <c r="JGU928" s="721"/>
      <c r="JGV928" s="3"/>
      <c r="JGW928" s="525"/>
      <c r="JGX928" s="3"/>
      <c r="JGY928" s="721"/>
      <c r="JGZ928" s="3"/>
      <c r="JHA928" s="525"/>
      <c r="JHB928" s="3"/>
      <c r="JHC928" s="721"/>
      <c r="JHD928" s="3"/>
      <c r="JHE928" s="525"/>
      <c r="JHF928" s="3"/>
      <c r="JHG928" s="721"/>
      <c r="JHH928" s="3"/>
      <c r="JHI928" s="525"/>
      <c r="JHJ928" s="3"/>
      <c r="JHK928" s="721"/>
      <c r="JHL928" s="3"/>
      <c r="JHM928" s="525"/>
      <c r="JHN928" s="3"/>
      <c r="JHO928" s="721"/>
      <c r="JHP928" s="3"/>
      <c r="JHQ928" s="525"/>
      <c r="JHR928" s="3"/>
      <c r="JHS928" s="721"/>
      <c r="JHT928" s="3"/>
      <c r="JHU928" s="525"/>
      <c r="JHV928" s="3"/>
      <c r="JHW928" s="721"/>
      <c r="JHX928" s="3"/>
      <c r="JHY928" s="525"/>
      <c r="JHZ928" s="3"/>
      <c r="JIA928" s="721"/>
      <c r="JIB928" s="3"/>
      <c r="JIC928" s="525"/>
      <c r="JID928" s="3"/>
      <c r="JIE928" s="721"/>
      <c r="JIF928" s="3"/>
      <c r="JIG928" s="525"/>
      <c r="JIH928" s="3"/>
      <c r="JII928" s="721"/>
      <c r="JIJ928" s="3"/>
      <c r="JIK928" s="525"/>
      <c r="JIL928" s="3"/>
      <c r="JIM928" s="721"/>
      <c r="JIN928" s="3"/>
      <c r="JIO928" s="525"/>
      <c r="JIP928" s="3"/>
      <c r="JIQ928" s="721"/>
      <c r="JIR928" s="3"/>
      <c r="JIS928" s="525"/>
      <c r="JIT928" s="3"/>
      <c r="JIU928" s="721"/>
      <c r="JIV928" s="3"/>
      <c r="JIW928" s="525"/>
      <c r="JIX928" s="3"/>
      <c r="JIY928" s="721"/>
      <c r="JIZ928" s="3"/>
      <c r="JJA928" s="525"/>
      <c r="JJB928" s="3"/>
      <c r="JJC928" s="721"/>
      <c r="JJD928" s="3"/>
      <c r="JJE928" s="525"/>
      <c r="JJF928" s="3"/>
      <c r="JJG928" s="721"/>
      <c r="JJH928" s="3"/>
      <c r="JJI928" s="525"/>
      <c r="JJJ928" s="3"/>
      <c r="JJK928" s="721"/>
      <c r="JJL928" s="3"/>
      <c r="JJM928" s="525"/>
      <c r="JJN928" s="3"/>
      <c r="JJO928" s="721"/>
      <c r="JJP928" s="3"/>
      <c r="JJQ928" s="525"/>
      <c r="JJR928" s="3"/>
      <c r="JJS928" s="721"/>
      <c r="JJT928" s="3"/>
      <c r="JJU928" s="525"/>
      <c r="JJV928" s="3"/>
      <c r="JJW928" s="721"/>
      <c r="JJX928" s="3"/>
      <c r="JJY928" s="525"/>
      <c r="JJZ928" s="3"/>
      <c r="JKA928" s="721"/>
      <c r="JKB928" s="3"/>
      <c r="JKC928" s="525"/>
      <c r="JKD928" s="3"/>
      <c r="JKE928" s="721"/>
      <c r="JKF928" s="3"/>
      <c r="JKG928" s="525"/>
      <c r="JKH928" s="3"/>
      <c r="JKI928" s="721"/>
      <c r="JKJ928" s="3"/>
      <c r="JKK928" s="525"/>
      <c r="JKL928" s="3"/>
      <c r="JKM928" s="721"/>
      <c r="JKN928" s="3"/>
      <c r="JKO928" s="525"/>
      <c r="JKP928" s="3"/>
      <c r="JKQ928" s="721"/>
      <c r="JKR928" s="3"/>
      <c r="JKS928" s="525"/>
      <c r="JKT928" s="3"/>
      <c r="JKU928" s="721"/>
      <c r="JKV928" s="3"/>
      <c r="JKW928" s="525"/>
      <c r="JKX928" s="3"/>
      <c r="JKY928" s="721"/>
      <c r="JKZ928" s="3"/>
      <c r="JLA928" s="525"/>
      <c r="JLB928" s="3"/>
      <c r="JLC928" s="721"/>
      <c r="JLD928" s="3"/>
      <c r="JLE928" s="525"/>
      <c r="JLF928" s="3"/>
      <c r="JLG928" s="721"/>
      <c r="JLH928" s="3"/>
      <c r="JLI928" s="525"/>
      <c r="JLJ928" s="3"/>
      <c r="JLK928" s="721"/>
      <c r="JLL928" s="3"/>
      <c r="JLM928" s="525"/>
      <c r="JLN928" s="3"/>
      <c r="JLO928" s="721"/>
      <c r="JLP928" s="3"/>
      <c r="JLQ928" s="525"/>
      <c r="JLR928" s="3"/>
      <c r="JLS928" s="721"/>
      <c r="JLT928" s="3"/>
      <c r="JLU928" s="525"/>
      <c r="JLV928" s="3"/>
      <c r="JLW928" s="721"/>
      <c r="JLX928" s="3"/>
      <c r="JLY928" s="525"/>
      <c r="JLZ928" s="3"/>
      <c r="JMA928" s="721"/>
      <c r="JMB928" s="3"/>
      <c r="JMC928" s="525"/>
      <c r="JMD928" s="3"/>
      <c r="JME928" s="721"/>
      <c r="JMF928" s="3"/>
      <c r="JMG928" s="525"/>
      <c r="JMH928" s="3"/>
      <c r="JMI928" s="721"/>
      <c r="JMJ928" s="3"/>
      <c r="JMK928" s="525"/>
      <c r="JML928" s="3"/>
      <c r="JMM928" s="721"/>
      <c r="JMN928" s="3"/>
      <c r="JMO928" s="525"/>
      <c r="JMP928" s="3"/>
      <c r="JMQ928" s="721"/>
      <c r="JMR928" s="3"/>
      <c r="JMS928" s="525"/>
      <c r="JMT928" s="3"/>
      <c r="JMU928" s="721"/>
      <c r="JMV928" s="3"/>
      <c r="JMW928" s="525"/>
      <c r="JMX928" s="3"/>
      <c r="JMY928" s="721"/>
      <c r="JMZ928" s="3"/>
      <c r="JNA928" s="525"/>
      <c r="JNB928" s="3"/>
      <c r="JNC928" s="721"/>
      <c r="JND928" s="3"/>
      <c r="JNE928" s="525"/>
      <c r="JNF928" s="3"/>
      <c r="JNG928" s="721"/>
      <c r="JNH928" s="3"/>
      <c r="JNI928" s="525"/>
      <c r="JNJ928" s="3"/>
      <c r="JNK928" s="721"/>
      <c r="JNL928" s="3"/>
      <c r="JNM928" s="525"/>
      <c r="JNN928" s="3"/>
      <c r="JNO928" s="721"/>
      <c r="JNP928" s="3"/>
      <c r="JNQ928" s="525"/>
      <c r="JNR928" s="3"/>
      <c r="JNS928" s="721"/>
      <c r="JNT928" s="3"/>
      <c r="JNU928" s="525"/>
      <c r="JNV928" s="3"/>
      <c r="JNW928" s="721"/>
      <c r="JNX928" s="3"/>
      <c r="JNY928" s="525"/>
      <c r="JNZ928" s="3"/>
      <c r="JOA928" s="721"/>
      <c r="JOB928" s="3"/>
      <c r="JOC928" s="525"/>
      <c r="JOD928" s="3"/>
      <c r="JOE928" s="721"/>
      <c r="JOF928" s="3"/>
      <c r="JOG928" s="525"/>
      <c r="JOH928" s="3"/>
      <c r="JOI928" s="721"/>
      <c r="JOJ928" s="3"/>
      <c r="JOK928" s="525"/>
      <c r="JOL928" s="3"/>
      <c r="JOM928" s="721"/>
      <c r="JON928" s="3"/>
      <c r="JOO928" s="525"/>
      <c r="JOP928" s="3"/>
      <c r="JOQ928" s="721"/>
      <c r="JOR928" s="3"/>
      <c r="JOS928" s="525"/>
      <c r="JOT928" s="3"/>
      <c r="JOU928" s="721"/>
      <c r="JOV928" s="3"/>
      <c r="JOW928" s="525"/>
      <c r="JOX928" s="3"/>
      <c r="JOY928" s="721"/>
      <c r="JOZ928" s="3"/>
      <c r="JPA928" s="525"/>
      <c r="JPB928" s="3"/>
      <c r="JPC928" s="721"/>
      <c r="JPD928" s="3"/>
      <c r="JPE928" s="525"/>
      <c r="JPF928" s="3"/>
      <c r="JPG928" s="721"/>
      <c r="JPH928" s="3"/>
      <c r="JPI928" s="525"/>
      <c r="JPJ928" s="3"/>
      <c r="JPK928" s="721"/>
      <c r="JPL928" s="3"/>
      <c r="JPM928" s="525"/>
      <c r="JPN928" s="3"/>
      <c r="JPO928" s="721"/>
      <c r="JPP928" s="3"/>
      <c r="JPQ928" s="525"/>
      <c r="JPR928" s="3"/>
      <c r="JPS928" s="721"/>
      <c r="JPT928" s="3"/>
      <c r="JPU928" s="525"/>
      <c r="JPV928" s="3"/>
      <c r="JPW928" s="721"/>
      <c r="JPX928" s="3"/>
      <c r="JPY928" s="525"/>
      <c r="JPZ928" s="3"/>
      <c r="JQA928" s="721"/>
      <c r="JQB928" s="3"/>
      <c r="JQC928" s="525"/>
      <c r="JQD928" s="3"/>
      <c r="JQE928" s="721"/>
      <c r="JQF928" s="3"/>
      <c r="JQG928" s="525"/>
      <c r="JQH928" s="3"/>
      <c r="JQI928" s="721"/>
      <c r="JQJ928" s="3"/>
      <c r="JQK928" s="525"/>
      <c r="JQL928" s="3"/>
      <c r="JQM928" s="721"/>
      <c r="JQN928" s="3"/>
      <c r="JQO928" s="525"/>
      <c r="JQP928" s="3"/>
      <c r="JQQ928" s="721"/>
      <c r="JQR928" s="3"/>
      <c r="JQS928" s="525"/>
      <c r="JQT928" s="3"/>
      <c r="JQU928" s="721"/>
      <c r="JQV928" s="3"/>
      <c r="JQW928" s="525"/>
      <c r="JQX928" s="3"/>
      <c r="JQY928" s="721"/>
      <c r="JQZ928" s="3"/>
      <c r="JRA928" s="525"/>
      <c r="JRB928" s="3"/>
      <c r="JRC928" s="721"/>
      <c r="JRD928" s="3"/>
      <c r="JRE928" s="525"/>
      <c r="JRF928" s="3"/>
      <c r="JRG928" s="721"/>
      <c r="JRH928" s="3"/>
      <c r="JRI928" s="525"/>
      <c r="JRJ928" s="3"/>
      <c r="JRK928" s="721"/>
      <c r="JRL928" s="3"/>
      <c r="JRM928" s="525"/>
      <c r="JRN928" s="3"/>
      <c r="JRO928" s="721"/>
      <c r="JRP928" s="3"/>
      <c r="JRQ928" s="525"/>
      <c r="JRR928" s="3"/>
      <c r="JRS928" s="721"/>
      <c r="JRT928" s="3"/>
      <c r="JRU928" s="525"/>
      <c r="JRV928" s="3"/>
      <c r="JRW928" s="721"/>
      <c r="JRX928" s="3"/>
      <c r="JRY928" s="525"/>
      <c r="JRZ928" s="3"/>
      <c r="JSA928" s="721"/>
      <c r="JSB928" s="3"/>
      <c r="JSC928" s="525"/>
      <c r="JSD928" s="3"/>
      <c r="JSE928" s="721"/>
      <c r="JSF928" s="3"/>
      <c r="JSG928" s="525"/>
      <c r="JSH928" s="3"/>
      <c r="JSI928" s="721"/>
      <c r="JSJ928" s="3"/>
      <c r="JSK928" s="525"/>
      <c r="JSL928" s="3"/>
      <c r="JSM928" s="721"/>
      <c r="JSN928" s="3"/>
      <c r="JSO928" s="525"/>
      <c r="JSP928" s="3"/>
      <c r="JSQ928" s="721"/>
      <c r="JSR928" s="3"/>
      <c r="JSS928" s="525"/>
      <c r="JST928" s="3"/>
      <c r="JSU928" s="721"/>
      <c r="JSV928" s="3"/>
      <c r="JSW928" s="525"/>
      <c r="JSX928" s="3"/>
      <c r="JSY928" s="721"/>
      <c r="JSZ928" s="3"/>
      <c r="JTA928" s="525"/>
      <c r="JTB928" s="3"/>
      <c r="JTC928" s="721"/>
      <c r="JTD928" s="3"/>
      <c r="JTE928" s="525"/>
      <c r="JTF928" s="3"/>
      <c r="JTG928" s="721"/>
      <c r="JTH928" s="3"/>
      <c r="JTI928" s="525"/>
      <c r="JTJ928" s="3"/>
      <c r="JTK928" s="721"/>
      <c r="JTL928" s="3"/>
      <c r="JTM928" s="525"/>
      <c r="JTN928" s="3"/>
      <c r="JTO928" s="721"/>
      <c r="JTP928" s="3"/>
      <c r="JTQ928" s="525"/>
      <c r="JTR928" s="3"/>
      <c r="JTS928" s="721"/>
      <c r="JTT928" s="3"/>
      <c r="JTU928" s="525"/>
      <c r="JTV928" s="3"/>
      <c r="JTW928" s="721"/>
      <c r="JTX928" s="3"/>
      <c r="JTY928" s="525"/>
      <c r="JTZ928" s="3"/>
      <c r="JUA928" s="721"/>
      <c r="JUB928" s="3"/>
      <c r="JUC928" s="525"/>
      <c r="JUD928" s="3"/>
      <c r="JUE928" s="721"/>
      <c r="JUF928" s="3"/>
      <c r="JUG928" s="525"/>
      <c r="JUH928" s="3"/>
      <c r="JUI928" s="721"/>
      <c r="JUJ928" s="3"/>
      <c r="JUK928" s="525"/>
      <c r="JUL928" s="3"/>
      <c r="JUM928" s="721"/>
      <c r="JUN928" s="3"/>
      <c r="JUO928" s="525"/>
      <c r="JUP928" s="3"/>
      <c r="JUQ928" s="721"/>
      <c r="JUR928" s="3"/>
      <c r="JUS928" s="525"/>
      <c r="JUT928" s="3"/>
      <c r="JUU928" s="721"/>
      <c r="JUV928" s="3"/>
      <c r="JUW928" s="525"/>
      <c r="JUX928" s="3"/>
      <c r="JUY928" s="721"/>
      <c r="JUZ928" s="3"/>
      <c r="JVA928" s="525"/>
      <c r="JVB928" s="3"/>
      <c r="JVC928" s="721"/>
      <c r="JVD928" s="3"/>
      <c r="JVE928" s="525"/>
      <c r="JVF928" s="3"/>
      <c r="JVG928" s="721"/>
      <c r="JVH928" s="3"/>
      <c r="JVI928" s="525"/>
      <c r="JVJ928" s="3"/>
      <c r="JVK928" s="721"/>
      <c r="JVL928" s="3"/>
      <c r="JVM928" s="525"/>
      <c r="JVN928" s="3"/>
      <c r="JVO928" s="721"/>
      <c r="JVP928" s="3"/>
      <c r="JVQ928" s="525"/>
      <c r="JVR928" s="3"/>
      <c r="JVS928" s="721"/>
      <c r="JVT928" s="3"/>
      <c r="JVU928" s="525"/>
      <c r="JVV928" s="3"/>
      <c r="JVW928" s="721"/>
      <c r="JVX928" s="3"/>
      <c r="JVY928" s="525"/>
      <c r="JVZ928" s="3"/>
      <c r="JWA928" s="721"/>
      <c r="JWB928" s="3"/>
      <c r="JWC928" s="525"/>
      <c r="JWD928" s="3"/>
      <c r="JWE928" s="721"/>
      <c r="JWF928" s="3"/>
      <c r="JWG928" s="525"/>
      <c r="JWH928" s="3"/>
      <c r="JWI928" s="721"/>
      <c r="JWJ928" s="3"/>
      <c r="JWK928" s="525"/>
      <c r="JWL928" s="3"/>
      <c r="JWM928" s="721"/>
      <c r="JWN928" s="3"/>
      <c r="JWO928" s="525"/>
      <c r="JWP928" s="3"/>
      <c r="JWQ928" s="721"/>
      <c r="JWR928" s="3"/>
      <c r="JWS928" s="525"/>
      <c r="JWT928" s="3"/>
      <c r="JWU928" s="721"/>
      <c r="JWV928" s="3"/>
      <c r="JWW928" s="525"/>
      <c r="JWX928" s="3"/>
      <c r="JWY928" s="721"/>
      <c r="JWZ928" s="3"/>
      <c r="JXA928" s="525"/>
      <c r="JXB928" s="3"/>
      <c r="JXC928" s="721"/>
      <c r="JXD928" s="3"/>
      <c r="JXE928" s="525"/>
      <c r="JXF928" s="3"/>
      <c r="JXG928" s="721"/>
      <c r="JXH928" s="3"/>
      <c r="JXI928" s="525"/>
      <c r="JXJ928" s="3"/>
      <c r="JXK928" s="721"/>
      <c r="JXL928" s="3"/>
      <c r="JXM928" s="525"/>
      <c r="JXN928" s="3"/>
      <c r="JXO928" s="721"/>
      <c r="JXP928" s="3"/>
      <c r="JXQ928" s="525"/>
      <c r="JXR928" s="3"/>
      <c r="JXS928" s="721"/>
      <c r="JXT928" s="3"/>
      <c r="JXU928" s="525"/>
      <c r="JXV928" s="3"/>
      <c r="JXW928" s="721"/>
      <c r="JXX928" s="3"/>
      <c r="JXY928" s="525"/>
      <c r="JXZ928" s="3"/>
      <c r="JYA928" s="721"/>
      <c r="JYB928" s="3"/>
      <c r="JYC928" s="525"/>
      <c r="JYD928" s="3"/>
      <c r="JYE928" s="721"/>
      <c r="JYF928" s="3"/>
      <c r="JYG928" s="525"/>
      <c r="JYH928" s="3"/>
      <c r="JYI928" s="721"/>
      <c r="JYJ928" s="3"/>
      <c r="JYK928" s="525"/>
      <c r="JYL928" s="3"/>
      <c r="JYM928" s="721"/>
      <c r="JYN928" s="3"/>
      <c r="JYO928" s="525"/>
      <c r="JYP928" s="3"/>
      <c r="JYQ928" s="721"/>
      <c r="JYR928" s="3"/>
      <c r="JYS928" s="525"/>
      <c r="JYT928" s="3"/>
      <c r="JYU928" s="721"/>
      <c r="JYV928" s="3"/>
      <c r="JYW928" s="525"/>
      <c r="JYX928" s="3"/>
      <c r="JYY928" s="721"/>
      <c r="JYZ928" s="3"/>
      <c r="JZA928" s="525"/>
      <c r="JZB928" s="3"/>
      <c r="JZC928" s="721"/>
      <c r="JZD928" s="3"/>
      <c r="JZE928" s="525"/>
      <c r="JZF928" s="3"/>
      <c r="JZG928" s="721"/>
      <c r="JZH928" s="3"/>
      <c r="JZI928" s="525"/>
      <c r="JZJ928" s="3"/>
      <c r="JZK928" s="721"/>
      <c r="JZL928" s="3"/>
      <c r="JZM928" s="525"/>
      <c r="JZN928" s="3"/>
      <c r="JZO928" s="721"/>
      <c r="JZP928" s="3"/>
      <c r="JZQ928" s="525"/>
      <c r="JZR928" s="3"/>
      <c r="JZS928" s="721"/>
      <c r="JZT928" s="3"/>
      <c r="JZU928" s="525"/>
      <c r="JZV928" s="3"/>
      <c r="JZW928" s="721"/>
      <c r="JZX928" s="3"/>
      <c r="JZY928" s="525"/>
      <c r="JZZ928" s="3"/>
      <c r="KAA928" s="721"/>
      <c r="KAB928" s="3"/>
      <c r="KAC928" s="525"/>
      <c r="KAD928" s="3"/>
      <c r="KAE928" s="721"/>
      <c r="KAF928" s="3"/>
      <c r="KAG928" s="525"/>
      <c r="KAH928" s="3"/>
      <c r="KAI928" s="721"/>
      <c r="KAJ928" s="3"/>
      <c r="KAK928" s="525"/>
      <c r="KAL928" s="3"/>
      <c r="KAM928" s="721"/>
      <c r="KAN928" s="3"/>
      <c r="KAO928" s="525"/>
      <c r="KAP928" s="3"/>
      <c r="KAQ928" s="721"/>
      <c r="KAR928" s="3"/>
      <c r="KAS928" s="525"/>
      <c r="KAT928" s="3"/>
      <c r="KAU928" s="721"/>
      <c r="KAV928" s="3"/>
      <c r="KAW928" s="525"/>
      <c r="KAX928" s="3"/>
      <c r="KAY928" s="721"/>
      <c r="KAZ928" s="3"/>
      <c r="KBA928" s="525"/>
      <c r="KBB928" s="3"/>
      <c r="KBC928" s="721"/>
      <c r="KBD928" s="3"/>
      <c r="KBE928" s="525"/>
      <c r="KBF928" s="3"/>
      <c r="KBG928" s="721"/>
      <c r="KBH928" s="3"/>
      <c r="KBI928" s="525"/>
      <c r="KBJ928" s="3"/>
      <c r="KBK928" s="721"/>
      <c r="KBL928" s="3"/>
      <c r="KBM928" s="525"/>
      <c r="KBN928" s="3"/>
      <c r="KBO928" s="721"/>
      <c r="KBP928" s="3"/>
      <c r="KBQ928" s="525"/>
      <c r="KBR928" s="3"/>
      <c r="KBS928" s="721"/>
      <c r="KBT928" s="3"/>
      <c r="KBU928" s="525"/>
      <c r="KBV928" s="3"/>
      <c r="KBW928" s="721"/>
      <c r="KBX928" s="3"/>
      <c r="KBY928" s="525"/>
      <c r="KBZ928" s="3"/>
      <c r="KCA928" s="721"/>
      <c r="KCB928" s="3"/>
      <c r="KCC928" s="525"/>
      <c r="KCD928" s="3"/>
      <c r="KCE928" s="721"/>
      <c r="KCF928" s="3"/>
      <c r="KCG928" s="525"/>
      <c r="KCH928" s="3"/>
      <c r="KCI928" s="721"/>
      <c r="KCJ928" s="3"/>
      <c r="KCK928" s="525"/>
      <c r="KCL928" s="3"/>
      <c r="KCM928" s="721"/>
      <c r="KCN928" s="3"/>
      <c r="KCO928" s="525"/>
      <c r="KCP928" s="3"/>
      <c r="KCQ928" s="721"/>
      <c r="KCR928" s="3"/>
      <c r="KCS928" s="525"/>
      <c r="KCT928" s="3"/>
      <c r="KCU928" s="721"/>
      <c r="KCV928" s="3"/>
      <c r="KCW928" s="525"/>
      <c r="KCX928" s="3"/>
      <c r="KCY928" s="721"/>
      <c r="KCZ928" s="3"/>
      <c r="KDA928" s="525"/>
      <c r="KDB928" s="3"/>
      <c r="KDC928" s="721"/>
      <c r="KDD928" s="3"/>
      <c r="KDE928" s="525"/>
      <c r="KDF928" s="3"/>
      <c r="KDG928" s="721"/>
      <c r="KDH928" s="3"/>
      <c r="KDI928" s="525"/>
      <c r="KDJ928" s="3"/>
      <c r="KDK928" s="721"/>
      <c r="KDL928" s="3"/>
      <c r="KDM928" s="525"/>
      <c r="KDN928" s="3"/>
      <c r="KDO928" s="721"/>
      <c r="KDP928" s="3"/>
      <c r="KDQ928" s="525"/>
      <c r="KDR928" s="3"/>
      <c r="KDS928" s="721"/>
      <c r="KDT928" s="3"/>
      <c r="KDU928" s="525"/>
      <c r="KDV928" s="3"/>
      <c r="KDW928" s="721"/>
      <c r="KDX928" s="3"/>
      <c r="KDY928" s="525"/>
      <c r="KDZ928" s="3"/>
      <c r="KEA928" s="721"/>
      <c r="KEB928" s="3"/>
      <c r="KEC928" s="525"/>
      <c r="KED928" s="3"/>
      <c r="KEE928" s="721"/>
      <c r="KEF928" s="3"/>
      <c r="KEG928" s="525"/>
      <c r="KEH928" s="3"/>
      <c r="KEI928" s="721"/>
      <c r="KEJ928" s="3"/>
      <c r="KEK928" s="525"/>
      <c r="KEL928" s="3"/>
      <c r="KEM928" s="721"/>
      <c r="KEN928" s="3"/>
      <c r="KEO928" s="525"/>
      <c r="KEP928" s="3"/>
      <c r="KEQ928" s="721"/>
      <c r="KER928" s="3"/>
      <c r="KES928" s="525"/>
      <c r="KET928" s="3"/>
      <c r="KEU928" s="721"/>
      <c r="KEV928" s="3"/>
      <c r="KEW928" s="525"/>
      <c r="KEX928" s="3"/>
      <c r="KEY928" s="721"/>
      <c r="KEZ928" s="3"/>
      <c r="KFA928" s="525"/>
      <c r="KFB928" s="3"/>
      <c r="KFC928" s="721"/>
      <c r="KFD928" s="3"/>
      <c r="KFE928" s="525"/>
      <c r="KFF928" s="3"/>
      <c r="KFG928" s="721"/>
      <c r="KFH928" s="3"/>
      <c r="KFI928" s="525"/>
      <c r="KFJ928" s="3"/>
      <c r="KFK928" s="721"/>
      <c r="KFL928" s="3"/>
      <c r="KFM928" s="525"/>
      <c r="KFN928" s="3"/>
      <c r="KFO928" s="721"/>
      <c r="KFP928" s="3"/>
      <c r="KFQ928" s="525"/>
      <c r="KFR928" s="3"/>
      <c r="KFS928" s="721"/>
      <c r="KFT928" s="3"/>
      <c r="KFU928" s="525"/>
      <c r="KFV928" s="3"/>
      <c r="KFW928" s="721"/>
      <c r="KFX928" s="3"/>
      <c r="KFY928" s="525"/>
      <c r="KFZ928" s="3"/>
      <c r="KGA928" s="721"/>
      <c r="KGB928" s="3"/>
      <c r="KGC928" s="525"/>
      <c r="KGD928" s="3"/>
      <c r="KGE928" s="721"/>
      <c r="KGF928" s="3"/>
      <c r="KGG928" s="525"/>
      <c r="KGH928" s="3"/>
      <c r="KGI928" s="721"/>
      <c r="KGJ928" s="3"/>
      <c r="KGK928" s="525"/>
      <c r="KGL928" s="3"/>
      <c r="KGM928" s="721"/>
      <c r="KGN928" s="3"/>
      <c r="KGO928" s="525"/>
      <c r="KGP928" s="3"/>
      <c r="KGQ928" s="721"/>
      <c r="KGR928" s="3"/>
      <c r="KGS928" s="525"/>
      <c r="KGT928" s="3"/>
      <c r="KGU928" s="721"/>
      <c r="KGV928" s="3"/>
      <c r="KGW928" s="525"/>
      <c r="KGX928" s="3"/>
      <c r="KGY928" s="721"/>
      <c r="KGZ928" s="3"/>
      <c r="KHA928" s="525"/>
      <c r="KHB928" s="3"/>
      <c r="KHC928" s="721"/>
      <c r="KHD928" s="3"/>
      <c r="KHE928" s="525"/>
      <c r="KHF928" s="3"/>
      <c r="KHG928" s="721"/>
      <c r="KHH928" s="3"/>
      <c r="KHI928" s="525"/>
      <c r="KHJ928" s="3"/>
      <c r="KHK928" s="721"/>
      <c r="KHL928" s="3"/>
      <c r="KHM928" s="525"/>
      <c r="KHN928" s="3"/>
      <c r="KHO928" s="721"/>
      <c r="KHP928" s="3"/>
      <c r="KHQ928" s="525"/>
      <c r="KHR928" s="3"/>
      <c r="KHS928" s="721"/>
      <c r="KHT928" s="3"/>
      <c r="KHU928" s="525"/>
      <c r="KHV928" s="3"/>
      <c r="KHW928" s="721"/>
      <c r="KHX928" s="3"/>
      <c r="KHY928" s="525"/>
      <c r="KHZ928" s="3"/>
      <c r="KIA928" s="721"/>
      <c r="KIB928" s="3"/>
      <c r="KIC928" s="525"/>
      <c r="KID928" s="3"/>
      <c r="KIE928" s="721"/>
      <c r="KIF928" s="3"/>
      <c r="KIG928" s="525"/>
      <c r="KIH928" s="3"/>
      <c r="KII928" s="721"/>
      <c r="KIJ928" s="3"/>
      <c r="KIK928" s="525"/>
      <c r="KIL928" s="3"/>
      <c r="KIM928" s="721"/>
      <c r="KIN928" s="3"/>
      <c r="KIO928" s="525"/>
      <c r="KIP928" s="3"/>
      <c r="KIQ928" s="721"/>
      <c r="KIR928" s="3"/>
      <c r="KIS928" s="525"/>
      <c r="KIT928" s="3"/>
      <c r="KIU928" s="721"/>
      <c r="KIV928" s="3"/>
      <c r="KIW928" s="525"/>
      <c r="KIX928" s="3"/>
      <c r="KIY928" s="721"/>
      <c r="KIZ928" s="3"/>
      <c r="KJA928" s="525"/>
      <c r="KJB928" s="3"/>
      <c r="KJC928" s="721"/>
      <c r="KJD928" s="3"/>
      <c r="KJE928" s="525"/>
      <c r="KJF928" s="3"/>
      <c r="KJG928" s="721"/>
      <c r="KJH928" s="3"/>
      <c r="KJI928" s="525"/>
      <c r="KJJ928" s="3"/>
      <c r="KJK928" s="721"/>
      <c r="KJL928" s="3"/>
      <c r="KJM928" s="525"/>
      <c r="KJN928" s="3"/>
      <c r="KJO928" s="721"/>
      <c r="KJP928" s="3"/>
      <c r="KJQ928" s="525"/>
      <c r="KJR928" s="3"/>
      <c r="KJS928" s="721"/>
      <c r="KJT928" s="3"/>
      <c r="KJU928" s="525"/>
      <c r="KJV928" s="3"/>
      <c r="KJW928" s="721"/>
      <c r="KJX928" s="3"/>
      <c r="KJY928" s="525"/>
      <c r="KJZ928" s="3"/>
      <c r="KKA928" s="721"/>
      <c r="KKB928" s="3"/>
      <c r="KKC928" s="525"/>
      <c r="KKD928" s="3"/>
      <c r="KKE928" s="721"/>
      <c r="KKF928" s="3"/>
      <c r="KKG928" s="525"/>
      <c r="KKH928" s="3"/>
      <c r="KKI928" s="721"/>
      <c r="KKJ928" s="3"/>
      <c r="KKK928" s="525"/>
      <c r="KKL928" s="3"/>
      <c r="KKM928" s="721"/>
      <c r="KKN928" s="3"/>
      <c r="KKO928" s="525"/>
      <c r="KKP928" s="3"/>
      <c r="KKQ928" s="721"/>
      <c r="KKR928" s="3"/>
      <c r="KKS928" s="525"/>
      <c r="KKT928" s="3"/>
      <c r="KKU928" s="721"/>
      <c r="KKV928" s="3"/>
      <c r="KKW928" s="525"/>
      <c r="KKX928" s="3"/>
      <c r="KKY928" s="721"/>
      <c r="KKZ928" s="3"/>
      <c r="KLA928" s="525"/>
      <c r="KLB928" s="3"/>
      <c r="KLC928" s="721"/>
      <c r="KLD928" s="3"/>
      <c r="KLE928" s="525"/>
      <c r="KLF928" s="3"/>
      <c r="KLG928" s="721"/>
      <c r="KLH928" s="3"/>
      <c r="KLI928" s="525"/>
      <c r="KLJ928" s="3"/>
      <c r="KLK928" s="721"/>
      <c r="KLL928" s="3"/>
      <c r="KLM928" s="525"/>
      <c r="KLN928" s="3"/>
      <c r="KLO928" s="721"/>
      <c r="KLP928" s="3"/>
      <c r="KLQ928" s="525"/>
      <c r="KLR928" s="3"/>
      <c r="KLS928" s="721"/>
      <c r="KLT928" s="3"/>
      <c r="KLU928" s="525"/>
      <c r="KLV928" s="3"/>
      <c r="KLW928" s="721"/>
      <c r="KLX928" s="3"/>
      <c r="KLY928" s="525"/>
      <c r="KLZ928" s="3"/>
      <c r="KMA928" s="721"/>
      <c r="KMB928" s="3"/>
      <c r="KMC928" s="525"/>
      <c r="KMD928" s="3"/>
      <c r="KME928" s="721"/>
      <c r="KMF928" s="3"/>
      <c r="KMG928" s="525"/>
      <c r="KMH928" s="3"/>
      <c r="KMI928" s="721"/>
      <c r="KMJ928" s="3"/>
      <c r="KMK928" s="525"/>
      <c r="KML928" s="3"/>
      <c r="KMM928" s="721"/>
      <c r="KMN928" s="3"/>
      <c r="KMO928" s="525"/>
      <c r="KMP928" s="3"/>
      <c r="KMQ928" s="721"/>
      <c r="KMR928" s="3"/>
      <c r="KMS928" s="525"/>
      <c r="KMT928" s="3"/>
      <c r="KMU928" s="721"/>
      <c r="KMV928" s="3"/>
      <c r="KMW928" s="525"/>
      <c r="KMX928" s="3"/>
      <c r="KMY928" s="721"/>
      <c r="KMZ928" s="3"/>
      <c r="KNA928" s="525"/>
      <c r="KNB928" s="3"/>
      <c r="KNC928" s="721"/>
      <c r="KND928" s="3"/>
      <c r="KNE928" s="525"/>
      <c r="KNF928" s="3"/>
      <c r="KNG928" s="721"/>
      <c r="KNH928" s="3"/>
      <c r="KNI928" s="525"/>
      <c r="KNJ928" s="3"/>
      <c r="KNK928" s="721"/>
      <c r="KNL928" s="3"/>
      <c r="KNM928" s="525"/>
      <c r="KNN928" s="3"/>
      <c r="KNO928" s="721"/>
      <c r="KNP928" s="3"/>
      <c r="KNQ928" s="525"/>
      <c r="KNR928" s="3"/>
      <c r="KNS928" s="721"/>
      <c r="KNT928" s="3"/>
      <c r="KNU928" s="525"/>
      <c r="KNV928" s="3"/>
      <c r="KNW928" s="721"/>
      <c r="KNX928" s="3"/>
      <c r="KNY928" s="525"/>
      <c r="KNZ928" s="3"/>
      <c r="KOA928" s="721"/>
      <c r="KOB928" s="3"/>
      <c r="KOC928" s="525"/>
      <c r="KOD928" s="3"/>
      <c r="KOE928" s="721"/>
      <c r="KOF928" s="3"/>
      <c r="KOG928" s="525"/>
      <c r="KOH928" s="3"/>
      <c r="KOI928" s="721"/>
      <c r="KOJ928" s="3"/>
      <c r="KOK928" s="525"/>
      <c r="KOL928" s="3"/>
      <c r="KOM928" s="721"/>
      <c r="KON928" s="3"/>
      <c r="KOO928" s="525"/>
      <c r="KOP928" s="3"/>
      <c r="KOQ928" s="721"/>
      <c r="KOR928" s="3"/>
      <c r="KOS928" s="525"/>
      <c r="KOT928" s="3"/>
      <c r="KOU928" s="721"/>
      <c r="KOV928" s="3"/>
      <c r="KOW928" s="525"/>
      <c r="KOX928" s="3"/>
      <c r="KOY928" s="721"/>
      <c r="KOZ928" s="3"/>
      <c r="KPA928" s="525"/>
      <c r="KPB928" s="3"/>
      <c r="KPC928" s="721"/>
      <c r="KPD928" s="3"/>
      <c r="KPE928" s="525"/>
      <c r="KPF928" s="3"/>
      <c r="KPG928" s="721"/>
      <c r="KPH928" s="3"/>
      <c r="KPI928" s="525"/>
      <c r="KPJ928" s="3"/>
      <c r="KPK928" s="721"/>
      <c r="KPL928" s="3"/>
      <c r="KPM928" s="525"/>
      <c r="KPN928" s="3"/>
      <c r="KPO928" s="721"/>
      <c r="KPP928" s="3"/>
      <c r="KPQ928" s="525"/>
      <c r="KPR928" s="3"/>
      <c r="KPS928" s="721"/>
      <c r="KPT928" s="3"/>
      <c r="KPU928" s="525"/>
      <c r="KPV928" s="3"/>
      <c r="KPW928" s="721"/>
      <c r="KPX928" s="3"/>
      <c r="KPY928" s="525"/>
      <c r="KPZ928" s="3"/>
      <c r="KQA928" s="721"/>
      <c r="KQB928" s="3"/>
      <c r="KQC928" s="525"/>
      <c r="KQD928" s="3"/>
      <c r="KQE928" s="721"/>
      <c r="KQF928" s="3"/>
      <c r="KQG928" s="525"/>
      <c r="KQH928" s="3"/>
      <c r="KQI928" s="721"/>
      <c r="KQJ928" s="3"/>
      <c r="KQK928" s="525"/>
      <c r="KQL928" s="3"/>
      <c r="KQM928" s="721"/>
      <c r="KQN928" s="3"/>
      <c r="KQO928" s="525"/>
      <c r="KQP928" s="3"/>
      <c r="KQQ928" s="721"/>
      <c r="KQR928" s="3"/>
      <c r="KQS928" s="525"/>
      <c r="KQT928" s="3"/>
      <c r="KQU928" s="721"/>
      <c r="KQV928" s="3"/>
      <c r="KQW928" s="525"/>
      <c r="KQX928" s="3"/>
      <c r="KQY928" s="721"/>
      <c r="KQZ928" s="3"/>
      <c r="KRA928" s="525"/>
      <c r="KRB928" s="3"/>
      <c r="KRC928" s="721"/>
      <c r="KRD928" s="3"/>
      <c r="KRE928" s="525"/>
      <c r="KRF928" s="3"/>
      <c r="KRG928" s="721"/>
      <c r="KRH928" s="3"/>
      <c r="KRI928" s="525"/>
      <c r="KRJ928" s="3"/>
      <c r="KRK928" s="721"/>
      <c r="KRL928" s="3"/>
      <c r="KRM928" s="525"/>
      <c r="KRN928" s="3"/>
      <c r="KRO928" s="721"/>
      <c r="KRP928" s="3"/>
      <c r="KRQ928" s="525"/>
      <c r="KRR928" s="3"/>
      <c r="KRS928" s="721"/>
      <c r="KRT928" s="3"/>
      <c r="KRU928" s="525"/>
      <c r="KRV928" s="3"/>
      <c r="KRW928" s="721"/>
      <c r="KRX928" s="3"/>
      <c r="KRY928" s="525"/>
      <c r="KRZ928" s="3"/>
      <c r="KSA928" s="721"/>
      <c r="KSB928" s="3"/>
      <c r="KSC928" s="525"/>
      <c r="KSD928" s="3"/>
      <c r="KSE928" s="721"/>
      <c r="KSF928" s="3"/>
      <c r="KSG928" s="525"/>
      <c r="KSH928" s="3"/>
      <c r="KSI928" s="721"/>
      <c r="KSJ928" s="3"/>
      <c r="KSK928" s="525"/>
      <c r="KSL928" s="3"/>
      <c r="KSM928" s="721"/>
      <c r="KSN928" s="3"/>
      <c r="KSO928" s="525"/>
      <c r="KSP928" s="3"/>
      <c r="KSQ928" s="721"/>
      <c r="KSR928" s="3"/>
      <c r="KSS928" s="525"/>
      <c r="KST928" s="3"/>
      <c r="KSU928" s="721"/>
      <c r="KSV928" s="3"/>
      <c r="KSW928" s="525"/>
      <c r="KSX928" s="3"/>
      <c r="KSY928" s="721"/>
      <c r="KSZ928" s="3"/>
      <c r="KTA928" s="525"/>
      <c r="KTB928" s="3"/>
      <c r="KTC928" s="721"/>
      <c r="KTD928" s="3"/>
      <c r="KTE928" s="525"/>
      <c r="KTF928" s="3"/>
      <c r="KTG928" s="721"/>
      <c r="KTH928" s="3"/>
      <c r="KTI928" s="525"/>
      <c r="KTJ928" s="3"/>
      <c r="KTK928" s="721"/>
      <c r="KTL928" s="3"/>
      <c r="KTM928" s="525"/>
      <c r="KTN928" s="3"/>
      <c r="KTO928" s="721"/>
      <c r="KTP928" s="3"/>
      <c r="KTQ928" s="525"/>
      <c r="KTR928" s="3"/>
      <c r="KTS928" s="721"/>
      <c r="KTT928" s="3"/>
      <c r="KTU928" s="525"/>
      <c r="KTV928" s="3"/>
      <c r="KTW928" s="721"/>
      <c r="KTX928" s="3"/>
      <c r="KTY928" s="525"/>
      <c r="KTZ928" s="3"/>
      <c r="KUA928" s="721"/>
      <c r="KUB928" s="3"/>
      <c r="KUC928" s="525"/>
      <c r="KUD928" s="3"/>
      <c r="KUE928" s="721"/>
      <c r="KUF928" s="3"/>
      <c r="KUG928" s="525"/>
      <c r="KUH928" s="3"/>
      <c r="KUI928" s="721"/>
      <c r="KUJ928" s="3"/>
      <c r="KUK928" s="525"/>
      <c r="KUL928" s="3"/>
      <c r="KUM928" s="721"/>
      <c r="KUN928" s="3"/>
      <c r="KUO928" s="525"/>
      <c r="KUP928" s="3"/>
      <c r="KUQ928" s="721"/>
      <c r="KUR928" s="3"/>
      <c r="KUS928" s="525"/>
      <c r="KUT928" s="3"/>
      <c r="KUU928" s="721"/>
      <c r="KUV928" s="3"/>
      <c r="KUW928" s="525"/>
      <c r="KUX928" s="3"/>
      <c r="KUY928" s="721"/>
      <c r="KUZ928" s="3"/>
      <c r="KVA928" s="525"/>
      <c r="KVB928" s="3"/>
      <c r="KVC928" s="721"/>
      <c r="KVD928" s="3"/>
      <c r="KVE928" s="525"/>
      <c r="KVF928" s="3"/>
      <c r="KVG928" s="721"/>
      <c r="KVH928" s="3"/>
      <c r="KVI928" s="525"/>
      <c r="KVJ928" s="3"/>
      <c r="KVK928" s="721"/>
      <c r="KVL928" s="3"/>
      <c r="KVM928" s="525"/>
      <c r="KVN928" s="3"/>
      <c r="KVO928" s="721"/>
      <c r="KVP928" s="3"/>
      <c r="KVQ928" s="525"/>
      <c r="KVR928" s="3"/>
      <c r="KVS928" s="721"/>
      <c r="KVT928" s="3"/>
      <c r="KVU928" s="525"/>
      <c r="KVV928" s="3"/>
      <c r="KVW928" s="721"/>
      <c r="KVX928" s="3"/>
      <c r="KVY928" s="525"/>
      <c r="KVZ928" s="3"/>
      <c r="KWA928" s="721"/>
      <c r="KWB928" s="3"/>
      <c r="KWC928" s="525"/>
      <c r="KWD928" s="3"/>
      <c r="KWE928" s="721"/>
      <c r="KWF928" s="3"/>
      <c r="KWG928" s="525"/>
      <c r="KWH928" s="3"/>
      <c r="KWI928" s="721"/>
      <c r="KWJ928" s="3"/>
      <c r="KWK928" s="525"/>
      <c r="KWL928" s="3"/>
      <c r="KWM928" s="721"/>
      <c r="KWN928" s="3"/>
      <c r="KWO928" s="525"/>
      <c r="KWP928" s="3"/>
      <c r="KWQ928" s="721"/>
      <c r="KWR928" s="3"/>
      <c r="KWS928" s="525"/>
      <c r="KWT928" s="3"/>
      <c r="KWU928" s="721"/>
      <c r="KWV928" s="3"/>
      <c r="KWW928" s="525"/>
      <c r="KWX928" s="3"/>
      <c r="KWY928" s="721"/>
      <c r="KWZ928" s="3"/>
      <c r="KXA928" s="525"/>
      <c r="KXB928" s="3"/>
      <c r="KXC928" s="721"/>
      <c r="KXD928" s="3"/>
      <c r="KXE928" s="525"/>
      <c r="KXF928" s="3"/>
      <c r="KXG928" s="721"/>
      <c r="KXH928" s="3"/>
      <c r="KXI928" s="525"/>
      <c r="KXJ928" s="3"/>
      <c r="KXK928" s="721"/>
      <c r="KXL928" s="3"/>
      <c r="KXM928" s="525"/>
      <c r="KXN928" s="3"/>
      <c r="KXO928" s="721"/>
      <c r="KXP928" s="3"/>
      <c r="KXQ928" s="525"/>
      <c r="KXR928" s="3"/>
      <c r="KXS928" s="721"/>
      <c r="KXT928" s="3"/>
      <c r="KXU928" s="525"/>
      <c r="KXV928" s="3"/>
      <c r="KXW928" s="721"/>
      <c r="KXX928" s="3"/>
      <c r="KXY928" s="525"/>
      <c r="KXZ928" s="3"/>
      <c r="KYA928" s="721"/>
      <c r="KYB928" s="3"/>
      <c r="KYC928" s="525"/>
      <c r="KYD928" s="3"/>
      <c r="KYE928" s="721"/>
      <c r="KYF928" s="3"/>
      <c r="KYG928" s="525"/>
      <c r="KYH928" s="3"/>
      <c r="KYI928" s="721"/>
      <c r="KYJ928" s="3"/>
      <c r="KYK928" s="525"/>
      <c r="KYL928" s="3"/>
      <c r="KYM928" s="721"/>
      <c r="KYN928" s="3"/>
      <c r="KYO928" s="525"/>
      <c r="KYP928" s="3"/>
      <c r="KYQ928" s="721"/>
      <c r="KYR928" s="3"/>
      <c r="KYS928" s="525"/>
      <c r="KYT928" s="3"/>
      <c r="KYU928" s="721"/>
      <c r="KYV928" s="3"/>
      <c r="KYW928" s="525"/>
      <c r="KYX928" s="3"/>
      <c r="KYY928" s="721"/>
      <c r="KYZ928" s="3"/>
      <c r="KZA928" s="525"/>
      <c r="KZB928" s="3"/>
      <c r="KZC928" s="721"/>
      <c r="KZD928" s="3"/>
      <c r="KZE928" s="525"/>
      <c r="KZF928" s="3"/>
      <c r="KZG928" s="721"/>
      <c r="KZH928" s="3"/>
      <c r="KZI928" s="525"/>
      <c r="KZJ928" s="3"/>
      <c r="KZK928" s="721"/>
      <c r="KZL928" s="3"/>
      <c r="KZM928" s="525"/>
      <c r="KZN928" s="3"/>
      <c r="KZO928" s="721"/>
      <c r="KZP928" s="3"/>
      <c r="KZQ928" s="525"/>
      <c r="KZR928" s="3"/>
      <c r="KZS928" s="721"/>
      <c r="KZT928" s="3"/>
      <c r="KZU928" s="525"/>
      <c r="KZV928" s="3"/>
      <c r="KZW928" s="721"/>
      <c r="KZX928" s="3"/>
      <c r="KZY928" s="525"/>
      <c r="KZZ928" s="3"/>
      <c r="LAA928" s="721"/>
      <c r="LAB928" s="3"/>
      <c r="LAC928" s="525"/>
      <c r="LAD928" s="3"/>
      <c r="LAE928" s="721"/>
      <c r="LAF928" s="3"/>
      <c r="LAG928" s="525"/>
      <c r="LAH928" s="3"/>
      <c r="LAI928" s="721"/>
      <c r="LAJ928" s="3"/>
      <c r="LAK928" s="525"/>
      <c r="LAL928" s="3"/>
      <c r="LAM928" s="721"/>
      <c r="LAN928" s="3"/>
      <c r="LAO928" s="525"/>
      <c r="LAP928" s="3"/>
      <c r="LAQ928" s="721"/>
      <c r="LAR928" s="3"/>
      <c r="LAS928" s="525"/>
      <c r="LAT928" s="3"/>
      <c r="LAU928" s="721"/>
      <c r="LAV928" s="3"/>
      <c r="LAW928" s="525"/>
      <c r="LAX928" s="3"/>
      <c r="LAY928" s="721"/>
      <c r="LAZ928" s="3"/>
      <c r="LBA928" s="525"/>
      <c r="LBB928" s="3"/>
      <c r="LBC928" s="721"/>
      <c r="LBD928" s="3"/>
      <c r="LBE928" s="525"/>
      <c r="LBF928" s="3"/>
      <c r="LBG928" s="721"/>
      <c r="LBH928" s="3"/>
      <c r="LBI928" s="525"/>
      <c r="LBJ928" s="3"/>
      <c r="LBK928" s="721"/>
      <c r="LBL928" s="3"/>
      <c r="LBM928" s="525"/>
      <c r="LBN928" s="3"/>
      <c r="LBO928" s="721"/>
      <c r="LBP928" s="3"/>
      <c r="LBQ928" s="525"/>
      <c r="LBR928" s="3"/>
      <c r="LBS928" s="721"/>
      <c r="LBT928" s="3"/>
      <c r="LBU928" s="525"/>
      <c r="LBV928" s="3"/>
      <c r="LBW928" s="721"/>
      <c r="LBX928" s="3"/>
      <c r="LBY928" s="525"/>
      <c r="LBZ928" s="3"/>
      <c r="LCA928" s="721"/>
      <c r="LCB928" s="3"/>
      <c r="LCC928" s="525"/>
      <c r="LCD928" s="3"/>
      <c r="LCE928" s="721"/>
      <c r="LCF928" s="3"/>
      <c r="LCG928" s="525"/>
      <c r="LCH928" s="3"/>
      <c r="LCI928" s="721"/>
      <c r="LCJ928" s="3"/>
      <c r="LCK928" s="525"/>
      <c r="LCL928" s="3"/>
      <c r="LCM928" s="721"/>
      <c r="LCN928" s="3"/>
      <c r="LCO928" s="525"/>
      <c r="LCP928" s="3"/>
      <c r="LCQ928" s="721"/>
      <c r="LCR928" s="3"/>
      <c r="LCS928" s="525"/>
      <c r="LCT928" s="3"/>
      <c r="LCU928" s="721"/>
      <c r="LCV928" s="3"/>
      <c r="LCW928" s="525"/>
      <c r="LCX928" s="3"/>
      <c r="LCY928" s="721"/>
      <c r="LCZ928" s="3"/>
      <c r="LDA928" s="525"/>
      <c r="LDB928" s="3"/>
      <c r="LDC928" s="721"/>
      <c r="LDD928" s="3"/>
      <c r="LDE928" s="525"/>
      <c r="LDF928" s="3"/>
      <c r="LDG928" s="721"/>
      <c r="LDH928" s="3"/>
      <c r="LDI928" s="525"/>
      <c r="LDJ928" s="3"/>
      <c r="LDK928" s="721"/>
      <c r="LDL928" s="3"/>
      <c r="LDM928" s="525"/>
      <c r="LDN928" s="3"/>
      <c r="LDO928" s="721"/>
      <c r="LDP928" s="3"/>
      <c r="LDQ928" s="525"/>
      <c r="LDR928" s="3"/>
      <c r="LDS928" s="721"/>
      <c r="LDT928" s="3"/>
      <c r="LDU928" s="525"/>
      <c r="LDV928" s="3"/>
      <c r="LDW928" s="721"/>
      <c r="LDX928" s="3"/>
      <c r="LDY928" s="525"/>
      <c r="LDZ928" s="3"/>
      <c r="LEA928" s="721"/>
      <c r="LEB928" s="3"/>
      <c r="LEC928" s="525"/>
      <c r="LED928" s="3"/>
      <c r="LEE928" s="721"/>
      <c r="LEF928" s="3"/>
      <c r="LEG928" s="525"/>
      <c r="LEH928" s="3"/>
      <c r="LEI928" s="721"/>
      <c r="LEJ928" s="3"/>
      <c r="LEK928" s="525"/>
      <c r="LEL928" s="3"/>
      <c r="LEM928" s="721"/>
      <c r="LEN928" s="3"/>
      <c r="LEO928" s="525"/>
      <c r="LEP928" s="3"/>
      <c r="LEQ928" s="721"/>
      <c r="LER928" s="3"/>
      <c r="LES928" s="525"/>
      <c r="LET928" s="3"/>
      <c r="LEU928" s="721"/>
      <c r="LEV928" s="3"/>
      <c r="LEW928" s="525"/>
      <c r="LEX928" s="3"/>
      <c r="LEY928" s="721"/>
      <c r="LEZ928" s="3"/>
      <c r="LFA928" s="525"/>
      <c r="LFB928" s="3"/>
      <c r="LFC928" s="721"/>
      <c r="LFD928" s="3"/>
      <c r="LFE928" s="525"/>
      <c r="LFF928" s="3"/>
      <c r="LFG928" s="721"/>
      <c r="LFH928" s="3"/>
      <c r="LFI928" s="525"/>
      <c r="LFJ928" s="3"/>
      <c r="LFK928" s="721"/>
      <c r="LFL928" s="3"/>
      <c r="LFM928" s="525"/>
      <c r="LFN928" s="3"/>
      <c r="LFO928" s="721"/>
      <c r="LFP928" s="3"/>
      <c r="LFQ928" s="525"/>
      <c r="LFR928" s="3"/>
      <c r="LFS928" s="721"/>
      <c r="LFT928" s="3"/>
      <c r="LFU928" s="525"/>
      <c r="LFV928" s="3"/>
      <c r="LFW928" s="721"/>
      <c r="LFX928" s="3"/>
      <c r="LFY928" s="525"/>
      <c r="LFZ928" s="3"/>
      <c r="LGA928" s="721"/>
      <c r="LGB928" s="3"/>
      <c r="LGC928" s="525"/>
      <c r="LGD928" s="3"/>
      <c r="LGE928" s="721"/>
      <c r="LGF928" s="3"/>
      <c r="LGG928" s="525"/>
      <c r="LGH928" s="3"/>
      <c r="LGI928" s="721"/>
      <c r="LGJ928" s="3"/>
      <c r="LGK928" s="525"/>
      <c r="LGL928" s="3"/>
      <c r="LGM928" s="721"/>
      <c r="LGN928" s="3"/>
      <c r="LGO928" s="525"/>
      <c r="LGP928" s="3"/>
      <c r="LGQ928" s="721"/>
      <c r="LGR928" s="3"/>
      <c r="LGS928" s="525"/>
      <c r="LGT928" s="3"/>
      <c r="LGU928" s="721"/>
      <c r="LGV928" s="3"/>
      <c r="LGW928" s="525"/>
      <c r="LGX928" s="3"/>
      <c r="LGY928" s="721"/>
      <c r="LGZ928" s="3"/>
      <c r="LHA928" s="525"/>
      <c r="LHB928" s="3"/>
      <c r="LHC928" s="721"/>
      <c r="LHD928" s="3"/>
      <c r="LHE928" s="525"/>
      <c r="LHF928" s="3"/>
      <c r="LHG928" s="721"/>
      <c r="LHH928" s="3"/>
      <c r="LHI928" s="525"/>
      <c r="LHJ928" s="3"/>
      <c r="LHK928" s="721"/>
      <c r="LHL928" s="3"/>
      <c r="LHM928" s="525"/>
      <c r="LHN928" s="3"/>
      <c r="LHO928" s="721"/>
      <c r="LHP928" s="3"/>
      <c r="LHQ928" s="525"/>
      <c r="LHR928" s="3"/>
      <c r="LHS928" s="721"/>
      <c r="LHT928" s="3"/>
      <c r="LHU928" s="525"/>
      <c r="LHV928" s="3"/>
      <c r="LHW928" s="721"/>
      <c r="LHX928" s="3"/>
      <c r="LHY928" s="525"/>
      <c r="LHZ928" s="3"/>
      <c r="LIA928" s="721"/>
      <c r="LIB928" s="3"/>
      <c r="LIC928" s="525"/>
      <c r="LID928" s="3"/>
      <c r="LIE928" s="721"/>
      <c r="LIF928" s="3"/>
      <c r="LIG928" s="525"/>
      <c r="LIH928" s="3"/>
      <c r="LII928" s="721"/>
      <c r="LIJ928" s="3"/>
      <c r="LIK928" s="525"/>
      <c r="LIL928" s="3"/>
      <c r="LIM928" s="721"/>
      <c r="LIN928" s="3"/>
      <c r="LIO928" s="525"/>
      <c r="LIP928" s="3"/>
      <c r="LIQ928" s="721"/>
      <c r="LIR928" s="3"/>
      <c r="LIS928" s="525"/>
      <c r="LIT928" s="3"/>
      <c r="LIU928" s="721"/>
      <c r="LIV928" s="3"/>
      <c r="LIW928" s="525"/>
      <c r="LIX928" s="3"/>
      <c r="LIY928" s="721"/>
      <c r="LIZ928" s="3"/>
      <c r="LJA928" s="525"/>
      <c r="LJB928" s="3"/>
      <c r="LJC928" s="721"/>
      <c r="LJD928" s="3"/>
      <c r="LJE928" s="525"/>
      <c r="LJF928" s="3"/>
      <c r="LJG928" s="721"/>
      <c r="LJH928" s="3"/>
      <c r="LJI928" s="525"/>
      <c r="LJJ928" s="3"/>
      <c r="LJK928" s="721"/>
      <c r="LJL928" s="3"/>
      <c r="LJM928" s="525"/>
      <c r="LJN928" s="3"/>
      <c r="LJO928" s="721"/>
      <c r="LJP928" s="3"/>
      <c r="LJQ928" s="525"/>
      <c r="LJR928" s="3"/>
      <c r="LJS928" s="721"/>
      <c r="LJT928" s="3"/>
      <c r="LJU928" s="525"/>
      <c r="LJV928" s="3"/>
      <c r="LJW928" s="721"/>
      <c r="LJX928" s="3"/>
      <c r="LJY928" s="525"/>
      <c r="LJZ928" s="3"/>
      <c r="LKA928" s="721"/>
      <c r="LKB928" s="3"/>
      <c r="LKC928" s="525"/>
      <c r="LKD928" s="3"/>
      <c r="LKE928" s="721"/>
      <c r="LKF928" s="3"/>
      <c r="LKG928" s="525"/>
      <c r="LKH928" s="3"/>
      <c r="LKI928" s="721"/>
      <c r="LKJ928" s="3"/>
      <c r="LKK928" s="525"/>
      <c r="LKL928" s="3"/>
      <c r="LKM928" s="721"/>
      <c r="LKN928" s="3"/>
      <c r="LKO928" s="525"/>
      <c r="LKP928" s="3"/>
      <c r="LKQ928" s="721"/>
      <c r="LKR928" s="3"/>
      <c r="LKS928" s="525"/>
      <c r="LKT928" s="3"/>
      <c r="LKU928" s="721"/>
      <c r="LKV928" s="3"/>
      <c r="LKW928" s="525"/>
      <c r="LKX928" s="3"/>
      <c r="LKY928" s="721"/>
      <c r="LKZ928" s="3"/>
      <c r="LLA928" s="525"/>
      <c r="LLB928" s="3"/>
      <c r="LLC928" s="721"/>
      <c r="LLD928" s="3"/>
      <c r="LLE928" s="525"/>
      <c r="LLF928" s="3"/>
      <c r="LLG928" s="721"/>
      <c r="LLH928" s="3"/>
      <c r="LLI928" s="525"/>
      <c r="LLJ928" s="3"/>
      <c r="LLK928" s="721"/>
      <c r="LLL928" s="3"/>
      <c r="LLM928" s="525"/>
      <c r="LLN928" s="3"/>
      <c r="LLO928" s="721"/>
      <c r="LLP928" s="3"/>
      <c r="LLQ928" s="525"/>
      <c r="LLR928" s="3"/>
      <c r="LLS928" s="721"/>
      <c r="LLT928" s="3"/>
      <c r="LLU928" s="525"/>
      <c r="LLV928" s="3"/>
      <c r="LLW928" s="721"/>
      <c r="LLX928" s="3"/>
      <c r="LLY928" s="525"/>
      <c r="LLZ928" s="3"/>
      <c r="LMA928" s="721"/>
      <c r="LMB928" s="3"/>
      <c r="LMC928" s="525"/>
      <c r="LMD928" s="3"/>
      <c r="LME928" s="721"/>
      <c r="LMF928" s="3"/>
      <c r="LMG928" s="525"/>
      <c r="LMH928" s="3"/>
      <c r="LMI928" s="721"/>
      <c r="LMJ928" s="3"/>
      <c r="LMK928" s="525"/>
      <c r="LML928" s="3"/>
      <c r="LMM928" s="721"/>
      <c r="LMN928" s="3"/>
      <c r="LMO928" s="525"/>
      <c r="LMP928" s="3"/>
      <c r="LMQ928" s="721"/>
      <c r="LMR928" s="3"/>
      <c r="LMS928" s="525"/>
      <c r="LMT928" s="3"/>
      <c r="LMU928" s="721"/>
      <c r="LMV928" s="3"/>
      <c r="LMW928" s="525"/>
      <c r="LMX928" s="3"/>
      <c r="LMY928" s="721"/>
      <c r="LMZ928" s="3"/>
      <c r="LNA928" s="525"/>
      <c r="LNB928" s="3"/>
      <c r="LNC928" s="721"/>
      <c r="LND928" s="3"/>
      <c r="LNE928" s="525"/>
      <c r="LNF928" s="3"/>
      <c r="LNG928" s="721"/>
      <c r="LNH928" s="3"/>
      <c r="LNI928" s="525"/>
      <c r="LNJ928" s="3"/>
      <c r="LNK928" s="721"/>
      <c r="LNL928" s="3"/>
      <c r="LNM928" s="525"/>
      <c r="LNN928" s="3"/>
      <c r="LNO928" s="721"/>
      <c r="LNP928" s="3"/>
      <c r="LNQ928" s="525"/>
      <c r="LNR928" s="3"/>
      <c r="LNS928" s="721"/>
      <c r="LNT928" s="3"/>
      <c r="LNU928" s="525"/>
      <c r="LNV928" s="3"/>
      <c r="LNW928" s="721"/>
      <c r="LNX928" s="3"/>
      <c r="LNY928" s="525"/>
      <c r="LNZ928" s="3"/>
      <c r="LOA928" s="721"/>
      <c r="LOB928" s="3"/>
      <c r="LOC928" s="525"/>
      <c r="LOD928" s="3"/>
      <c r="LOE928" s="721"/>
      <c r="LOF928" s="3"/>
      <c r="LOG928" s="525"/>
      <c r="LOH928" s="3"/>
      <c r="LOI928" s="721"/>
      <c r="LOJ928" s="3"/>
      <c r="LOK928" s="525"/>
      <c r="LOL928" s="3"/>
      <c r="LOM928" s="721"/>
      <c r="LON928" s="3"/>
      <c r="LOO928" s="525"/>
      <c r="LOP928" s="3"/>
      <c r="LOQ928" s="721"/>
      <c r="LOR928" s="3"/>
      <c r="LOS928" s="525"/>
      <c r="LOT928" s="3"/>
      <c r="LOU928" s="721"/>
      <c r="LOV928" s="3"/>
      <c r="LOW928" s="525"/>
      <c r="LOX928" s="3"/>
      <c r="LOY928" s="721"/>
      <c r="LOZ928" s="3"/>
      <c r="LPA928" s="525"/>
      <c r="LPB928" s="3"/>
      <c r="LPC928" s="721"/>
      <c r="LPD928" s="3"/>
      <c r="LPE928" s="525"/>
      <c r="LPF928" s="3"/>
      <c r="LPG928" s="721"/>
      <c r="LPH928" s="3"/>
      <c r="LPI928" s="525"/>
      <c r="LPJ928" s="3"/>
      <c r="LPK928" s="721"/>
      <c r="LPL928" s="3"/>
      <c r="LPM928" s="525"/>
      <c r="LPN928" s="3"/>
      <c r="LPO928" s="721"/>
      <c r="LPP928" s="3"/>
      <c r="LPQ928" s="525"/>
      <c r="LPR928" s="3"/>
      <c r="LPS928" s="721"/>
      <c r="LPT928" s="3"/>
      <c r="LPU928" s="525"/>
      <c r="LPV928" s="3"/>
      <c r="LPW928" s="721"/>
      <c r="LPX928" s="3"/>
      <c r="LPY928" s="525"/>
      <c r="LPZ928" s="3"/>
      <c r="LQA928" s="721"/>
      <c r="LQB928" s="3"/>
      <c r="LQC928" s="525"/>
      <c r="LQD928" s="3"/>
      <c r="LQE928" s="721"/>
      <c r="LQF928" s="3"/>
      <c r="LQG928" s="525"/>
      <c r="LQH928" s="3"/>
      <c r="LQI928" s="721"/>
      <c r="LQJ928" s="3"/>
      <c r="LQK928" s="525"/>
      <c r="LQL928" s="3"/>
      <c r="LQM928" s="721"/>
      <c r="LQN928" s="3"/>
      <c r="LQO928" s="525"/>
      <c r="LQP928" s="3"/>
      <c r="LQQ928" s="721"/>
      <c r="LQR928" s="3"/>
      <c r="LQS928" s="525"/>
      <c r="LQT928" s="3"/>
      <c r="LQU928" s="721"/>
      <c r="LQV928" s="3"/>
      <c r="LQW928" s="525"/>
      <c r="LQX928" s="3"/>
      <c r="LQY928" s="721"/>
      <c r="LQZ928" s="3"/>
      <c r="LRA928" s="525"/>
      <c r="LRB928" s="3"/>
      <c r="LRC928" s="721"/>
      <c r="LRD928" s="3"/>
      <c r="LRE928" s="525"/>
      <c r="LRF928" s="3"/>
      <c r="LRG928" s="721"/>
      <c r="LRH928" s="3"/>
      <c r="LRI928" s="525"/>
      <c r="LRJ928" s="3"/>
      <c r="LRK928" s="721"/>
      <c r="LRL928" s="3"/>
      <c r="LRM928" s="525"/>
      <c r="LRN928" s="3"/>
      <c r="LRO928" s="721"/>
      <c r="LRP928" s="3"/>
      <c r="LRQ928" s="525"/>
      <c r="LRR928" s="3"/>
      <c r="LRS928" s="721"/>
      <c r="LRT928" s="3"/>
      <c r="LRU928" s="525"/>
      <c r="LRV928" s="3"/>
      <c r="LRW928" s="721"/>
      <c r="LRX928" s="3"/>
      <c r="LRY928" s="525"/>
      <c r="LRZ928" s="3"/>
      <c r="LSA928" s="721"/>
      <c r="LSB928" s="3"/>
      <c r="LSC928" s="525"/>
      <c r="LSD928" s="3"/>
      <c r="LSE928" s="721"/>
      <c r="LSF928" s="3"/>
      <c r="LSG928" s="525"/>
      <c r="LSH928" s="3"/>
      <c r="LSI928" s="721"/>
      <c r="LSJ928" s="3"/>
      <c r="LSK928" s="525"/>
      <c r="LSL928" s="3"/>
      <c r="LSM928" s="721"/>
      <c r="LSN928" s="3"/>
      <c r="LSO928" s="525"/>
      <c r="LSP928" s="3"/>
      <c r="LSQ928" s="721"/>
      <c r="LSR928" s="3"/>
      <c r="LSS928" s="525"/>
      <c r="LST928" s="3"/>
      <c r="LSU928" s="721"/>
      <c r="LSV928" s="3"/>
      <c r="LSW928" s="525"/>
      <c r="LSX928" s="3"/>
      <c r="LSY928" s="721"/>
      <c r="LSZ928" s="3"/>
      <c r="LTA928" s="525"/>
      <c r="LTB928" s="3"/>
      <c r="LTC928" s="721"/>
      <c r="LTD928" s="3"/>
      <c r="LTE928" s="525"/>
      <c r="LTF928" s="3"/>
      <c r="LTG928" s="721"/>
      <c r="LTH928" s="3"/>
      <c r="LTI928" s="525"/>
      <c r="LTJ928" s="3"/>
      <c r="LTK928" s="721"/>
      <c r="LTL928" s="3"/>
      <c r="LTM928" s="525"/>
      <c r="LTN928" s="3"/>
      <c r="LTO928" s="721"/>
      <c r="LTP928" s="3"/>
      <c r="LTQ928" s="525"/>
      <c r="LTR928" s="3"/>
      <c r="LTS928" s="721"/>
      <c r="LTT928" s="3"/>
      <c r="LTU928" s="525"/>
      <c r="LTV928" s="3"/>
      <c r="LTW928" s="721"/>
      <c r="LTX928" s="3"/>
      <c r="LTY928" s="525"/>
      <c r="LTZ928" s="3"/>
      <c r="LUA928" s="721"/>
      <c r="LUB928" s="3"/>
      <c r="LUC928" s="525"/>
      <c r="LUD928" s="3"/>
      <c r="LUE928" s="721"/>
      <c r="LUF928" s="3"/>
      <c r="LUG928" s="525"/>
      <c r="LUH928" s="3"/>
      <c r="LUI928" s="721"/>
      <c r="LUJ928" s="3"/>
      <c r="LUK928" s="525"/>
      <c r="LUL928" s="3"/>
      <c r="LUM928" s="721"/>
      <c r="LUN928" s="3"/>
      <c r="LUO928" s="525"/>
      <c r="LUP928" s="3"/>
      <c r="LUQ928" s="721"/>
      <c r="LUR928" s="3"/>
      <c r="LUS928" s="525"/>
      <c r="LUT928" s="3"/>
      <c r="LUU928" s="721"/>
      <c r="LUV928" s="3"/>
      <c r="LUW928" s="525"/>
      <c r="LUX928" s="3"/>
      <c r="LUY928" s="721"/>
      <c r="LUZ928" s="3"/>
      <c r="LVA928" s="525"/>
      <c r="LVB928" s="3"/>
      <c r="LVC928" s="721"/>
      <c r="LVD928" s="3"/>
      <c r="LVE928" s="525"/>
      <c r="LVF928" s="3"/>
      <c r="LVG928" s="721"/>
      <c r="LVH928" s="3"/>
      <c r="LVI928" s="525"/>
      <c r="LVJ928" s="3"/>
      <c r="LVK928" s="721"/>
      <c r="LVL928" s="3"/>
      <c r="LVM928" s="525"/>
      <c r="LVN928" s="3"/>
      <c r="LVO928" s="721"/>
      <c r="LVP928" s="3"/>
      <c r="LVQ928" s="525"/>
      <c r="LVR928" s="3"/>
      <c r="LVS928" s="721"/>
      <c r="LVT928" s="3"/>
      <c r="LVU928" s="525"/>
      <c r="LVV928" s="3"/>
      <c r="LVW928" s="721"/>
      <c r="LVX928" s="3"/>
      <c r="LVY928" s="525"/>
      <c r="LVZ928" s="3"/>
      <c r="LWA928" s="721"/>
      <c r="LWB928" s="3"/>
      <c r="LWC928" s="525"/>
      <c r="LWD928" s="3"/>
      <c r="LWE928" s="721"/>
      <c r="LWF928" s="3"/>
      <c r="LWG928" s="525"/>
      <c r="LWH928" s="3"/>
      <c r="LWI928" s="721"/>
      <c r="LWJ928" s="3"/>
      <c r="LWK928" s="525"/>
      <c r="LWL928" s="3"/>
      <c r="LWM928" s="721"/>
      <c r="LWN928" s="3"/>
      <c r="LWO928" s="525"/>
      <c r="LWP928" s="3"/>
      <c r="LWQ928" s="721"/>
      <c r="LWR928" s="3"/>
      <c r="LWS928" s="525"/>
      <c r="LWT928" s="3"/>
      <c r="LWU928" s="721"/>
      <c r="LWV928" s="3"/>
      <c r="LWW928" s="525"/>
      <c r="LWX928" s="3"/>
      <c r="LWY928" s="721"/>
      <c r="LWZ928" s="3"/>
      <c r="LXA928" s="525"/>
      <c r="LXB928" s="3"/>
      <c r="LXC928" s="721"/>
      <c r="LXD928" s="3"/>
      <c r="LXE928" s="525"/>
      <c r="LXF928" s="3"/>
      <c r="LXG928" s="721"/>
      <c r="LXH928" s="3"/>
      <c r="LXI928" s="525"/>
      <c r="LXJ928" s="3"/>
      <c r="LXK928" s="721"/>
      <c r="LXL928" s="3"/>
      <c r="LXM928" s="525"/>
      <c r="LXN928" s="3"/>
      <c r="LXO928" s="721"/>
      <c r="LXP928" s="3"/>
      <c r="LXQ928" s="525"/>
      <c r="LXR928" s="3"/>
      <c r="LXS928" s="721"/>
      <c r="LXT928" s="3"/>
      <c r="LXU928" s="525"/>
      <c r="LXV928" s="3"/>
      <c r="LXW928" s="721"/>
      <c r="LXX928" s="3"/>
      <c r="LXY928" s="525"/>
      <c r="LXZ928" s="3"/>
      <c r="LYA928" s="721"/>
      <c r="LYB928" s="3"/>
      <c r="LYC928" s="525"/>
      <c r="LYD928" s="3"/>
      <c r="LYE928" s="721"/>
      <c r="LYF928" s="3"/>
      <c r="LYG928" s="525"/>
      <c r="LYH928" s="3"/>
      <c r="LYI928" s="721"/>
      <c r="LYJ928" s="3"/>
      <c r="LYK928" s="525"/>
      <c r="LYL928" s="3"/>
      <c r="LYM928" s="721"/>
      <c r="LYN928" s="3"/>
      <c r="LYO928" s="525"/>
      <c r="LYP928" s="3"/>
      <c r="LYQ928" s="721"/>
      <c r="LYR928" s="3"/>
      <c r="LYS928" s="525"/>
      <c r="LYT928" s="3"/>
      <c r="LYU928" s="721"/>
      <c r="LYV928" s="3"/>
      <c r="LYW928" s="525"/>
      <c r="LYX928" s="3"/>
      <c r="LYY928" s="721"/>
      <c r="LYZ928" s="3"/>
      <c r="LZA928" s="525"/>
      <c r="LZB928" s="3"/>
      <c r="LZC928" s="721"/>
      <c r="LZD928" s="3"/>
      <c r="LZE928" s="525"/>
      <c r="LZF928" s="3"/>
      <c r="LZG928" s="721"/>
      <c r="LZH928" s="3"/>
      <c r="LZI928" s="525"/>
      <c r="LZJ928" s="3"/>
      <c r="LZK928" s="721"/>
      <c r="LZL928" s="3"/>
      <c r="LZM928" s="525"/>
      <c r="LZN928" s="3"/>
      <c r="LZO928" s="721"/>
      <c r="LZP928" s="3"/>
      <c r="LZQ928" s="525"/>
      <c r="LZR928" s="3"/>
      <c r="LZS928" s="721"/>
      <c r="LZT928" s="3"/>
      <c r="LZU928" s="525"/>
      <c r="LZV928" s="3"/>
      <c r="LZW928" s="721"/>
      <c r="LZX928" s="3"/>
      <c r="LZY928" s="525"/>
      <c r="LZZ928" s="3"/>
      <c r="MAA928" s="721"/>
      <c r="MAB928" s="3"/>
      <c r="MAC928" s="525"/>
      <c r="MAD928" s="3"/>
      <c r="MAE928" s="721"/>
      <c r="MAF928" s="3"/>
      <c r="MAG928" s="525"/>
      <c r="MAH928" s="3"/>
      <c r="MAI928" s="721"/>
      <c r="MAJ928" s="3"/>
      <c r="MAK928" s="525"/>
      <c r="MAL928" s="3"/>
      <c r="MAM928" s="721"/>
      <c r="MAN928" s="3"/>
      <c r="MAO928" s="525"/>
      <c r="MAP928" s="3"/>
      <c r="MAQ928" s="721"/>
      <c r="MAR928" s="3"/>
      <c r="MAS928" s="525"/>
      <c r="MAT928" s="3"/>
      <c r="MAU928" s="721"/>
      <c r="MAV928" s="3"/>
      <c r="MAW928" s="525"/>
      <c r="MAX928" s="3"/>
      <c r="MAY928" s="721"/>
      <c r="MAZ928" s="3"/>
      <c r="MBA928" s="525"/>
      <c r="MBB928" s="3"/>
      <c r="MBC928" s="721"/>
      <c r="MBD928" s="3"/>
      <c r="MBE928" s="525"/>
      <c r="MBF928" s="3"/>
      <c r="MBG928" s="721"/>
      <c r="MBH928" s="3"/>
      <c r="MBI928" s="525"/>
      <c r="MBJ928" s="3"/>
      <c r="MBK928" s="721"/>
      <c r="MBL928" s="3"/>
      <c r="MBM928" s="525"/>
      <c r="MBN928" s="3"/>
      <c r="MBO928" s="721"/>
      <c r="MBP928" s="3"/>
      <c r="MBQ928" s="525"/>
      <c r="MBR928" s="3"/>
      <c r="MBS928" s="721"/>
      <c r="MBT928" s="3"/>
      <c r="MBU928" s="525"/>
      <c r="MBV928" s="3"/>
      <c r="MBW928" s="721"/>
      <c r="MBX928" s="3"/>
      <c r="MBY928" s="525"/>
      <c r="MBZ928" s="3"/>
      <c r="MCA928" s="721"/>
      <c r="MCB928" s="3"/>
      <c r="MCC928" s="525"/>
      <c r="MCD928" s="3"/>
      <c r="MCE928" s="721"/>
      <c r="MCF928" s="3"/>
      <c r="MCG928" s="525"/>
      <c r="MCH928" s="3"/>
      <c r="MCI928" s="721"/>
      <c r="MCJ928" s="3"/>
      <c r="MCK928" s="525"/>
      <c r="MCL928" s="3"/>
      <c r="MCM928" s="721"/>
      <c r="MCN928" s="3"/>
      <c r="MCO928" s="525"/>
      <c r="MCP928" s="3"/>
      <c r="MCQ928" s="721"/>
      <c r="MCR928" s="3"/>
      <c r="MCS928" s="525"/>
      <c r="MCT928" s="3"/>
      <c r="MCU928" s="721"/>
      <c r="MCV928" s="3"/>
      <c r="MCW928" s="525"/>
      <c r="MCX928" s="3"/>
      <c r="MCY928" s="721"/>
      <c r="MCZ928" s="3"/>
      <c r="MDA928" s="525"/>
      <c r="MDB928" s="3"/>
      <c r="MDC928" s="721"/>
      <c r="MDD928" s="3"/>
      <c r="MDE928" s="525"/>
      <c r="MDF928" s="3"/>
      <c r="MDG928" s="721"/>
      <c r="MDH928" s="3"/>
      <c r="MDI928" s="525"/>
      <c r="MDJ928" s="3"/>
      <c r="MDK928" s="721"/>
      <c r="MDL928" s="3"/>
      <c r="MDM928" s="525"/>
      <c r="MDN928" s="3"/>
      <c r="MDO928" s="721"/>
      <c r="MDP928" s="3"/>
      <c r="MDQ928" s="525"/>
      <c r="MDR928" s="3"/>
      <c r="MDS928" s="721"/>
      <c r="MDT928" s="3"/>
      <c r="MDU928" s="525"/>
      <c r="MDV928" s="3"/>
      <c r="MDW928" s="721"/>
      <c r="MDX928" s="3"/>
      <c r="MDY928" s="525"/>
      <c r="MDZ928" s="3"/>
      <c r="MEA928" s="721"/>
      <c r="MEB928" s="3"/>
      <c r="MEC928" s="525"/>
      <c r="MED928" s="3"/>
      <c r="MEE928" s="721"/>
      <c r="MEF928" s="3"/>
      <c r="MEG928" s="525"/>
      <c r="MEH928" s="3"/>
      <c r="MEI928" s="721"/>
      <c r="MEJ928" s="3"/>
      <c r="MEK928" s="525"/>
      <c r="MEL928" s="3"/>
      <c r="MEM928" s="721"/>
      <c r="MEN928" s="3"/>
      <c r="MEO928" s="525"/>
      <c r="MEP928" s="3"/>
      <c r="MEQ928" s="721"/>
      <c r="MER928" s="3"/>
      <c r="MES928" s="525"/>
      <c r="MET928" s="3"/>
      <c r="MEU928" s="721"/>
      <c r="MEV928" s="3"/>
      <c r="MEW928" s="525"/>
      <c r="MEX928" s="3"/>
      <c r="MEY928" s="721"/>
      <c r="MEZ928" s="3"/>
      <c r="MFA928" s="525"/>
      <c r="MFB928" s="3"/>
      <c r="MFC928" s="721"/>
      <c r="MFD928" s="3"/>
      <c r="MFE928" s="525"/>
      <c r="MFF928" s="3"/>
      <c r="MFG928" s="721"/>
      <c r="MFH928" s="3"/>
      <c r="MFI928" s="525"/>
      <c r="MFJ928" s="3"/>
      <c r="MFK928" s="721"/>
      <c r="MFL928" s="3"/>
      <c r="MFM928" s="525"/>
      <c r="MFN928" s="3"/>
      <c r="MFO928" s="721"/>
      <c r="MFP928" s="3"/>
      <c r="MFQ928" s="525"/>
      <c r="MFR928" s="3"/>
      <c r="MFS928" s="721"/>
      <c r="MFT928" s="3"/>
      <c r="MFU928" s="525"/>
      <c r="MFV928" s="3"/>
      <c r="MFW928" s="721"/>
      <c r="MFX928" s="3"/>
      <c r="MFY928" s="525"/>
      <c r="MFZ928" s="3"/>
      <c r="MGA928" s="721"/>
      <c r="MGB928" s="3"/>
      <c r="MGC928" s="525"/>
      <c r="MGD928" s="3"/>
      <c r="MGE928" s="721"/>
      <c r="MGF928" s="3"/>
      <c r="MGG928" s="525"/>
      <c r="MGH928" s="3"/>
      <c r="MGI928" s="721"/>
      <c r="MGJ928" s="3"/>
      <c r="MGK928" s="525"/>
      <c r="MGL928" s="3"/>
      <c r="MGM928" s="721"/>
      <c r="MGN928" s="3"/>
      <c r="MGO928" s="525"/>
      <c r="MGP928" s="3"/>
      <c r="MGQ928" s="721"/>
      <c r="MGR928" s="3"/>
      <c r="MGS928" s="525"/>
      <c r="MGT928" s="3"/>
      <c r="MGU928" s="721"/>
      <c r="MGV928" s="3"/>
      <c r="MGW928" s="525"/>
      <c r="MGX928" s="3"/>
      <c r="MGY928" s="721"/>
      <c r="MGZ928" s="3"/>
      <c r="MHA928" s="525"/>
      <c r="MHB928" s="3"/>
      <c r="MHC928" s="721"/>
      <c r="MHD928" s="3"/>
      <c r="MHE928" s="525"/>
      <c r="MHF928" s="3"/>
      <c r="MHG928" s="721"/>
      <c r="MHH928" s="3"/>
      <c r="MHI928" s="525"/>
      <c r="MHJ928" s="3"/>
      <c r="MHK928" s="721"/>
      <c r="MHL928" s="3"/>
      <c r="MHM928" s="525"/>
      <c r="MHN928" s="3"/>
      <c r="MHO928" s="721"/>
      <c r="MHP928" s="3"/>
      <c r="MHQ928" s="525"/>
      <c r="MHR928" s="3"/>
      <c r="MHS928" s="721"/>
      <c r="MHT928" s="3"/>
      <c r="MHU928" s="525"/>
      <c r="MHV928" s="3"/>
      <c r="MHW928" s="721"/>
      <c r="MHX928" s="3"/>
      <c r="MHY928" s="525"/>
      <c r="MHZ928" s="3"/>
      <c r="MIA928" s="721"/>
      <c r="MIB928" s="3"/>
      <c r="MIC928" s="525"/>
      <c r="MID928" s="3"/>
      <c r="MIE928" s="721"/>
      <c r="MIF928" s="3"/>
      <c r="MIG928" s="525"/>
      <c r="MIH928" s="3"/>
      <c r="MII928" s="721"/>
      <c r="MIJ928" s="3"/>
      <c r="MIK928" s="525"/>
      <c r="MIL928" s="3"/>
      <c r="MIM928" s="721"/>
      <c r="MIN928" s="3"/>
      <c r="MIO928" s="525"/>
      <c r="MIP928" s="3"/>
      <c r="MIQ928" s="721"/>
      <c r="MIR928" s="3"/>
      <c r="MIS928" s="525"/>
      <c r="MIT928" s="3"/>
      <c r="MIU928" s="721"/>
      <c r="MIV928" s="3"/>
      <c r="MIW928" s="525"/>
      <c r="MIX928" s="3"/>
      <c r="MIY928" s="721"/>
      <c r="MIZ928" s="3"/>
      <c r="MJA928" s="525"/>
      <c r="MJB928" s="3"/>
      <c r="MJC928" s="721"/>
      <c r="MJD928" s="3"/>
      <c r="MJE928" s="525"/>
      <c r="MJF928" s="3"/>
      <c r="MJG928" s="721"/>
      <c r="MJH928" s="3"/>
      <c r="MJI928" s="525"/>
      <c r="MJJ928" s="3"/>
      <c r="MJK928" s="721"/>
      <c r="MJL928" s="3"/>
      <c r="MJM928" s="525"/>
      <c r="MJN928" s="3"/>
      <c r="MJO928" s="721"/>
      <c r="MJP928" s="3"/>
      <c r="MJQ928" s="525"/>
      <c r="MJR928" s="3"/>
      <c r="MJS928" s="721"/>
      <c r="MJT928" s="3"/>
      <c r="MJU928" s="525"/>
      <c r="MJV928" s="3"/>
      <c r="MJW928" s="721"/>
      <c r="MJX928" s="3"/>
      <c r="MJY928" s="525"/>
      <c r="MJZ928" s="3"/>
      <c r="MKA928" s="721"/>
      <c r="MKB928" s="3"/>
      <c r="MKC928" s="525"/>
      <c r="MKD928" s="3"/>
      <c r="MKE928" s="721"/>
      <c r="MKF928" s="3"/>
      <c r="MKG928" s="525"/>
      <c r="MKH928" s="3"/>
      <c r="MKI928" s="721"/>
      <c r="MKJ928" s="3"/>
      <c r="MKK928" s="525"/>
      <c r="MKL928" s="3"/>
      <c r="MKM928" s="721"/>
      <c r="MKN928" s="3"/>
      <c r="MKO928" s="525"/>
      <c r="MKP928" s="3"/>
      <c r="MKQ928" s="721"/>
      <c r="MKR928" s="3"/>
      <c r="MKS928" s="525"/>
      <c r="MKT928" s="3"/>
      <c r="MKU928" s="721"/>
      <c r="MKV928" s="3"/>
      <c r="MKW928" s="525"/>
      <c r="MKX928" s="3"/>
      <c r="MKY928" s="721"/>
      <c r="MKZ928" s="3"/>
      <c r="MLA928" s="525"/>
      <c r="MLB928" s="3"/>
      <c r="MLC928" s="721"/>
      <c r="MLD928" s="3"/>
      <c r="MLE928" s="525"/>
      <c r="MLF928" s="3"/>
      <c r="MLG928" s="721"/>
      <c r="MLH928" s="3"/>
      <c r="MLI928" s="525"/>
      <c r="MLJ928" s="3"/>
      <c r="MLK928" s="721"/>
      <c r="MLL928" s="3"/>
      <c r="MLM928" s="525"/>
      <c r="MLN928" s="3"/>
      <c r="MLO928" s="721"/>
      <c r="MLP928" s="3"/>
      <c r="MLQ928" s="525"/>
      <c r="MLR928" s="3"/>
      <c r="MLS928" s="721"/>
      <c r="MLT928" s="3"/>
      <c r="MLU928" s="525"/>
      <c r="MLV928" s="3"/>
      <c r="MLW928" s="721"/>
      <c r="MLX928" s="3"/>
      <c r="MLY928" s="525"/>
      <c r="MLZ928" s="3"/>
      <c r="MMA928" s="721"/>
      <c r="MMB928" s="3"/>
      <c r="MMC928" s="525"/>
      <c r="MMD928" s="3"/>
      <c r="MME928" s="721"/>
      <c r="MMF928" s="3"/>
      <c r="MMG928" s="525"/>
      <c r="MMH928" s="3"/>
      <c r="MMI928" s="721"/>
      <c r="MMJ928" s="3"/>
      <c r="MMK928" s="525"/>
      <c r="MML928" s="3"/>
      <c r="MMM928" s="721"/>
      <c r="MMN928" s="3"/>
      <c r="MMO928" s="525"/>
      <c r="MMP928" s="3"/>
      <c r="MMQ928" s="721"/>
      <c r="MMR928" s="3"/>
      <c r="MMS928" s="525"/>
      <c r="MMT928" s="3"/>
      <c r="MMU928" s="721"/>
      <c r="MMV928" s="3"/>
      <c r="MMW928" s="525"/>
      <c r="MMX928" s="3"/>
      <c r="MMY928" s="721"/>
      <c r="MMZ928" s="3"/>
      <c r="MNA928" s="525"/>
      <c r="MNB928" s="3"/>
      <c r="MNC928" s="721"/>
      <c r="MND928" s="3"/>
      <c r="MNE928" s="525"/>
      <c r="MNF928" s="3"/>
      <c r="MNG928" s="721"/>
      <c r="MNH928" s="3"/>
      <c r="MNI928" s="525"/>
      <c r="MNJ928" s="3"/>
      <c r="MNK928" s="721"/>
      <c r="MNL928" s="3"/>
      <c r="MNM928" s="525"/>
      <c r="MNN928" s="3"/>
      <c r="MNO928" s="721"/>
      <c r="MNP928" s="3"/>
      <c r="MNQ928" s="525"/>
      <c r="MNR928" s="3"/>
      <c r="MNS928" s="721"/>
      <c r="MNT928" s="3"/>
      <c r="MNU928" s="525"/>
      <c r="MNV928" s="3"/>
      <c r="MNW928" s="721"/>
      <c r="MNX928" s="3"/>
      <c r="MNY928" s="525"/>
      <c r="MNZ928" s="3"/>
      <c r="MOA928" s="721"/>
      <c r="MOB928" s="3"/>
      <c r="MOC928" s="525"/>
      <c r="MOD928" s="3"/>
      <c r="MOE928" s="721"/>
      <c r="MOF928" s="3"/>
      <c r="MOG928" s="525"/>
      <c r="MOH928" s="3"/>
      <c r="MOI928" s="721"/>
      <c r="MOJ928" s="3"/>
      <c r="MOK928" s="525"/>
      <c r="MOL928" s="3"/>
      <c r="MOM928" s="721"/>
      <c r="MON928" s="3"/>
      <c r="MOO928" s="525"/>
      <c r="MOP928" s="3"/>
      <c r="MOQ928" s="721"/>
      <c r="MOR928" s="3"/>
      <c r="MOS928" s="525"/>
      <c r="MOT928" s="3"/>
      <c r="MOU928" s="721"/>
      <c r="MOV928" s="3"/>
      <c r="MOW928" s="525"/>
      <c r="MOX928" s="3"/>
      <c r="MOY928" s="721"/>
      <c r="MOZ928" s="3"/>
      <c r="MPA928" s="525"/>
      <c r="MPB928" s="3"/>
      <c r="MPC928" s="721"/>
      <c r="MPD928" s="3"/>
      <c r="MPE928" s="525"/>
      <c r="MPF928" s="3"/>
      <c r="MPG928" s="721"/>
      <c r="MPH928" s="3"/>
      <c r="MPI928" s="525"/>
      <c r="MPJ928" s="3"/>
      <c r="MPK928" s="721"/>
      <c r="MPL928" s="3"/>
      <c r="MPM928" s="525"/>
      <c r="MPN928" s="3"/>
      <c r="MPO928" s="721"/>
      <c r="MPP928" s="3"/>
      <c r="MPQ928" s="525"/>
      <c r="MPR928" s="3"/>
      <c r="MPS928" s="721"/>
      <c r="MPT928" s="3"/>
      <c r="MPU928" s="525"/>
      <c r="MPV928" s="3"/>
      <c r="MPW928" s="721"/>
      <c r="MPX928" s="3"/>
      <c r="MPY928" s="525"/>
      <c r="MPZ928" s="3"/>
      <c r="MQA928" s="721"/>
      <c r="MQB928" s="3"/>
      <c r="MQC928" s="525"/>
      <c r="MQD928" s="3"/>
      <c r="MQE928" s="721"/>
      <c r="MQF928" s="3"/>
      <c r="MQG928" s="525"/>
      <c r="MQH928" s="3"/>
      <c r="MQI928" s="721"/>
      <c r="MQJ928" s="3"/>
      <c r="MQK928" s="525"/>
      <c r="MQL928" s="3"/>
      <c r="MQM928" s="721"/>
      <c r="MQN928" s="3"/>
      <c r="MQO928" s="525"/>
      <c r="MQP928" s="3"/>
      <c r="MQQ928" s="721"/>
      <c r="MQR928" s="3"/>
      <c r="MQS928" s="525"/>
      <c r="MQT928" s="3"/>
      <c r="MQU928" s="721"/>
      <c r="MQV928" s="3"/>
      <c r="MQW928" s="525"/>
      <c r="MQX928" s="3"/>
      <c r="MQY928" s="721"/>
      <c r="MQZ928" s="3"/>
      <c r="MRA928" s="525"/>
      <c r="MRB928" s="3"/>
      <c r="MRC928" s="721"/>
      <c r="MRD928" s="3"/>
      <c r="MRE928" s="525"/>
      <c r="MRF928" s="3"/>
      <c r="MRG928" s="721"/>
      <c r="MRH928" s="3"/>
      <c r="MRI928" s="525"/>
      <c r="MRJ928" s="3"/>
      <c r="MRK928" s="721"/>
      <c r="MRL928" s="3"/>
      <c r="MRM928" s="525"/>
      <c r="MRN928" s="3"/>
      <c r="MRO928" s="721"/>
      <c r="MRP928" s="3"/>
      <c r="MRQ928" s="525"/>
      <c r="MRR928" s="3"/>
      <c r="MRS928" s="721"/>
      <c r="MRT928" s="3"/>
      <c r="MRU928" s="525"/>
      <c r="MRV928" s="3"/>
      <c r="MRW928" s="721"/>
      <c r="MRX928" s="3"/>
      <c r="MRY928" s="525"/>
      <c r="MRZ928" s="3"/>
      <c r="MSA928" s="721"/>
      <c r="MSB928" s="3"/>
      <c r="MSC928" s="525"/>
      <c r="MSD928" s="3"/>
      <c r="MSE928" s="721"/>
      <c r="MSF928" s="3"/>
      <c r="MSG928" s="525"/>
      <c r="MSH928" s="3"/>
      <c r="MSI928" s="721"/>
      <c r="MSJ928" s="3"/>
      <c r="MSK928" s="525"/>
      <c r="MSL928" s="3"/>
      <c r="MSM928" s="721"/>
      <c r="MSN928" s="3"/>
      <c r="MSO928" s="525"/>
      <c r="MSP928" s="3"/>
      <c r="MSQ928" s="721"/>
      <c r="MSR928" s="3"/>
      <c r="MSS928" s="525"/>
      <c r="MST928" s="3"/>
      <c r="MSU928" s="721"/>
      <c r="MSV928" s="3"/>
      <c r="MSW928" s="525"/>
      <c r="MSX928" s="3"/>
      <c r="MSY928" s="721"/>
      <c r="MSZ928" s="3"/>
      <c r="MTA928" s="525"/>
      <c r="MTB928" s="3"/>
      <c r="MTC928" s="721"/>
      <c r="MTD928" s="3"/>
      <c r="MTE928" s="525"/>
      <c r="MTF928" s="3"/>
      <c r="MTG928" s="721"/>
      <c r="MTH928" s="3"/>
      <c r="MTI928" s="525"/>
      <c r="MTJ928" s="3"/>
      <c r="MTK928" s="721"/>
      <c r="MTL928" s="3"/>
      <c r="MTM928" s="525"/>
      <c r="MTN928" s="3"/>
      <c r="MTO928" s="721"/>
      <c r="MTP928" s="3"/>
      <c r="MTQ928" s="525"/>
      <c r="MTR928" s="3"/>
      <c r="MTS928" s="721"/>
      <c r="MTT928" s="3"/>
      <c r="MTU928" s="525"/>
      <c r="MTV928" s="3"/>
      <c r="MTW928" s="721"/>
      <c r="MTX928" s="3"/>
      <c r="MTY928" s="525"/>
      <c r="MTZ928" s="3"/>
      <c r="MUA928" s="721"/>
      <c r="MUB928" s="3"/>
      <c r="MUC928" s="525"/>
      <c r="MUD928" s="3"/>
      <c r="MUE928" s="721"/>
      <c r="MUF928" s="3"/>
      <c r="MUG928" s="525"/>
      <c r="MUH928" s="3"/>
      <c r="MUI928" s="721"/>
      <c r="MUJ928" s="3"/>
      <c r="MUK928" s="525"/>
      <c r="MUL928" s="3"/>
      <c r="MUM928" s="721"/>
      <c r="MUN928" s="3"/>
      <c r="MUO928" s="525"/>
      <c r="MUP928" s="3"/>
      <c r="MUQ928" s="721"/>
      <c r="MUR928" s="3"/>
      <c r="MUS928" s="525"/>
      <c r="MUT928" s="3"/>
      <c r="MUU928" s="721"/>
      <c r="MUV928" s="3"/>
      <c r="MUW928" s="525"/>
      <c r="MUX928" s="3"/>
      <c r="MUY928" s="721"/>
      <c r="MUZ928" s="3"/>
      <c r="MVA928" s="525"/>
      <c r="MVB928" s="3"/>
      <c r="MVC928" s="721"/>
      <c r="MVD928" s="3"/>
      <c r="MVE928" s="525"/>
      <c r="MVF928" s="3"/>
      <c r="MVG928" s="721"/>
      <c r="MVH928" s="3"/>
      <c r="MVI928" s="525"/>
      <c r="MVJ928" s="3"/>
      <c r="MVK928" s="721"/>
      <c r="MVL928" s="3"/>
      <c r="MVM928" s="525"/>
      <c r="MVN928" s="3"/>
      <c r="MVO928" s="721"/>
      <c r="MVP928" s="3"/>
      <c r="MVQ928" s="525"/>
      <c r="MVR928" s="3"/>
      <c r="MVS928" s="721"/>
      <c r="MVT928" s="3"/>
      <c r="MVU928" s="525"/>
      <c r="MVV928" s="3"/>
      <c r="MVW928" s="721"/>
      <c r="MVX928" s="3"/>
      <c r="MVY928" s="525"/>
      <c r="MVZ928" s="3"/>
      <c r="MWA928" s="721"/>
      <c r="MWB928" s="3"/>
      <c r="MWC928" s="525"/>
      <c r="MWD928" s="3"/>
      <c r="MWE928" s="721"/>
      <c r="MWF928" s="3"/>
      <c r="MWG928" s="525"/>
      <c r="MWH928" s="3"/>
      <c r="MWI928" s="721"/>
      <c r="MWJ928" s="3"/>
      <c r="MWK928" s="525"/>
      <c r="MWL928" s="3"/>
      <c r="MWM928" s="721"/>
      <c r="MWN928" s="3"/>
      <c r="MWO928" s="525"/>
      <c r="MWP928" s="3"/>
      <c r="MWQ928" s="721"/>
      <c r="MWR928" s="3"/>
      <c r="MWS928" s="525"/>
      <c r="MWT928" s="3"/>
      <c r="MWU928" s="721"/>
      <c r="MWV928" s="3"/>
      <c r="MWW928" s="525"/>
      <c r="MWX928" s="3"/>
      <c r="MWY928" s="721"/>
      <c r="MWZ928" s="3"/>
      <c r="MXA928" s="525"/>
      <c r="MXB928" s="3"/>
      <c r="MXC928" s="721"/>
      <c r="MXD928" s="3"/>
      <c r="MXE928" s="525"/>
      <c r="MXF928" s="3"/>
      <c r="MXG928" s="721"/>
      <c r="MXH928" s="3"/>
      <c r="MXI928" s="525"/>
      <c r="MXJ928" s="3"/>
      <c r="MXK928" s="721"/>
      <c r="MXL928" s="3"/>
      <c r="MXM928" s="525"/>
      <c r="MXN928" s="3"/>
      <c r="MXO928" s="721"/>
      <c r="MXP928" s="3"/>
      <c r="MXQ928" s="525"/>
      <c r="MXR928" s="3"/>
      <c r="MXS928" s="721"/>
      <c r="MXT928" s="3"/>
      <c r="MXU928" s="525"/>
      <c r="MXV928" s="3"/>
      <c r="MXW928" s="721"/>
      <c r="MXX928" s="3"/>
      <c r="MXY928" s="525"/>
      <c r="MXZ928" s="3"/>
      <c r="MYA928" s="721"/>
      <c r="MYB928" s="3"/>
      <c r="MYC928" s="525"/>
      <c r="MYD928" s="3"/>
      <c r="MYE928" s="721"/>
      <c r="MYF928" s="3"/>
      <c r="MYG928" s="525"/>
      <c r="MYH928" s="3"/>
      <c r="MYI928" s="721"/>
      <c r="MYJ928" s="3"/>
      <c r="MYK928" s="525"/>
      <c r="MYL928" s="3"/>
      <c r="MYM928" s="721"/>
      <c r="MYN928" s="3"/>
      <c r="MYO928" s="525"/>
      <c r="MYP928" s="3"/>
      <c r="MYQ928" s="721"/>
      <c r="MYR928" s="3"/>
      <c r="MYS928" s="525"/>
      <c r="MYT928" s="3"/>
      <c r="MYU928" s="721"/>
      <c r="MYV928" s="3"/>
      <c r="MYW928" s="525"/>
      <c r="MYX928" s="3"/>
      <c r="MYY928" s="721"/>
      <c r="MYZ928" s="3"/>
      <c r="MZA928" s="525"/>
      <c r="MZB928" s="3"/>
      <c r="MZC928" s="721"/>
      <c r="MZD928" s="3"/>
      <c r="MZE928" s="525"/>
      <c r="MZF928" s="3"/>
      <c r="MZG928" s="721"/>
      <c r="MZH928" s="3"/>
      <c r="MZI928" s="525"/>
      <c r="MZJ928" s="3"/>
      <c r="MZK928" s="721"/>
      <c r="MZL928" s="3"/>
      <c r="MZM928" s="525"/>
      <c r="MZN928" s="3"/>
      <c r="MZO928" s="721"/>
      <c r="MZP928" s="3"/>
      <c r="MZQ928" s="525"/>
      <c r="MZR928" s="3"/>
      <c r="MZS928" s="721"/>
      <c r="MZT928" s="3"/>
      <c r="MZU928" s="525"/>
      <c r="MZV928" s="3"/>
      <c r="MZW928" s="721"/>
      <c r="MZX928" s="3"/>
      <c r="MZY928" s="525"/>
      <c r="MZZ928" s="3"/>
      <c r="NAA928" s="721"/>
      <c r="NAB928" s="3"/>
      <c r="NAC928" s="525"/>
      <c r="NAD928" s="3"/>
      <c r="NAE928" s="721"/>
      <c r="NAF928" s="3"/>
      <c r="NAG928" s="525"/>
      <c r="NAH928" s="3"/>
      <c r="NAI928" s="721"/>
      <c r="NAJ928" s="3"/>
      <c r="NAK928" s="525"/>
      <c r="NAL928" s="3"/>
      <c r="NAM928" s="721"/>
      <c r="NAN928" s="3"/>
      <c r="NAO928" s="525"/>
      <c r="NAP928" s="3"/>
      <c r="NAQ928" s="721"/>
      <c r="NAR928" s="3"/>
      <c r="NAS928" s="525"/>
      <c r="NAT928" s="3"/>
      <c r="NAU928" s="721"/>
      <c r="NAV928" s="3"/>
      <c r="NAW928" s="525"/>
      <c r="NAX928" s="3"/>
      <c r="NAY928" s="721"/>
      <c r="NAZ928" s="3"/>
      <c r="NBA928" s="525"/>
      <c r="NBB928" s="3"/>
      <c r="NBC928" s="721"/>
      <c r="NBD928" s="3"/>
      <c r="NBE928" s="525"/>
      <c r="NBF928" s="3"/>
      <c r="NBG928" s="721"/>
      <c r="NBH928" s="3"/>
      <c r="NBI928" s="525"/>
      <c r="NBJ928" s="3"/>
      <c r="NBK928" s="721"/>
      <c r="NBL928" s="3"/>
      <c r="NBM928" s="525"/>
      <c r="NBN928" s="3"/>
      <c r="NBO928" s="721"/>
      <c r="NBP928" s="3"/>
      <c r="NBQ928" s="525"/>
      <c r="NBR928" s="3"/>
      <c r="NBS928" s="721"/>
      <c r="NBT928" s="3"/>
      <c r="NBU928" s="525"/>
      <c r="NBV928" s="3"/>
      <c r="NBW928" s="721"/>
      <c r="NBX928" s="3"/>
      <c r="NBY928" s="525"/>
      <c r="NBZ928" s="3"/>
      <c r="NCA928" s="721"/>
      <c r="NCB928" s="3"/>
      <c r="NCC928" s="525"/>
      <c r="NCD928" s="3"/>
      <c r="NCE928" s="721"/>
      <c r="NCF928" s="3"/>
      <c r="NCG928" s="525"/>
      <c r="NCH928" s="3"/>
      <c r="NCI928" s="721"/>
      <c r="NCJ928" s="3"/>
      <c r="NCK928" s="525"/>
      <c r="NCL928" s="3"/>
      <c r="NCM928" s="721"/>
      <c r="NCN928" s="3"/>
      <c r="NCO928" s="525"/>
      <c r="NCP928" s="3"/>
      <c r="NCQ928" s="721"/>
      <c r="NCR928" s="3"/>
      <c r="NCS928" s="525"/>
      <c r="NCT928" s="3"/>
      <c r="NCU928" s="721"/>
      <c r="NCV928" s="3"/>
      <c r="NCW928" s="525"/>
      <c r="NCX928" s="3"/>
      <c r="NCY928" s="721"/>
      <c r="NCZ928" s="3"/>
      <c r="NDA928" s="525"/>
      <c r="NDB928" s="3"/>
      <c r="NDC928" s="721"/>
      <c r="NDD928" s="3"/>
      <c r="NDE928" s="525"/>
      <c r="NDF928" s="3"/>
      <c r="NDG928" s="721"/>
      <c r="NDH928" s="3"/>
      <c r="NDI928" s="525"/>
      <c r="NDJ928" s="3"/>
      <c r="NDK928" s="721"/>
      <c r="NDL928" s="3"/>
      <c r="NDM928" s="525"/>
      <c r="NDN928" s="3"/>
      <c r="NDO928" s="721"/>
      <c r="NDP928" s="3"/>
      <c r="NDQ928" s="525"/>
      <c r="NDR928" s="3"/>
      <c r="NDS928" s="721"/>
      <c r="NDT928" s="3"/>
      <c r="NDU928" s="525"/>
      <c r="NDV928" s="3"/>
      <c r="NDW928" s="721"/>
      <c r="NDX928" s="3"/>
      <c r="NDY928" s="525"/>
      <c r="NDZ928" s="3"/>
      <c r="NEA928" s="721"/>
      <c r="NEB928" s="3"/>
      <c r="NEC928" s="525"/>
      <c r="NED928" s="3"/>
      <c r="NEE928" s="721"/>
      <c r="NEF928" s="3"/>
      <c r="NEG928" s="525"/>
      <c r="NEH928" s="3"/>
      <c r="NEI928" s="721"/>
      <c r="NEJ928" s="3"/>
      <c r="NEK928" s="525"/>
      <c r="NEL928" s="3"/>
      <c r="NEM928" s="721"/>
      <c r="NEN928" s="3"/>
      <c r="NEO928" s="525"/>
      <c r="NEP928" s="3"/>
      <c r="NEQ928" s="721"/>
      <c r="NER928" s="3"/>
      <c r="NES928" s="525"/>
      <c r="NET928" s="3"/>
      <c r="NEU928" s="721"/>
      <c r="NEV928" s="3"/>
      <c r="NEW928" s="525"/>
      <c r="NEX928" s="3"/>
      <c r="NEY928" s="721"/>
      <c r="NEZ928" s="3"/>
      <c r="NFA928" s="525"/>
      <c r="NFB928" s="3"/>
      <c r="NFC928" s="721"/>
      <c r="NFD928" s="3"/>
      <c r="NFE928" s="525"/>
      <c r="NFF928" s="3"/>
      <c r="NFG928" s="721"/>
      <c r="NFH928" s="3"/>
      <c r="NFI928" s="525"/>
      <c r="NFJ928" s="3"/>
      <c r="NFK928" s="721"/>
      <c r="NFL928" s="3"/>
      <c r="NFM928" s="525"/>
      <c r="NFN928" s="3"/>
      <c r="NFO928" s="721"/>
      <c r="NFP928" s="3"/>
      <c r="NFQ928" s="525"/>
      <c r="NFR928" s="3"/>
      <c r="NFS928" s="721"/>
      <c r="NFT928" s="3"/>
      <c r="NFU928" s="525"/>
      <c r="NFV928" s="3"/>
      <c r="NFW928" s="721"/>
      <c r="NFX928" s="3"/>
      <c r="NFY928" s="525"/>
      <c r="NFZ928" s="3"/>
      <c r="NGA928" s="721"/>
      <c r="NGB928" s="3"/>
      <c r="NGC928" s="525"/>
      <c r="NGD928" s="3"/>
      <c r="NGE928" s="721"/>
      <c r="NGF928" s="3"/>
      <c r="NGG928" s="525"/>
      <c r="NGH928" s="3"/>
      <c r="NGI928" s="721"/>
      <c r="NGJ928" s="3"/>
      <c r="NGK928" s="525"/>
      <c r="NGL928" s="3"/>
      <c r="NGM928" s="721"/>
      <c r="NGN928" s="3"/>
      <c r="NGO928" s="525"/>
      <c r="NGP928" s="3"/>
      <c r="NGQ928" s="721"/>
      <c r="NGR928" s="3"/>
      <c r="NGS928" s="525"/>
      <c r="NGT928" s="3"/>
      <c r="NGU928" s="721"/>
      <c r="NGV928" s="3"/>
      <c r="NGW928" s="525"/>
      <c r="NGX928" s="3"/>
      <c r="NGY928" s="721"/>
      <c r="NGZ928" s="3"/>
      <c r="NHA928" s="525"/>
      <c r="NHB928" s="3"/>
      <c r="NHC928" s="721"/>
      <c r="NHD928" s="3"/>
      <c r="NHE928" s="525"/>
      <c r="NHF928" s="3"/>
      <c r="NHG928" s="721"/>
      <c r="NHH928" s="3"/>
      <c r="NHI928" s="525"/>
      <c r="NHJ928" s="3"/>
      <c r="NHK928" s="721"/>
      <c r="NHL928" s="3"/>
      <c r="NHM928" s="525"/>
      <c r="NHN928" s="3"/>
      <c r="NHO928" s="721"/>
      <c r="NHP928" s="3"/>
      <c r="NHQ928" s="525"/>
      <c r="NHR928" s="3"/>
      <c r="NHS928" s="721"/>
      <c r="NHT928" s="3"/>
      <c r="NHU928" s="525"/>
      <c r="NHV928" s="3"/>
      <c r="NHW928" s="721"/>
      <c r="NHX928" s="3"/>
      <c r="NHY928" s="525"/>
      <c r="NHZ928" s="3"/>
      <c r="NIA928" s="721"/>
      <c r="NIB928" s="3"/>
      <c r="NIC928" s="525"/>
      <c r="NID928" s="3"/>
      <c r="NIE928" s="721"/>
      <c r="NIF928" s="3"/>
      <c r="NIG928" s="525"/>
      <c r="NIH928" s="3"/>
      <c r="NII928" s="721"/>
      <c r="NIJ928" s="3"/>
      <c r="NIK928" s="525"/>
      <c r="NIL928" s="3"/>
      <c r="NIM928" s="721"/>
      <c r="NIN928" s="3"/>
      <c r="NIO928" s="525"/>
      <c r="NIP928" s="3"/>
      <c r="NIQ928" s="721"/>
      <c r="NIR928" s="3"/>
      <c r="NIS928" s="525"/>
      <c r="NIT928" s="3"/>
      <c r="NIU928" s="721"/>
      <c r="NIV928" s="3"/>
      <c r="NIW928" s="525"/>
      <c r="NIX928" s="3"/>
      <c r="NIY928" s="721"/>
      <c r="NIZ928" s="3"/>
      <c r="NJA928" s="525"/>
      <c r="NJB928" s="3"/>
      <c r="NJC928" s="721"/>
      <c r="NJD928" s="3"/>
      <c r="NJE928" s="525"/>
      <c r="NJF928" s="3"/>
      <c r="NJG928" s="721"/>
      <c r="NJH928" s="3"/>
      <c r="NJI928" s="525"/>
      <c r="NJJ928" s="3"/>
      <c r="NJK928" s="721"/>
      <c r="NJL928" s="3"/>
      <c r="NJM928" s="525"/>
      <c r="NJN928" s="3"/>
      <c r="NJO928" s="721"/>
      <c r="NJP928" s="3"/>
      <c r="NJQ928" s="525"/>
      <c r="NJR928" s="3"/>
      <c r="NJS928" s="721"/>
      <c r="NJT928" s="3"/>
      <c r="NJU928" s="525"/>
      <c r="NJV928" s="3"/>
      <c r="NJW928" s="721"/>
      <c r="NJX928" s="3"/>
      <c r="NJY928" s="525"/>
      <c r="NJZ928" s="3"/>
      <c r="NKA928" s="721"/>
      <c r="NKB928" s="3"/>
      <c r="NKC928" s="525"/>
      <c r="NKD928" s="3"/>
      <c r="NKE928" s="721"/>
      <c r="NKF928" s="3"/>
      <c r="NKG928" s="525"/>
      <c r="NKH928" s="3"/>
      <c r="NKI928" s="721"/>
      <c r="NKJ928" s="3"/>
      <c r="NKK928" s="525"/>
      <c r="NKL928" s="3"/>
      <c r="NKM928" s="721"/>
      <c r="NKN928" s="3"/>
      <c r="NKO928" s="525"/>
      <c r="NKP928" s="3"/>
      <c r="NKQ928" s="721"/>
      <c r="NKR928" s="3"/>
      <c r="NKS928" s="525"/>
      <c r="NKT928" s="3"/>
      <c r="NKU928" s="721"/>
      <c r="NKV928" s="3"/>
      <c r="NKW928" s="525"/>
      <c r="NKX928" s="3"/>
      <c r="NKY928" s="721"/>
      <c r="NKZ928" s="3"/>
      <c r="NLA928" s="525"/>
      <c r="NLB928" s="3"/>
      <c r="NLC928" s="721"/>
      <c r="NLD928" s="3"/>
      <c r="NLE928" s="525"/>
      <c r="NLF928" s="3"/>
      <c r="NLG928" s="721"/>
      <c r="NLH928" s="3"/>
      <c r="NLI928" s="525"/>
      <c r="NLJ928" s="3"/>
      <c r="NLK928" s="721"/>
      <c r="NLL928" s="3"/>
      <c r="NLM928" s="525"/>
      <c r="NLN928" s="3"/>
      <c r="NLO928" s="721"/>
      <c r="NLP928" s="3"/>
      <c r="NLQ928" s="525"/>
      <c r="NLR928" s="3"/>
      <c r="NLS928" s="721"/>
      <c r="NLT928" s="3"/>
      <c r="NLU928" s="525"/>
      <c r="NLV928" s="3"/>
      <c r="NLW928" s="721"/>
      <c r="NLX928" s="3"/>
      <c r="NLY928" s="525"/>
      <c r="NLZ928" s="3"/>
      <c r="NMA928" s="721"/>
      <c r="NMB928" s="3"/>
      <c r="NMC928" s="525"/>
      <c r="NMD928" s="3"/>
      <c r="NME928" s="721"/>
      <c r="NMF928" s="3"/>
      <c r="NMG928" s="525"/>
      <c r="NMH928" s="3"/>
      <c r="NMI928" s="721"/>
      <c r="NMJ928" s="3"/>
      <c r="NMK928" s="525"/>
      <c r="NML928" s="3"/>
      <c r="NMM928" s="721"/>
      <c r="NMN928" s="3"/>
      <c r="NMO928" s="525"/>
      <c r="NMP928" s="3"/>
      <c r="NMQ928" s="721"/>
      <c r="NMR928" s="3"/>
      <c r="NMS928" s="525"/>
      <c r="NMT928" s="3"/>
      <c r="NMU928" s="721"/>
      <c r="NMV928" s="3"/>
      <c r="NMW928" s="525"/>
      <c r="NMX928" s="3"/>
      <c r="NMY928" s="721"/>
      <c r="NMZ928" s="3"/>
      <c r="NNA928" s="525"/>
      <c r="NNB928" s="3"/>
      <c r="NNC928" s="721"/>
      <c r="NND928" s="3"/>
      <c r="NNE928" s="525"/>
      <c r="NNF928" s="3"/>
      <c r="NNG928" s="721"/>
      <c r="NNH928" s="3"/>
      <c r="NNI928" s="525"/>
      <c r="NNJ928" s="3"/>
      <c r="NNK928" s="721"/>
      <c r="NNL928" s="3"/>
      <c r="NNM928" s="525"/>
      <c r="NNN928" s="3"/>
      <c r="NNO928" s="721"/>
      <c r="NNP928" s="3"/>
      <c r="NNQ928" s="525"/>
      <c r="NNR928" s="3"/>
      <c r="NNS928" s="721"/>
      <c r="NNT928" s="3"/>
      <c r="NNU928" s="525"/>
      <c r="NNV928" s="3"/>
      <c r="NNW928" s="721"/>
      <c r="NNX928" s="3"/>
      <c r="NNY928" s="525"/>
      <c r="NNZ928" s="3"/>
      <c r="NOA928" s="721"/>
      <c r="NOB928" s="3"/>
      <c r="NOC928" s="525"/>
      <c r="NOD928" s="3"/>
      <c r="NOE928" s="721"/>
      <c r="NOF928" s="3"/>
      <c r="NOG928" s="525"/>
      <c r="NOH928" s="3"/>
      <c r="NOI928" s="721"/>
      <c r="NOJ928" s="3"/>
      <c r="NOK928" s="525"/>
      <c r="NOL928" s="3"/>
      <c r="NOM928" s="721"/>
      <c r="NON928" s="3"/>
      <c r="NOO928" s="525"/>
      <c r="NOP928" s="3"/>
      <c r="NOQ928" s="721"/>
      <c r="NOR928" s="3"/>
      <c r="NOS928" s="525"/>
      <c r="NOT928" s="3"/>
      <c r="NOU928" s="721"/>
      <c r="NOV928" s="3"/>
      <c r="NOW928" s="525"/>
      <c r="NOX928" s="3"/>
      <c r="NOY928" s="721"/>
      <c r="NOZ928" s="3"/>
      <c r="NPA928" s="525"/>
      <c r="NPB928" s="3"/>
      <c r="NPC928" s="721"/>
      <c r="NPD928" s="3"/>
      <c r="NPE928" s="525"/>
      <c r="NPF928" s="3"/>
      <c r="NPG928" s="721"/>
      <c r="NPH928" s="3"/>
      <c r="NPI928" s="525"/>
      <c r="NPJ928" s="3"/>
      <c r="NPK928" s="721"/>
      <c r="NPL928" s="3"/>
      <c r="NPM928" s="525"/>
      <c r="NPN928" s="3"/>
      <c r="NPO928" s="721"/>
      <c r="NPP928" s="3"/>
      <c r="NPQ928" s="525"/>
      <c r="NPR928" s="3"/>
      <c r="NPS928" s="721"/>
      <c r="NPT928" s="3"/>
      <c r="NPU928" s="525"/>
      <c r="NPV928" s="3"/>
      <c r="NPW928" s="721"/>
      <c r="NPX928" s="3"/>
      <c r="NPY928" s="525"/>
      <c r="NPZ928" s="3"/>
      <c r="NQA928" s="721"/>
      <c r="NQB928" s="3"/>
      <c r="NQC928" s="525"/>
      <c r="NQD928" s="3"/>
      <c r="NQE928" s="721"/>
      <c r="NQF928" s="3"/>
      <c r="NQG928" s="525"/>
      <c r="NQH928" s="3"/>
      <c r="NQI928" s="721"/>
      <c r="NQJ928" s="3"/>
      <c r="NQK928" s="525"/>
      <c r="NQL928" s="3"/>
      <c r="NQM928" s="721"/>
      <c r="NQN928" s="3"/>
      <c r="NQO928" s="525"/>
      <c r="NQP928" s="3"/>
      <c r="NQQ928" s="721"/>
      <c r="NQR928" s="3"/>
      <c r="NQS928" s="525"/>
      <c r="NQT928" s="3"/>
      <c r="NQU928" s="721"/>
      <c r="NQV928" s="3"/>
      <c r="NQW928" s="525"/>
      <c r="NQX928" s="3"/>
      <c r="NQY928" s="721"/>
      <c r="NQZ928" s="3"/>
      <c r="NRA928" s="525"/>
      <c r="NRB928" s="3"/>
      <c r="NRC928" s="721"/>
      <c r="NRD928" s="3"/>
      <c r="NRE928" s="525"/>
      <c r="NRF928" s="3"/>
      <c r="NRG928" s="721"/>
      <c r="NRH928" s="3"/>
      <c r="NRI928" s="525"/>
      <c r="NRJ928" s="3"/>
      <c r="NRK928" s="721"/>
      <c r="NRL928" s="3"/>
      <c r="NRM928" s="525"/>
      <c r="NRN928" s="3"/>
      <c r="NRO928" s="721"/>
      <c r="NRP928" s="3"/>
      <c r="NRQ928" s="525"/>
      <c r="NRR928" s="3"/>
      <c r="NRS928" s="721"/>
      <c r="NRT928" s="3"/>
      <c r="NRU928" s="525"/>
      <c r="NRV928" s="3"/>
      <c r="NRW928" s="721"/>
      <c r="NRX928" s="3"/>
      <c r="NRY928" s="525"/>
      <c r="NRZ928" s="3"/>
      <c r="NSA928" s="721"/>
      <c r="NSB928" s="3"/>
      <c r="NSC928" s="525"/>
      <c r="NSD928" s="3"/>
      <c r="NSE928" s="721"/>
      <c r="NSF928" s="3"/>
      <c r="NSG928" s="525"/>
      <c r="NSH928" s="3"/>
      <c r="NSI928" s="721"/>
      <c r="NSJ928" s="3"/>
      <c r="NSK928" s="525"/>
      <c r="NSL928" s="3"/>
      <c r="NSM928" s="721"/>
      <c r="NSN928" s="3"/>
      <c r="NSO928" s="525"/>
      <c r="NSP928" s="3"/>
      <c r="NSQ928" s="721"/>
      <c r="NSR928" s="3"/>
      <c r="NSS928" s="525"/>
      <c r="NST928" s="3"/>
      <c r="NSU928" s="721"/>
      <c r="NSV928" s="3"/>
      <c r="NSW928" s="525"/>
      <c r="NSX928" s="3"/>
      <c r="NSY928" s="721"/>
      <c r="NSZ928" s="3"/>
      <c r="NTA928" s="525"/>
      <c r="NTB928" s="3"/>
      <c r="NTC928" s="721"/>
      <c r="NTD928" s="3"/>
      <c r="NTE928" s="525"/>
      <c r="NTF928" s="3"/>
      <c r="NTG928" s="721"/>
      <c r="NTH928" s="3"/>
      <c r="NTI928" s="525"/>
      <c r="NTJ928" s="3"/>
      <c r="NTK928" s="721"/>
      <c r="NTL928" s="3"/>
      <c r="NTM928" s="525"/>
      <c r="NTN928" s="3"/>
      <c r="NTO928" s="721"/>
      <c r="NTP928" s="3"/>
      <c r="NTQ928" s="525"/>
      <c r="NTR928" s="3"/>
      <c r="NTS928" s="721"/>
      <c r="NTT928" s="3"/>
      <c r="NTU928" s="525"/>
      <c r="NTV928" s="3"/>
      <c r="NTW928" s="721"/>
      <c r="NTX928" s="3"/>
      <c r="NTY928" s="525"/>
      <c r="NTZ928" s="3"/>
      <c r="NUA928" s="721"/>
      <c r="NUB928" s="3"/>
      <c r="NUC928" s="525"/>
      <c r="NUD928" s="3"/>
      <c r="NUE928" s="721"/>
      <c r="NUF928" s="3"/>
      <c r="NUG928" s="525"/>
      <c r="NUH928" s="3"/>
      <c r="NUI928" s="721"/>
      <c r="NUJ928" s="3"/>
      <c r="NUK928" s="525"/>
      <c r="NUL928" s="3"/>
      <c r="NUM928" s="721"/>
      <c r="NUN928" s="3"/>
      <c r="NUO928" s="525"/>
      <c r="NUP928" s="3"/>
      <c r="NUQ928" s="721"/>
      <c r="NUR928" s="3"/>
      <c r="NUS928" s="525"/>
      <c r="NUT928" s="3"/>
      <c r="NUU928" s="721"/>
      <c r="NUV928" s="3"/>
      <c r="NUW928" s="525"/>
      <c r="NUX928" s="3"/>
      <c r="NUY928" s="721"/>
      <c r="NUZ928" s="3"/>
      <c r="NVA928" s="525"/>
      <c r="NVB928" s="3"/>
      <c r="NVC928" s="721"/>
      <c r="NVD928" s="3"/>
      <c r="NVE928" s="525"/>
      <c r="NVF928" s="3"/>
      <c r="NVG928" s="721"/>
      <c r="NVH928" s="3"/>
      <c r="NVI928" s="525"/>
      <c r="NVJ928" s="3"/>
      <c r="NVK928" s="721"/>
      <c r="NVL928" s="3"/>
      <c r="NVM928" s="525"/>
      <c r="NVN928" s="3"/>
      <c r="NVO928" s="721"/>
      <c r="NVP928" s="3"/>
      <c r="NVQ928" s="525"/>
      <c r="NVR928" s="3"/>
      <c r="NVS928" s="721"/>
      <c r="NVT928" s="3"/>
      <c r="NVU928" s="525"/>
      <c r="NVV928" s="3"/>
      <c r="NVW928" s="721"/>
      <c r="NVX928" s="3"/>
      <c r="NVY928" s="525"/>
      <c r="NVZ928" s="3"/>
      <c r="NWA928" s="721"/>
      <c r="NWB928" s="3"/>
      <c r="NWC928" s="525"/>
      <c r="NWD928" s="3"/>
      <c r="NWE928" s="721"/>
      <c r="NWF928" s="3"/>
      <c r="NWG928" s="525"/>
      <c r="NWH928" s="3"/>
      <c r="NWI928" s="721"/>
      <c r="NWJ928" s="3"/>
      <c r="NWK928" s="525"/>
      <c r="NWL928" s="3"/>
      <c r="NWM928" s="721"/>
      <c r="NWN928" s="3"/>
      <c r="NWO928" s="525"/>
      <c r="NWP928" s="3"/>
      <c r="NWQ928" s="721"/>
      <c r="NWR928" s="3"/>
      <c r="NWS928" s="525"/>
      <c r="NWT928" s="3"/>
      <c r="NWU928" s="721"/>
      <c r="NWV928" s="3"/>
      <c r="NWW928" s="525"/>
      <c r="NWX928" s="3"/>
      <c r="NWY928" s="721"/>
      <c r="NWZ928" s="3"/>
      <c r="NXA928" s="525"/>
      <c r="NXB928" s="3"/>
      <c r="NXC928" s="721"/>
      <c r="NXD928" s="3"/>
      <c r="NXE928" s="525"/>
      <c r="NXF928" s="3"/>
      <c r="NXG928" s="721"/>
      <c r="NXH928" s="3"/>
      <c r="NXI928" s="525"/>
      <c r="NXJ928" s="3"/>
      <c r="NXK928" s="721"/>
      <c r="NXL928" s="3"/>
      <c r="NXM928" s="525"/>
      <c r="NXN928" s="3"/>
      <c r="NXO928" s="721"/>
      <c r="NXP928" s="3"/>
      <c r="NXQ928" s="525"/>
      <c r="NXR928" s="3"/>
      <c r="NXS928" s="721"/>
      <c r="NXT928" s="3"/>
      <c r="NXU928" s="525"/>
      <c r="NXV928" s="3"/>
      <c r="NXW928" s="721"/>
      <c r="NXX928" s="3"/>
      <c r="NXY928" s="525"/>
      <c r="NXZ928" s="3"/>
      <c r="NYA928" s="721"/>
      <c r="NYB928" s="3"/>
      <c r="NYC928" s="525"/>
      <c r="NYD928" s="3"/>
      <c r="NYE928" s="721"/>
      <c r="NYF928" s="3"/>
      <c r="NYG928" s="525"/>
      <c r="NYH928" s="3"/>
      <c r="NYI928" s="721"/>
      <c r="NYJ928" s="3"/>
      <c r="NYK928" s="525"/>
      <c r="NYL928" s="3"/>
      <c r="NYM928" s="721"/>
      <c r="NYN928" s="3"/>
      <c r="NYO928" s="525"/>
      <c r="NYP928" s="3"/>
      <c r="NYQ928" s="721"/>
      <c r="NYR928" s="3"/>
      <c r="NYS928" s="525"/>
      <c r="NYT928" s="3"/>
      <c r="NYU928" s="721"/>
      <c r="NYV928" s="3"/>
      <c r="NYW928" s="525"/>
      <c r="NYX928" s="3"/>
      <c r="NYY928" s="721"/>
      <c r="NYZ928" s="3"/>
      <c r="NZA928" s="525"/>
      <c r="NZB928" s="3"/>
      <c r="NZC928" s="721"/>
      <c r="NZD928" s="3"/>
      <c r="NZE928" s="525"/>
      <c r="NZF928" s="3"/>
      <c r="NZG928" s="721"/>
      <c r="NZH928" s="3"/>
      <c r="NZI928" s="525"/>
      <c r="NZJ928" s="3"/>
      <c r="NZK928" s="721"/>
      <c r="NZL928" s="3"/>
      <c r="NZM928" s="525"/>
      <c r="NZN928" s="3"/>
      <c r="NZO928" s="721"/>
      <c r="NZP928" s="3"/>
      <c r="NZQ928" s="525"/>
      <c r="NZR928" s="3"/>
      <c r="NZS928" s="721"/>
      <c r="NZT928" s="3"/>
      <c r="NZU928" s="525"/>
      <c r="NZV928" s="3"/>
      <c r="NZW928" s="721"/>
      <c r="NZX928" s="3"/>
      <c r="NZY928" s="525"/>
      <c r="NZZ928" s="3"/>
      <c r="OAA928" s="721"/>
      <c r="OAB928" s="3"/>
      <c r="OAC928" s="525"/>
      <c r="OAD928" s="3"/>
      <c r="OAE928" s="721"/>
      <c r="OAF928" s="3"/>
      <c r="OAG928" s="525"/>
      <c r="OAH928" s="3"/>
      <c r="OAI928" s="721"/>
      <c r="OAJ928" s="3"/>
      <c r="OAK928" s="525"/>
      <c r="OAL928" s="3"/>
      <c r="OAM928" s="721"/>
      <c r="OAN928" s="3"/>
      <c r="OAO928" s="525"/>
      <c r="OAP928" s="3"/>
      <c r="OAQ928" s="721"/>
      <c r="OAR928" s="3"/>
      <c r="OAS928" s="525"/>
      <c r="OAT928" s="3"/>
      <c r="OAU928" s="721"/>
      <c r="OAV928" s="3"/>
      <c r="OAW928" s="525"/>
      <c r="OAX928" s="3"/>
      <c r="OAY928" s="721"/>
      <c r="OAZ928" s="3"/>
      <c r="OBA928" s="525"/>
      <c r="OBB928" s="3"/>
      <c r="OBC928" s="721"/>
      <c r="OBD928" s="3"/>
      <c r="OBE928" s="525"/>
      <c r="OBF928" s="3"/>
      <c r="OBG928" s="721"/>
      <c r="OBH928" s="3"/>
      <c r="OBI928" s="525"/>
      <c r="OBJ928" s="3"/>
      <c r="OBK928" s="721"/>
      <c r="OBL928" s="3"/>
      <c r="OBM928" s="525"/>
      <c r="OBN928" s="3"/>
      <c r="OBO928" s="721"/>
      <c r="OBP928" s="3"/>
      <c r="OBQ928" s="525"/>
      <c r="OBR928" s="3"/>
      <c r="OBS928" s="721"/>
      <c r="OBT928" s="3"/>
      <c r="OBU928" s="525"/>
      <c r="OBV928" s="3"/>
      <c r="OBW928" s="721"/>
      <c r="OBX928" s="3"/>
      <c r="OBY928" s="525"/>
      <c r="OBZ928" s="3"/>
      <c r="OCA928" s="721"/>
      <c r="OCB928" s="3"/>
      <c r="OCC928" s="525"/>
      <c r="OCD928" s="3"/>
      <c r="OCE928" s="721"/>
      <c r="OCF928" s="3"/>
      <c r="OCG928" s="525"/>
      <c r="OCH928" s="3"/>
      <c r="OCI928" s="721"/>
      <c r="OCJ928" s="3"/>
      <c r="OCK928" s="525"/>
      <c r="OCL928" s="3"/>
      <c r="OCM928" s="721"/>
      <c r="OCN928" s="3"/>
      <c r="OCO928" s="525"/>
      <c r="OCP928" s="3"/>
      <c r="OCQ928" s="721"/>
      <c r="OCR928" s="3"/>
      <c r="OCS928" s="525"/>
      <c r="OCT928" s="3"/>
      <c r="OCU928" s="721"/>
      <c r="OCV928" s="3"/>
      <c r="OCW928" s="525"/>
      <c r="OCX928" s="3"/>
      <c r="OCY928" s="721"/>
      <c r="OCZ928" s="3"/>
      <c r="ODA928" s="525"/>
      <c r="ODB928" s="3"/>
      <c r="ODC928" s="721"/>
      <c r="ODD928" s="3"/>
      <c r="ODE928" s="525"/>
      <c r="ODF928" s="3"/>
      <c r="ODG928" s="721"/>
      <c r="ODH928" s="3"/>
      <c r="ODI928" s="525"/>
      <c r="ODJ928" s="3"/>
      <c r="ODK928" s="721"/>
      <c r="ODL928" s="3"/>
      <c r="ODM928" s="525"/>
      <c r="ODN928" s="3"/>
      <c r="ODO928" s="721"/>
      <c r="ODP928" s="3"/>
      <c r="ODQ928" s="525"/>
      <c r="ODR928" s="3"/>
      <c r="ODS928" s="721"/>
      <c r="ODT928" s="3"/>
      <c r="ODU928" s="525"/>
      <c r="ODV928" s="3"/>
      <c r="ODW928" s="721"/>
      <c r="ODX928" s="3"/>
      <c r="ODY928" s="525"/>
      <c r="ODZ928" s="3"/>
      <c r="OEA928" s="721"/>
      <c r="OEB928" s="3"/>
      <c r="OEC928" s="525"/>
      <c r="OED928" s="3"/>
      <c r="OEE928" s="721"/>
      <c r="OEF928" s="3"/>
      <c r="OEG928" s="525"/>
      <c r="OEH928" s="3"/>
      <c r="OEI928" s="721"/>
      <c r="OEJ928" s="3"/>
      <c r="OEK928" s="525"/>
      <c r="OEL928" s="3"/>
      <c r="OEM928" s="721"/>
      <c r="OEN928" s="3"/>
      <c r="OEO928" s="525"/>
      <c r="OEP928" s="3"/>
      <c r="OEQ928" s="721"/>
      <c r="OER928" s="3"/>
      <c r="OES928" s="525"/>
      <c r="OET928" s="3"/>
      <c r="OEU928" s="721"/>
      <c r="OEV928" s="3"/>
      <c r="OEW928" s="525"/>
      <c r="OEX928" s="3"/>
      <c r="OEY928" s="721"/>
      <c r="OEZ928" s="3"/>
      <c r="OFA928" s="525"/>
      <c r="OFB928" s="3"/>
      <c r="OFC928" s="721"/>
      <c r="OFD928" s="3"/>
      <c r="OFE928" s="525"/>
      <c r="OFF928" s="3"/>
      <c r="OFG928" s="721"/>
      <c r="OFH928" s="3"/>
      <c r="OFI928" s="525"/>
      <c r="OFJ928" s="3"/>
      <c r="OFK928" s="721"/>
      <c r="OFL928" s="3"/>
      <c r="OFM928" s="525"/>
      <c r="OFN928" s="3"/>
      <c r="OFO928" s="721"/>
      <c r="OFP928" s="3"/>
      <c r="OFQ928" s="525"/>
      <c r="OFR928" s="3"/>
      <c r="OFS928" s="721"/>
      <c r="OFT928" s="3"/>
      <c r="OFU928" s="525"/>
      <c r="OFV928" s="3"/>
      <c r="OFW928" s="721"/>
      <c r="OFX928" s="3"/>
      <c r="OFY928" s="525"/>
      <c r="OFZ928" s="3"/>
      <c r="OGA928" s="721"/>
      <c r="OGB928" s="3"/>
      <c r="OGC928" s="525"/>
      <c r="OGD928" s="3"/>
      <c r="OGE928" s="721"/>
      <c r="OGF928" s="3"/>
      <c r="OGG928" s="525"/>
      <c r="OGH928" s="3"/>
      <c r="OGI928" s="721"/>
      <c r="OGJ928" s="3"/>
      <c r="OGK928" s="525"/>
      <c r="OGL928" s="3"/>
      <c r="OGM928" s="721"/>
      <c r="OGN928" s="3"/>
      <c r="OGO928" s="525"/>
      <c r="OGP928" s="3"/>
      <c r="OGQ928" s="721"/>
      <c r="OGR928" s="3"/>
      <c r="OGS928" s="525"/>
      <c r="OGT928" s="3"/>
      <c r="OGU928" s="721"/>
      <c r="OGV928" s="3"/>
      <c r="OGW928" s="525"/>
      <c r="OGX928" s="3"/>
      <c r="OGY928" s="721"/>
      <c r="OGZ928" s="3"/>
      <c r="OHA928" s="525"/>
      <c r="OHB928" s="3"/>
      <c r="OHC928" s="721"/>
      <c r="OHD928" s="3"/>
      <c r="OHE928" s="525"/>
      <c r="OHF928" s="3"/>
      <c r="OHG928" s="721"/>
      <c r="OHH928" s="3"/>
      <c r="OHI928" s="525"/>
      <c r="OHJ928" s="3"/>
      <c r="OHK928" s="721"/>
      <c r="OHL928" s="3"/>
      <c r="OHM928" s="525"/>
      <c r="OHN928" s="3"/>
      <c r="OHO928" s="721"/>
      <c r="OHP928" s="3"/>
      <c r="OHQ928" s="525"/>
      <c r="OHR928" s="3"/>
      <c r="OHS928" s="721"/>
      <c r="OHT928" s="3"/>
      <c r="OHU928" s="525"/>
      <c r="OHV928" s="3"/>
      <c r="OHW928" s="721"/>
      <c r="OHX928" s="3"/>
      <c r="OHY928" s="525"/>
      <c r="OHZ928" s="3"/>
      <c r="OIA928" s="721"/>
      <c r="OIB928" s="3"/>
      <c r="OIC928" s="525"/>
      <c r="OID928" s="3"/>
      <c r="OIE928" s="721"/>
      <c r="OIF928" s="3"/>
      <c r="OIG928" s="525"/>
      <c r="OIH928" s="3"/>
      <c r="OII928" s="721"/>
      <c r="OIJ928" s="3"/>
      <c r="OIK928" s="525"/>
      <c r="OIL928" s="3"/>
      <c r="OIM928" s="721"/>
      <c r="OIN928" s="3"/>
      <c r="OIO928" s="525"/>
      <c r="OIP928" s="3"/>
      <c r="OIQ928" s="721"/>
      <c r="OIR928" s="3"/>
      <c r="OIS928" s="525"/>
      <c r="OIT928" s="3"/>
      <c r="OIU928" s="721"/>
      <c r="OIV928" s="3"/>
      <c r="OIW928" s="525"/>
      <c r="OIX928" s="3"/>
      <c r="OIY928" s="721"/>
      <c r="OIZ928" s="3"/>
      <c r="OJA928" s="525"/>
      <c r="OJB928" s="3"/>
      <c r="OJC928" s="721"/>
      <c r="OJD928" s="3"/>
      <c r="OJE928" s="525"/>
      <c r="OJF928" s="3"/>
      <c r="OJG928" s="721"/>
      <c r="OJH928" s="3"/>
      <c r="OJI928" s="525"/>
      <c r="OJJ928" s="3"/>
      <c r="OJK928" s="721"/>
      <c r="OJL928" s="3"/>
      <c r="OJM928" s="525"/>
      <c r="OJN928" s="3"/>
      <c r="OJO928" s="721"/>
      <c r="OJP928" s="3"/>
      <c r="OJQ928" s="525"/>
      <c r="OJR928" s="3"/>
      <c r="OJS928" s="721"/>
      <c r="OJT928" s="3"/>
      <c r="OJU928" s="525"/>
      <c r="OJV928" s="3"/>
      <c r="OJW928" s="721"/>
      <c r="OJX928" s="3"/>
      <c r="OJY928" s="525"/>
      <c r="OJZ928" s="3"/>
      <c r="OKA928" s="721"/>
      <c r="OKB928" s="3"/>
      <c r="OKC928" s="525"/>
      <c r="OKD928" s="3"/>
      <c r="OKE928" s="721"/>
      <c r="OKF928" s="3"/>
      <c r="OKG928" s="525"/>
      <c r="OKH928" s="3"/>
      <c r="OKI928" s="721"/>
      <c r="OKJ928" s="3"/>
      <c r="OKK928" s="525"/>
      <c r="OKL928" s="3"/>
      <c r="OKM928" s="721"/>
      <c r="OKN928" s="3"/>
      <c r="OKO928" s="525"/>
      <c r="OKP928" s="3"/>
      <c r="OKQ928" s="721"/>
      <c r="OKR928" s="3"/>
      <c r="OKS928" s="525"/>
      <c r="OKT928" s="3"/>
      <c r="OKU928" s="721"/>
      <c r="OKV928" s="3"/>
      <c r="OKW928" s="525"/>
      <c r="OKX928" s="3"/>
      <c r="OKY928" s="721"/>
      <c r="OKZ928" s="3"/>
      <c r="OLA928" s="525"/>
      <c r="OLB928" s="3"/>
      <c r="OLC928" s="721"/>
      <c r="OLD928" s="3"/>
      <c r="OLE928" s="525"/>
      <c r="OLF928" s="3"/>
      <c r="OLG928" s="721"/>
      <c r="OLH928" s="3"/>
      <c r="OLI928" s="525"/>
      <c r="OLJ928" s="3"/>
      <c r="OLK928" s="721"/>
      <c r="OLL928" s="3"/>
      <c r="OLM928" s="525"/>
      <c r="OLN928" s="3"/>
      <c r="OLO928" s="721"/>
      <c r="OLP928" s="3"/>
      <c r="OLQ928" s="525"/>
      <c r="OLR928" s="3"/>
      <c r="OLS928" s="721"/>
      <c r="OLT928" s="3"/>
      <c r="OLU928" s="525"/>
      <c r="OLV928" s="3"/>
      <c r="OLW928" s="721"/>
      <c r="OLX928" s="3"/>
      <c r="OLY928" s="525"/>
      <c r="OLZ928" s="3"/>
      <c r="OMA928" s="721"/>
      <c r="OMB928" s="3"/>
      <c r="OMC928" s="525"/>
      <c r="OMD928" s="3"/>
      <c r="OME928" s="721"/>
      <c r="OMF928" s="3"/>
      <c r="OMG928" s="525"/>
      <c r="OMH928" s="3"/>
      <c r="OMI928" s="721"/>
      <c r="OMJ928" s="3"/>
      <c r="OMK928" s="525"/>
      <c r="OML928" s="3"/>
      <c r="OMM928" s="721"/>
      <c r="OMN928" s="3"/>
      <c r="OMO928" s="525"/>
      <c r="OMP928" s="3"/>
      <c r="OMQ928" s="721"/>
      <c r="OMR928" s="3"/>
      <c r="OMS928" s="525"/>
      <c r="OMT928" s="3"/>
      <c r="OMU928" s="721"/>
      <c r="OMV928" s="3"/>
      <c r="OMW928" s="525"/>
      <c r="OMX928" s="3"/>
      <c r="OMY928" s="721"/>
      <c r="OMZ928" s="3"/>
      <c r="ONA928" s="525"/>
      <c r="ONB928" s="3"/>
      <c r="ONC928" s="721"/>
      <c r="OND928" s="3"/>
      <c r="ONE928" s="525"/>
      <c r="ONF928" s="3"/>
      <c r="ONG928" s="721"/>
      <c r="ONH928" s="3"/>
      <c r="ONI928" s="525"/>
      <c r="ONJ928" s="3"/>
      <c r="ONK928" s="721"/>
      <c r="ONL928" s="3"/>
      <c r="ONM928" s="525"/>
      <c r="ONN928" s="3"/>
      <c r="ONO928" s="721"/>
      <c r="ONP928" s="3"/>
      <c r="ONQ928" s="525"/>
      <c r="ONR928" s="3"/>
      <c r="ONS928" s="721"/>
      <c r="ONT928" s="3"/>
      <c r="ONU928" s="525"/>
      <c r="ONV928" s="3"/>
      <c r="ONW928" s="721"/>
      <c r="ONX928" s="3"/>
      <c r="ONY928" s="525"/>
      <c r="ONZ928" s="3"/>
      <c r="OOA928" s="721"/>
      <c r="OOB928" s="3"/>
      <c r="OOC928" s="525"/>
      <c r="OOD928" s="3"/>
      <c r="OOE928" s="721"/>
      <c r="OOF928" s="3"/>
      <c r="OOG928" s="525"/>
      <c r="OOH928" s="3"/>
      <c r="OOI928" s="721"/>
      <c r="OOJ928" s="3"/>
      <c r="OOK928" s="525"/>
      <c r="OOL928" s="3"/>
      <c r="OOM928" s="721"/>
      <c r="OON928" s="3"/>
      <c r="OOO928" s="525"/>
      <c r="OOP928" s="3"/>
      <c r="OOQ928" s="721"/>
      <c r="OOR928" s="3"/>
      <c r="OOS928" s="525"/>
      <c r="OOT928" s="3"/>
      <c r="OOU928" s="721"/>
      <c r="OOV928" s="3"/>
      <c r="OOW928" s="525"/>
      <c r="OOX928" s="3"/>
      <c r="OOY928" s="721"/>
      <c r="OOZ928" s="3"/>
      <c r="OPA928" s="525"/>
      <c r="OPB928" s="3"/>
      <c r="OPC928" s="721"/>
      <c r="OPD928" s="3"/>
      <c r="OPE928" s="525"/>
      <c r="OPF928" s="3"/>
      <c r="OPG928" s="721"/>
      <c r="OPH928" s="3"/>
      <c r="OPI928" s="525"/>
      <c r="OPJ928" s="3"/>
      <c r="OPK928" s="721"/>
      <c r="OPL928" s="3"/>
      <c r="OPM928" s="525"/>
      <c r="OPN928" s="3"/>
      <c r="OPO928" s="721"/>
      <c r="OPP928" s="3"/>
      <c r="OPQ928" s="525"/>
      <c r="OPR928" s="3"/>
      <c r="OPS928" s="721"/>
      <c r="OPT928" s="3"/>
      <c r="OPU928" s="525"/>
      <c r="OPV928" s="3"/>
      <c r="OPW928" s="721"/>
      <c r="OPX928" s="3"/>
      <c r="OPY928" s="525"/>
      <c r="OPZ928" s="3"/>
      <c r="OQA928" s="721"/>
      <c r="OQB928" s="3"/>
      <c r="OQC928" s="525"/>
      <c r="OQD928" s="3"/>
      <c r="OQE928" s="721"/>
      <c r="OQF928" s="3"/>
      <c r="OQG928" s="525"/>
      <c r="OQH928" s="3"/>
      <c r="OQI928" s="721"/>
      <c r="OQJ928" s="3"/>
      <c r="OQK928" s="525"/>
      <c r="OQL928" s="3"/>
      <c r="OQM928" s="721"/>
      <c r="OQN928" s="3"/>
      <c r="OQO928" s="525"/>
      <c r="OQP928" s="3"/>
      <c r="OQQ928" s="721"/>
      <c r="OQR928" s="3"/>
      <c r="OQS928" s="525"/>
      <c r="OQT928" s="3"/>
      <c r="OQU928" s="721"/>
      <c r="OQV928" s="3"/>
      <c r="OQW928" s="525"/>
      <c r="OQX928" s="3"/>
      <c r="OQY928" s="721"/>
      <c r="OQZ928" s="3"/>
      <c r="ORA928" s="525"/>
      <c r="ORB928" s="3"/>
      <c r="ORC928" s="721"/>
      <c r="ORD928" s="3"/>
      <c r="ORE928" s="525"/>
      <c r="ORF928" s="3"/>
      <c r="ORG928" s="721"/>
      <c r="ORH928" s="3"/>
      <c r="ORI928" s="525"/>
      <c r="ORJ928" s="3"/>
      <c r="ORK928" s="721"/>
      <c r="ORL928" s="3"/>
      <c r="ORM928" s="525"/>
      <c r="ORN928" s="3"/>
      <c r="ORO928" s="721"/>
      <c r="ORP928" s="3"/>
      <c r="ORQ928" s="525"/>
      <c r="ORR928" s="3"/>
      <c r="ORS928" s="721"/>
      <c r="ORT928" s="3"/>
      <c r="ORU928" s="525"/>
      <c r="ORV928" s="3"/>
      <c r="ORW928" s="721"/>
      <c r="ORX928" s="3"/>
      <c r="ORY928" s="525"/>
      <c r="ORZ928" s="3"/>
      <c r="OSA928" s="721"/>
      <c r="OSB928" s="3"/>
      <c r="OSC928" s="525"/>
      <c r="OSD928" s="3"/>
      <c r="OSE928" s="721"/>
      <c r="OSF928" s="3"/>
      <c r="OSG928" s="525"/>
      <c r="OSH928" s="3"/>
      <c r="OSI928" s="721"/>
      <c r="OSJ928" s="3"/>
      <c r="OSK928" s="525"/>
      <c r="OSL928" s="3"/>
      <c r="OSM928" s="721"/>
      <c r="OSN928" s="3"/>
      <c r="OSO928" s="525"/>
      <c r="OSP928" s="3"/>
      <c r="OSQ928" s="721"/>
      <c r="OSR928" s="3"/>
      <c r="OSS928" s="525"/>
      <c r="OST928" s="3"/>
      <c r="OSU928" s="721"/>
      <c r="OSV928" s="3"/>
      <c r="OSW928" s="525"/>
      <c r="OSX928" s="3"/>
      <c r="OSY928" s="721"/>
      <c r="OSZ928" s="3"/>
      <c r="OTA928" s="525"/>
      <c r="OTB928" s="3"/>
      <c r="OTC928" s="721"/>
      <c r="OTD928" s="3"/>
      <c r="OTE928" s="525"/>
      <c r="OTF928" s="3"/>
      <c r="OTG928" s="721"/>
      <c r="OTH928" s="3"/>
      <c r="OTI928" s="525"/>
      <c r="OTJ928" s="3"/>
      <c r="OTK928" s="721"/>
      <c r="OTL928" s="3"/>
      <c r="OTM928" s="525"/>
      <c r="OTN928" s="3"/>
      <c r="OTO928" s="721"/>
      <c r="OTP928" s="3"/>
      <c r="OTQ928" s="525"/>
      <c r="OTR928" s="3"/>
      <c r="OTS928" s="721"/>
      <c r="OTT928" s="3"/>
      <c r="OTU928" s="525"/>
      <c r="OTV928" s="3"/>
      <c r="OTW928" s="721"/>
      <c r="OTX928" s="3"/>
      <c r="OTY928" s="525"/>
      <c r="OTZ928" s="3"/>
      <c r="OUA928" s="721"/>
      <c r="OUB928" s="3"/>
      <c r="OUC928" s="525"/>
      <c r="OUD928" s="3"/>
      <c r="OUE928" s="721"/>
      <c r="OUF928" s="3"/>
      <c r="OUG928" s="525"/>
      <c r="OUH928" s="3"/>
      <c r="OUI928" s="721"/>
      <c r="OUJ928" s="3"/>
      <c r="OUK928" s="525"/>
      <c r="OUL928" s="3"/>
      <c r="OUM928" s="721"/>
      <c r="OUN928" s="3"/>
      <c r="OUO928" s="525"/>
      <c r="OUP928" s="3"/>
      <c r="OUQ928" s="721"/>
      <c r="OUR928" s="3"/>
      <c r="OUS928" s="525"/>
      <c r="OUT928" s="3"/>
      <c r="OUU928" s="721"/>
      <c r="OUV928" s="3"/>
      <c r="OUW928" s="525"/>
      <c r="OUX928" s="3"/>
      <c r="OUY928" s="721"/>
      <c r="OUZ928" s="3"/>
      <c r="OVA928" s="525"/>
      <c r="OVB928" s="3"/>
      <c r="OVC928" s="721"/>
      <c r="OVD928" s="3"/>
      <c r="OVE928" s="525"/>
      <c r="OVF928" s="3"/>
      <c r="OVG928" s="721"/>
      <c r="OVH928" s="3"/>
      <c r="OVI928" s="525"/>
      <c r="OVJ928" s="3"/>
      <c r="OVK928" s="721"/>
      <c r="OVL928" s="3"/>
      <c r="OVM928" s="525"/>
      <c r="OVN928" s="3"/>
      <c r="OVO928" s="721"/>
      <c r="OVP928" s="3"/>
      <c r="OVQ928" s="525"/>
      <c r="OVR928" s="3"/>
      <c r="OVS928" s="721"/>
      <c r="OVT928" s="3"/>
      <c r="OVU928" s="525"/>
      <c r="OVV928" s="3"/>
      <c r="OVW928" s="721"/>
      <c r="OVX928" s="3"/>
      <c r="OVY928" s="525"/>
      <c r="OVZ928" s="3"/>
      <c r="OWA928" s="721"/>
      <c r="OWB928" s="3"/>
      <c r="OWC928" s="525"/>
      <c r="OWD928" s="3"/>
      <c r="OWE928" s="721"/>
      <c r="OWF928" s="3"/>
      <c r="OWG928" s="525"/>
      <c r="OWH928" s="3"/>
      <c r="OWI928" s="721"/>
      <c r="OWJ928" s="3"/>
      <c r="OWK928" s="525"/>
      <c r="OWL928" s="3"/>
      <c r="OWM928" s="721"/>
      <c r="OWN928" s="3"/>
      <c r="OWO928" s="525"/>
      <c r="OWP928" s="3"/>
      <c r="OWQ928" s="721"/>
      <c r="OWR928" s="3"/>
      <c r="OWS928" s="525"/>
      <c r="OWT928" s="3"/>
      <c r="OWU928" s="721"/>
      <c r="OWV928" s="3"/>
      <c r="OWW928" s="525"/>
      <c r="OWX928" s="3"/>
      <c r="OWY928" s="721"/>
      <c r="OWZ928" s="3"/>
      <c r="OXA928" s="525"/>
      <c r="OXB928" s="3"/>
      <c r="OXC928" s="721"/>
      <c r="OXD928" s="3"/>
      <c r="OXE928" s="525"/>
      <c r="OXF928" s="3"/>
      <c r="OXG928" s="721"/>
      <c r="OXH928" s="3"/>
      <c r="OXI928" s="525"/>
      <c r="OXJ928" s="3"/>
      <c r="OXK928" s="721"/>
      <c r="OXL928" s="3"/>
      <c r="OXM928" s="525"/>
      <c r="OXN928" s="3"/>
      <c r="OXO928" s="721"/>
      <c r="OXP928" s="3"/>
      <c r="OXQ928" s="525"/>
      <c r="OXR928" s="3"/>
      <c r="OXS928" s="721"/>
      <c r="OXT928" s="3"/>
      <c r="OXU928" s="525"/>
      <c r="OXV928" s="3"/>
      <c r="OXW928" s="721"/>
      <c r="OXX928" s="3"/>
      <c r="OXY928" s="525"/>
      <c r="OXZ928" s="3"/>
      <c r="OYA928" s="721"/>
      <c r="OYB928" s="3"/>
      <c r="OYC928" s="525"/>
      <c r="OYD928" s="3"/>
      <c r="OYE928" s="721"/>
      <c r="OYF928" s="3"/>
      <c r="OYG928" s="525"/>
      <c r="OYH928" s="3"/>
      <c r="OYI928" s="721"/>
      <c r="OYJ928" s="3"/>
      <c r="OYK928" s="525"/>
      <c r="OYL928" s="3"/>
      <c r="OYM928" s="721"/>
      <c r="OYN928" s="3"/>
      <c r="OYO928" s="525"/>
      <c r="OYP928" s="3"/>
      <c r="OYQ928" s="721"/>
      <c r="OYR928" s="3"/>
      <c r="OYS928" s="525"/>
      <c r="OYT928" s="3"/>
      <c r="OYU928" s="721"/>
      <c r="OYV928" s="3"/>
      <c r="OYW928" s="525"/>
      <c r="OYX928" s="3"/>
      <c r="OYY928" s="721"/>
      <c r="OYZ928" s="3"/>
      <c r="OZA928" s="525"/>
      <c r="OZB928" s="3"/>
      <c r="OZC928" s="721"/>
      <c r="OZD928" s="3"/>
      <c r="OZE928" s="525"/>
      <c r="OZF928" s="3"/>
      <c r="OZG928" s="721"/>
      <c r="OZH928" s="3"/>
      <c r="OZI928" s="525"/>
      <c r="OZJ928" s="3"/>
      <c r="OZK928" s="721"/>
      <c r="OZL928" s="3"/>
      <c r="OZM928" s="525"/>
      <c r="OZN928" s="3"/>
      <c r="OZO928" s="721"/>
      <c r="OZP928" s="3"/>
      <c r="OZQ928" s="525"/>
      <c r="OZR928" s="3"/>
      <c r="OZS928" s="721"/>
      <c r="OZT928" s="3"/>
      <c r="OZU928" s="525"/>
      <c r="OZV928" s="3"/>
      <c r="OZW928" s="721"/>
      <c r="OZX928" s="3"/>
      <c r="OZY928" s="525"/>
      <c r="OZZ928" s="3"/>
      <c r="PAA928" s="721"/>
      <c r="PAB928" s="3"/>
      <c r="PAC928" s="525"/>
      <c r="PAD928" s="3"/>
      <c r="PAE928" s="721"/>
      <c r="PAF928" s="3"/>
      <c r="PAG928" s="525"/>
      <c r="PAH928" s="3"/>
      <c r="PAI928" s="721"/>
      <c r="PAJ928" s="3"/>
      <c r="PAK928" s="525"/>
      <c r="PAL928" s="3"/>
      <c r="PAM928" s="721"/>
      <c r="PAN928" s="3"/>
      <c r="PAO928" s="525"/>
      <c r="PAP928" s="3"/>
      <c r="PAQ928" s="721"/>
      <c r="PAR928" s="3"/>
      <c r="PAS928" s="525"/>
      <c r="PAT928" s="3"/>
      <c r="PAU928" s="721"/>
      <c r="PAV928" s="3"/>
      <c r="PAW928" s="525"/>
      <c r="PAX928" s="3"/>
      <c r="PAY928" s="721"/>
      <c r="PAZ928" s="3"/>
      <c r="PBA928" s="525"/>
      <c r="PBB928" s="3"/>
      <c r="PBC928" s="721"/>
      <c r="PBD928" s="3"/>
      <c r="PBE928" s="525"/>
      <c r="PBF928" s="3"/>
      <c r="PBG928" s="721"/>
      <c r="PBH928" s="3"/>
      <c r="PBI928" s="525"/>
      <c r="PBJ928" s="3"/>
      <c r="PBK928" s="721"/>
      <c r="PBL928" s="3"/>
      <c r="PBM928" s="525"/>
      <c r="PBN928" s="3"/>
      <c r="PBO928" s="721"/>
      <c r="PBP928" s="3"/>
      <c r="PBQ928" s="525"/>
      <c r="PBR928" s="3"/>
      <c r="PBS928" s="721"/>
      <c r="PBT928" s="3"/>
      <c r="PBU928" s="525"/>
      <c r="PBV928" s="3"/>
      <c r="PBW928" s="721"/>
      <c r="PBX928" s="3"/>
      <c r="PBY928" s="525"/>
      <c r="PBZ928" s="3"/>
      <c r="PCA928" s="721"/>
      <c r="PCB928" s="3"/>
      <c r="PCC928" s="525"/>
      <c r="PCD928" s="3"/>
      <c r="PCE928" s="721"/>
      <c r="PCF928" s="3"/>
      <c r="PCG928" s="525"/>
      <c r="PCH928" s="3"/>
      <c r="PCI928" s="721"/>
      <c r="PCJ928" s="3"/>
      <c r="PCK928" s="525"/>
      <c r="PCL928" s="3"/>
      <c r="PCM928" s="721"/>
      <c r="PCN928" s="3"/>
      <c r="PCO928" s="525"/>
      <c r="PCP928" s="3"/>
      <c r="PCQ928" s="721"/>
      <c r="PCR928" s="3"/>
      <c r="PCS928" s="525"/>
      <c r="PCT928" s="3"/>
      <c r="PCU928" s="721"/>
      <c r="PCV928" s="3"/>
      <c r="PCW928" s="525"/>
      <c r="PCX928" s="3"/>
      <c r="PCY928" s="721"/>
      <c r="PCZ928" s="3"/>
      <c r="PDA928" s="525"/>
      <c r="PDB928" s="3"/>
      <c r="PDC928" s="721"/>
      <c r="PDD928" s="3"/>
      <c r="PDE928" s="525"/>
      <c r="PDF928" s="3"/>
      <c r="PDG928" s="721"/>
      <c r="PDH928" s="3"/>
      <c r="PDI928" s="525"/>
      <c r="PDJ928" s="3"/>
      <c r="PDK928" s="721"/>
      <c r="PDL928" s="3"/>
      <c r="PDM928" s="525"/>
      <c r="PDN928" s="3"/>
      <c r="PDO928" s="721"/>
      <c r="PDP928" s="3"/>
      <c r="PDQ928" s="525"/>
      <c r="PDR928" s="3"/>
      <c r="PDS928" s="721"/>
      <c r="PDT928" s="3"/>
      <c r="PDU928" s="525"/>
      <c r="PDV928" s="3"/>
      <c r="PDW928" s="721"/>
      <c r="PDX928" s="3"/>
      <c r="PDY928" s="525"/>
      <c r="PDZ928" s="3"/>
      <c r="PEA928" s="721"/>
      <c r="PEB928" s="3"/>
      <c r="PEC928" s="525"/>
      <c r="PED928" s="3"/>
      <c r="PEE928" s="721"/>
      <c r="PEF928" s="3"/>
      <c r="PEG928" s="525"/>
      <c r="PEH928" s="3"/>
      <c r="PEI928" s="721"/>
      <c r="PEJ928" s="3"/>
      <c r="PEK928" s="525"/>
      <c r="PEL928" s="3"/>
      <c r="PEM928" s="721"/>
      <c r="PEN928" s="3"/>
      <c r="PEO928" s="525"/>
      <c r="PEP928" s="3"/>
      <c r="PEQ928" s="721"/>
      <c r="PER928" s="3"/>
      <c r="PES928" s="525"/>
      <c r="PET928" s="3"/>
      <c r="PEU928" s="721"/>
      <c r="PEV928" s="3"/>
      <c r="PEW928" s="525"/>
      <c r="PEX928" s="3"/>
      <c r="PEY928" s="721"/>
      <c r="PEZ928" s="3"/>
      <c r="PFA928" s="525"/>
      <c r="PFB928" s="3"/>
      <c r="PFC928" s="721"/>
      <c r="PFD928" s="3"/>
      <c r="PFE928" s="525"/>
      <c r="PFF928" s="3"/>
      <c r="PFG928" s="721"/>
      <c r="PFH928" s="3"/>
      <c r="PFI928" s="525"/>
      <c r="PFJ928" s="3"/>
      <c r="PFK928" s="721"/>
      <c r="PFL928" s="3"/>
      <c r="PFM928" s="525"/>
      <c r="PFN928" s="3"/>
      <c r="PFO928" s="721"/>
      <c r="PFP928" s="3"/>
      <c r="PFQ928" s="525"/>
      <c r="PFR928" s="3"/>
      <c r="PFS928" s="721"/>
      <c r="PFT928" s="3"/>
      <c r="PFU928" s="525"/>
      <c r="PFV928" s="3"/>
      <c r="PFW928" s="721"/>
      <c r="PFX928" s="3"/>
      <c r="PFY928" s="525"/>
      <c r="PFZ928" s="3"/>
      <c r="PGA928" s="721"/>
      <c r="PGB928" s="3"/>
      <c r="PGC928" s="525"/>
      <c r="PGD928" s="3"/>
      <c r="PGE928" s="721"/>
      <c r="PGF928" s="3"/>
      <c r="PGG928" s="525"/>
      <c r="PGH928" s="3"/>
      <c r="PGI928" s="721"/>
      <c r="PGJ928" s="3"/>
      <c r="PGK928" s="525"/>
      <c r="PGL928" s="3"/>
      <c r="PGM928" s="721"/>
      <c r="PGN928" s="3"/>
      <c r="PGO928" s="525"/>
      <c r="PGP928" s="3"/>
      <c r="PGQ928" s="721"/>
      <c r="PGR928" s="3"/>
      <c r="PGS928" s="525"/>
      <c r="PGT928" s="3"/>
      <c r="PGU928" s="721"/>
      <c r="PGV928" s="3"/>
      <c r="PGW928" s="525"/>
      <c r="PGX928" s="3"/>
      <c r="PGY928" s="721"/>
      <c r="PGZ928" s="3"/>
      <c r="PHA928" s="525"/>
      <c r="PHB928" s="3"/>
      <c r="PHC928" s="721"/>
      <c r="PHD928" s="3"/>
      <c r="PHE928" s="525"/>
      <c r="PHF928" s="3"/>
      <c r="PHG928" s="721"/>
      <c r="PHH928" s="3"/>
      <c r="PHI928" s="525"/>
      <c r="PHJ928" s="3"/>
      <c r="PHK928" s="721"/>
      <c r="PHL928" s="3"/>
      <c r="PHM928" s="525"/>
      <c r="PHN928" s="3"/>
      <c r="PHO928" s="721"/>
      <c r="PHP928" s="3"/>
      <c r="PHQ928" s="525"/>
      <c r="PHR928" s="3"/>
      <c r="PHS928" s="721"/>
      <c r="PHT928" s="3"/>
      <c r="PHU928" s="525"/>
      <c r="PHV928" s="3"/>
      <c r="PHW928" s="721"/>
      <c r="PHX928" s="3"/>
      <c r="PHY928" s="525"/>
      <c r="PHZ928" s="3"/>
      <c r="PIA928" s="721"/>
      <c r="PIB928" s="3"/>
      <c r="PIC928" s="525"/>
      <c r="PID928" s="3"/>
      <c r="PIE928" s="721"/>
      <c r="PIF928" s="3"/>
      <c r="PIG928" s="525"/>
      <c r="PIH928" s="3"/>
      <c r="PII928" s="721"/>
      <c r="PIJ928" s="3"/>
      <c r="PIK928" s="525"/>
      <c r="PIL928" s="3"/>
      <c r="PIM928" s="721"/>
      <c r="PIN928" s="3"/>
      <c r="PIO928" s="525"/>
      <c r="PIP928" s="3"/>
      <c r="PIQ928" s="721"/>
      <c r="PIR928" s="3"/>
      <c r="PIS928" s="525"/>
      <c r="PIT928" s="3"/>
      <c r="PIU928" s="721"/>
      <c r="PIV928" s="3"/>
      <c r="PIW928" s="525"/>
      <c r="PIX928" s="3"/>
      <c r="PIY928" s="721"/>
      <c r="PIZ928" s="3"/>
      <c r="PJA928" s="525"/>
      <c r="PJB928" s="3"/>
      <c r="PJC928" s="721"/>
      <c r="PJD928" s="3"/>
      <c r="PJE928" s="525"/>
      <c r="PJF928" s="3"/>
      <c r="PJG928" s="721"/>
      <c r="PJH928" s="3"/>
      <c r="PJI928" s="525"/>
      <c r="PJJ928" s="3"/>
      <c r="PJK928" s="721"/>
      <c r="PJL928" s="3"/>
      <c r="PJM928" s="525"/>
      <c r="PJN928" s="3"/>
      <c r="PJO928" s="721"/>
      <c r="PJP928" s="3"/>
      <c r="PJQ928" s="525"/>
      <c r="PJR928" s="3"/>
      <c r="PJS928" s="721"/>
      <c r="PJT928" s="3"/>
      <c r="PJU928" s="525"/>
      <c r="PJV928" s="3"/>
      <c r="PJW928" s="721"/>
      <c r="PJX928" s="3"/>
      <c r="PJY928" s="525"/>
      <c r="PJZ928" s="3"/>
      <c r="PKA928" s="721"/>
      <c r="PKB928" s="3"/>
      <c r="PKC928" s="525"/>
      <c r="PKD928" s="3"/>
      <c r="PKE928" s="721"/>
      <c r="PKF928" s="3"/>
      <c r="PKG928" s="525"/>
      <c r="PKH928" s="3"/>
      <c r="PKI928" s="721"/>
      <c r="PKJ928" s="3"/>
      <c r="PKK928" s="525"/>
      <c r="PKL928" s="3"/>
      <c r="PKM928" s="721"/>
      <c r="PKN928" s="3"/>
      <c r="PKO928" s="525"/>
      <c r="PKP928" s="3"/>
      <c r="PKQ928" s="721"/>
      <c r="PKR928" s="3"/>
      <c r="PKS928" s="525"/>
      <c r="PKT928" s="3"/>
      <c r="PKU928" s="721"/>
      <c r="PKV928" s="3"/>
      <c r="PKW928" s="525"/>
      <c r="PKX928" s="3"/>
      <c r="PKY928" s="721"/>
      <c r="PKZ928" s="3"/>
      <c r="PLA928" s="525"/>
      <c r="PLB928" s="3"/>
      <c r="PLC928" s="721"/>
      <c r="PLD928" s="3"/>
      <c r="PLE928" s="525"/>
      <c r="PLF928" s="3"/>
      <c r="PLG928" s="721"/>
      <c r="PLH928" s="3"/>
      <c r="PLI928" s="525"/>
      <c r="PLJ928" s="3"/>
      <c r="PLK928" s="721"/>
      <c r="PLL928" s="3"/>
      <c r="PLM928" s="525"/>
      <c r="PLN928" s="3"/>
      <c r="PLO928" s="721"/>
      <c r="PLP928" s="3"/>
      <c r="PLQ928" s="525"/>
      <c r="PLR928" s="3"/>
      <c r="PLS928" s="721"/>
      <c r="PLT928" s="3"/>
      <c r="PLU928" s="525"/>
      <c r="PLV928" s="3"/>
      <c r="PLW928" s="721"/>
      <c r="PLX928" s="3"/>
      <c r="PLY928" s="525"/>
      <c r="PLZ928" s="3"/>
      <c r="PMA928" s="721"/>
      <c r="PMB928" s="3"/>
      <c r="PMC928" s="525"/>
      <c r="PMD928" s="3"/>
      <c r="PME928" s="721"/>
      <c r="PMF928" s="3"/>
      <c r="PMG928" s="525"/>
      <c r="PMH928" s="3"/>
      <c r="PMI928" s="721"/>
      <c r="PMJ928" s="3"/>
      <c r="PMK928" s="525"/>
      <c r="PML928" s="3"/>
      <c r="PMM928" s="721"/>
      <c r="PMN928" s="3"/>
      <c r="PMO928" s="525"/>
      <c r="PMP928" s="3"/>
      <c r="PMQ928" s="721"/>
      <c r="PMR928" s="3"/>
      <c r="PMS928" s="525"/>
      <c r="PMT928" s="3"/>
      <c r="PMU928" s="721"/>
      <c r="PMV928" s="3"/>
      <c r="PMW928" s="525"/>
      <c r="PMX928" s="3"/>
      <c r="PMY928" s="721"/>
      <c r="PMZ928" s="3"/>
      <c r="PNA928" s="525"/>
      <c r="PNB928" s="3"/>
      <c r="PNC928" s="721"/>
      <c r="PND928" s="3"/>
      <c r="PNE928" s="525"/>
      <c r="PNF928" s="3"/>
      <c r="PNG928" s="721"/>
      <c r="PNH928" s="3"/>
      <c r="PNI928" s="525"/>
      <c r="PNJ928" s="3"/>
      <c r="PNK928" s="721"/>
      <c r="PNL928" s="3"/>
      <c r="PNM928" s="525"/>
      <c r="PNN928" s="3"/>
      <c r="PNO928" s="721"/>
      <c r="PNP928" s="3"/>
      <c r="PNQ928" s="525"/>
      <c r="PNR928" s="3"/>
      <c r="PNS928" s="721"/>
      <c r="PNT928" s="3"/>
      <c r="PNU928" s="525"/>
      <c r="PNV928" s="3"/>
      <c r="PNW928" s="721"/>
      <c r="PNX928" s="3"/>
      <c r="PNY928" s="525"/>
      <c r="PNZ928" s="3"/>
      <c r="POA928" s="721"/>
      <c r="POB928" s="3"/>
      <c r="POC928" s="525"/>
      <c r="POD928" s="3"/>
      <c r="POE928" s="721"/>
      <c r="POF928" s="3"/>
      <c r="POG928" s="525"/>
      <c r="POH928" s="3"/>
      <c r="POI928" s="721"/>
      <c r="POJ928" s="3"/>
      <c r="POK928" s="525"/>
      <c r="POL928" s="3"/>
      <c r="POM928" s="721"/>
      <c r="PON928" s="3"/>
      <c r="POO928" s="525"/>
      <c r="POP928" s="3"/>
      <c r="POQ928" s="721"/>
      <c r="POR928" s="3"/>
      <c r="POS928" s="525"/>
      <c r="POT928" s="3"/>
      <c r="POU928" s="721"/>
      <c r="POV928" s="3"/>
      <c r="POW928" s="525"/>
      <c r="POX928" s="3"/>
      <c r="POY928" s="721"/>
      <c r="POZ928" s="3"/>
      <c r="PPA928" s="525"/>
      <c r="PPB928" s="3"/>
      <c r="PPC928" s="721"/>
      <c r="PPD928" s="3"/>
      <c r="PPE928" s="525"/>
      <c r="PPF928" s="3"/>
      <c r="PPG928" s="721"/>
      <c r="PPH928" s="3"/>
      <c r="PPI928" s="525"/>
      <c r="PPJ928" s="3"/>
      <c r="PPK928" s="721"/>
      <c r="PPL928" s="3"/>
      <c r="PPM928" s="525"/>
      <c r="PPN928" s="3"/>
      <c r="PPO928" s="721"/>
      <c r="PPP928" s="3"/>
      <c r="PPQ928" s="525"/>
      <c r="PPR928" s="3"/>
      <c r="PPS928" s="721"/>
      <c r="PPT928" s="3"/>
      <c r="PPU928" s="525"/>
      <c r="PPV928" s="3"/>
      <c r="PPW928" s="721"/>
      <c r="PPX928" s="3"/>
      <c r="PPY928" s="525"/>
      <c r="PPZ928" s="3"/>
      <c r="PQA928" s="721"/>
      <c r="PQB928" s="3"/>
      <c r="PQC928" s="525"/>
      <c r="PQD928" s="3"/>
      <c r="PQE928" s="721"/>
      <c r="PQF928" s="3"/>
      <c r="PQG928" s="525"/>
      <c r="PQH928" s="3"/>
      <c r="PQI928" s="721"/>
      <c r="PQJ928" s="3"/>
      <c r="PQK928" s="525"/>
      <c r="PQL928" s="3"/>
      <c r="PQM928" s="721"/>
      <c r="PQN928" s="3"/>
      <c r="PQO928" s="525"/>
      <c r="PQP928" s="3"/>
      <c r="PQQ928" s="721"/>
      <c r="PQR928" s="3"/>
      <c r="PQS928" s="525"/>
      <c r="PQT928" s="3"/>
      <c r="PQU928" s="721"/>
      <c r="PQV928" s="3"/>
      <c r="PQW928" s="525"/>
      <c r="PQX928" s="3"/>
      <c r="PQY928" s="721"/>
      <c r="PQZ928" s="3"/>
      <c r="PRA928" s="525"/>
      <c r="PRB928" s="3"/>
      <c r="PRC928" s="721"/>
      <c r="PRD928" s="3"/>
      <c r="PRE928" s="525"/>
      <c r="PRF928" s="3"/>
      <c r="PRG928" s="721"/>
      <c r="PRH928" s="3"/>
      <c r="PRI928" s="525"/>
      <c r="PRJ928" s="3"/>
      <c r="PRK928" s="721"/>
      <c r="PRL928" s="3"/>
      <c r="PRM928" s="525"/>
      <c r="PRN928" s="3"/>
      <c r="PRO928" s="721"/>
      <c r="PRP928" s="3"/>
      <c r="PRQ928" s="525"/>
      <c r="PRR928" s="3"/>
      <c r="PRS928" s="721"/>
      <c r="PRT928" s="3"/>
      <c r="PRU928" s="525"/>
      <c r="PRV928" s="3"/>
      <c r="PRW928" s="721"/>
      <c r="PRX928" s="3"/>
      <c r="PRY928" s="525"/>
      <c r="PRZ928" s="3"/>
      <c r="PSA928" s="721"/>
      <c r="PSB928" s="3"/>
      <c r="PSC928" s="525"/>
      <c r="PSD928" s="3"/>
      <c r="PSE928" s="721"/>
      <c r="PSF928" s="3"/>
      <c r="PSG928" s="525"/>
      <c r="PSH928" s="3"/>
      <c r="PSI928" s="721"/>
      <c r="PSJ928" s="3"/>
      <c r="PSK928" s="525"/>
      <c r="PSL928" s="3"/>
      <c r="PSM928" s="721"/>
      <c r="PSN928" s="3"/>
      <c r="PSO928" s="525"/>
      <c r="PSP928" s="3"/>
      <c r="PSQ928" s="721"/>
      <c r="PSR928" s="3"/>
      <c r="PSS928" s="525"/>
      <c r="PST928" s="3"/>
      <c r="PSU928" s="721"/>
      <c r="PSV928" s="3"/>
      <c r="PSW928" s="525"/>
      <c r="PSX928" s="3"/>
      <c r="PSY928" s="721"/>
      <c r="PSZ928" s="3"/>
      <c r="PTA928" s="525"/>
      <c r="PTB928" s="3"/>
      <c r="PTC928" s="721"/>
      <c r="PTD928" s="3"/>
      <c r="PTE928" s="525"/>
      <c r="PTF928" s="3"/>
      <c r="PTG928" s="721"/>
      <c r="PTH928" s="3"/>
      <c r="PTI928" s="525"/>
      <c r="PTJ928" s="3"/>
      <c r="PTK928" s="721"/>
      <c r="PTL928" s="3"/>
      <c r="PTM928" s="525"/>
      <c r="PTN928" s="3"/>
      <c r="PTO928" s="721"/>
      <c r="PTP928" s="3"/>
      <c r="PTQ928" s="525"/>
      <c r="PTR928" s="3"/>
      <c r="PTS928" s="721"/>
      <c r="PTT928" s="3"/>
      <c r="PTU928" s="525"/>
      <c r="PTV928" s="3"/>
      <c r="PTW928" s="721"/>
      <c r="PTX928" s="3"/>
      <c r="PTY928" s="525"/>
      <c r="PTZ928" s="3"/>
      <c r="PUA928" s="721"/>
      <c r="PUB928" s="3"/>
      <c r="PUC928" s="525"/>
      <c r="PUD928" s="3"/>
      <c r="PUE928" s="721"/>
      <c r="PUF928" s="3"/>
      <c r="PUG928" s="525"/>
      <c r="PUH928" s="3"/>
      <c r="PUI928" s="721"/>
      <c r="PUJ928" s="3"/>
      <c r="PUK928" s="525"/>
      <c r="PUL928" s="3"/>
      <c r="PUM928" s="721"/>
      <c r="PUN928" s="3"/>
      <c r="PUO928" s="525"/>
      <c r="PUP928" s="3"/>
      <c r="PUQ928" s="721"/>
      <c r="PUR928" s="3"/>
      <c r="PUS928" s="525"/>
      <c r="PUT928" s="3"/>
      <c r="PUU928" s="721"/>
      <c r="PUV928" s="3"/>
      <c r="PUW928" s="525"/>
      <c r="PUX928" s="3"/>
      <c r="PUY928" s="721"/>
      <c r="PUZ928" s="3"/>
      <c r="PVA928" s="525"/>
      <c r="PVB928" s="3"/>
      <c r="PVC928" s="721"/>
      <c r="PVD928" s="3"/>
      <c r="PVE928" s="525"/>
      <c r="PVF928" s="3"/>
      <c r="PVG928" s="721"/>
      <c r="PVH928" s="3"/>
      <c r="PVI928" s="525"/>
      <c r="PVJ928" s="3"/>
      <c r="PVK928" s="721"/>
      <c r="PVL928" s="3"/>
      <c r="PVM928" s="525"/>
      <c r="PVN928" s="3"/>
      <c r="PVO928" s="721"/>
      <c r="PVP928" s="3"/>
      <c r="PVQ928" s="525"/>
      <c r="PVR928" s="3"/>
      <c r="PVS928" s="721"/>
      <c r="PVT928" s="3"/>
      <c r="PVU928" s="525"/>
      <c r="PVV928" s="3"/>
      <c r="PVW928" s="721"/>
      <c r="PVX928" s="3"/>
      <c r="PVY928" s="525"/>
      <c r="PVZ928" s="3"/>
      <c r="PWA928" s="721"/>
      <c r="PWB928" s="3"/>
      <c r="PWC928" s="525"/>
      <c r="PWD928" s="3"/>
      <c r="PWE928" s="721"/>
      <c r="PWF928" s="3"/>
      <c r="PWG928" s="525"/>
      <c r="PWH928" s="3"/>
      <c r="PWI928" s="721"/>
      <c r="PWJ928" s="3"/>
      <c r="PWK928" s="525"/>
      <c r="PWL928" s="3"/>
      <c r="PWM928" s="721"/>
      <c r="PWN928" s="3"/>
      <c r="PWO928" s="525"/>
      <c r="PWP928" s="3"/>
      <c r="PWQ928" s="721"/>
      <c r="PWR928" s="3"/>
      <c r="PWS928" s="525"/>
      <c r="PWT928" s="3"/>
      <c r="PWU928" s="721"/>
      <c r="PWV928" s="3"/>
      <c r="PWW928" s="525"/>
      <c r="PWX928" s="3"/>
      <c r="PWY928" s="721"/>
      <c r="PWZ928" s="3"/>
      <c r="PXA928" s="525"/>
      <c r="PXB928" s="3"/>
      <c r="PXC928" s="721"/>
      <c r="PXD928" s="3"/>
      <c r="PXE928" s="525"/>
      <c r="PXF928" s="3"/>
      <c r="PXG928" s="721"/>
      <c r="PXH928" s="3"/>
      <c r="PXI928" s="525"/>
      <c r="PXJ928" s="3"/>
      <c r="PXK928" s="721"/>
      <c r="PXL928" s="3"/>
      <c r="PXM928" s="525"/>
      <c r="PXN928" s="3"/>
      <c r="PXO928" s="721"/>
      <c r="PXP928" s="3"/>
      <c r="PXQ928" s="525"/>
      <c r="PXR928" s="3"/>
      <c r="PXS928" s="721"/>
      <c r="PXT928" s="3"/>
      <c r="PXU928" s="525"/>
      <c r="PXV928" s="3"/>
      <c r="PXW928" s="721"/>
      <c r="PXX928" s="3"/>
      <c r="PXY928" s="525"/>
      <c r="PXZ928" s="3"/>
      <c r="PYA928" s="721"/>
      <c r="PYB928" s="3"/>
      <c r="PYC928" s="525"/>
      <c r="PYD928" s="3"/>
      <c r="PYE928" s="721"/>
      <c r="PYF928" s="3"/>
      <c r="PYG928" s="525"/>
      <c r="PYH928" s="3"/>
      <c r="PYI928" s="721"/>
      <c r="PYJ928" s="3"/>
      <c r="PYK928" s="525"/>
      <c r="PYL928" s="3"/>
      <c r="PYM928" s="721"/>
      <c r="PYN928" s="3"/>
      <c r="PYO928" s="525"/>
      <c r="PYP928" s="3"/>
      <c r="PYQ928" s="721"/>
      <c r="PYR928" s="3"/>
      <c r="PYS928" s="525"/>
      <c r="PYT928" s="3"/>
      <c r="PYU928" s="721"/>
      <c r="PYV928" s="3"/>
      <c r="PYW928" s="525"/>
      <c r="PYX928" s="3"/>
      <c r="PYY928" s="721"/>
      <c r="PYZ928" s="3"/>
      <c r="PZA928" s="525"/>
      <c r="PZB928" s="3"/>
      <c r="PZC928" s="721"/>
      <c r="PZD928" s="3"/>
      <c r="PZE928" s="525"/>
      <c r="PZF928" s="3"/>
      <c r="PZG928" s="721"/>
      <c r="PZH928" s="3"/>
      <c r="PZI928" s="525"/>
      <c r="PZJ928" s="3"/>
      <c r="PZK928" s="721"/>
      <c r="PZL928" s="3"/>
      <c r="PZM928" s="525"/>
      <c r="PZN928" s="3"/>
      <c r="PZO928" s="721"/>
      <c r="PZP928" s="3"/>
      <c r="PZQ928" s="525"/>
      <c r="PZR928" s="3"/>
      <c r="PZS928" s="721"/>
      <c r="PZT928" s="3"/>
      <c r="PZU928" s="525"/>
      <c r="PZV928" s="3"/>
      <c r="PZW928" s="721"/>
      <c r="PZX928" s="3"/>
      <c r="PZY928" s="525"/>
      <c r="PZZ928" s="3"/>
      <c r="QAA928" s="721"/>
      <c r="QAB928" s="3"/>
      <c r="QAC928" s="525"/>
      <c r="QAD928" s="3"/>
      <c r="QAE928" s="721"/>
      <c r="QAF928" s="3"/>
      <c r="QAG928" s="525"/>
      <c r="QAH928" s="3"/>
      <c r="QAI928" s="721"/>
      <c r="QAJ928" s="3"/>
      <c r="QAK928" s="525"/>
      <c r="QAL928" s="3"/>
      <c r="QAM928" s="721"/>
      <c r="QAN928" s="3"/>
      <c r="QAO928" s="525"/>
      <c r="QAP928" s="3"/>
      <c r="QAQ928" s="721"/>
      <c r="QAR928" s="3"/>
      <c r="QAS928" s="525"/>
      <c r="QAT928" s="3"/>
      <c r="QAU928" s="721"/>
      <c r="QAV928" s="3"/>
      <c r="QAW928" s="525"/>
      <c r="QAX928" s="3"/>
      <c r="QAY928" s="721"/>
      <c r="QAZ928" s="3"/>
      <c r="QBA928" s="525"/>
      <c r="QBB928" s="3"/>
      <c r="QBC928" s="721"/>
      <c r="QBD928" s="3"/>
      <c r="QBE928" s="525"/>
      <c r="QBF928" s="3"/>
      <c r="QBG928" s="721"/>
      <c r="QBH928" s="3"/>
      <c r="QBI928" s="525"/>
      <c r="QBJ928" s="3"/>
      <c r="QBK928" s="721"/>
      <c r="QBL928" s="3"/>
      <c r="QBM928" s="525"/>
      <c r="QBN928" s="3"/>
      <c r="QBO928" s="721"/>
      <c r="QBP928" s="3"/>
      <c r="QBQ928" s="525"/>
      <c r="QBR928" s="3"/>
      <c r="QBS928" s="721"/>
      <c r="QBT928" s="3"/>
      <c r="QBU928" s="525"/>
      <c r="QBV928" s="3"/>
      <c r="QBW928" s="721"/>
      <c r="QBX928" s="3"/>
      <c r="QBY928" s="525"/>
      <c r="QBZ928" s="3"/>
      <c r="QCA928" s="721"/>
      <c r="QCB928" s="3"/>
      <c r="QCC928" s="525"/>
      <c r="QCD928" s="3"/>
      <c r="QCE928" s="721"/>
      <c r="QCF928" s="3"/>
      <c r="QCG928" s="525"/>
      <c r="QCH928" s="3"/>
      <c r="QCI928" s="721"/>
      <c r="QCJ928" s="3"/>
      <c r="QCK928" s="525"/>
      <c r="QCL928" s="3"/>
      <c r="QCM928" s="721"/>
      <c r="QCN928" s="3"/>
      <c r="QCO928" s="525"/>
      <c r="QCP928" s="3"/>
      <c r="QCQ928" s="721"/>
      <c r="QCR928" s="3"/>
      <c r="QCS928" s="525"/>
      <c r="QCT928" s="3"/>
      <c r="QCU928" s="721"/>
      <c r="QCV928" s="3"/>
      <c r="QCW928" s="525"/>
      <c r="QCX928" s="3"/>
      <c r="QCY928" s="721"/>
      <c r="QCZ928" s="3"/>
      <c r="QDA928" s="525"/>
      <c r="QDB928" s="3"/>
      <c r="QDC928" s="721"/>
      <c r="QDD928" s="3"/>
      <c r="QDE928" s="525"/>
      <c r="QDF928" s="3"/>
      <c r="QDG928" s="721"/>
      <c r="QDH928" s="3"/>
      <c r="QDI928" s="525"/>
      <c r="QDJ928" s="3"/>
      <c r="QDK928" s="721"/>
      <c r="QDL928" s="3"/>
      <c r="QDM928" s="525"/>
      <c r="QDN928" s="3"/>
      <c r="QDO928" s="721"/>
      <c r="QDP928" s="3"/>
      <c r="QDQ928" s="525"/>
      <c r="QDR928" s="3"/>
      <c r="QDS928" s="721"/>
      <c r="QDT928" s="3"/>
      <c r="QDU928" s="525"/>
      <c r="QDV928" s="3"/>
      <c r="QDW928" s="721"/>
      <c r="QDX928" s="3"/>
      <c r="QDY928" s="525"/>
      <c r="QDZ928" s="3"/>
      <c r="QEA928" s="721"/>
      <c r="QEB928" s="3"/>
      <c r="QEC928" s="525"/>
      <c r="QED928" s="3"/>
      <c r="QEE928" s="721"/>
      <c r="QEF928" s="3"/>
      <c r="QEG928" s="525"/>
      <c r="QEH928" s="3"/>
      <c r="QEI928" s="721"/>
      <c r="QEJ928" s="3"/>
      <c r="QEK928" s="525"/>
      <c r="QEL928" s="3"/>
      <c r="QEM928" s="721"/>
      <c r="QEN928" s="3"/>
      <c r="QEO928" s="525"/>
      <c r="QEP928" s="3"/>
      <c r="QEQ928" s="721"/>
      <c r="QER928" s="3"/>
      <c r="QES928" s="525"/>
      <c r="QET928" s="3"/>
      <c r="QEU928" s="721"/>
      <c r="QEV928" s="3"/>
      <c r="QEW928" s="525"/>
      <c r="QEX928" s="3"/>
      <c r="QEY928" s="721"/>
      <c r="QEZ928" s="3"/>
      <c r="QFA928" s="525"/>
      <c r="QFB928" s="3"/>
      <c r="QFC928" s="721"/>
      <c r="QFD928" s="3"/>
      <c r="QFE928" s="525"/>
      <c r="QFF928" s="3"/>
      <c r="QFG928" s="721"/>
      <c r="QFH928" s="3"/>
      <c r="QFI928" s="525"/>
      <c r="QFJ928" s="3"/>
      <c r="QFK928" s="721"/>
      <c r="QFL928" s="3"/>
      <c r="QFM928" s="525"/>
      <c r="QFN928" s="3"/>
      <c r="QFO928" s="721"/>
      <c r="QFP928" s="3"/>
      <c r="QFQ928" s="525"/>
      <c r="QFR928" s="3"/>
      <c r="QFS928" s="721"/>
      <c r="QFT928" s="3"/>
      <c r="QFU928" s="525"/>
      <c r="QFV928" s="3"/>
      <c r="QFW928" s="721"/>
      <c r="QFX928" s="3"/>
      <c r="QFY928" s="525"/>
      <c r="QFZ928" s="3"/>
      <c r="QGA928" s="721"/>
      <c r="QGB928" s="3"/>
      <c r="QGC928" s="525"/>
      <c r="QGD928" s="3"/>
      <c r="QGE928" s="721"/>
      <c r="QGF928" s="3"/>
      <c r="QGG928" s="525"/>
      <c r="QGH928" s="3"/>
      <c r="QGI928" s="721"/>
      <c r="QGJ928" s="3"/>
      <c r="QGK928" s="525"/>
      <c r="QGL928" s="3"/>
      <c r="QGM928" s="721"/>
      <c r="QGN928" s="3"/>
      <c r="QGO928" s="525"/>
      <c r="QGP928" s="3"/>
      <c r="QGQ928" s="721"/>
      <c r="QGR928" s="3"/>
      <c r="QGS928" s="525"/>
      <c r="QGT928" s="3"/>
      <c r="QGU928" s="721"/>
      <c r="QGV928" s="3"/>
      <c r="QGW928" s="525"/>
      <c r="QGX928" s="3"/>
      <c r="QGY928" s="721"/>
      <c r="QGZ928" s="3"/>
      <c r="QHA928" s="525"/>
      <c r="QHB928" s="3"/>
      <c r="QHC928" s="721"/>
      <c r="QHD928" s="3"/>
      <c r="QHE928" s="525"/>
      <c r="QHF928" s="3"/>
      <c r="QHG928" s="721"/>
      <c r="QHH928" s="3"/>
      <c r="QHI928" s="525"/>
      <c r="QHJ928" s="3"/>
      <c r="QHK928" s="721"/>
      <c r="QHL928" s="3"/>
      <c r="QHM928" s="525"/>
      <c r="QHN928" s="3"/>
      <c r="QHO928" s="721"/>
      <c r="QHP928" s="3"/>
      <c r="QHQ928" s="525"/>
      <c r="QHR928" s="3"/>
      <c r="QHS928" s="721"/>
      <c r="QHT928" s="3"/>
      <c r="QHU928" s="525"/>
      <c r="QHV928" s="3"/>
      <c r="QHW928" s="721"/>
      <c r="QHX928" s="3"/>
      <c r="QHY928" s="525"/>
      <c r="QHZ928" s="3"/>
      <c r="QIA928" s="721"/>
      <c r="QIB928" s="3"/>
      <c r="QIC928" s="525"/>
      <c r="QID928" s="3"/>
      <c r="QIE928" s="721"/>
      <c r="QIF928" s="3"/>
      <c r="QIG928" s="525"/>
      <c r="QIH928" s="3"/>
      <c r="QII928" s="721"/>
      <c r="QIJ928" s="3"/>
      <c r="QIK928" s="525"/>
      <c r="QIL928" s="3"/>
      <c r="QIM928" s="721"/>
      <c r="QIN928" s="3"/>
      <c r="QIO928" s="525"/>
      <c r="QIP928" s="3"/>
      <c r="QIQ928" s="721"/>
      <c r="QIR928" s="3"/>
      <c r="QIS928" s="525"/>
      <c r="QIT928" s="3"/>
      <c r="QIU928" s="721"/>
      <c r="QIV928" s="3"/>
      <c r="QIW928" s="525"/>
      <c r="QIX928" s="3"/>
      <c r="QIY928" s="721"/>
      <c r="QIZ928" s="3"/>
      <c r="QJA928" s="525"/>
      <c r="QJB928" s="3"/>
      <c r="QJC928" s="721"/>
      <c r="QJD928" s="3"/>
      <c r="QJE928" s="525"/>
      <c r="QJF928" s="3"/>
      <c r="QJG928" s="721"/>
      <c r="QJH928" s="3"/>
      <c r="QJI928" s="525"/>
      <c r="QJJ928" s="3"/>
      <c r="QJK928" s="721"/>
      <c r="QJL928" s="3"/>
      <c r="QJM928" s="525"/>
      <c r="QJN928" s="3"/>
      <c r="QJO928" s="721"/>
      <c r="QJP928" s="3"/>
      <c r="QJQ928" s="525"/>
      <c r="QJR928" s="3"/>
      <c r="QJS928" s="721"/>
      <c r="QJT928" s="3"/>
      <c r="QJU928" s="525"/>
      <c r="QJV928" s="3"/>
      <c r="QJW928" s="721"/>
      <c r="QJX928" s="3"/>
      <c r="QJY928" s="525"/>
      <c r="QJZ928" s="3"/>
      <c r="QKA928" s="721"/>
      <c r="QKB928" s="3"/>
      <c r="QKC928" s="525"/>
      <c r="QKD928" s="3"/>
      <c r="QKE928" s="721"/>
      <c r="QKF928" s="3"/>
      <c r="QKG928" s="525"/>
      <c r="QKH928" s="3"/>
      <c r="QKI928" s="721"/>
      <c r="QKJ928" s="3"/>
      <c r="QKK928" s="525"/>
      <c r="QKL928" s="3"/>
      <c r="QKM928" s="721"/>
      <c r="QKN928" s="3"/>
      <c r="QKO928" s="525"/>
      <c r="QKP928" s="3"/>
      <c r="QKQ928" s="721"/>
      <c r="QKR928" s="3"/>
      <c r="QKS928" s="525"/>
      <c r="QKT928" s="3"/>
      <c r="QKU928" s="721"/>
      <c r="QKV928" s="3"/>
      <c r="QKW928" s="525"/>
      <c r="QKX928" s="3"/>
      <c r="QKY928" s="721"/>
      <c r="QKZ928" s="3"/>
      <c r="QLA928" s="525"/>
      <c r="QLB928" s="3"/>
      <c r="QLC928" s="721"/>
      <c r="QLD928" s="3"/>
      <c r="QLE928" s="525"/>
      <c r="QLF928" s="3"/>
      <c r="QLG928" s="721"/>
      <c r="QLH928" s="3"/>
      <c r="QLI928" s="525"/>
      <c r="QLJ928" s="3"/>
      <c r="QLK928" s="721"/>
      <c r="QLL928" s="3"/>
      <c r="QLM928" s="525"/>
      <c r="QLN928" s="3"/>
      <c r="QLO928" s="721"/>
      <c r="QLP928" s="3"/>
      <c r="QLQ928" s="525"/>
      <c r="QLR928" s="3"/>
      <c r="QLS928" s="721"/>
      <c r="QLT928" s="3"/>
      <c r="QLU928" s="525"/>
      <c r="QLV928" s="3"/>
      <c r="QLW928" s="721"/>
      <c r="QLX928" s="3"/>
      <c r="QLY928" s="525"/>
      <c r="QLZ928" s="3"/>
      <c r="QMA928" s="721"/>
      <c r="QMB928" s="3"/>
      <c r="QMC928" s="525"/>
      <c r="QMD928" s="3"/>
      <c r="QME928" s="721"/>
      <c r="QMF928" s="3"/>
      <c r="QMG928" s="525"/>
      <c r="QMH928" s="3"/>
      <c r="QMI928" s="721"/>
      <c r="QMJ928" s="3"/>
      <c r="QMK928" s="525"/>
      <c r="QML928" s="3"/>
      <c r="QMM928" s="721"/>
      <c r="QMN928" s="3"/>
      <c r="QMO928" s="525"/>
      <c r="QMP928" s="3"/>
      <c r="QMQ928" s="721"/>
      <c r="QMR928" s="3"/>
      <c r="QMS928" s="525"/>
      <c r="QMT928" s="3"/>
      <c r="QMU928" s="721"/>
      <c r="QMV928" s="3"/>
      <c r="QMW928" s="525"/>
      <c r="QMX928" s="3"/>
      <c r="QMY928" s="721"/>
      <c r="QMZ928" s="3"/>
      <c r="QNA928" s="525"/>
      <c r="QNB928" s="3"/>
      <c r="QNC928" s="721"/>
      <c r="QND928" s="3"/>
      <c r="QNE928" s="525"/>
      <c r="QNF928" s="3"/>
      <c r="QNG928" s="721"/>
      <c r="QNH928" s="3"/>
      <c r="QNI928" s="525"/>
      <c r="QNJ928" s="3"/>
      <c r="QNK928" s="721"/>
      <c r="QNL928" s="3"/>
      <c r="QNM928" s="525"/>
      <c r="QNN928" s="3"/>
      <c r="QNO928" s="721"/>
      <c r="QNP928" s="3"/>
      <c r="QNQ928" s="525"/>
      <c r="QNR928" s="3"/>
      <c r="QNS928" s="721"/>
      <c r="QNT928" s="3"/>
      <c r="QNU928" s="525"/>
      <c r="QNV928" s="3"/>
      <c r="QNW928" s="721"/>
      <c r="QNX928" s="3"/>
      <c r="QNY928" s="525"/>
      <c r="QNZ928" s="3"/>
      <c r="QOA928" s="721"/>
      <c r="QOB928" s="3"/>
      <c r="QOC928" s="525"/>
      <c r="QOD928" s="3"/>
      <c r="QOE928" s="721"/>
      <c r="QOF928" s="3"/>
      <c r="QOG928" s="525"/>
      <c r="QOH928" s="3"/>
      <c r="QOI928" s="721"/>
      <c r="QOJ928" s="3"/>
      <c r="QOK928" s="525"/>
      <c r="QOL928" s="3"/>
      <c r="QOM928" s="721"/>
      <c r="QON928" s="3"/>
      <c r="QOO928" s="525"/>
      <c r="QOP928" s="3"/>
      <c r="QOQ928" s="721"/>
      <c r="QOR928" s="3"/>
      <c r="QOS928" s="525"/>
      <c r="QOT928" s="3"/>
      <c r="QOU928" s="721"/>
      <c r="QOV928" s="3"/>
      <c r="QOW928" s="525"/>
      <c r="QOX928" s="3"/>
      <c r="QOY928" s="721"/>
      <c r="QOZ928" s="3"/>
      <c r="QPA928" s="525"/>
      <c r="QPB928" s="3"/>
      <c r="QPC928" s="721"/>
      <c r="QPD928" s="3"/>
      <c r="QPE928" s="525"/>
      <c r="QPF928" s="3"/>
      <c r="QPG928" s="721"/>
      <c r="QPH928" s="3"/>
      <c r="QPI928" s="525"/>
      <c r="QPJ928" s="3"/>
      <c r="QPK928" s="721"/>
      <c r="QPL928" s="3"/>
      <c r="QPM928" s="525"/>
      <c r="QPN928" s="3"/>
      <c r="QPO928" s="721"/>
      <c r="QPP928" s="3"/>
      <c r="QPQ928" s="525"/>
      <c r="QPR928" s="3"/>
      <c r="QPS928" s="721"/>
      <c r="QPT928" s="3"/>
      <c r="QPU928" s="525"/>
      <c r="QPV928" s="3"/>
      <c r="QPW928" s="721"/>
      <c r="QPX928" s="3"/>
      <c r="QPY928" s="525"/>
      <c r="QPZ928" s="3"/>
      <c r="QQA928" s="721"/>
      <c r="QQB928" s="3"/>
      <c r="QQC928" s="525"/>
      <c r="QQD928" s="3"/>
      <c r="QQE928" s="721"/>
      <c r="QQF928" s="3"/>
      <c r="QQG928" s="525"/>
      <c r="QQH928" s="3"/>
      <c r="QQI928" s="721"/>
      <c r="QQJ928" s="3"/>
      <c r="QQK928" s="525"/>
      <c r="QQL928" s="3"/>
      <c r="QQM928" s="721"/>
      <c r="QQN928" s="3"/>
      <c r="QQO928" s="525"/>
      <c r="QQP928" s="3"/>
      <c r="QQQ928" s="721"/>
      <c r="QQR928" s="3"/>
      <c r="QQS928" s="525"/>
      <c r="QQT928" s="3"/>
      <c r="QQU928" s="721"/>
      <c r="QQV928" s="3"/>
      <c r="QQW928" s="525"/>
      <c r="QQX928" s="3"/>
      <c r="QQY928" s="721"/>
      <c r="QQZ928" s="3"/>
      <c r="QRA928" s="525"/>
      <c r="QRB928" s="3"/>
      <c r="QRC928" s="721"/>
      <c r="QRD928" s="3"/>
      <c r="QRE928" s="525"/>
      <c r="QRF928" s="3"/>
      <c r="QRG928" s="721"/>
      <c r="QRH928" s="3"/>
      <c r="QRI928" s="525"/>
      <c r="QRJ928" s="3"/>
      <c r="QRK928" s="721"/>
      <c r="QRL928" s="3"/>
      <c r="QRM928" s="525"/>
      <c r="QRN928" s="3"/>
      <c r="QRO928" s="721"/>
      <c r="QRP928" s="3"/>
      <c r="QRQ928" s="525"/>
      <c r="QRR928" s="3"/>
      <c r="QRS928" s="721"/>
      <c r="QRT928" s="3"/>
      <c r="QRU928" s="525"/>
      <c r="QRV928" s="3"/>
      <c r="QRW928" s="721"/>
      <c r="QRX928" s="3"/>
      <c r="QRY928" s="525"/>
      <c r="QRZ928" s="3"/>
      <c r="QSA928" s="721"/>
      <c r="QSB928" s="3"/>
      <c r="QSC928" s="525"/>
      <c r="QSD928" s="3"/>
      <c r="QSE928" s="721"/>
      <c r="QSF928" s="3"/>
      <c r="QSG928" s="525"/>
      <c r="QSH928" s="3"/>
      <c r="QSI928" s="721"/>
      <c r="QSJ928" s="3"/>
      <c r="QSK928" s="525"/>
      <c r="QSL928" s="3"/>
      <c r="QSM928" s="721"/>
      <c r="QSN928" s="3"/>
      <c r="QSO928" s="525"/>
      <c r="QSP928" s="3"/>
      <c r="QSQ928" s="721"/>
      <c r="QSR928" s="3"/>
      <c r="QSS928" s="525"/>
      <c r="QST928" s="3"/>
      <c r="QSU928" s="721"/>
      <c r="QSV928" s="3"/>
      <c r="QSW928" s="525"/>
      <c r="QSX928" s="3"/>
      <c r="QSY928" s="721"/>
      <c r="QSZ928" s="3"/>
      <c r="QTA928" s="525"/>
      <c r="QTB928" s="3"/>
      <c r="QTC928" s="721"/>
      <c r="QTD928" s="3"/>
      <c r="QTE928" s="525"/>
      <c r="QTF928" s="3"/>
      <c r="QTG928" s="721"/>
      <c r="QTH928" s="3"/>
      <c r="QTI928" s="525"/>
      <c r="QTJ928" s="3"/>
      <c r="QTK928" s="721"/>
      <c r="QTL928" s="3"/>
      <c r="QTM928" s="525"/>
      <c r="QTN928" s="3"/>
      <c r="QTO928" s="721"/>
      <c r="QTP928" s="3"/>
      <c r="QTQ928" s="525"/>
      <c r="QTR928" s="3"/>
      <c r="QTS928" s="721"/>
      <c r="QTT928" s="3"/>
      <c r="QTU928" s="525"/>
      <c r="QTV928" s="3"/>
      <c r="QTW928" s="721"/>
      <c r="QTX928" s="3"/>
      <c r="QTY928" s="525"/>
      <c r="QTZ928" s="3"/>
      <c r="QUA928" s="721"/>
      <c r="QUB928" s="3"/>
      <c r="QUC928" s="525"/>
      <c r="QUD928" s="3"/>
      <c r="QUE928" s="721"/>
      <c r="QUF928" s="3"/>
      <c r="QUG928" s="525"/>
      <c r="QUH928" s="3"/>
      <c r="QUI928" s="721"/>
      <c r="QUJ928" s="3"/>
      <c r="QUK928" s="525"/>
      <c r="QUL928" s="3"/>
      <c r="QUM928" s="721"/>
      <c r="QUN928" s="3"/>
      <c r="QUO928" s="525"/>
      <c r="QUP928" s="3"/>
      <c r="QUQ928" s="721"/>
      <c r="QUR928" s="3"/>
      <c r="QUS928" s="525"/>
      <c r="QUT928" s="3"/>
      <c r="QUU928" s="721"/>
      <c r="QUV928" s="3"/>
      <c r="QUW928" s="525"/>
      <c r="QUX928" s="3"/>
      <c r="QUY928" s="721"/>
      <c r="QUZ928" s="3"/>
      <c r="QVA928" s="525"/>
      <c r="QVB928" s="3"/>
      <c r="QVC928" s="721"/>
      <c r="QVD928" s="3"/>
      <c r="QVE928" s="525"/>
      <c r="QVF928" s="3"/>
      <c r="QVG928" s="721"/>
      <c r="QVH928" s="3"/>
      <c r="QVI928" s="525"/>
      <c r="QVJ928" s="3"/>
      <c r="QVK928" s="721"/>
      <c r="QVL928" s="3"/>
      <c r="QVM928" s="525"/>
      <c r="QVN928" s="3"/>
      <c r="QVO928" s="721"/>
      <c r="QVP928" s="3"/>
      <c r="QVQ928" s="525"/>
      <c r="QVR928" s="3"/>
      <c r="QVS928" s="721"/>
      <c r="QVT928" s="3"/>
      <c r="QVU928" s="525"/>
      <c r="QVV928" s="3"/>
      <c r="QVW928" s="721"/>
      <c r="QVX928" s="3"/>
      <c r="QVY928" s="525"/>
      <c r="QVZ928" s="3"/>
      <c r="QWA928" s="721"/>
      <c r="QWB928" s="3"/>
      <c r="QWC928" s="525"/>
      <c r="QWD928" s="3"/>
      <c r="QWE928" s="721"/>
      <c r="QWF928" s="3"/>
      <c r="QWG928" s="525"/>
      <c r="QWH928" s="3"/>
      <c r="QWI928" s="721"/>
      <c r="QWJ928" s="3"/>
      <c r="QWK928" s="525"/>
      <c r="QWL928" s="3"/>
      <c r="QWM928" s="721"/>
      <c r="QWN928" s="3"/>
      <c r="QWO928" s="525"/>
      <c r="QWP928" s="3"/>
      <c r="QWQ928" s="721"/>
      <c r="QWR928" s="3"/>
      <c r="QWS928" s="525"/>
      <c r="QWT928" s="3"/>
      <c r="QWU928" s="721"/>
      <c r="QWV928" s="3"/>
      <c r="QWW928" s="525"/>
      <c r="QWX928" s="3"/>
      <c r="QWY928" s="721"/>
      <c r="QWZ928" s="3"/>
      <c r="QXA928" s="525"/>
      <c r="QXB928" s="3"/>
      <c r="QXC928" s="721"/>
      <c r="QXD928" s="3"/>
      <c r="QXE928" s="525"/>
      <c r="QXF928" s="3"/>
      <c r="QXG928" s="721"/>
      <c r="QXH928" s="3"/>
      <c r="QXI928" s="525"/>
      <c r="QXJ928" s="3"/>
      <c r="QXK928" s="721"/>
      <c r="QXL928" s="3"/>
      <c r="QXM928" s="525"/>
      <c r="QXN928" s="3"/>
      <c r="QXO928" s="721"/>
      <c r="QXP928" s="3"/>
      <c r="QXQ928" s="525"/>
      <c r="QXR928" s="3"/>
      <c r="QXS928" s="721"/>
      <c r="QXT928" s="3"/>
      <c r="QXU928" s="525"/>
      <c r="QXV928" s="3"/>
      <c r="QXW928" s="721"/>
      <c r="QXX928" s="3"/>
      <c r="QXY928" s="525"/>
      <c r="QXZ928" s="3"/>
      <c r="QYA928" s="721"/>
      <c r="QYB928" s="3"/>
      <c r="QYC928" s="525"/>
      <c r="QYD928" s="3"/>
      <c r="QYE928" s="721"/>
      <c r="QYF928" s="3"/>
      <c r="QYG928" s="525"/>
      <c r="QYH928" s="3"/>
      <c r="QYI928" s="721"/>
      <c r="QYJ928" s="3"/>
      <c r="QYK928" s="525"/>
      <c r="QYL928" s="3"/>
      <c r="QYM928" s="721"/>
      <c r="QYN928" s="3"/>
      <c r="QYO928" s="525"/>
      <c r="QYP928" s="3"/>
      <c r="QYQ928" s="721"/>
      <c r="QYR928" s="3"/>
      <c r="QYS928" s="525"/>
      <c r="QYT928" s="3"/>
      <c r="QYU928" s="721"/>
      <c r="QYV928" s="3"/>
      <c r="QYW928" s="525"/>
      <c r="QYX928" s="3"/>
      <c r="QYY928" s="721"/>
      <c r="QYZ928" s="3"/>
      <c r="QZA928" s="525"/>
      <c r="QZB928" s="3"/>
      <c r="QZC928" s="721"/>
      <c r="QZD928" s="3"/>
      <c r="QZE928" s="525"/>
      <c r="QZF928" s="3"/>
      <c r="QZG928" s="721"/>
      <c r="QZH928" s="3"/>
      <c r="QZI928" s="525"/>
      <c r="QZJ928" s="3"/>
      <c r="QZK928" s="721"/>
      <c r="QZL928" s="3"/>
      <c r="QZM928" s="525"/>
      <c r="QZN928" s="3"/>
      <c r="QZO928" s="721"/>
      <c r="QZP928" s="3"/>
      <c r="QZQ928" s="525"/>
      <c r="QZR928" s="3"/>
      <c r="QZS928" s="721"/>
      <c r="QZT928" s="3"/>
      <c r="QZU928" s="525"/>
      <c r="QZV928" s="3"/>
      <c r="QZW928" s="721"/>
      <c r="QZX928" s="3"/>
      <c r="QZY928" s="525"/>
      <c r="QZZ928" s="3"/>
      <c r="RAA928" s="721"/>
      <c r="RAB928" s="3"/>
      <c r="RAC928" s="525"/>
      <c r="RAD928" s="3"/>
      <c r="RAE928" s="721"/>
      <c r="RAF928" s="3"/>
      <c r="RAG928" s="525"/>
      <c r="RAH928" s="3"/>
      <c r="RAI928" s="721"/>
      <c r="RAJ928" s="3"/>
      <c r="RAK928" s="525"/>
      <c r="RAL928" s="3"/>
      <c r="RAM928" s="721"/>
      <c r="RAN928" s="3"/>
      <c r="RAO928" s="525"/>
      <c r="RAP928" s="3"/>
      <c r="RAQ928" s="721"/>
      <c r="RAR928" s="3"/>
      <c r="RAS928" s="525"/>
      <c r="RAT928" s="3"/>
      <c r="RAU928" s="721"/>
      <c r="RAV928" s="3"/>
      <c r="RAW928" s="525"/>
      <c r="RAX928" s="3"/>
      <c r="RAY928" s="721"/>
      <c r="RAZ928" s="3"/>
      <c r="RBA928" s="525"/>
      <c r="RBB928" s="3"/>
      <c r="RBC928" s="721"/>
      <c r="RBD928" s="3"/>
      <c r="RBE928" s="525"/>
      <c r="RBF928" s="3"/>
      <c r="RBG928" s="721"/>
      <c r="RBH928" s="3"/>
      <c r="RBI928" s="525"/>
      <c r="RBJ928" s="3"/>
      <c r="RBK928" s="721"/>
      <c r="RBL928" s="3"/>
      <c r="RBM928" s="525"/>
      <c r="RBN928" s="3"/>
      <c r="RBO928" s="721"/>
      <c r="RBP928" s="3"/>
      <c r="RBQ928" s="525"/>
      <c r="RBR928" s="3"/>
      <c r="RBS928" s="721"/>
      <c r="RBT928" s="3"/>
      <c r="RBU928" s="525"/>
      <c r="RBV928" s="3"/>
      <c r="RBW928" s="721"/>
      <c r="RBX928" s="3"/>
      <c r="RBY928" s="525"/>
      <c r="RBZ928" s="3"/>
      <c r="RCA928" s="721"/>
      <c r="RCB928" s="3"/>
      <c r="RCC928" s="525"/>
      <c r="RCD928" s="3"/>
      <c r="RCE928" s="721"/>
      <c r="RCF928" s="3"/>
      <c r="RCG928" s="525"/>
      <c r="RCH928" s="3"/>
      <c r="RCI928" s="721"/>
      <c r="RCJ928" s="3"/>
      <c r="RCK928" s="525"/>
      <c r="RCL928" s="3"/>
      <c r="RCM928" s="721"/>
      <c r="RCN928" s="3"/>
      <c r="RCO928" s="525"/>
      <c r="RCP928" s="3"/>
      <c r="RCQ928" s="721"/>
      <c r="RCR928" s="3"/>
      <c r="RCS928" s="525"/>
      <c r="RCT928" s="3"/>
      <c r="RCU928" s="721"/>
      <c r="RCV928" s="3"/>
      <c r="RCW928" s="525"/>
      <c r="RCX928" s="3"/>
      <c r="RCY928" s="721"/>
      <c r="RCZ928" s="3"/>
      <c r="RDA928" s="525"/>
      <c r="RDB928" s="3"/>
      <c r="RDC928" s="721"/>
      <c r="RDD928" s="3"/>
      <c r="RDE928" s="525"/>
      <c r="RDF928" s="3"/>
      <c r="RDG928" s="721"/>
      <c r="RDH928" s="3"/>
      <c r="RDI928" s="525"/>
      <c r="RDJ928" s="3"/>
      <c r="RDK928" s="721"/>
      <c r="RDL928" s="3"/>
      <c r="RDM928" s="525"/>
      <c r="RDN928" s="3"/>
      <c r="RDO928" s="721"/>
      <c r="RDP928" s="3"/>
      <c r="RDQ928" s="525"/>
      <c r="RDR928" s="3"/>
      <c r="RDS928" s="721"/>
      <c r="RDT928" s="3"/>
      <c r="RDU928" s="525"/>
      <c r="RDV928" s="3"/>
      <c r="RDW928" s="721"/>
      <c r="RDX928" s="3"/>
      <c r="RDY928" s="525"/>
      <c r="RDZ928" s="3"/>
      <c r="REA928" s="721"/>
      <c r="REB928" s="3"/>
      <c r="REC928" s="525"/>
      <c r="RED928" s="3"/>
      <c r="REE928" s="721"/>
      <c r="REF928" s="3"/>
      <c r="REG928" s="525"/>
      <c r="REH928" s="3"/>
      <c r="REI928" s="721"/>
      <c r="REJ928" s="3"/>
      <c r="REK928" s="525"/>
      <c r="REL928" s="3"/>
      <c r="REM928" s="721"/>
      <c r="REN928" s="3"/>
      <c r="REO928" s="525"/>
      <c r="REP928" s="3"/>
      <c r="REQ928" s="721"/>
      <c r="RER928" s="3"/>
      <c r="RES928" s="525"/>
      <c r="RET928" s="3"/>
      <c r="REU928" s="721"/>
      <c r="REV928" s="3"/>
      <c r="REW928" s="525"/>
      <c r="REX928" s="3"/>
      <c r="REY928" s="721"/>
      <c r="REZ928" s="3"/>
      <c r="RFA928" s="525"/>
      <c r="RFB928" s="3"/>
      <c r="RFC928" s="721"/>
      <c r="RFD928" s="3"/>
      <c r="RFE928" s="525"/>
      <c r="RFF928" s="3"/>
      <c r="RFG928" s="721"/>
      <c r="RFH928" s="3"/>
      <c r="RFI928" s="525"/>
      <c r="RFJ928" s="3"/>
      <c r="RFK928" s="721"/>
      <c r="RFL928" s="3"/>
      <c r="RFM928" s="525"/>
      <c r="RFN928" s="3"/>
      <c r="RFO928" s="721"/>
      <c r="RFP928" s="3"/>
      <c r="RFQ928" s="525"/>
      <c r="RFR928" s="3"/>
      <c r="RFS928" s="721"/>
      <c r="RFT928" s="3"/>
      <c r="RFU928" s="525"/>
      <c r="RFV928" s="3"/>
      <c r="RFW928" s="721"/>
      <c r="RFX928" s="3"/>
      <c r="RFY928" s="525"/>
      <c r="RFZ928" s="3"/>
      <c r="RGA928" s="721"/>
      <c r="RGB928" s="3"/>
      <c r="RGC928" s="525"/>
      <c r="RGD928" s="3"/>
      <c r="RGE928" s="721"/>
      <c r="RGF928" s="3"/>
      <c r="RGG928" s="525"/>
      <c r="RGH928" s="3"/>
      <c r="RGI928" s="721"/>
      <c r="RGJ928" s="3"/>
      <c r="RGK928" s="525"/>
      <c r="RGL928" s="3"/>
      <c r="RGM928" s="721"/>
      <c r="RGN928" s="3"/>
      <c r="RGO928" s="525"/>
      <c r="RGP928" s="3"/>
      <c r="RGQ928" s="721"/>
      <c r="RGR928" s="3"/>
      <c r="RGS928" s="525"/>
      <c r="RGT928" s="3"/>
      <c r="RGU928" s="721"/>
      <c r="RGV928" s="3"/>
      <c r="RGW928" s="525"/>
      <c r="RGX928" s="3"/>
      <c r="RGY928" s="721"/>
      <c r="RGZ928" s="3"/>
      <c r="RHA928" s="525"/>
      <c r="RHB928" s="3"/>
      <c r="RHC928" s="721"/>
      <c r="RHD928" s="3"/>
      <c r="RHE928" s="525"/>
      <c r="RHF928" s="3"/>
      <c r="RHG928" s="721"/>
      <c r="RHH928" s="3"/>
      <c r="RHI928" s="525"/>
      <c r="RHJ928" s="3"/>
      <c r="RHK928" s="721"/>
      <c r="RHL928" s="3"/>
      <c r="RHM928" s="525"/>
      <c r="RHN928" s="3"/>
      <c r="RHO928" s="721"/>
      <c r="RHP928" s="3"/>
      <c r="RHQ928" s="525"/>
      <c r="RHR928" s="3"/>
      <c r="RHS928" s="721"/>
      <c r="RHT928" s="3"/>
      <c r="RHU928" s="525"/>
      <c r="RHV928" s="3"/>
      <c r="RHW928" s="721"/>
      <c r="RHX928" s="3"/>
      <c r="RHY928" s="525"/>
      <c r="RHZ928" s="3"/>
      <c r="RIA928" s="721"/>
      <c r="RIB928" s="3"/>
      <c r="RIC928" s="525"/>
      <c r="RID928" s="3"/>
      <c r="RIE928" s="721"/>
      <c r="RIF928" s="3"/>
      <c r="RIG928" s="525"/>
      <c r="RIH928" s="3"/>
      <c r="RII928" s="721"/>
      <c r="RIJ928" s="3"/>
      <c r="RIK928" s="525"/>
      <c r="RIL928" s="3"/>
      <c r="RIM928" s="721"/>
      <c r="RIN928" s="3"/>
      <c r="RIO928" s="525"/>
      <c r="RIP928" s="3"/>
      <c r="RIQ928" s="721"/>
      <c r="RIR928" s="3"/>
      <c r="RIS928" s="525"/>
      <c r="RIT928" s="3"/>
      <c r="RIU928" s="721"/>
      <c r="RIV928" s="3"/>
      <c r="RIW928" s="525"/>
      <c r="RIX928" s="3"/>
      <c r="RIY928" s="721"/>
      <c r="RIZ928" s="3"/>
      <c r="RJA928" s="525"/>
      <c r="RJB928" s="3"/>
      <c r="RJC928" s="721"/>
      <c r="RJD928" s="3"/>
      <c r="RJE928" s="525"/>
      <c r="RJF928" s="3"/>
      <c r="RJG928" s="721"/>
      <c r="RJH928" s="3"/>
      <c r="RJI928" s="525"/>
      <c r="RJJ928" s="3"/>
      <c r="RJK928" s="721"/>
      <c r="RJL928" s="3"/>
      <c r="RJM928" s="525"/>
      <c r="RJN928" s="3"/>
      <c r="RJO928" s="721"/>
      <c r="RJP928" s="3"/>
      <c r="RJQ928" s="525"/>
      <c r="RJR928" s="3"/>
      <c r="RJS928" s="721"/>
      <c r="RJT928" s="3"/>
      <c r="RJU928" s="525"/>
      <c r="RJV928" s="3"/>
      <c r="RJW928" s="721"/>
      <c r="RJX928" s="3"/>
      <c r="RJY928" s="525"/>
      <c r="RJZ928" s="3"/>
      <c r="RKA928" s="721"/>
      <c r="RKB928" s="3"/>
      <c r="RKC928" s="525"/>
      <c r="RKD928" s="3"/>
      <c r="RKE928" s="721"/>
      <c r="RKF928" s="3"/>
      <c r="RKG928" s="525"/>
      <c r="RKH928" s="3"/>
      <c r="RKI928" s="721"/>
      <c r="RKJ928" s="3"/>
      <c r="RKK928" s="525"/>
      <c r="RKL928" s="3"/>
      <c r="RKM928" s="721"/>
      <c r="RKN928" s="3"/>
      <c r="RKO928" s="525"/>
      <c r="RKP928" s="3"/>
      <c r="RKQ928" s="721"/>
      <c r="RKR928" s="3"/>
      <c r="RKS928" s="525"/>
      <c r="RKT928" s="3"/>
      <c r="RKU928" s="721"/>
      <c r="RKV928" s="3"/>
      <c r="RKW928" s="525"/>
      <c r="RKX928" s="3"/>
      <c r="RKY928" s="721"/>
      <c r="RKZ928" s="3"/>
      <c r="RLA928" s="525"/>
      <c r="RLB928" s="3"/>
      <c r="RLC928" s="721"/>
      <c r="RLD928" s="3"/>
      <c r="RLE928" s="525"/>
      <c r="RLF928" s="3"/>
      <c r="RLG928" s="721"/>
      <c r="RLH928" s="3"/>
      <c r="RLI928" s="525"/>
      <c r="RLJ928" s="3"/>
      <c r="RLK928" s="721"/>
      <c r="RLL928" s="3"/>
      <c r="RLM928" s="525"/>
      <c r="RLN928" s="3"/>
      <c r="RLO928" s="721"/>
      <c r="RLP928" s="3"/>
      <c r="RLQ928" s="525"/>
      <c r="RLR928" s="3"/>
      <c r="RLS928" s="721"/>
      <c r="RLT928" s="3"/>
      <c r="RLU928" s="525"/>
      <c r="RLV928" s="3"/>
      <c r="RLW928" s="721"/>
      <c r="RLX928" s="3"/>
      <c r="RLY928" s="525"/>
      <c r="RLZ928" s="3"/>
      <c r="RMA928" s="721"/>
      <c r="RMB928" s="3"/>
      <c r="RMC928" s="525"/>
      <c r="RMD928" s="3"/>
      <c r="RME928" s="721"/>
      <c r="RMF928" s="3"/>
      <c r="RMG928" s="525"/>
      <c r="RMH928" s="3"/>
      <c r="RMI928" s="721"/>
      <c r="RMJ928" s="3"/>
      <c r="RMK928" s="525"/>
      <c r="RML928" s="3"/>
      <c r="RMM928" s="721"/>
      <c r="RMN928" s="3"/>
      <c r="RMO928" s="525"/>
      <c r="RMP928" s="3"/>
      <c r="RMQ928" s="721"/>
      <c r="RMR928" s="3"/>
      <c r="RMS928" s="525"/>
      <c r="RMT928" s="3"/>
      <c r="RMU928" s="721"/>
      <c r="RMV928" s="3"/>
      <c r="RMW928" s="525"/>
      <c r="RMX928" s="3"/>
      <c r="RMY928" s="721"/>
      <c r="RMZ928" s="3"/>
      <c r="RNA928" s="525"/>
      <c r="RNB928" s="3"/>
      <c r="RNC928" s="721"/>
      <c r="RND928" s="3"/>
      <c r="RNE928" s="525"/>
      <c r="RNF928" s="3"/>
      <c r="RNG928" s="721"/>
      <c r="RNH928" s="3"/>
      <c r="RNI928" s="525"/>
      <c r="RNJ928" s="3"/>
      <c r="RNK928" s="721"/>
      <c r="RNL928" s="3"/>
      <c r="RNM928" s="525"/>
      <c r="RNN928" s="3"/>
      <c r="RNO928" s="721"/>
      <c r="RNP928" s="3"/>
      <c r="RNQ928" s="525"/>
      <c r="RNR928" s="3"/>
      <c r="RNS928" s="721"/>
      <c r="RNT928" s="3"/>
      <c r="RNU928" s="525"/>
      <c r="RNV928" s="3"/>
      <c r="RNW928" s="721"/>
      <c r="RNX928" s="3"/>
      <c r="RNY928" s="525"/>
      <c r="RNZ928" s="3"/>
      <c r="ROA928" s="721"/>
      <c r="ROB928" s="3"/>
      <c r="ROC928" s="525"/>
      <c r="ROD928" s="3"/>
      <c r="ROE928" s="721"/>
      <c r="ROF928" s="3"/>
      <c r="ROG928" s="525"/>
      <c r="ROH928" s="3"/>
      <c r="ROI928" s="721"/>
      <c r="ROJ928" s="3"/>
      <c r="ROK928" s="525"/>
      <c r="ROL928" s="3"/>
      <c r="ROM928" s="721"/>
      <c r="RON928" s="3"/>
      <c r="ROO928" s="525"/>
      <c r="ROP928" s="3"/>
      <c r="ROQ928" s="721"/>
      <c r="ROR928" s="3"/>
      <c r="ROS928" s="525"/>
      <c r="ROT928" s="3"/>
      <c r="ROU928" s="721"/>
      <c r="ROV928" s="3"/>
      <c r="ROW928" s="525"/>
      <c r="ROX928" s="3"/>
      <c r="ROY928" s="721"/>
      <c r="ROZ928" s="3"/>
      <c r="RPA928" s="525"/>
      <c r="RPB928" s="3"/>
      <c r="RPC928" s="721"/>
      <c r="RPD928" s="3"/>
      <c r="RPE928" s="525"/>
      <c r="RPF928" s="3"/>
      <c r="RPG928" s="721"/>
      <c r="RPH928" s="3"/>
      <c r="RPI928" s="525"/>
      <c r="RPJ928" s="3"/>
      <c r="RPK928" s="721"/>
      <c r="RPL928" s="3"/>
      <c r="RPM928" s="525"/>
      <c r="RPN928" s="3"/>
      <c r="RPO928" s="721"/>
      <c r="RPP928" s="3"/>
      <c r="RPQ928" s="525"/>
      <c r="RPR928" s="3"/>
      <c r="RPS928" s="721"/>
      <c r="RPT928" s="3"/>
      <c r="RPU928" s="525"/>
      <c r="RPV928" s="3"/>
      <c r="RPW928" s="721"/>
      <c r="RPX928" s="3"/>
      <c r="RPY928" s="525"/>
      <c r="RPZ928" s="3"/>
      <c r="RQA928" s="721"/>
      <c r="RQB928" s="3"/>
      <c r="RQC928" s="525"/>
      <c r="RQD928" s="3"/>
      <c r="RQE928" s="721"/>
      <c r="RQF928" s="3"/>
      <c r="RQG928" s="525"/>
      <c r="RQH928" s="3"/>
      <c r="RQI928" s="721"/>
      <c r="RQJ928" s="3"/>
      <c r="RQK928" s="525"/>
      <c r="RQL928" s="3"/>
      <c r="RQM928" s="721"/>
      <c r="RQN928" s="3"/>
      <c r="RQO928" s="525"/>
      <c r="RQP928" s="3"/>
      <c r="RQQ928" s="721"/>
      <c r="RQR928" s="3"/>
      <c r="RQS928" s="525"/>
      <c r="RQT928" s="3"/>
      <c r="RQU928" s="721"/>
      <c r="RQV928" s="3"/>
      <c r="RQW928" s="525"/>
      <c r="RQX928" s="3"/>
      <c r="RQY928" s="721"/>
      <c r="RQZ928" s="3"/>
      <c r="RRA928" s="525"/>
      <c r="RRB928" s="3"/>
      <c r="RRC928" s="721"/>
      <c r="RRD928" s="3"/>
      <c r="RRE928" s="525"/>
      <c r="RRF928" s="3"/>
      <c r="RRG928" s="721"/>
      <c r="RRH928" s="3"/>
      <c r="RRI928" s="525"/>
      <c r="RRJ928" s="3"/>
      <c r="RRK928" s="721"/>
      <c r="RRL928" s="3"/>
      <c r="RRM928" s="525"/>
      <c r="RRN928" s="3"/>
      <c r="RRO928" s="721"/>
      <c r="RRP928" s="3"/>
      <c r="RRQ928" s="525"/>
      <c r="RRR928" s="3"/>
      <c r="RRS928" s="721"/>
      <c r="RRT928" s="3"/>
      <c r="RRU928" s="525"/>
      <c r="RRV928" s="3"/>
      <c r="RRW928" s="721"/>
      <c r="RRX928" s="3"/>
      <c r="RRY928" s="525"/>
      <c r="RRZ928" s="3"/>
      <c r="RSA928" s="721"/>
      <c r="RSB928" s="3"/>
      <c r="RSC928" s="525"/>
      <c r="RSD928" s="3"/>
      <c r="RSE928" s="721"/>
      <c r="RSF928" s="3"/>
      <c r="RSG928" s="525"/>
      <c r="RSH928" s="3"/>
      <c r="RSI928" s="721"/>
      <c r="RSJ928" s="3"/>
      <c r="RSK928" s="525"/>
      <c r="RSL928" s="3"/>
      <c r="RSM928" s="721"/>
      <c r="RSN928" s="3"/>
      <c r="RSO928" s="525"/>
      <c r="RSP928" s="3"/>
      <c r="RSQ928" s="721"/>
      <c r="RSR928" s="3"/>
      <c r="RSS928" s="525"/>
      <c r="RST928" s="3"/>
      <c r="RSU928" s="721"/>
      <c r="RSV928" s="3"/>
      <c r="RSW928" s="525"/>
      <c r="RSX928" s="3"/>
      <c r="RSY928" s="721"/>
      <c r="RSZ928" s="3"/>
      <c r="RTA928" s="525"/>
      <c r="RTB928" s="3"/>
      <c r="RTC928" s="721"/>
      <c r="RTD928" s="3"/>
      <c r="RTE928" s="525"/>
      <c r="RTF928" s="3"/>
      <c r="RTG928" s="721"/>
      <c r="RTH928" s="3"/>
      <c r="RTI928" s="525"/>
      <c r="RTJ928" s="3"/>
      <c r="RTK928" s="721"/>
      <c r="RTL928" s="3"/>
      <c r="RTM928" s="525"/>
      <c r="RTN928" s="3"/>
      <c r="RTO928" s="721"/>
      <c r="RTP928" s="3"/>
      <c r="RTQ928" s="525"/>
      <c r="RTR928" s="3"/>
      <c r="RTS928" s="721"/>
      <c r="RTT928" s="3"/>
      <c r="RTU928" s="525"/>
      <c r="RTV928" s="3"/>
      <c r="RTW928" s="721"/>
      <c r="RTX928" s="3"/>
      <c r="RTY928" s="525"/>
      <c r="RTZ928" s="3"/>
      <c r="RUA928" s="721"/>
      <c r="RUB928" s="3"/>
      <c r="RUC928" s="525"/>
      <c r="RUD928" s="3"/>
      <c r="RUE928" s="721"/>
      <c r="RUF928" s="3"/>
      <c r="RUG928" s="525"/>
      <c r="RUH928" s="3"/>
      <c r="RUI928" s="721"/>
      <c r="RUJ928" s="3"/>
      <c r="RUK928" s="525"/>
      <c r="RUL928" s="3"/>
      <c r="RUM928" s="721"/>
      <c r="RUN928" s="3"/>
      <c r="RUO928" s="525"/>
      <c r="RUP928" s="3"/>
      <c r="RUQ928" s="721"/>
      <c r="RUR928" s="3"/>
      <c r="RUS928" s="525"/>
      <c r="RUT928" s="3"/>
      <c r="RUU928" s="721"/>
      <c r="RUV928" s="3"/>
      <c r="RUW928" s="525"/>
      <c r="RUX928" s="3"/>
      <c r="RUY928" s="721"/>
      <c r="RUZ928" s="3"/>
      <c r="RVA928" s="525"/>
      <c r="RVB928" s="3"/>
      <c r="RVC928" s="721"/>
      <c r="RVD928" s="3"/>
      <c r="RVE928" s="525"/>
      <c r="RVF928" s="3"/>
      <c r="RVG928" s="721"/>
      <c r="RVH928" s="3"/>
      <c r="RVI928" s="525"/>
      <c r="RVJ928" s="3"/>
      <c r="RVK928" s="721"/>
      <c r="RVL928" s="3"/>
      <c r="RVM928" s="525"/>
      <c r="RVN928" s="3"/>
      <c r="RVO928" s="721"/>
      <c r="RVP928" s="3"/>
      <c r="RVQ928" s="525"/>
      <c r="RVR928" s="3"/>
      <c r="RVS928" s="721"/>
      <c r="RVT928" s="3"/>
      <c r="RVU928" s="525"/>
      <c r="RVV928" s="3"/>
      <c r="RVW928" s="721"/>
      <c r="RVX928" s="3"/>
      <c r="RVY928" s="525"/>
      <c r="RVZ928" s="3"/>
      <c r="RWA928" s="721"/>
      <c r="RWB928" s="3"/>
      <c r="RWC928" s="525"/>
      <c r="RWD928" s="3"/>
      <c r="RWE928" s="721"/>
      <c r="RWF928" s="3"/>
      <c r="RWG928" s="525"/>
      <c r="RWH928" s="3"/>
      <c r="RWI928" s="721"/>
      <c r="RWJ928" s="3"/>
      <c r="RWK928" s="525"/>
      <c r="RWL928" s="3"/>
      <c r="RWM928" s="721"/>
      <c r="RWN928" s="3"/>
      <c r="RWO928" s="525"/>
      <c r="RWP928" s="3"/>
      <c r="RWQ928" s="721"/>
      <c r="RWR928" s="3"/>
      <c r="RWS928" s="525"/>
      <c r="RWT928" s="3"/>
      <c r="RWU928" s="721"/>
      <c r="RWV928" s="3"/>
      <c r="RWW928" s="525"/>
      <c r="RWX928" s="3"/>
      <c r="RWY928" s="721"/>
      <c r="RWZ928" s="3"/>
      <c r="RXA928" s="525"/>
      <c r="RXB928" s="3"/>
      <c r="RXC928" s="721"/>
      <c r="RXD928" s="3"/>
      <c r="RXE928" s="525"/>
      <c r="RXF928" s="3"/>
      <c r="RXG928" s="721"/>
      <c r="RXH928" s="3"/>
      <c r="RXI928" s="525"/>
      <c r="RXJ928" s="3"/>
      <c r="RXK928" s="721"/>
      <c r="RXL928" s="3"/>
      <c r="RXM928" s="525"/>
      <c r="RXN928" s="3"/>
      <c r="RXO928" s="721"/>
      <c r="RXP928" s="3"/>
      <c r="RXQ928" s="525"/>
      <c r="RXR928" s="3"/>
      <c r="RXS928" s="721"/>
      <c r="RXT928" s="3"/>
      <c r="RXU928" s="525"/>
      <c r="RXV928" s="3"/>
      <c r="RXW928" s="721"/>
      <c r="RXX928" s="3"/>
      <c r="RXY928" s="525"/>
      <c r="RXZ928" s="3"/>
      <c r="RYA928" s="721"/>
      <c r="RYB928" s="3"/>
      <c r="RYC928" s="525"/>
      <c r="RYD928" s="3"/>
      <c r="RYE928" s="721"/>
      <c r="RYF928" s="3"/>
      <c r="RYG928" s="525"/>
      <c r="RYH928" s="3"/>
      <c r="RYI928" s="721"/>
      <c r="RYJ928" s="3"/>
      <c r="RYK928" s="525"/>
      <c r="RYL928" s="3"/>
      <c r="RYM928" s="721"/>
      <c r="RYN928" s="3"/>
      <c r="RYO928" s="525"/>
      <c r="RYP928" s="3"/>
      <c r="RYQ928" s="721"/>
      <c r="RYR928" s="3"/>
      <c r="RYS928" s="525"/>
      <c r="RYT928" s="3"/>
      <c r="RYU928" s="721"/>
      <c r="RYV928" s="3"/>
      <c r="RYW928" s="525"/>
      <c r="RYX928" s="3"/>
      <c r="RYY928" s="721"/>
      <c r="RYZ928" s="3"/>
      <c r="RZA928" s="525"/>
      <c r="RZB928" s="3"/>
      <c r="RZC928" s="721"/>
      <c r="RZD928" s="3"/>
      <c r="RZE928" s="525"/>
      <c r="RZF928" s="3"/>
      <c r="RZG928" s="721"/>
      <c r="RZH928" s="3"/>
      <c r="RZI928" s="525"/>
      <c r="RZJ928" s="3"/>
      <c r="RZK928" s="721"/>
      <c r="RZL928" s="3"/>
      <c r="RZM928" s="525"/>
      <c r="RZN928" s="3"/>
      <c r="RZO928" s="721"/>
      <c r="RZP928" s="3"/>
      <c r="RZQ928" s="525"/>
      <c r="RZR928" s="3"/>
      <c r="RZS928" s="721"/>
      <c r="RZT928" s="3"/>
      <c r="RZU928" s="525"/>
      <c r="RZV928" s="3"/>
      <c r="RZW928" s="721"/>
      <c r="RZX928" s="3"/>
      <c r="RZY928" s="525"/>
      <c r="RZZ928" s="3"/>
      <c r="SAA928" s="721"/>
      <c r="SAB928" s="3"/>
      <c r="SAC928" s="525"/>
      <c r="SAD928" s="3"/>
      <c r="SAE928" s="721"/>
      <c r="SAF928" s="3"/>
      <c r="SAG928" s="525"/>
      <c r="SAH928" s="3"/>
      <c r="SAI928" s="721"/>
      <c r="SAJ928" s="3"/>
      <c r="SAK928" s="525"/>
      <c r="SAL928" s="3"/>
      <c r="SAM928" s="721"/>
      <c r="SAN928" s="3"/>
      <c r="SAO928" s="525"/>
      <c r="SAP928" s="3"/>
      <c r="SAQ928" s="721"/>
      <c r="SAR928" s="3"/>
      <c r="SAS928" s="525"/>
      <c r="SAT928" s="3"/>
      <c r="SAU928" s="721"/>
      <c r="SAV928" s="3"/>
      <c r="SAW928" s="525"/>
      <c r="SAX928" s="3"/>
      <c r="SAY928" s="721"/>
      <c r="SAZ928" s="3"/>
      <c r="SBA928" s="525"/>
      <c r="SBB928" s="3"/>
      <c r="SBC928" s="721"/>
      <c r="SBD928" s="3"/>
      <c r="SBE928" s="525"/>
      <c r="SBF928" s="3"/>
      <c r="SBG928" s="721"/>
      <c r="SBH928" s="3"/>
      <c r="SBI928" s="525"/>
      <c r="SBJ928" s="3"/>
      <c r="SBK928" s="721"/>
      <c r="SBL928" s="3"/>
      <c r="SBM928" s="525"/>
      <c r="SBN928" s="3"/>
      <c r="SBO928" s="721"/>
      <c r="SBP928" s="3"/>
      <c r="SBQ928" s="525"/>
      <c r="SBR928" s="3"/>
      <c r="SBS928" s="721"/>
      <c r="SBT928" s="3"/>
      <c r="SBU928" s="525"/>
      <c r="SBV928" s="3"/>
      <c r="SBW928" s="721"/>
      <c r="SBX928" s="3"/>
      <c r="SBY928" s="525"/>
      <c r="SBZ928" s="3"/>
      <c r="SCA928" s="721"/>
      <c r="SCB928" s="3"/>
      <c r="SCC928" s="525"/>
      <c r="SCD928" s="3"/>
      <c r="SCE928" s="721"/>
      <c r="SCF928" s="3"/>
      <c r="SCG928" s="525"/>
      <c r="SCH928" s="3"/>
      <c r="SCI928" s="721"/>
      <c r="SCJ928" s="3"/>
      <c r="SCK928" s="525"/>
      <c r="SCL928" s="3"/>
      <c r="SCM928" s="721"/>
      <c r="SCN928" s="3"/>
      <c r="SCO928" s="525"/>
      <c r="SCP928" s="3"/>
      <c r="SCQ928" s="721"/>
      <c r="SCR928" s="3"/>
      <c r="SCS928" s="525"/>
      <c r="SCT928" s="3"/>
      <c r="SCU928" s="721"/>
      <c r="SCV928" s="3"/>
      <c r="SCW928" s="525"/>
      <c r="SCX928" s="3"/>
      <c r="SCY928" s="721"/>
      <c r="SCZ928" s="3"/>
      <c r="SDA928" s="525"/>
      <c r="SDB928" s="3"/>
      <c r="SDC928" s="721"/>
      <c r="SDD928" s="3"/>
      <c r="SDE928" s="525"/>
      <c r="SDF928" s="3"/>
      <c r="SDG928" s="721"/>
      <c r="SDH928" s="3"/>
      <c r="SDI928" s="525"/>
      <c r="SDJ928" s="3"/>
      <c r="SDK928" s="721"/>
      <c r="SDL928" s="3"/>
      <c r="SDM928" s="525"/>
      <c r="SDN928" s="3"/>
      <c r="SDO928" s="721"/>
      <c r="SDP928" s="3"/>
      <c r="SDQ928" s="525"/>
      <c r="SDR928" s="3"/>
      <c r="SDS928" s="721"/>
      <c r="SDT928" s="3"/>
      <c r="SDU928" s="525"/>
      <c r="SDV928" s="3"/>
      <c r="SDW928" s="721"/>
      <c r="SDX928" s="3"/>
      <c r="SDY928" s="525"/>
      <c r="SDZ928" s="3"/>
      <c r="SEA928" s="721"/>
      <c r="SEB928" s="3"/>
      <c r="SEC928" s="525"/>
      <c r="SED928" s="3"/>
      <c r="SEE928" s="721"/>
      <c r="SEF928" s="3"/>
      <c r="SEG928" s="525"/>
      <c r="SEH928" s="3"/>
      <c r="SEI928" s="721"/>
      <c r="SEJ928" s="3"/>
      <c r="SEK928" s="525"/>
      <c r="SEL928" s="3"/>
      <c r="SEM928" s="721"/>
      <c r="SEN928" s="3"/>
      <c r="SEO928" s="525"/>
      <c r="SEP928" s="3"/>
      <c r="SEQ928" s="721"/>
      <c r="SER928" s="3"/>
      <c r="SES928" s="525"/>
      <c r="SET928" s="3"/>
      <c r="SEU928" s="721"/>
      <c r="SEV928" s="3"/>
      <c r="SEW928" s="525"/>
      <c r="SEX928" s="3"/>
      <c r="SEY928" s="721"/>
      <c r="SEZ928" s="3"/>
      <c r="SFA928" s="525"/>
      <c r="SFB928" s="3"/>
      <c r="SFC928" s="721"/>
      <c r="SFD928" s="3"/>
      <c r="SFE928" s="525"/>
      <c r="SFF928" s="3"/>
      <c r="SFG928" s="721"/>
      <c r="SFH928" s="3"/>
      <c r="SFI928" s="525"/>
      <c r="SFJ928" s="3"/>
      <c r="SFK928" s="721"/>
      <c r="SFL928" s="3"/>
      <c r="SFM928" s="525"/>
      <c r="SFN928" s="3"/>
      <c r="SFO928" s="721"/>
      <c r="SFP928" s="3"/>
      <c r="SFQ928" s="525"/>
      <c r="SFR928" s="3"/>
      <c r="SFS928" s="721"/>
      <c r="SFT928" s="3"/>
      <c r="SFU928" s="525"/>
      <c r="SFV928" s="3"/>
      <c r="SFW928" s="721"/>
      <c r="SFX928" s="3"/>
      <c r="SFY928" s="525"/>
      <c r="SFZ928" s="3"/>
      <c r="SGA928" s="721"/>
      <c r="SGB928" s="3"/>
      <c r="SGC928" s="525"/>
      <c r="SGD928" s="3"/>
      <c r="SGE928" s="721"/>
      <c r="SGF928" s="3"/>
      <c r="SGG928" s="525"/>
      <c r="SGH928" s="3"/>
      <c r="SGI928" s="721"/>
      <c r="SGJ928" s="3"/>
      <c r="SGK928" s="525"/>
      <c r="SGL928" s="3"/>
      <c r="SGM928" s="721"/>
      <c r="SGN928" s="3"/>
      <c r="SGO928" s="525"/>
      <c r="SGP928" s="3"/>
      <c r="SGQ928" s="721"/>
      <c r="SGR928" s="3"/>
      <c r="SGS928" s="525"/>
      <c r="SGT928" s="3"/>
      <c r="SGU928" s="721"/>
      <c r="SGV928" s="3"/>
      <c r="SGW928" s="525"/>
      <c r="SGX928" s="3"/>
      <c r="SGY928" s="721"/>
      <c r="SGZ928" s="3"/>
      <c r="SHA928" s="525"/>
      <c r="SHB928" s="3"/>
      <c r="SHC928" s="721"/>
      <c r="SHD928" s="3"/>
      <c r="SHE928" s="525"/>
      <c r="SHF928" s="3"/>
      <c r="SHG928" s="721"/>
      <c r="SHH928" s="3"/>
      <c r="SHI928" s="525"/>
      <c r="SHJ928" s="3"/>
      <c r="SHK928" s="721"/>
      <c r="SHL928" s="3"/>
      <c r="SHM928" s="525"/>
      <c r="SHN928" s="3"/>
      <c r="SHO928" s="721"/>
      <c r="SHP928" s="3"/>
      <c r="SHQ928" s="525"/>
      <c r="SHR928" s="3"/>
      <c r="SHS928" s="721"/>
      <c r="SHT928" s="3"/>
      <c r="SHU928" s="525"/>
      <c r="SHV928" s="3"/>
      <c r="SHW928" s="721"/>
      <c r="SHX928" s="3"/>
      <c r="SHY928" s="525"/>
      <c r="SHZ928" s="3"/>
      <c r="SIA928" s="721"/>
      <c r="SIB928" s="3"/>
      <c r="SIC928" s="525"/>
      <c r="SID928" s="3"/>
      <c r="SIE928" s="721"/>
      <c r="SIF928" s="3"/>
      <c r="SIG928" s="525"/>
      <c r="SIH928" s="3"/>
      <c r="SII928" s="721"/>
      <c r="SIJ928" s="3"/>
      <c r="SIK928" s="525"/>
      <c r="SIL928" s="3"/>
      <c r="SIM928" s="721"/>
      <c r="SIN928" s="3"/>
      <c r="SIO928" s="525"/>
      <c r="SIP928" s="3"/>
      <c r="SIQ928" s="721"/>
      <c r="SIR928" s="3"/>
      <c r="SIS928" s="525"/>
      <c r="SIT928" s="3"/>
      <c r="SIU928" s="721"/>
      <c r="SIV928" s="3"/>
      <c r="SIW928" s="525"/>
      <c r="SIX928" s="3"/>
      <c r="SIY928" s="721"/>
      <c r="SIZ928" s="3"/>
      <c r="SJA928" s="525"/>
      <c r="SJB928" s="3"/>
      <c r="SJC928" s="721"/>
      <c r="SJD928" s="3"/>
      <c r="SJE928" s="525"/>
      <c r="SJF928" s="3"/>
      <c r="SJG928" s="721"/>
      <c r="SJH928" s="3"/>
      <c r="SJI928" s="525"/>
      <c r="SJJ928" s="3"/>
      <c r="SJK928" s="721"/>
      <c r="SJL928" s="3"/>
      <c r="SJM928" s="525"/>
      <c r="SJN928" s="3"/>
      <c r="SJO928" s="721"/>
      <c r="SJP928" s="3"/>
      <c r="SJQ928" s="525"/>
      <c r="SJR928" s="3"/>
      <c r="SJS928" s="721"/>
      <c r="SJT928" s="3"/>
      <c r="SJU928" s="525"/>
      <c r="SJV928" s="3"/>
      <c r="SJW928" s="721"/>
      <c r="SJX928" s="3"/>
      <c r="SJY928" s="525"/>
      <c r="SJZ928" s="3"/>
      <c r="SKA928" s="721"/>
      <c r="SKB928" s="3"/>
      <c r="SKC928" s="525"/>
      <c r="SKD928" s="3"/>
      <c r="SKE928" s="721"/>
      <c r="SKF928" s="3"/>
      <c r="SKG928" s="525"/>
      <c r="SKH928" s="3"/>
      <c r="SKI928" s="721"/>
      <c r="SKJ928" s="3"/>
      <c r="SKK928" s="525"/>
      <c r="SKL928" s="3"/>
      <c r="SKM928" s="721"/>
      <c r="SKN928" s="3"/>
      <c r="SKO928" s="525"/>
      <c r="SKP928" s="3"/>
      <c r="SKQ928" s="721"/>
      <c r="SKR928" s="3"/>
      <c r="SKS928" s="525"/>
      <c r="SKT928" s="3"/>
      <c r="SKU928" s="721"/>
      <c r="SKV928" s="3"/>
      <c r="SKW928" s="525"/>
      <c r="SKX928" s="3"/>
      <c r="SKY928" s="721"/>
      <c r="SKZ928" s="3"/>
      <c r="SLA928" s="525"/>
      <c r="SLB928" s="3"/>
      <c r="SLC928" s="721"/>
      <c r="SLD928" s="3"/>
      <c r="SLE928" s="525"/>
      <c r="SLF928" s="3"/>
      <c r="SLG928" s="721"/>
      <c r="SLH928" s="3"/>
      <c r="SLI928" s="525"/>
      <c r="SLJ928" s="3"/>
      <c r="SLK928" s="721"/>
      <c r="SLL928" s="3"/>
      <c r="SLM928" s="525"/>
      <c r="SLN928" s="3"/>
      <c r="SLO928" s="721"/>
      <c r="SLP928" s="3"/>
      <c r="SLQ928" s="525"/>
      <c r="SLR928" s="3"/>
      <c r="SLS928" s="721"/>
      <c r="SLT928" s="3"/>
      <c r="SLU928" s="525"/>
      <c r="SLV928" s="3"/>
      <c r="SLW928" s="721"/>
      <c r="SLX928" s="3"/>
      <c r="SLY928" s="525"/>
      <c r="SLZ928" s="3"/>
      <c r="SMA928" s="721"/>
      <c r="SMB928" s="3"/>
      <c r="SMC928" s="525"/>
      <c r="SMD928" s="3"/>
      <c r="SME928" s="721"/>
      <c r="SMF928" s="3"/>
      <c r="SMG928" s="525"/>
      <c r="SMH928" s="3"/>
      <c r="SMI928" s="721"/>
      <c r="SMJ928" s="3"/>
      <c r="SMK928" s="525"/>
      <c r="SML928" s="3"/>
      <c r="SMM928" s="721"/>
      <c r="SMN928" s="3"/>
      <c r="SMO928" s="525"/>
      <c r="SMP928" s="3"/>
      <c r="SMQ928" s="721"/>
      <c r="SMR928" s="3"/>
      <c r="SMS928" s="525"/>
      <c r="SMT928" s="3"/>
      <c r="SMU928" s="721"/>
      <c r="SMV928" s="3"/>
      <c r="SMW928" s="525"/>
      <c r="SMX928" s="3"/>
      <c r="SMY928" s="721"/>
      <c r="SMZ928" s="3"/>
      <c r="SNA928" s="525"/>
      <c r="SNB928" s="3"/>
      <c r="SNC928" s="721"/>
      <c r="SND928" s="3"/>
      <c r="SNE928" s="525"/>
      <c r="SNF928" s="3"/>
      <c r="SNG928" s="721"/>
      <c r="SNH928" s="3"/>
      <c r="SNI928" s="525"/>
      <c r="SNJ928" s="3"/>
      <c r="SNK928" s="721"/>
      <c r="SNL928" s="3"/>
      <c r="SNM928" s="525"/>
      <c r="SNN928" s="3"/>
      <c r="SNO928" s="721"/>
      <c r="SNP928" s="3"/>
      <c r="SNQ928" s="525"/>
      <c r="SNR928" s="3"/>
      <c r="SNS928" s="721"/>
      <c r="SNT928" s="3"/>
      <c r="SNU928" s="525"/>
      <c r="SNV928" s="3"/>
      <c r="SNW928" s="721"/>
      <c r="SNX928" s="3"/>
      <c r="SNY928" s="525"/>
      <c r="SNZ928" s="3"/>
      <c r="SOA928" s="721"/>
      <c r="SOB928" s="3"/>
      <c r="SOC928" s="525"/>
      <c r="SOD928" s="3"/>
      <c r="SOE928" s="721"/>
      <c r="SOF928" s="3"/>
      <c r="SOG928" s="525"/>
      <c r="SOH928" s="3"/>
      <c r="SOI928" s="721"/>
      <c r="SOJ928" s="3"/>
      <c r="SOK928" s="525"/>
      <c r="SOL928" s="3"/>
      <c r="SOM928" s="721"/>
      <c r="SON928" s="3"/>
      <c r="SOO928" s="525"/>
      <c r="SOP928" s="3"/>
      <c r="SOQ928" s="721"/>
      <c r="SOR928" s="3"/>
      <c r="SOS928" s="525"/>
      <c r="SOT928" s="3"/>
      <c r="SOU928" s="721"/>
      <c r="SOV928" s="3"/>
      <c r="SOW928" s="525"/>
      <c r="SOX928" s="3"/>
      <c r="SOY928" s="721"/>
      <c r="SOZ928" s="3"/>
      <c r="SPA928" s="525"/>
      <c r="SPB928" s="3"/>
      <c r="SPC928" s="721"/>
      <c r="SPD928" s="3"/>
      <c r="SPE928" s="525"/>
      <c r="SPF928" s="3"/>
      <c r="SPG928" s="721"/>
      <c r="SPH928" s="3"/>
      <c r="SPI928" s="525"/>
      <c r="SPJ928" s="3"/>
      <c r="SPK928" s="721"/>
      <c r="SPL928" s="3"/>
      <c r="SPM928" s="525"/>
      <c r="SPN928" s="3"/>
      <c r="SPO928" s="721"/>
      <c r="SPP928" s="3"/>
      <c r="SPQ928" s="525"/>
      <c r="SPR928" s="3"/>
      <c r="SPS928" s="721"/>
      <c r="SPT928" s="3"/>
      <c r="SPU928" s="525"/>
      <c r="SPV928" s="3"/>
      <c r="SPW928" s="721"/>
      <c r="SPX928" s="3"/>
      <c r="SPY928" s="525"/>
      <c r="SPZ928" s="3"/>
      <c r="SQA928" s="721"/>
      <c r="SQB928" s="3"/>
      <c r="SQC928" s="525"/>
      <c r="SQD928" s="3"/>
      <c r="SQE928" s="721"/>
      <c r="SQF928" s="3"/>
      <c r="SQG928" s="525"/>
      <c r="SQH928" s="3"/>
      <c r="SQI928" s="721"/>
      <c r="SQJ928" s="3"/>
      <c r="SQK928" s="525"/>
      <c r="SQL928" s="3"/>
      <c r="SQM928" s="721"/>
      <c r="SQN928" s="3"/>
      <c r="SQO928" s="525"/>
      <c r="SQP928" s="3"/>
      <c r="SQQ928" s="721"/>
      <c r="SQR928" s="3"/>
      <c r="SQS928" s="525"/>
      <c r="SQT928" s="3"/>
      <c r="SQU928" s="721"/>
      <c r="SQV928" s="3"/>
      <c r="SQW928" s="525"/>
      <c r="SQX928" s="3"/>
      <c r="SQY928" s="721"/>
      <c r="SQZ928" s="3"/>
      <c r="SRA928" s="525"/>
      <c r="SRB928" s="3"/>
      <c r="SRC928" s="721"/>
      <c r="SRD928" s="3"/>
      <c r="SRE928" s="525"/>
      <c r="SRF928" s="3"/>
      <c r="SRG928" s="721"/>
      <c r="SRH928" s="3"/>
      <c r="SRI928" s="525"/>
      <c r="SRJ928" s="3"/>
      <c r="SRK928" s="721"/>
      <c r="SRL928" s="3"/>
      <c r="SRM928" s="525"/>
      <c r="SRN928" s="3"/>
      <c r="SRO928" s="721"/>
      <c r="SRP928" s="3"/>
      <c r="SRQ928" s="525"/>
      <c r="SRR928" s="3"/>
      <c r="SRS928" s="721"/>
      <c r="SRT928" s="3"/>
      <c r="SRU928" s="525"/>
      <c r="SRV928" s="3"/>
      <c r="SRW928" s="721"/>
      <c r="SRX928" s="3"/>
      <c r="SRY928" s="525"/>
      <c r="SRZ928" s="3"/>
      <c r="SSA928" s="721"/>
      <c r="SSB928" s="3"/>
      <c r="SSC928" s="525"/>
      <c r="SSD928" s="3"/>
      <c r="SSE928" s="721"/>
      <c r="SSF928" s="3"/>
      <c r="SSG928" s="525"/>
      <c r="SSH928" s="3"/>
      <c r="SSI928" s="721"/>
      <c r="SSJ928" s="3"/>
      <c r="SSK928" s="525"/>
      <c r="SSL928" s="3"/>
      <c r="SSM928" s="721"/>
      <c r="SSN928" s="3"/>
      <c r="SSO928" s="525"/>
      <c r="SSP928" s="3"/>
      <c r="SSQ928" s="721"/>
      <c r="SSR928" s="3"/>
      <c r="SSS928" s="525"/>
      <c r="SST928" s="3"/>
      <c r="SSU928" s="721"/>
      <c r="SSV928" s="3"/>
      <c r="SSW928" s="525"/>
      <c r="SSX928" s="3"/>
      <c r="SSY928" s="721"/>
      <c r="SSZ928" s="3"/>
      <c r="STA928" s="525"/>
      <c r="STB928" s="3"/>
      <c r="STC928" s="721"/>
      <c r="STD928" s="3"/>
      <c r="STE928" s="525"/>
      <c r="STF928" s="3"/>
      <c r="STG928" s="721"/>
      <c r="STH928" s="3"/>
      <c r="STI928" s="525"/>
      <c r="STJ928" s="3"/>
      <c r="STK928" s="721"/>
      <c r="STL928" s="3"/>
      <c r="STM928" s="525"/>
      <c r="STN928" s="3"/>
      <c r="STO928" s="721"/>
      <c r="STP928" s="3"/>
      <c r="STQ928" s="525"/>
      <c r="STR928" s="3"/>
      <c r="STS928" s="721"/>
      <c r="STT928" s="3"/>
      <c r="STU928" s="525"/>
      <c r="STV928" s="3"/>
      <c r="STW928" s="721"/>
      <c r="STX928" s="3"/>
      <c r="STY928" s="525"/>
      <c r="STZ928" s="3"/>
      <c r="SUA928" s="721"/>
      <c r="SUB928" s="3"/>
      <c r="SUC928" s="525"/>
      <c r="SUD928" s="3"/>
      <c r="SUE928" s="721"/>
      <c r="SUF928" s="3"/>
      <c r="SUG928" s="525"/>
      <c r="SUH928" s="3"/>
      <c r="SUI928" s="721"/>
      <c r="SUJ928" s="3"/>
      <c r="SUK928" s="525"/>
      <c r="SUL928" s="3"/>
      <c r="SUM928" s="721"/>
      <c r="SUN928" s="3"/>
      <c r="SUO928" s="525"/>
      <c r="SUP928" s="3"/>
      <c r="SUQ928" s="721"/>
      <c r="SUR928" s="3"/>
      <c r="SUS928" s="525"/>
      <c r="SUT928" s="3"/>
      <c r="SUU928" s="721"/>
      <c r="SUV928" s="3"/>
      <c r="SUW928" s="525"/>
      <c r="SUX928" s="3"/>
      <c r="SUY928" s="721"/>
      <c r="SUZ928" s="3"/>
      <c r="SVA928" s="525"/>
      <c r="SVB928" s="3"/>
      <c r="SVC928" s="721"/>
      <c r="SVD928" s="3"/>
      <c r="SVE928" s="525"/>
      <c r="SVF928" s="3"/>
      <c r="SVG928" s="721"/>
      <c r="SVH928" s="3"/>
      <c r="SVI928" s="525"/>
      <c r="SVJ928" s="3"/>
      <c r="SVK928" s="721"/>
      <c r="SVL928" s="3"/>
      <c r="SVM928" s="525"/>
      <c r="SVN928" s="3"/>
      <c r="SVO928" s="721"/>
      <c r="SVP928" s="3"/>
      <c r="SVQ928" s="525"/>
      <c r="SVR928" s="3"/>
      <c r="SVS928" s="721"/>
      <c r="SVT928" s="3"/>
      <c r="SVU928" s="525"/>
      <c r="SVV928" s="3"/>
      <c r="SVW928" s="721"/>
      <c r="SVX928" s="3"/>
      <c r="SVY928" s="525"/>
      <c r="SVZ928" s="3"/>
      <c r="SWA928" s="721"/>
      <c r="SWB928" s="3"/>
      <c r="SWC928" s="525"/>
      <c r="SWD928" s="3"/>
      <c r="SWE928" s="721"/>
      <c r="SWF928" s="3"/>
      <c r="SWG928" s="525"/>
      <c r="SWH928" s="3"/>
      <c r="SWI928" s="721"/>
      <c r="SWJ928" s="3"/>
      <c r="SWK928" s="525"/>
      <c r="SWL928" s="3"/>
      <c r="SWM928" s="721"/>
      <c r="SWN928" s="3"/>
      <c r="SWO928" s="525"/>
      <c r="SWP928" s="3"/>
      <c r="SWQ928" s="721"/>
      <c r="SWR928" s="3"/>
      <c r="SWS928" s="525"/>
      <c r="SWT928" s="3"/>
      <c r="SWU928" s="721"/>
      <c r="SWV928" s="3"/>
      <c r="SWW928" s="525"/>
      <c r="SWX928" s="3"/>
      <c r="SWY928" s="721"/>
      <c r="SWZ928" s="3"/>
      <c r="SXA928" s="525"/>
      <c r="SXB928" s="3"/>
      <c r="SXC928" s="721"/>
      <c r="SXD928" s="3"/>
      <c r="SXE928" s="525"/>
      <c r="SXF928" s="3"/>
      <c r="SXG928" s="721"/>
      <c r="SXH928" s="3"/>
      <c r="SXI928" s="525"/>
      <c r="SXJ928" s="3"/>
      <c r="SXK928" s="721"/>
      <c r="SXL928" s="3"/>
      <c r="SXM928" s="525"/>
      <c r="SXN928" s="3"/>
      <c r="SXO928" s="721"/>
      <c r="SXP928" s="3"/>
      <c r="SXQ928" s="525"/>
      <c r="SXR928" s="3"/>
      <c r="SXS928" s="721"/>
      <c r="SXT928" s="3"/>
      <c r="SXU928" s="525"/>
      <c r="SXV928" s="3"/>
      <c r="SXW928" s="721"/>
      <c r="SXX928" s="3"/>
      <c r="SXY928" s="525"/>
      <c r="SXZ928" s="3"/>
      <c r="SYA928" s="721"/>
      <c r="SYB928" s="3"/>
      <c r="SYC928" s="525"/>
      <c r="SYD928" s="3"/>
      <c r="SYE928" s="721"/>
      <c r="SYF928" s="3"/>
      <c r="SYG928" s="525"/>
      <c r="SYH928" s="3"/>
      <c r="SYI928" s="721"/>
      <c r="SYJ928" s="3"/>
      <c r="SYK928" s="525"/>
      <c r="SYL928" s="3"/>
      <c r="SYM928" s="721"/>
      <c r="SYN928" s="3"/>
      <c r="SYO928" s="525"/>
      <c r="SYP928" s="3"/>
      <c r="SYQ928" s="721"/>
      <c r="SYR928" s="3"/>
      <c r="SYS928" s="525"/>
      <c r="SYT928" s="3"/>
      <c r="SYU928" s="721"/>
      <c r="SYV928" s="3"/>
      <c r="SYW928" s="525"/>
      <c r="SYX928" s="3"/>
      <c r="SYY928" s="721"/>
      <c r="SYZ928" s="3"/>
      <c r="SZA928" s="525"/>
      <c r="SZB928" s="3"/>
      <c r="SZC928" s="721"/>
      <c r="SZD928" s="3"/>
      <c r="SZE928" s="525"/>
      <c r="SZF928" s="3"/>
      <c r="SZG928" s="721"/>
      <c r="SZH928" s="3"/>
      <c r="SZI928" s="525"/>
      <c r="SZJ928" s="3"/>
      <c r="SZK928" s="721"/>
      <c r="SZL928" s="3"/>
      <c r="SZM928" s="525"/>
      <c r="SZN928" s="3"/>
      <c r="SZO928" s="721"/>
      <c r="SZP928" s="3"/>
      <c r="SZQ928" s="525"/>
      <c r="SZR928" s="3"/>
      <c r="SZS928" s="721"/>
      <c r="SZT928" s="3"/>
      <c r="SZU928" s="525"/>
      <c r="SZV928" s="3"/>
      <c r="SZW928" s="721"/>
      <c r="SZX928" s="3"/>
      <c r="SZY928" s="525"/>
      <c r="SZZ928" s="3"/>
      <c r="TAA928" s="721"/>
      <c r="TAB928" s="3"/>
      <c r="TAC928" s="525"/>
      <c r="TAD928" s="3"/>
      <c r="TAE928" s="721"/>
      <c r="TAF928" s="3"/>
      <c r="TAG928" s="525"/>
      <c r="TAH928" s="3"/>
      <c r="TAI928" s="721"/>
      <c r="TAJ928" s="3"/>
      <c r="TAK928" s="525"/>
      <c r="TAL928" s="3"/>
      <c r="TAM928" s="721"/>
      <c r="TAN928" s="3"/>
      <c r="TAO928" s="525"/>
      <c r="TAP928" s="3"/>
      <c r="TAQ928" s="721"/>
      <c r="TAR928" s="3"/>
      <c r="TAS928" s="525"/>
      <c r="TAT928" s="3"/>
      <c r="TAU928" s="721"/>
      <c r="TAV928" s="3"/>
      <c r="TAW928" s="525"/>
      <c r="TAX928" s="3"/>
      <c r="TAY928" s="721"/>
      <c r="TAZ928" s="3"/>
      <c r="TBA928" s="525"/>
      <c r="TBB928" s="3"/>
      <c r="TBC928" s="721"/>
      <c r="TBD928" s="3"/>
      <c r="TBE928" s="525"/>
      <c r="TBF928" s="3"/>
      <c r="TBG928" s="721"/>
      <c r="TBH928" s="3"/>
      <c r="TBI928" s="525"/>
      <c r="TBJ928" s="3"/>
      <c r="TBK928" s="721"/>
      <c r="TBL928" s="3"/>
      <c r="TBM928" s="525"/>
      <c r="TBN928" s="3"/>
      <c r="TBO928" s="721"/>
      <c r="TBP928" s="3"/>
      <c r="TBQ928" s="525"/>
      <c r="TBR928" s="3"/>
      <c r="TBS928" s="721"/>
      <c r="TBT928" s="3"/>
      <c r="TBU928" s="525"/>
      <c r="TBV928" s="3"/>
      <c r="TBW928" s="721"/>
      <c r="TBX928" s="3"/>
      <c r="TBY928" s="525"/>
      <c r="TBZ928" s="3"/>
      <c r="TCA928" s="721"/>
      <c r="TCB928" s="3"/>
      <c r="TCC928" s="525"/>
      <c r="TCD928" s="3"/>
      <c r="TCE928" s="721"/>
      <c r="TCF928" s="3"/>
      <c r="TCG928" s="525"/>
      <c r="TCH928" s="3"/>
      <c r="TCI928" s="721"/>
      <c r="TCJ928" s="3"/>
      <c r="TCK928" s="525"/>
      <c r="TCL928" s="3"/>
      <c r="TCM928" s="721"/>
      <c r="TCN928" s="3"/>
      <c r="TCO928" s="525"/>
      <c r="TCP928" s="3"/>
      <c r="TCQ928" s="721"/>
      <c r="TCR928" s="3"/>
      <c r="TCS928" s="525"/>
      <c r="TCT928" s="3"/>
      <c r="TCU928" s="721"/>
      <c r="TCV928" s="3"/>
      <c r="TCW928" s="525"/>
      <c r="TCX928" s="3"/>
      <c r="TCY928" s="721"/>
      <c r="TCZ928" s="3"/>
      <c r="TDA928" s="525"/>
      <c r="TDB928" s="3"/>
      <c r="TDC928" s="721"/>
      <c r="TDD928" s="3"/>
      <c r="TDE928" s="525"/>
      <c r="TDF928" s="3"/>
      <c r="TDG928" s="721"/>
      <c r="TDH928" s="3"/>
      <c r="TDI928" s="525"/>
      <c r="TDJ928" s="3"/>
      <c r="TDK928" s="721"/>
      <c r="TDL928" s="3"/>
      <c r="TDM928" s="525"/>
      <c r="TDN928" s="3"/>
      <c r="TDO928" s="721"/>
      <c r="TDP928" s="3"/>
      <c r="TDQ928" s="525"/>
      <c r="TDR928" s="3"/>
      <c r="TDS928" s="721"/>
      <c r="TDT928" s="3"/>
      <c r="TDU928" s="525"/>
      <c r="TDV928" s="3"/>
      <c r="TDW928" s="721"/>
      <c r="TDX928" s="3"/>
      <c r="TDY928" s="525"/>
      <c r="TDZ928" s="3"/>
      <c r="TEA928" s="721"/>
      <c r="TEB928" s="3"/>
      <c r="TEC928" s="525"/>
      <c r="TED928" s="3"/>
      <c r="TEE928" s="721"/>
      <c r="TEF928" s="3"/>
      <c r="TEG928" s="525"/>
      <c r="TEH928" s="3"/>
      <c r="TEI928" s="721"/>
      <c r="TEJ928" s="3"/>
      <c r="TEK928" s="525"/>
      <c r="TEL928" s="3"/>
      <c r="TEM928" s="721"/>
      <c r="TEN928" s="3"/>
      <c r="TEO928" s="525"/>
      <c r="TEP928" s="3"/>
      <c r="TEQ928" s="721"/>
      <c r="TER928" s="3"/>
      <c r="TES928" s="525"/>
      <c r="TET928" s="3"/>
      <c r="TEU928" s="721"/>
      <c r="TEV928" s="3"/>
      <c r="TEW928" s="525"/>
      <c r="TEX928" s="3"/>
      <c r="TEY928" s="721"/>
      <c r="TEZ928" s="3"/>
      <c r="TFA928" s="525"/>
      <c r="TFB928" s="3"/>
      <c r="TFC928" s="721"/>
      <c r="TFD928" s="3"/>
      <c r="TFE928" s="525"/>
      <c r="TFF928" s="3"/>
      <c r="TFG928" s="721"/>
      <c r="TFH928" s="3"/>
      <c r="TFI928" s="525"/>
      <c r="TFJ928" s="3"/>
      <c r="TFK928" s="721"/>
      <c r="TFL928" s="3"/>
      <c r="TFM928" s="525"/>
      <c r="TFN928" s="3"/>
      <c r="TFO928" s="721"/>
      <c r="TFP928" s="3"/>
      <c r="TFQ928" s="525"/>
      <c r="TFR928" s="3"/>
      <c r="TFS928" s="721"/>
      <c r="TFT928" s="3"/>
      <c r="TFU928" s="525"/>
      <c r="TFV928" s="3"/>
      <c r="TFW928" s="721"/>
      <c r="TFX928" s="3"/>
      <c r="TFY928" s="525"/>
      <c r="TFZ928" s="3"/>
      <c r="TGA928" s="721"/>
      <c r="TGB928" s="3"/>
      <c r="TGC928" s="525"/>
      <c r="TGD928" s="3"/>
      <c r="TGE928" s="721"/>
      <c r="TGF928" s="3"/>
      <c r="TGG928" s="525"/>
      <c r="TGH928" s="3"/>
      <c r="TGI928" s="721"/>
      <c r="TGJ928" s="3"/>
      <c r="TGK928" s="525"/>
      <c r="TGL928" s="3"/>
      <c r="TGM928" s="721"/>
      <c r="TGN928" s="3"/>
      <c r="TGO928" s="525"/>
      <c r="TGP928" s="3"/>
      <c r="TGQ928" s="721"/>
      <c r="TGR928" s="3"/>
      <c r="TGS928" s="525"/>
      <c r="TGT928" s="3"/>
      <c r="TGU928" s="721"/>
      <c r="TGV928" s="3"/>
      <c r="TGW928" s="525"/>
      <c r="TGX928" s="3"/>
      <c r="TGY928" s="721"/>
      <c r="TGZ928" s="3"/>
      <c r="THA928" s="525"/>
      <c r="THB928" s="3"/>
      <c r="THC928" s="721"/>
      <c r="THD928" s="3"/>
      <c r="THE928" s="525"/>
      <c r="THF928" s="3"/>
      <c r="THG928" s="721"/>
      <c r="THH928" s="3"/>
      <c r="THI928" s="525"/>
      <c r="THJ928" s="3"/>
      <c r="THK928" s="721"/>
      <c r="THL928" s="3"/>
      <c r="THM928" s="525"/>
      <c r="THN928" s="3"/>
      <c r="THO928" s="721"/>
      <c r="THP928" s="3"/>
      <c r="THQ928" s="525"/>
      <c r="THR928" s="3"/>
      <c r="THS928" s="721"/>
      <c r="THT928" s="3"/>
      <c r="THU928" s="525"/>
      <c r="THV928" s="3"/>
      <c r="THW928" s="721"/>
      <c r="THX928" s="3"/>
      <c r="THY928" s="525"/>
      <c r="THZ928" s="3"/>
      <c r="TIA928" s="721"/>
      <c r="TIB928" s="3"/>
      <c r="TIC928" s="525"/>
      <c r="TID928" s="3"/>
      <c r="TIE928" s="721"/>
      <c r="TIF928" s="3"/>
      <c r="TIG928" s="525"/>
      <c r="TIH928" s="3"/>
      <c r="TII928" s="721"/>
      <c r="TIJ928" s="3"/>
      <c r="TIK928" s="525"/>
      <c r="TIL928" s="3"/>
      <c r="TIM928" s="721"/>
      <c r="TIN928" s="3"/>
      <c r="TIO928" s="525"/>
      <c r="TIP928" s="3"/>
      <c r="TIQ928" s="721"/>
      <c r="TIR928" s="3"/>
      <c r="TIS928" s="525"/>
      <c r="TIT928" s="3"/>
      <c r="TIU928" s="721"/>
      <c r="TIV928" s="3"/>
      <c r="TIW928" s="525"/>
      <c r="TIX928" s="3"/>
      <c r="TIY928" s="721"/>
      <c r="TIZ928" s="3"/>
      <c r="TJA928" s="525"/>
      <c r="TJB928" s="3"/>
      <c r="TJC928" s="721"/>
      <c r="TJD928" s="3"/>
      <c r="TJE928" s="525"/>
      <c r="TJF928" s="3"/>
      <c r="TJG928" s="721"/>
      <c r="TJH928" s="3"/>
      <c r="TJI928" s="525"/>
      <c r="TJJ928" s="3"/>
      <c r="TJK928" s="721"/>
      <c r="TJL928" s="3"/>
      <c r="TJM928" s="525"/>
      <c r="TJN928" s="3"/>
      <c r="TJO928" s="721"/>
      <c r="TJP928" s="3"/>
      <c r="TJQ928" s="525"/>
      <c r="TJR928" s="3"/>
      <c r="TJS928" s="721"/>
      <c r="TJT928" s="3"/>
      <c r="TJU928" s="525"/>
      <c r="TJV928" s="3"/>
      <c r="TJW928" s="721"/>
      <c r="TJX928" s="3"/>
      <c r="TJY928" s="525"/>
      <c r="TJZ928" s="3"/>
      <c r="TKA928" s="721"/>
      <c r="TKB928" s="3"/>
      <c r="TKC928" s="525"/>
      <c r="TKD928" s="3"/>
      <c r="TKE928" s="721"/>
      <c r="TKF928" s="3"/>
      <c r="TKG928" s="525"/>
      <c r="TKH928" s="3"/>
      <c r="TKI928" s="721"/>
      <c r="TKJ928" s="3"/>
      <c r="TKK928" s="525"/>
      <c r="TKL928" s="3"/>
      <c r="TKM928" s="721"/>
      <c r="TKN928" s="3"/>
      <c r="TKO928" s="525"/>
      <c r="TKP928" s="3"/>
      <c r="TKQ928" s="721"/>
      <c r="TKR928" s="3"/>
      <c r="TKS928" s="525"/>
      <c r="TKT928" s="3"/>
      <c r="TKU928" s="721"/>
      <c r="TKV928" s="3"/>
      <c r="TKW928" s="525"/>
      <c r="TKX928" s="3"/>
      <c r="TKY928" s="721"/>
      <c r="TKZ928" s="3"/>
      <c r="TLA928" s="525"/>
      <c r="TLB928" s="3"/>
      <c r="TLC928" s="721"/>
      <c r="TLD928" s="3"/>
      <c r="TLE928" s="525"/>
      <c r="TLF928" s="3"/>
      <c r="TLG928" s="721"/>
      <c r="TLH928" s="3"/>
      <c r="TLI928" s="525"/>
      <c r="TLJ928" s="3"/>
      <c r="TLK928" s="721"/>
      <c r="TLL928" s="3"/>
      <c r="TLM928" s="525"/>
      <c r="TLN928" s="3"/>
      <c r="TLO928" s="721"/>
      <c r="TLP928" s="3"/>
      <c r="TLQ928" s="525"/>
      <c r="TLR928" s="3"/>
      <c r="TLS928" s="721"/>
      <c r="TLT928" s="3"/>
      <c r="TLU928" s="525"/>
      <c r="TLV928" s="3"/>
      <c r="TLW928" s="721"/>
      <c r="TLX928" s="3"/>
      <c r="TLY928" s="525"/>
      <c r="TLZ928" s="3"/>
      <c r="TMA928" s="721"/>
      <c r="TMB928" s="3"/>
      <c r="TMC928" s="525"/>
      <c r="TMD928" s="3"/>
      <c r="TME928" s="721"/>
      <c r="TMF928" s="3"/>
      <c r="TMG928" s="525"/>
      <c r="TMH928" s="3"/>
      <c r="TMI928" s="721"/>
      <c r="TMJ928" s="3"/>
      <c r="TMK928" s="525"/>
      <c r="TML928" s="3"/>
      <c r="TMM928" s="721"/>
      <c r="TMN928" s="3"/>
      <c r="TMO928" s="525"/>
      <c r="TMP928" s="3"/>
      <c r="TMQ928" s="721"/>
      <c r="TMR928" s="3"/>
      <c r="TMS928" s="525"/>
      <c r="TMT928" s="3"/>
      <c r="TMU928" s="721"/>
      <c r="TMV928" s="3"/>
      <c r="TMW928" s="525"/>
      <c r="TMX928" s="3"/>
      <c r="TMY928" s="721"/>
      <c r="TMZ928" s="3"/>
      <c r="TNA928" s="525"/>
      <c r="TNB928" s="3"/>
      <c r="TNC928" s="721"/>
      <c r="TND928" s="3"/>
      <c r="TNE928" s="525"/>
      <c r="TNF928" s="3"/>
      <c r="TNG928" s="721"/>
      <c r="TNH928" s="3"/>
      <c r="TNI928" s="525"/>
      <c r="TNJ928" s="3"/>
      <c r="TNK928" s="721"/>
      <c r="TNL928" s="3"/>
      <c r="TNM928" s="525"/>
      <c r="TNN928" s="3"/>
      <c r="TNO928" s="721"/>
      <c r="TNP928" s="3"/>
      <c r="TNQ928" s="525"/>
      <c r="TNR928" s="3"/>
      <c r="TNS928" s="721"/>
      <c r="TNT928" s="3"/>
      <c r="TNU928" s="525"/>
      <c r="TNV928" s="3"/>
      <c r="TNW928" s="721"/>
      <c r="TNX928" s="3"/>
      <c r="TNY928" s="525"/>
      <c r="TNZ928" s="3"/>
      <c r="TOA928" s="721"/>
      <c r="TOB928" s="3"/>
      <c r="TOC928" s="525"/>
      <c r="TOD928" s="3"/>
      <c r="TOE928" s="721"/>
      <c r="TOF928" s="3"/>
      <c r="TOG928" s="525"/>
      <c r="TOH928" s="3"/>
      <c r="TOI928" s="721"/>
      <c r="TOJ928" s="3"/>
      <c r="TOK928" s="525"/>
      <c r="TOL928" s="3"/>
      <c r="TOM928" s="721"/>
      <c r="TON928" s="3"/>
      <c r="TOO928" s="525"/>
      <c r="TOP928" s="3"/>
      <c r="TOQ928" s="721"/>
      <c r="TOR928" s="3"/>
      <c r="TOS928" s="525"/>
      <c r="TOT928" s="3"/>
      <c r="TOU928" s="721"/>
      <c r="TOV928" s="3"/>
      <c r="TOW928" s="525"/>
      <c r="TOX928" s="3"/>
      <c r="TOY928" s="721"/>
      <c r="TOZ928" s="3"/>
      <c r="TPA928" s="525"/>
      <c r="TPB928" s="3"/>
      <c r="TPC928" s="721"/>
      <c r="TPD928" s="3"/>
      <c r="TPE928" s="525"/>
      <c r="TPF928" s="3"/>
      <c r="TPG928" s="721"/>
      <c r="TPH928" s="3"/>
      <c r="TPI928" s="525"/>
      <c r="TPJ928" s="3"/>
      <c r="TPK928" s="721"/>
      <c r="TPL928" s="3"/>
      <c r="TPM928" s="525"/>
      <c r="TPN928" s="3"/>
      <c r="TPO928" s="721"/>
      <c r="TPP928" s="3"/>
      <c r="TPQ928" s="525"/>
      <c r="TPR928" s="3"/>
      <c r="TPS928" s="721"/>
      <c r="TPT928" s="3"/>
      <c r="TPU928" s="525"/>
      <c r="TPV928" s="3"/>
      <c r="TPW928" s="721"/>
      <c r="TPX928" s="3"/>
      <c r="TPY928" s="525"/>
      <c r="TPZ928" s="3"/>
      <c r="TQA928" s="721"/>
      <c r="TQB928" s="3"/>
      <c r="TQC928" s="525"/>
      <c r="TQD928" s="3"/>
      <c r="TQE928" s="721"/>
      <c r="TQF928" s="3"/>
      <c r="TQG928" s="525"/>
      <c r="TQH928" s="3"/>
      <c r="TQI928" s="721"/>
      <c r="TQJ928" s="3"/>
      <c r="TQK928" s="525"/>
      <c r="TQL928" s="3"/>
      <c r="TQM928" s="721"/>
      <c r="TQN928" s="3"/>
      <c r="TQO928" s="525"/>
      <c r="TQP928" s="3"/>
      <c r="TQQ928" s="721"/>
      <c r="TQR928" s="3"/>
      <c r="TQS928" s="525"/>
      <c r="TQT928" s="3"/>
      <c r="TQU928" s="721"/>
      <c r="TQV928" s="3"/>
      <c r="TQW928" s="525"/>
      <c r="TQX928" s="3"/>
      <c r="TQY928" s="721"/>
      <c r="TQZ928" s="3"/>
      <c r="TRA928" s="525"/>
      <c r="TRB928" s="3"/>
      <c r="TRC928" s="721"/>
      <c r="TRD928" s="3"/>
      <c r="TRE928" s="525"/>
      <c r="TRF928" s="3"/>
      <c r="TRG928" s="721"/>
      <c r="TRH928" s="3"/>
      <c r="TRI928" s="525"/>
      <c r="TRJ928" s="3"/>
      <c r="TRK928" s="721"/>
      <c r="TRL928" s="3"/>
      <c r="TRM928" s="525"/>
      <c r="TRN928" s="3"/>
      <c r="TRO928" s="721"/>
      <c r="TRP928" s="3"/>
      <c r="TRQ928" s="525"/>
      <c r="TRR928" s="3"/>
      <c r="TRS928" s="721"/>
      <c r="TRT928" s="3"/>
      <c r="TRU928" s="525"/>
      <c r="TRV928" s="3"/>
      <c r="TRW928" s="721"/>
      <c r="TRX928" s="3"/>
      <c r="TRY928" s="525"/>
      <c r="TRZ928" s="3"/>
      <c r="TSA928" s="721"/>
      <c r="TSB928" s="3"/>
      <c r="TSC928" s="525"/>
      <c r="TSD928" s="3"/>
      <c r="TSE928" s="721"/>
      <c r="TSF928" s="3"/>
      <c r="TSG928" s="525"/>
      <c r="TSH928" s="3"/>
      <c r="TSI928" s="721"/>
      <c r="TSJ928" s="3"/>
      <c r="TSK928" s="525"/>
      <c r="TSL928" s="3"/>
      <c r="TSM928" s="721"/>
      <c r="TSN928" s="3"/>
      <c r="TSO928" s="525"/>
      <c r="TSP928" s="3"/>
      <c r="TSQ928" s="721"/>
      <c r="TSR928" s="3"/>
      <c r="TSS928" s="525"/>
      <c r="TST928" s="3"/>
      <c r="TSU928" s="721"/>
      <c r="TSV928" s="3"/>
      <c r="TSW928" s="525"/>
      <c r="TSX928" s="3"/>
      <c r="TSY928" s="721"/>
      <c r="TSZ928" s="3"/>
      <c r="TTA928" s="525"/>
      <c r="TTB928" s="3"/>
      <c r="TTC928" s="721"/>
      <c r="TTD928" s="3"/>
      <c r="TTE928" s="525"/>
      <c r="TTF928" s="3"/>
      <c r="TTG928" s="721"/>
      <c r="TTH928" s="3"/>
      <c r="TTI928" s="525"/>
      <c r="TTJ928" s="3"/>
      <c r="TTK928" s="721"/>
      <c r="TTL928" s="3"/>
      <c r="TTM928" s="525"/>
      <c r="TTN928" s="3"/>
      <c r="TTO928" s="721"/>
      <c r="TTP928" s="3"/>
      <c r="TTQ928" s="525"/>
      <c r="TTR928" s="3"/>
      <c r="TTS928" s="721"/>
      <c r="TTT928" s="3"/>
      <c r="TTU928" s="525"/>
      <c r="TTV928" s="3"/>
      <c r="TTW928" s="721"/>
      <c r="TTX928" s="3"/>
      <c r="TTY928" s="525"/>
      <c r="TTZ928" s="3"/>
      <c r="TUA928" s="721"/>
      <c r="TUB928" s="3"/>
      <c r="TUC928" s="525"/>
      <c r="TUD928" s="3"/>
      <c r="TUE928" s="721"/>
      <c r="TUF928" s="3"/>
      <c r="TUG928" s="525"/>
      <c r="TUH928" s="3"/>
      <c r="TUI928" s="721"/>
      <c r="TUJ928" s="3"/>
      <c r="TUK928" s="525"/>
      <c r="TUL928" s="3"/>
      <c r="TUM928" s="721"/>
      <c r="TUN928" s="3"/>
      <c r="TUO928" s="525"/>
      <c r="TUP928" s="3"/>
      <c r="TUQ928" s="721"/>
      <c r="TUR928" s="3"/>
      <c r="TUS928" s="525"/>
      <c r="TUT928" s="3"/>
      <c r="TUU928" s="721"/>
      <c r="TUV928" s="3"/>
      <c r="TUW928" s="525"/>
      <c r="TUX928" s="3"/>
      <c r="TUY928" s="721"/>
      <c r="TUZ928" s="3"/>
      <c r="TVA928" s="525"/>
      <c r="TVB928" s="3"/>
      <c r="TVC928" s="721"/>
      <c r="TVD928" s="3"/>
      <c r="TVE928" s="525"/>
      <c r="TVF928" s="3"/>
      <c r="TVG928" s="721"/>
      <c r="TVH928" s="3"/>
      <c r="TVI928" s="525"/>
      <c r="TVJ928" s="3"/>
      <c r="TVK928" s="721"/>
      <c r="TVL928" s="3"/>
      <c r="TVM928" s="525"/>
      <c r="TVN928" s="3"/>
      <c r="TVO928" s="721"/>
      <c r="TVP928" s="3"/>
      <c r="TVQ928" s="525"/>
      <c r="TVR928" s="3"/>
      <c r="TVS928" s="721"/>
      <c r="TVT928" s="3"/>
      <c r="TVU928" s="525"/>
      <c r="TVV928" s="3"/>
      <c r="TVW928" s="721"/>
      <c r="TVX928" s="3"/>
      <c r="TVY928" s="525"/>
      <c r="TVZ928" s="3"/>
      <c r="TWA928" s="721"/>
      <c r="TWB928" s="3"/>
      <c r="TWC928" s="525"/>
      <c r="TWD928" s="3"/>
      <c r="TWE928" s="721"/>
      <c r="TWF928" s="3"/>
      <c r="TWG928" s="525"/>
      <c r="TWH928" s="3"/>
      <c r="TWI928" s="721"/>
      <c r="TWJ928" s="3"/>
      <c r="TWK928" s="525"/>
      <c r="TWL928" s="3"/>
      <c r="TWM928" s="721"/>
      <c r="TWN928" s="3"/>
      <c r="TWO928" s="525"/>
      <c r="TWP928" s="3"/>
      <c r="TWQ928" s="721"/>
      <c r="TWR928" s="3"/>
      <c r="TWS928" s="525"/>
      <c r="TWT928" s="3"/>
      <c r="TWU928" s="721"/>
      <c r="TWV928" s="3"/>
      <c r="TWW928" s="525"/>
      <c r="TWX928" s="3"/>
      <c r="TWY928" s="721"/>
      <c r="TWZ928" s="3"/>
      <c r="TXA928" s="525"/>
      <c r="TXB928" s="3"/>
      <c r="TXC928" s="721"/>
      <c r="TXD928" s="3"/>
      <c r="TXE928" s="525"/>
      <c r="TXF928" s="3"/>
      <c r="TXG928" s="721"/>
      <c r="TXH928" s="3"/>
      <c r="TXI928" s="525"/>
      <c r="TXJ928" s="3"/>
      <c r="TXK928" s="721"/>
      <c r="TXL928" s="3"/>
      <c r="TXM928" s="525"/>
      <c r="TXN928" s="3"/>
      <c r="TXO928" s="721"/>
      <c r="TXP928" s="3"/>
      <c r="TXQ928" s="525"/>
      <c r="TXR928" s="3"/>
      <c r="TXS928" s="721"/>
      <c r="TXT928" s="3"/>
      <c r="TXU928" s="525"/>
      <c r="TXV928" s="3"/>
      <c r="TXW928" s="721"/>
      <c r="TXX928" s="3"/>
      <c r="TXY928" s="525"/>
      <c r="TXZ928" s="3"/>
      <c r="TYA928" s="721"/>
      <c r="TYB928" s="3"/>
      <c r="TYC928" s="525"/>
      <c r="TYD928" s="3"/>
      <c r="TYE928" s="721"/>
      <c r="TYF928" s="3"/>
      <c r="TYG928" s="525"/>
      <c r="TYH928" s="3"/>
      <c r="TYI928" s="721"/>
      <c r="TYJ928" s="3"/>
      <c r="TYK928" s="525"/>
      <c r="TYL928" s="3"/>
      <c r="TYM928" s="721"/>
      <c r="TYN928" s="3"/>
      <c r="TYO928" s="525"/>
      <c r="TYP928" s="3"/>
      <c r="TYQ928" s="721"/>
      <c r="TYR928" s="3"/>
      <c r="TYS928" s="525"/>
      <c r="TYT928" s="3"/>
      <c r="TYU928" s="721"/>
      <c r="TYV928" s="3"/>
      <c r="TYW928" s="525"/>
      <c r="TYX928" s="3"/>
      <c r="TYY928" s="721"/>
      <c r="TYZ928" s="3"/>
      <c r="TZA928" s="525"/>
      <c r="TZB928" s="3"/>
      <c r="TZC928" s="721"/>
      <c r="TZD928" s="3"/>
      <c r="TZE928" s="525"/>
      <c r="TZF928" s="3"/>
      <c r="TZG928" s="721"/>
      <c r="TZH928" s="3"/>
      <c r="TZI928" s="525"/>
      <c r="TZJ928" s="3"/>
      <c r="TZK928" s="721"/>
      <c r="TZL928" s="3"/>
      <c r="TZM928" s="525"/>
      <c r="TZN928" s="3"/>
      <c r="TZO928" s="721"/>
      <c r="TZP928" s="3"/>
      <c r="TZQ928" s="525"/>
      <c r="TZR928" s="3"/>
      <c r="TZS928" s="721"/>
      <c r="TZT928" s="3"/>
      <c r="TZU928" s="525"/>
      <c r="TZV928" s="3"/>
      <c r="TZW928" s="721"/>
      <c r="TZX928" s="3"/>
      <c r="TZY928" s="525"/>
      <c r="TZZ928" s="3"/>
      <c r="UAA928" s="721"/>
      <c r="UAB928" s="3"/>
      <c r="UAC928" s="525"/>
      <c r="UAD928" s="3"/>
      <c r="UAE928" s="721"/>
      <c r="UAF928" s="3"/>
      <c r="UAG928" s="525"/>
      <c r="UAH928" s="3"/>
      <c r="UAI928" s="721"/>
      <c r="UAJ928" s="3"/>
      <c r="UAK928" s="525"/>
      <c r="UAL928" s="3"/>
      <c r="UAM928" s="721"/>
      <c r="UAN928" s="3"/>
      <c r="UAO928" s="525"/>
      <c r="UAP928" s="3"/>
      <c r="UAQ928" s="721"/>
      <c r="UAR928" s="3"/>
      <c r="UAS928" s="525"/>
      <c r="UAT928" s="3"/>
      <c r="UAU928" s="721"/>
      <c r="UAV928" s="3"/>
      <c r="UAW928" s="525"/>
      <c r="UAX928" s="3"/>
      <c r="UAY928" s="721"/>
      <c r="UAZ928" s="3"/>
      <c r="UBA928" s="525"/>
      <c r="UBB928" s="3"/>
      <c r="UBC928" s="721"/>
      <c r="UBD928" s="3"/>
      <c r="UBE928" s="525"/>
      <c r="UBF928" s="3"/>
      <c r="UBG928" s="721"/>
      <c r="UBH928" s="3"/>
      <c r="UBI928" s="525"/>
      <c r="UBJ928" s="3"/>
      <c r="UBK928" s="721"/>
      <c r="UBL928" s="3"/>
      <c r="UBM928" s="525"/>
      <c r="UBN928" s="3"/>
      <c r="UBO928" s="721"/>
      <c r="UBP928" s="3"/>
      <c r="UBQ928" s="525"/>
      <c r="UBR928" s="3"/>
      <c r="UBS928" s="721"/>
      <c r="UBT928" s="3"/>
      <c r="UBU928" s="525"/>
      <c r="UBV928" s="3"/>
      <c r="UBW928" s="721"/>
      <c r="UBX928" s="3"/>
      <c r="UBY928" s="525"/>
      <c r="UBZ928" s="3"/>
      <c r="UCA928" s="721"/>
      <c r="UCB928" s="3"/>
      <c r="UCC928" s="525"/>
      <c r="UCD928" s="3"/>
      <c r="UCE928" s="721"/>
      <c r="UCF928" s="3"/>
      <c r="UCG928" s="525"/>
      <c r="UCH928" s="3"/>
      <c r="UCI928" s="721"/>
      <c r="UCJ928" s="3"/>
      <c r="UCK928" s="525"/>
      <c r="UCL928" s="3"/>
      <c r="UCM928" s="721"/>
      <c r="UCN928" s="3"/>
      <c r="UCO928" s="525"/>
      <c r="UCP928" s="3"/>
      <c r="UCQ928" s="721"/>
      <c r="UCR928" s="3"/>
      <c r="UCS928" s="525"/>
      <c r="UCT928" s="3"/>
      <c r="UCU928" s="721"/>
      <c r="UCV928" s="3"/>
      <c r="UCW928" s="525"/>
      <c r="UCX928" s="3"/>
      <c r="UCY928" s="721"/>
      <c r="UCZ928" s="3"/>
      <c r="UDA928" s="525"/>
      <c r="UDB928" s="3"/>
      <c r="UDC928" s="721"/>
      <c r="UDD928" s="3"/>
      <c r="UDE928" s="525"/>
      <c r="UDF928" s="3"/>
      <c r="UDG928" s="721"/>
      <c r="UDH928" s="3"/>
      <c r="UDI928" s="525"/>
      <c r="UDJ928" s="3"/>
      <c r="UDK928" s="721"/>
      <c r="UDL928" s="3"/>
      <c r="UDM928" s="525"/>
      <c r="UDN928" s="3"/>
      <c r="UDO928" s="721"/>
      <c r="UDP928" s="3"/>
      <c r="UDQ928" s="525"/>
      <c r="UDR928" s="3"/>
      <c r="UDS928" s="721"/>
      <c r="UDT928" s="3"/>
      <c r="UDU928" s="525"/>
      <c r="UDV928" s="3"/>
      <c r="UDW928" s="721"/>
      <c r="UDX928" s="3"/>
      <c r="UDY928" s="525"/>
      <c r="UDZ928" s="3"/>
      <c r="UEA928" s="721"/>
      <c r="UEB928" s="3"/>
      <c r="UEC928" s="525"/>
      <c r="UED928" s="3"/>
      <c r="UEE928" s="721"/>
      <c r="UEF928" s="3"/>
      <c r="UEG928" s="525"/>
      <c r="UEH928" s="3"/>
      <c r="UEI928" s="721"/>
      <c r="UEJ928" s="3"/>
      <c r="UEK928" s="525"/>
      <c r="UEL928" s="3"/>
      <c r="UEM928" s="721"/>
      <c r="UEN928" s="3"/>
      <c r="UEO928" s="525"/>
      <c r="UEP928" s="3"/>
      <c r="UEQ928" s="721"/>
      <c r="UER928" s="3"/>
      <c r="UES928" s="525"/>
      <c r="UET928" s="3"/>
      <c r="UEU928" s="721"/>
      <c r="UEV928" s="3"/>
      <c r="UEW928" s="525"/>
      <c r="UEX928" s="3"/>
      <c r="UEY928" s="721"/>
      <c r="UEZ928" s="3"/>
      <c r="UFA928" s="525"/>
      <c r="UFB928" s="3"/>
      <c r="UFC928" s="721"/>
      <c r="UFD928" s="3"/>
      <c r="UFE928" s="525"/>
      <c r="UFF928" s="3"/>
      <c r="UFG928" s="721"/>
      <c r="UFH928" s="3"/>
      <c r="UFI928" s="525"/>
      <c r="UFJ928" s="3"/>
      <c r="UFK928" s="721"/>
      <c r="UFL928" s="3"/>
      <c r="UFM928" s="525"/>
      <c r="UFN928" s="3"/>
      <c r="UFO928" s="721"/>
      <c r="UFP928" s="3"/>
      <c r="UFQ928" s="525"/>
      <c r="UFR928" s="3"/>
      <c r="UFS928" s="721"/>
      <c r="UFT928" s="3"/>
      <c r="UFU928" s="525"/>
      <c r="UFV928" s="3"/>
      <c r="UFW928" s="721"/>
      <c r="UFX928" s="3"/>
      <c r="UFY928" s="525"/>
      <c r="UFZ928" s="3"/>
      <c r="UGA928" s="721"/>
      <c r="UGB928" s="3"/>
      <c r="UGC928" s="525"/>
      <c r="UGD928" s="3"/>
      <c r="UGE928" s="721"/>
      <c r="UGF928" s="3"/>
      <c r="UGG928" s="525"/>
      <c r="UGH928" s="3"/>
      <c r="UGI928" s="721"/>
      <c r="UGJ928" s="3"/>
      <c r="UGK928" s="525"/>
      <c r="UGL928" s="3"/>
      <c r="UGM928" s="721"/>
      <c r="UGN928" s="3"/>
      <c r="UGO928" s="525"/>
      <c r="UGP928" s="3"/>
      <c r="UGQ928" s="721"/>
      <c r="UGR928" s="3"/>
      <c r="UGS928" s="525"/>
      <c r="UGT928" s="3"/>
      <c r="UGU928" s="721"/>
      <c r="UGV928" s="3"/>
      <c r="UGW928" s="525"/>
      <c r="UGX928" s="3"/>
      <c r="UGY928" s="721"/>
      <c r="UGZ928" s="3"/>
      <c r="UHA928" s="525"/>
      <c r="UHB928" s="3"/>
      <c r="UHC928" s="721"/>
      <c r="UHD928" s="3"/>
      <c r="UHE928" s="525"/>
      <c r="UHF928" s="3"/>
      <c r="UHG928" s="721"/>
      <c r="UHH928" s="3"/>
      <c r="UHI928" s="525"/>
      <c r="UHJ928" s="3"/>
      <c r="UHK928" s="721"/>
      <c r="UHL928" s="3"/>
      <c r="UHM928" s="525"/>
      <c r="UHN928" s="3"/>
      <c r="UHO928" s="721"/>
      <c r="UHP928" s="3"/>
      <c r="UHQ928" s="525"/>
      <c r="UHR928" s="3"/>
      <c r="UHS928" s="721"/>
      <c r="UHT928" s="3"/>
      <c r="UHU928" s="525"/>
      <c r="UHV928" s="3"/>
      <c r="UHW928" s="721"/>
      <c r="UHX928" s="3"/>
      <c r="UHY928" s="525"/>
      <c r="UHZ928" s="3"/>
      <c r="UIA928" s="721"/>
      <c r="UIB928" s="3"/>
      <c r="UIC928" s="525"/>
      <c r="UID928" s="3"/>
      <c r="UIE928" s="721"/>
      <c r="UIF928" s="3"/>
      <c r="UIG928" s="525"/>
      <c r="UIH928" s="3"/>
      <c r="UII928" s="721"/>
      <c r="UIJ928" s="3"/>
      <c r="UIK928" s="525"/>
      <c r="UIL928" s="3"/>
      <c r="UIM928" s="721"/>
      <c r="UIN928" s="3"/>
      <c r="UIO928" s="525"/>
      <c r="UIP928" s="3"/>
      <c r="UIQ928" s="721"/>
      <c r="UIR928" s="3"/>
      <c r="UIS928" s="525"/>
      <c r="UIT928" s="3"/>
      <c r="UIU928" s="721"/>
      <c r="UIV928" s="3"/>
      <c r="UIW928" s="525"/>
      <c r="UIX928" s="3"/>
      <c r="UIY928" s="721"/>
      <c r="UIZ928" s="3"/>
      <c r="UJA928" s="525"/>
      <c r="UJB928" s="3"/>
      <c r="UJC928" s="721"/>
      <c r="UJD928" s="3"/>
      <c r="UJE928" s="525"/>
      <c r="UJF928" s="3"/>
      <c r="UJG928" s="721"/>
      <c r="UJH928" s="3"/>
      <c r="UJI928" s="525"/>
      <c r="UJJ928" s="3"/>
      <c r="UJK928" s="721"/>
      <c r="UJL928" s="3"/>
      <c r="UJM928" s="525"/>
      <c r="UJN928" s="3"/>
      <c r="UJO928" s="721"/>
      <c r="UJP928" s="3"/>
      <c r="UJQ928" s="525"/>
      <c r="UJR928" s="3"/>
      <c r="UJS928" s="721"/>
      <c r="UJT928" s="3"/>
      <c r="UJU928" s="525"/>
      <c r="UJV928" s="3"/>
      <c r="UJW928" s="721"/>
      <c r="UJX928" s="3"/>
      <c r="UJY928" s="525"/>
      <c r="UJZ928" s="3"/>
      <c r="UKA928" s="721"/>
      <c r="UKB928" s="3"/>
      <c r="UKC928" s="525"/>
      <c r="UKD928" s="3"/>
      <c r="UKE928" s="721"/>
      <c r="UKF928" s="3"/>
      <c r="UKG928" s="525"/>
      <c r="UKH928" s="3"/>
      <c r="UKI928" s="721"/>
      <c r="UKJ928" s="3"/>
      <c r="UKK928" s="525"/>
      <c r="UKL928" s="3"/>
      <c r="UKM928" s="721"/>
      <c r="UKN928" s="3"/>
      <c r="UKO928" s="525"/>
      <c r="UKP928" s="3"/>
      <c r="UKQ928" s="721"/>
      <c r="UKR928" s="3"/>
      <c r="UKS928" s="525"/>
      <c r="UKT928" s="3"/>
      <c r="UKU928" s="721"/>
      <c r="UKV928" s="3"/>
      <c r="UKW928" s="525"/>
      <c r="UKX928" s="3"/>
      <c r="UKY928" s="721"/>
      <c r="UKZ928" s="3"/>
      <c r="ULA928" s="525"/>
      <c r="ULB928" s="3"/>
      <c r="ULC928" s="721"/>
      <c r="ULD928" s="3"/>
      <c r="ULE928" s="525"/>
      <c r="ULF928" s="3"/>
      <c r="ULG928" s="721"/>
      <c r="ULH928" s="3"/>
      <c r="ULI928" s="525"/>
      <c r="ULJ928" s="3"/>
      <c r="ULK928" s="721"/>
      <c r="ULL928" s="3"/>
      <c r="ULM928" s="525"/>
      <c r="ULN928" s="3"/>
      <c r="ULO928" s="721"/>
      <c r="ULP928" s="3"/>
      <c r="ULQ928" s="525"/>
      <c r="ULR928" s="3"/>
      <c r="ULS928" s="721"/>
      <c r="ULT928" s="3"/>
      <c r="ULU928" s="525"/>
      <c r="ULV928" s="3"/>
      <c r="ULW928" s="721"/>
      <c r="ULX928" s="3"/>
      <c r="ULY928" s="525"/>
      <c r="ULZ928" s="3"/>
      <c r="UMA928" s="721"/>
      <c r="UMB928" s="3"/>
      <c r="UMC928" s="525"/>
      <c r="UMD928" s="3"/>
      <c r="UME928" s="721"/>
      <c r="UMF928" s="3"/>
      <c r="UMG928" s="525"/>
      <c r="UMH928" s="3"/>
      <c r="UMI928" s="721"/>
      <c r="UMJ928" s="3"/>
      <c r="UMK928" s="525"/>
      <c r="UML928" s="3"/>
      <c r="UMM928" s="721"/>
      <c r="UMN928" s="3"/>
      <c r="UMO928" s="525"/>
      <c r="UMP928" s="3"/>
      <c r="UMQ928" s="721"/>
      <c r="UMR928" s="3"/>
      <c r="UMS928" s="525"/>
      <c r="UMT928" s="3"/>
      <c r="UMU928" s="721"/>
      <c r="UMV928" s="3"/>
      <c r="UMW928" s="525"/>
      <c r="UMX928" s="3"/>
      <c r="UMY928" s="721"/>
      <c r="UMZ928" s="3"/>
      <c r="UNA928" s="525"/>
      <c r="UNB928" s="3"/>
      <c r="UNC928" s="721"/>
      <c r="UND928" s="3"/>
      <c r="UNE928" s="525"/>
      <c r="UNF928" s="3"/>
      <c r="UNG928" s="721"/>
      <c r="UNH928" s="3"/>
      <c r="UNI928" s="525"/>
      <c r="UNJ928" s="3"/>
      <c r="UNK928" s="721"/>
      <c r="UNL928" s="3"/>
      <c r="UNM928" s="525"/>
      <c r="UNN928" s="3"/>
      <c r="UNO928" s="721"/>
      <c r="UNP928" s="3"/>
      <c r="UNQ928" s="525"/>
      <c r="UNR928" s="3"/>
      <c r="UNS928" s="721"/>
      <c r="UNT928" s="3"/>
      <c r="UNU928" s="525"/>
      <c r="UNV928" s="3"/>
      <c r="UNW928" s="721"/>
      <c r="UNX928" s="3"/>
      <c r="UNY928" s="525"/>
      <c r="UNZ928" s="3"/>
      <c r="UOA928" s="721"/>
      <c r="UOB928" s="3"/>
      <c r="UOC928" s="525"/>
      <c r="UOD928" s="3"/>
      <c r="UOE928" s="721"/>
      <c r="UOF928" s="3"/>
      <c r="UOG928" s="525"/>
      <c r="UOH928" s="3"/>
      <c r="UOI928" s="721"/>
      <c r="UOJ928" s="3"/>
      <c r="UOK928" s="525"/>
      <c r="UOL928" s="3"/>
      <c r="UOM928" s="721"/>
      <c r="UON928" s="3"/>
      <c r="UOO928" s="525"/>
      <c r="UOP928" s="3"/>
      <c r="UOQ928" s="721"/>
      <c r="UOR928" s="3"/>
      <c r="UOS928" s="525"/>
      <c r="UOT928" s="3"/>
      <c r="UOU928" s="721"/>
      <c r="UOV928" s="3"/>
      <c r="UOW928" s="525"/>
      <c r="UOX928" s="3"/>
      <c r="UOY928" s="721"/>
      <c r="UOZ928" s="3"/>
      <c r="UPA928" s="525"/>
      <c r="UPB928" s="3"/>
      <c r="UPC928" s="721"/>
      <c r="UPD928" s="3"/>
      <c r="UPE928" s="525"/>
      <c r="UPF928" s="3"/>
      <c r="UPG928" s="721"/>
      <c r="UPH928" s="3"/>
      <c r="UPI928" s="525"/>
      <c r="UPJ928" s="3"/>
      <c r="UPK928" s="721"/>
      <c r="UPL928" s="3"/>
      <c r="UPM928" s="525"/>
      <c r="UPN928" s="3"/>
      <c r="UPO928" s="721"/>
      <c r="UPP928" s="3"/>
      <c r="UPQ928" s="525"/>
      <c r="UPR928" s="3"/>
      <c r="UPS928" s="721"/>
      <c r="UPT928" s="3"/>
      <c r="UPU928" s="525"/>
      <c r="UPV928" s="3"/>
      <c r="UPW928" s="721"/>
      <c r="UPX928" s="3"/>
      <c r="UPY928" s="525"/>
      <c r="UPZ928" s="3"/>
      <c r="UQA928" s="721"/>
      <c r="UQB928" s="3"/>
      <c r="UQC928" s="525"/>
      <c r="UQD928" s="3"/>
      <c r="UQE928" s="721"/>
      <c r="UQF928" s="3"/>
      <c r="UQG928" s="525"/>
      <c r="UQH928" s="3"/>
      <c r="UQI928" s="721"/>
      <c r="UQJ928" s="3"/>
      <c r="UQK928" s="525"/>
      <c r="UQL928" s="3"/>
      <c r="UQM928" s="721"/>
      <c r="UQN928" s="3"/>
      <c r="UQO928" s="525"/>
      <c r="UQP928" s="3"/>
      <c r="UQQ928" s="721"/>
      <c r="UQR928" s="3"/>
      <c r="UQS928" s="525"/>
      <c r="UQT928" s="3"/>
      <c r="UQU928" s="721"/>
      <c r="UQV928" s="3"/>
      <c r="UQW928" s="525"/>
      <c r="UQX928" s="3"/>
      <c r="UQY928" s="721"/>
      <c r="UQZ928" s="3"/>
      <c r="URA928" s="525"/>
      <c r="URB928" s="3"/>
      <c r="URC928" s="721"/>
      <c r="URD928" s="3"/>
      <c r="URE928" s="525"/>
      <c r="URF928" s="3"/>
      <c r="URG928" s="721"/>
      <c r="URH928" s="3"/>
      <c r="URI928" s="525"/>
      <c r="URJ928" s="3"/>
      <c r="URK928" s="721"/>
      <c r="URL928" s="3"/>
      <c r="URM928" s="525"/>
      <c r="URN928" s="3"/>
      <c r="URO928" s="721"/>
      <c r="URP928" s="3"/>
      <c r="URQ928" s="525"/>
      <c r="URR928" s="3"/>
      <c r="URS928" s="721"/>
      <c r="URT928" s="3"/>
      <c r="URU928" s="525"/>
      <c r="URV928" s="3"/>
      <c r="URW928" s="721"/>
      <c r="URX928" s="3"/>
      <c r="URY928" s="525"/>
      <c r="URZ928" s="3"/>
      <c r="USA928" s="721"/>
      <c r="USB928" s="3"/>
      <c r="USC928" s="525"/>
      <c r="USD928" s="3"/>
      <c r="USE928" s="721"/>
      <c r="USF928" s="3"/>
      <c r="USG928" s="525"/>
      <c r="USH928" s="3"/>
      <c r="USI928" s="721"/>
      <c r="USJ928" s="3"/>
      <c r="USK928" s="525"/>
      <c r="USL928" s="3"/>
      <c r="USM928" s="721"/>
      <c r="USN928" s="3"/>
      <c r="USO928" s="525"/>
      <c r="USP928" s="3"/>
      <c r="USQ928" s="721"/>
      <c r="USR928" s="3"/>
      <c r="USS928" s="525"/>
      <c r="UST928" s="3"/>
      <c r="USU928" s="721"/>
      <c r="USV928" s="3"/>
      <c r="USW928" s="525"/>
      <c r="USX928" s="3"/>
      <c r="USY928" s="721"/>
      <c r="USZ928" s="3"/>
      <c r="UTA928" s="525"/>
      <c r="UTB928" s="3"/>
      <c r="UTC928" s="721"/>
      <c r="UTD928" s="3"/>
      <c r="UTE928" s="525"/>
      <c r="UTF928" s="3"/>
      <c r="UTG928" s="721"/>
      <c r="UTH928" s="3"/>
      <c r="UTI928" s="525"/>
      <c r="UTJ928" s="3"/>
      <c r="UTK928" s="721"/>
      <c r="UTL928" s="3"/>
      <c r="UTM928" s="525"/>
      <c r="UTN928" s="3"/>
      <c r="UTO928" s="721"/>
      <c r="UTP928" s="3"/>
      <c r="UTQ928" s="525"/>
      <c r="UTR928" s="3"/>
      <c r="UTS928" s="721"/>
      <c r="UTT928" s="3"/>
      <c r="UTU928" s="525"/>
      <c r="UTV928" s="3"/>
      <c r="UTW928" s="721"/>
      <c r="UTX928" s="3"/>
      <c r="UTY928" s="525"/>
      <c r="UTZ928" s="3"/>
      <c r="UUA928" s="721"/>
      <c r="UUB928" s="3"/>
      <c r="UUC928" s="525"/>
      <c r="UUD928" s="3"/>
      <c r="UUE928" s="721"/>
      <c r="UUF928" s="3"/>
      <c r="UUG928" s="525"/>
      <c r="UUH928" s="3"/>
      <c r="UUI928" s="721"/>
      <c r="UUJ928" s="3"/>
      <c r="UUK928" s="525"/>
      <c r="UUL928" s="3"/>
      <c r="UUM928" s="721"/>
      <c r="UUN928" s="3"/>
      <c r="UUO928" s="525"/>
      <c r="UUP928" s="3"/>
      <c r="UUQ928" s="721"/>
      <c r="UUR928" s="3"/>
      <c r="UUS928" s="525"/>
      <c r="UUT928" s="3"/>
      <c r="UUU928" s="721"/>
      <c r="UUV928" s="3"/>
      <c r="UUW928" s="525"/>
      <c r="UUX928" s="3"/>
      <c r="UUY928" s="721"/>
      <c r="UUZ928" s="3"/>
      <c r="UVA928" s="525"/>
      <c r="UVB928" s="3"/>
      <c r="UVC928" s="721"/>
      <c r="UVD928" s="3"/>
      <c r="UVE928" s="525"/>
      <c r="UVF928" s="3"/>
      <c r="UVG928" s="721"/>
      <c r="UVH928" s="3"/>
      <c r="UVI928" s="525"/>
      <c r="UVJ928" s="3"/>
      <c r="UVK928" s="721"/>
      <c r="UVL928" s="3"/>
      <c r="UVM928" s="525"/>
      <c r="UVN928" s="3"/>
      <c r="UVO928" s="721"/>
      <c r="UVP928" s="3"/>
      <c r="UVQ928" s="525"/>
      <c r="UVR928" s="3"/>
      <c r="UVS928" s="721"/>
      <c r="UVT928" s="3"/>
      <c r="UVU928" s="525"/>
      <c r="UVV928" s="3"/>
      <c r="UVW928" s="721"/>
      <c r="UVX928" s="3"/>
      <c r="UVY928" s="525"/>
      <c r="UVZ928" s="3"/>
      <c r="UWA928" s="721"/>
      <c r="UWB928" s="3"/>
      <c r="UWC928" s="525"/>
      <c r="UWD928" s="3"/>
      <c r="UWE928" s="721"/>
      <c r="UWF928" s="3"/>
      <c r="UWG928" s="525"/>
      <c r="UWH928" s="3"/>
      <c r="UWI928" s="721"/>
      <c r="UWJ928" s="3"/>
      <c r="UWK928" s="525"/>
      <c r="UWL928" s="3"/>
      <c r="UWM928" s="721"/>
      <c r="UWN928" s="3"/>
      <c r="UWO928" s="525"/>
      <c r="UWP928" s="3"/>
      <c r="UWQ928" s="721"/>
      <c r="UWR928" s="3"/>
      <c r="UWS928" s="525"/>
      <c r="UWT928" s="3"/>
      <c r="UWU928" s="721"/>
      <c r="UWV928" s="3"/>
      <c r="UWW928" s="525"/>
      <c r="UWX928" s="3"/>
      <c r="UWY928" s="721"/>
      <c r="UWZ928" s="3"/>
      <c r="UXA928" s="525"/>
      <c r="UXB928" s="3"/>
      <c r="UXC928" s="721"/>
      <c r="UXD928" s="3"/>
      <c r="UXE928" s="525"/>
      <c r="UXF928" s="3"/>
      <c r="UXG928" s="721"/>
      <c r="UXH928" s="3"/>
      <c r="UXI928" s="525"/>
      <c r="UXJ928" s="3"/>
      <c r="UXK928" s="721"/>
      <c r="UXL928" s="3"/>
      <c r="UXM928" s="525"/>
      <c r="UXN928" s="3"/>
      <c r="UXO928" s="721"/>
      <c r="UXP928" s="3"/>
      <c r="UXQ928" s="525"/>
      <c r="UXR928" s="3"/>
      <c r="UXS928" s="721"/>
      <c r="UXT928" s="3"/>
      <c r="UXU928" s="525"/>
      <c r="UXV928" s="3"/>
      <c r="UXW928" s="721"/>
      <c r="UXX928" s="3"/>
      <c r="UXY928" s="525"/>
      <c r="UXZ928" s="3"/>
      <c r="UYA928" s="721"/>
      <c r="UYB928" s="3"/>
      <c r="UYC928" s="525"/>
      <c r="UYD928" s="3"/>
      <c r="UYE928" s="721"/>
      <c r="UYF928" s="3"/>
      <c r="UYG928" s="525"/>
      <c r="UYH928" s="3"/>
      <c r="UYI928" s="721"/>
      <c r="UYJ928" s="3"/>
      <c r="UYK928" s="525"/>
      <c r="UYL928" s="3"/>
      <c r="UYM928" s="721"/>
      <c r="UYN928" s="3"/>
      <c r="UYO928" s="525"/>
      <c r="UYP928" s="3"/>
      <c r="UYQ928" s="721"/>
      <c r="UYR928" s="3"/>
      <c r="UYS928" s="525"/>
      <c r="UYT928" s="3"/>
      <c r="UYU928" s="721"/>
      <c r="UYV928" s="3"/>
      <c r="UYW928" s="525"/>
      <c r="UYX928" s="3"/>
      <c r="UYY928" s="721"/>
      <c r="UYZ928" s="3"/>
      <c r="UZA928" s="525"/>
      <c r="UZB928" s="3"/>
      <c r="UZC928" s="721"/>
      <c r="UZD928" s="3"/>
      <c r="UZE928" s="525"/>
      <c r="UZF928" s="3"/>
      <c r="UZG928" s="721"/>
      <c r="UZH928" s="3"/>
      <c r="UZI928" s="525"/>
      <c r="UZJ928" s="3"/>
      <c r="UZK928" s="721"/>
      <c r="UZL928" s="3"/>
      <c r="UZM928" s="525"/>
      <c r="UZN928" s="3"/>
      <c r="UZO928" s="721"/>
      <c r="UZP928" s="3"/>
      <c r="UZQ928" s="525"/>
      <c r="UZR928" s="3"/>
      <c r="UZS928" s="721"/>
      <c r="UZT928" s="3"/>
      <c r="UZU928" s="525"/>
      <c r="UZV928" s="3"/>
      <c r="UZW928" s="721"/>
      <c r="UZX928" s="3"/>
      <c r="UZY928" s="525"/>
      <c r="UZZ928" s="3"/>
      <c r="VAA928" s="721"/>
      <c r="VAB928" s="3"/>
      <c r="VAC928" s="525"/>
      <c r="VAD928" s="3"/>
      <c r="VAE928" s="721"/>
      <c r="VAF928" s="3"/>
      <c r="VAG928" s="525"/>
      <c r="VAH928" s="3"/>
      <c r="VAI928" s="721"/>
      <c r="VAJ928" s="3"/>
      <c r="VAK928" s="525"/>
      <c r="VAL928" s="3"/>
      <c r="VAM928" s="721"/>
      <c r="VAN928" s="3"/>
      <c r="VAO928" s="525"/>
      <c r="VAP928" s="3"/>
      <c r="VAQ928" s="721"/>
      <c r="VAR928" s="3"/>
      <c r="VAS928" s="525"/>
      <c r="VAT928" s="3"/>
      <c r="VAU928" s="721"/>
      <c r="VAV928" s="3"/>
      <c r="VAW928" s="525"/>
      <c r="VAX928" s="3"/>
      <c r="VAY928" s="721"/>
      <c r="VAZ928" s="3"/>
      <c r="VBA928" s="525"/>
      <c r="VBB928" s="3"/>
      <c r="VBC928" s="721"/>
      <c r="VBD928" s="3"/>
      <c r="VBE928" s="525"/>
      <c r="VBF928" s="3"/>
      <c r="VBG928" s="721"/>
      <c r="VBH928" s="3"/>
      <c r="VBI928" s="525"/>
      <c r="VBJ928" s="3"/>
      <c r="VBK928" s="721"/>
      <c r="VBL928" s="3"/>
      <c r="VBM928" s="525"/>
      <c r="VBN928" s="3"/>
      <c r="VBO928" s="721"/>
      <c r="VBP928" s="3"/>
      <c r="VBQ928" s="525"/>
      <c r="VBR928" s="3"/>
      <c r="VBS928" s="721"/>
      <c r="VBT928" s="3"/>
      <c r="VBU928" s="525"/>
      <c r="VBV928" s="3"/>
      <c r="VBW928" s="721"/>
      <c r="VBX928" s="3"/>
      <c r="VBY928" s="525"/>
      <c r="VBZ928" s="3"/>
      <c r="VCA928" s="721"/>
      <c r="VCB928" s="3"/>
      <c r="VCC928" s="525"/>
      <c r="VCD928" s="3"/>
      <c r="VCE928" s="721"/>
      <c r="VCF928" s="3"/>
      <c r="VCG928" s="525"/>
      <c r="VCH928" s="3"/>
      <c r="VCI928" s="721"/>
      <c r="VCJ928" s="3"/>
      <c r="VCK928" s="525"/>
      <c r="VCL928" s="3"/>
      <c r="VCM928" s="721"/>
      <c r="VCN928" s="3"/>
      <c r="VCO928" s="525"/>
      <c r="VCP928" s="3"/>
      <c r="VCQ928" s="721"/>
      <c r="VCR928" s="3"/>
      <c r="VCS928" s="525"/>
      <c r="VCT928" s="3"/>
      <c r="VCU928" s="721"/>
      <c r="VCV928" s="3"/>
      <c r="VCW928" s="525"/>
      <c r="VCX928" s="3"/>
      <c r="VCY928" s="721"/>
      <c r="VCZ928" s="3"/>
      <c r="VDA928" s="525"/>
      <c r="VDB928" s="3"/>
      <c r="VDC928" s="721"/>
      <c r="VDD928" s="3"/>
      <c r="VDE928" s="525"/>
      <c r="VDF928" s="3"/>
      <c r="VDG928" s="721"/>
      <c r="VDH928" s="3"/>
      <c r="VDI928" s="525"/>
      <c r="VDJ928" s="3"/>
      <c r="VDK928" s="721"/>
      <c r="VDL928" s="3"/>
      <c r="VDM928" s="525"/>
      <c r="VDN928" s="3"/>
      <c r="VDO928" s="721"/>
      <c r="VDP928" s="3"/>
      <c r="VDQ928" s="525"/>
      <c r="VDR928" s="3"/>
      <c r="VDS928" s="721"/>
      <c r="VDT928" s="3"/>
      <c r="VDU928" s="525"/>
      <c r="VDV928" s="3"/>
      <c r="VDW928" s="721"/>
      <c r="VDX928" s="3"/>
      <c r="VDY928" s="525"/>
      <c r="VDZ928" s="3"/>
      <c r="VEA928" s="721"/>
      <c r="VEB928" s="3"/>
      <c r="VEC928" s="525"/>
      <c r="VED928" s="3"/>
      <c r="VEE928" s="721"/>
      <c r="VEF928" s="3"/>
      <c r="VEG928" s="525"/>
      <c r="VEH928" s="3"/>
      <c r="VEI928" s="721"/>
      <c r="VEJ928" s="3"/>
      <c r="VEK928" s="525"/>
      <c r="VEL928" s="3"/>
      <c r="VEM928" s="721"/>
      <c r="VEN928" s="3"/>
      <c r="VEO928" s="525"/>
      <c r="VEP928" s="3"/>
      <c r="VEQ928" s="721"/>
      <c r="VER928" s="3"/>
      <c r="VES928" s="525"/>
      <c r="VET928" s="3"/>
      <c r="VEU928" s="721"/>
      <c r="VEV928" s="3"/>
      <c r="VEW928" s="525"/>
      <c r="VEX928" s="3"/>
      <c r="VEY928" s="721"/>
      <c r="VEZ928" s="3"/>
      <c r="VFA928" s="525"/>
      <c r="VFB928" s="3"/>
      <c r="VFC928" s="721"/>
      <c r="VFD928" s="3"/>
      <c r="VFE928" s="525"/>
      <c r="VFF928" s="3"/>
      <c r="VFG928" s="721"/>
      <c r="VFH928" s="3"/>
      <c r="VFI928" s="525"/>
      <c r="VFJ928" s="3"/>
      <c r="VFK928" s="721"/>
      <c r="VFL928" s="3"/>
      <c r="VFM928" s="525"/>
      <c r="VFN928" s="3"/>
      <c r="VFO928" s="721"/>
      <c r="VFP928" s="3"/>
      <c r="VFQ928" s="525"/>
      <c r="VFR928" s="3"/>
      <c r="VFS928" s="721"/>
      <c r="VFT928" s="3"/>
      <c r="VFU928" s="525"/>
      <c r="VFV928" s="3"/>
      <c r="VFW928" s="721"/>
      <c r="VFX928" s="3"/>
      <c r="VFY928" s="525"/>
      <c r="VFZ928" s="3"/>
      <c r="VGA928" s="721"/>
      <c r="VGB928" s="3"/>
      <c r="VGC928" s="525"/>
      <c r="VGD928" s="3"/>
      <c r="VGE928" s="721"/>
      <c r="VGF928" s="3"/>
      <c r="VGG928" s="525"/>
      <c r="VGH928" s="3"/>
      <c r="VGI928" s="721"/>
      <c r="VGJ928" s="3"/>
      <c r="VGK928" s="525"/>
      <c r="VGL928" s="3"/>
      <c r="VGM928" s="721"/>
      <c r="VGN928" s="3"/>
      <c r="VGO928" s="525"/>
      <c r="VGP928" s="3"/>
      <c r="VGQ928" s="721"/>
      <c r="VGR928" s="3"/>
      <c r="VGS928" s="525"/>
      <c r="VGT928" s="3"/>
      <c r="VGU928" s="721"/>
      <c r="VGV928" s="3"/>
      <c r="VGW928" s="525"/>
      <c r="VGX928" s="3"/>
      <c r="VGY928" s="721"/>
      <c r="VGZ928" s="3"/>
      <c r="VHA928" s="525"/>
      <c r="VHB928" s="3"/>
      <c r="VHC928" s="721"/>
      <c r="VHD928" s="3"/>
      <c r="VHE928" s="525"/>
      <c r="VHF928" s="3"/>
      <c r="VHG928" s="721"/>
      <c r="VHH928" s="3"/>
      <c r="VHI928" s="525"/>
      <c r="VHJ928" s="3"/>
      <c r="VHK928" s="721"/>
      <c r="VHL928" s="3"/>
      <c r="VHM928" s="525"/>
      <c r="VHN928" s="3"/>
      <c r="VHO928" s="721"/>
      <c r="VHP928" s="3"/>
      <c r="VHQ928" s="525"/>
      <c r="VHR928" s="3"/>
      <c r="VHS928" s="721"/>
      <c r="VHT928" s="3"/>
      <c r="VHU928" s="525"/>
      <c r="VHV928" s="3"/>
      <c r="VHW928" s="721"/>
      <c r="VHX928" s="3"/>
      <c r="VHY928" s="525"/>
      <c r="VHZ928" s="3"/>
      <c r="VIA928" s="721"/>
      <c r="VIB928" s="3"/>
      <c r="VIC928" s="525"/>
      <c r="VID928" s="3"/>
      <c r="VIE928" s="721"/>
      <c r="VIF928" s="3"/>
      <c r="VIG928" s="525"/>
      <c r="VIH928" s="3"/>
      <c r="VII928" s="721"/>
      <c r="VIJ928" s="3"/>
      <c r="VIK928" s="525"/>
      <c r="VIL928" s="3"/>
      <c r="VIM928" s="721"/>
      <c r="VIN928" s="3"/>
      <c r="VIO928" s="525"/>
      <c r="VIP928" s="3"/>
      <c r="VIQ928" s="721"/>
      <c r="VIR928" s="3"/>
      <c r="VIS928" s="525"/>
      <c r="VIT928" s="3"/>
      <c r="VIU928" s="721"/>
      <c r="VIV928" s="3"/>
      <c r="VIW928" s="525"/>
      <c r="VIX928" s="3"/>
      <c r="VIY928" s="721"/>
      <c r="VIZ928" s="3"/>
      <c r="VJA928" s="525"/>
      <c r="VJB928" s="3"/>
      <c r="VJC928" s="721"/>
      <c r="VJD928" s="3"/>
      <c r="VJE928" s="525"/>
      <c r="VJF928" s="3"/>
      <c r="VJG928" s="721"/>
      <c r="VJH928" s="3"/>
      <c r="VJI928" s="525"/>
      <c r="VJJ928" s="3"/>
      <c r="VJK928" s="721"/>
      <c r="VJL928" s="3"/>
      <c r="VJM928" s="525"/>
      <c r="VJN928" s="3"/>
      <c r="VJO928" s="721"/>
      <c r="VJP928" s="3"/>
      <c r="VJQ928" s="525"/>
      <c r="VJR928" s="3"/>
      <c r="VJS928" s="721"/>
      <c r="VJT928" s="3"/>
      <c r="VJU928" s="525"/>
      <c r="VJV928" s="3"/>
      <c r="VJW928" s="721"/>
      <c r="VJX928" s="3"/>
      <c r="VJY928" s="525"/>
      <c r="VJZ928" s="3"/>
      <c r="VKA928" s="721"/>
      <c r="VKB928" s="3"/>
      <c r="VKC928" s="525"/>
      <c r="VKD928" s="3"/>
      <c r="VKE928" s="721"/>
      <c r="VKF928" s="3"/>
      <c r="VKG928" s="525"/>
      <c r="VKH928" s="3"/>
      <c r="VKI928" s="721"/>
      <c r="VKJ928" s="3"/>
      <c r="VKK928" s="525"/>
      <c r="VKL928" s="3"/>
      <c r="VKM928" s="721"/>
      <c r="VKN928" s="3"/>
      <c r="VKO928" s="525"/>
      <c r="VKP928" s="3"/>
      <c r="VKQ928" s="721"/>
      <c r="VKR928" s="3"/>
      <c r="VKS928" s="525"/>
      <c r="VKT928" s="3"/>
      <c r="VKU928" s="721"/>
      <c r="VKV928" s="3"/>
      <c r="VKW928" s="525"/>
      <c r="VKX928" s="3"/>
      <c r="VKY928" s="721"/>
      <c r="VKZ928" s="3"/>
      <c r="VLA928" s="525"/>
      <c r="VLB928" s="3"/>
      <c r="VLC928" s="721"/>
      <c r="VLD928" s="3"/>
      <c r="VLE928" s="525"/>
      <c r="VLF928" s="3"/>
      <c r="VLG928" s="721"/>
      <c r="VLH928" s="3"/>
      <c r="VLI928" s="525"/>
      <c r="VLJ928" s="3"/>
      <c r="VLK928" s="721"/>
      <c r="VLL928" s="3"/>
      <c r="VLM928" s="525"/>
      <c r="VLN928" s="3"/>
      <c r="VLO928" s="721"/>
      <c r="VLP928" s="3"/>
      <c r="VLQ928" s="525"/>
      <c r="VLR928" s="3"/>
      <c r="VLS928" s="721"/>
      <c r="VLT928" s="3"/>
      <c r="VLU928" s="525"/>
      <c r="VLV928" s="3"/>
      <c r="VLW928" s="721"/>
      <c r="VLX928" s="3"/>
      <c r="VLY928" s="525"/>
      <c r="VLZ928" s="3"/>
      <c r="VMA928" s="721"/>
      <c r="VMB928" s="3"/>
      <c r="VMC928" s="525"/>
      <c r="VMD928" s="3"/>
      <c r="VME928" s="721"/>
      <c r="VMF928" s="3"/>
      <c r="VMG928" s="525"/>
      <c r="VMH928" s="3"/>
      <c r="VMI928" s="721"/>
      <c r="VMJ928" s="3"/>
      <c r="VMK928" s="525"/>
      <c r="VML928" s="3"/>
      <c r="VMM928" s="721"/>
      <c r="VMN928" s="3"/>
      <c r="VMO928" s="525"/>
      <c r="VMP928" s="3"/>
      <c r="VMQ928" s="721"/>
      <c r="VMR928" s="3"/>
      <c r="VMS928" s="525"/>
      <c r="VMT928" s="3"/>
      <c r="VMU928" s="721"/>
      <c r="VMV928" s="3"/>
      <c r="VMW928" s="525"/>
      <c r="VMX928" s="3"/>
      <c r="VMY928" s="721"/>
      <c r="VMZ928" s="3"/>
      <c r="VNA928" s="525"/>
      <c r="VNB928" s="3"/>
      <c r="VNC928" s="721"/>
      <c r="VND928" s="3"/>
      <c r="VNE928" s="525"/>
      <c r="VNF928" s="3"/>
      <c r="VNG928" s="721"/>
      <c r="VNH928" s="3"/>
      <c r="VNI928" s="525"/>
      <c r="VNJ928" s="3"/>
      <c r="VNK928" s="721"/>
      <c r="VNL928" s="3"/>
      <c r="VNM928" s="525"/>
      <c r="VNN928" s="3"/>
      <c r="VNO928" s="721"/>
      <c r="VNP928" s="3"/>
      <c r="VNQ928" s="525"/>
      <c r="VNR928" s="3"/>
      <c r="VNS928" s="721"/>
      <c r="VNT928" s="3"/>
      <c r="VNU928" s="525"/>
      <c r="VNV928" s="3"/>
      <c r="VNW928" s="721"/>
      <c r="VNX928" s="3"/>
      <c r="VNY928" s="525"/>
      <c r="VNZ928" s="3"/>
      <c r="VOA928" s="721"/>
      <c r="VOB928" s="3"/>
      <c r="VOC928" s="525"/>
      <c r="VOD928" s="3"/>
      <c r="VOE928" s="721"/>
      <c r="VOF928" s="3"/>
      <c r="VOG928" s="525"/>
      <c r="VOH928" s="3"/>
      <c r="VOI928" s="721"/>
      <c r="VOJ928" s="3"/>
      <c r="VOK928" s="525"/>
      <c r="VOL928" s="3"/>
      <c r="VOM928" s="721"/>
      <c r="VON928" s="3"/>
      <c r="VOO928" s="525"/>
      <c r="VOP928" s="3"/>
      <c r="VOQ928" s="721"/>
      <c r="VOR928" s="3"/>
      <c r="VOS928" s="525"/>
      <c r="VOT928" s="3"/>
      <c r="VOU928" s="721"/>
      <c r="VOV928" s="3"/>
      <c r="VOW928" s="525"/>
      <c r="VOX928" s="3"/>
      <c r="VOY928" s="721"/>
      <c r="VOZ928" s="3"/>
      <c r="VPA928" s="525"/>
      <c r="VPB928" s="3"/>
      <c r="VPC928" s="721"/>
      <c r="VPD928" s="3"/>
      <c r="VPE928" s="525"/>
      <c r="VPF928" s="3"/>
      <c r="VPG928" s="721"/>
      <c r="VPH928" s="3"/>
      <c r="VPI928" s="525"/>
      <c r="VPJ928" s="3"/>
      <c r="VPK928" s="721"/>
      <c r="VPL928" s="3"/>
      <c r="VPM928" s="525"/>
      <c r="VPN928" s="3"/>
      <c r="VPO928" s="721"/>
      <c r="VPP928" s="3"/>
      <c r="VPQ928" s="525"/>
      <c r="VPR928" s="3"/>
      <c r="VPS928" s="721"/>
      <c r="VPT928" s="3"/>
      <c r="VPU928" s="525"/>
      <c r="VPV928" s="3"/>
      <c r="VPW928" s="721"/>
      <c r="VPX928" s="3"/>
      <c r="VPY928" s="525"/>
      <c r="VPZ928" s="3"/>
      <c r="VQA928" s="721"/>
      <c r="VQB928" s="3"/>
      <c r="VQC928" s="525"/>
      <c r="VQD928" s="3"/>
      <c r="VQE928" s="721"/>
      <c r="VQF928" s="3"/>
      <c r="VQG928" s="525"/>
      <c r="VQH928" s="3"/>
      <c r="VQI928" s="721"/>
      <c r="VQJ928" s="3"/>
      <c r="VQK928" s="525"/>
      <c r="VQL928" s="3"/>
      <c r="VQM928" s="721"/>
      <c r="VQN928" s="3"/>
      <c r="VQO928" s="525"/>
      <c r="VQP928" s="3"/>
      <c r="VQQ928" s="721"/>
      <c r="VQR928" s="3"/>
      <c r="VQS928" s="525"/>
      <c r="VQT928" s="3"/>
      <c r="VQU928" s="721"/>
      <c r="VQV928" s="3"/>
      <c r="VQW928" s="525"/>
      <c r="VQX928" s="3"/>
      <c r="VQY928" s="721"/>
      <c r="VQZ928" s="3"/>
      <c r="VRA928" s="525"/>
      <c r="VRB928" s="3"/>
      <c r="VRC928" s="721"/>
      <c r="VRD928" s="3"/>
      <c r="VRE928" s="525"/>
      <c r="VRF928" s="3"/>
      <c r="VRG928" s="721"/>
      <c r="VRH928" s="3"/>
      <c r="VRI928" s="525"/>
      <c r="VRJ928" s="3"/>
      <c r="VRK928" s="721"/>
      <c r="VRL928" s="3"/>
      <c r="VRM928" s="525"/>
      <c r="VRN928" s="3"/>
      <c r="VRO928" s="721"/>
      <c r="VRP928" s="3"/>
      <c r="VRQ928" s="525"/>
      <c r="VRR928" s="3"/>
      <c r="VRS928" s="721"/>
      <c r="VRT928" s="3"/>
      <c r="VRU928" s="525"/>
      <c r="VRV928" s="3"/>
      <c r="VRW928" s="721"/>
      <c r="VRX928" s="3"/>
      <c r="VRY928" s="525"/>
      <c r="VRZ928" s="3"/>
      <c r="VSA928" s="721"/>
      <c r="VSB928" s="3"/>
      <c r="VSC928" s="525"/>
      <c r="VSD928" s="3"/>
      <c r="VSE928" s="721"/>
      <c r="VSF928" s="3"/>
      <c r="VSG928" s="525"/>
      <c r="VSH928" s="3"/>
      <c r="VSI928" s="721"/>
      <c r="VSJ928" s="3"/>
      <c r="VSK928" s="525"/>
      <c r="VSL928" s="3"/>
      <c r="VSM928" s="721"/>
      <c r="VSN928" s="3"/>
      <c r="VSO928" s="525"/>
      <c r="VSP928" s="3"/>
      <c r="VSQ928" s="721"/>
      <c r="VSR928" s="3"/>
      <c r="VSS928" s="525"/>
      <c r="VST928" s="3"/>
      <c r="VSU928" s="721"/>
      <c r="VSV928" s="3"/>
      <c r="VSW928" s="525"/>
      <c r="VSX928" s="3"/>
      <c r="VSY928" s="721"/>
      <c r="VSZ928" s="3"/>
      <c r="VTA928" s="525"/>
      <c r="VTB928" s="3"/>
      <c r="VTC928" s="721"/>
      <c r="VTD928" s="3"/>
      <c r="VTE928" s="525"/>
      <c r="VTF928" s="3"/>
      <c r="VTG928" s="721"/>
      <c r="VTH928" s="3"/>
      <c r="VTI928" s="525"/>
      <c r="VTJ928" s="3"/>
      <c r="VTK928" s="721"/>
      <c r="VTL928" s="3"/>
      <c r="VTM928" s="525"/>
      <c r="VTN928" s="3"/>
      <c r="VTO928" s="721"/>
      <c r="VTP928" s="3"/>
      <c r="VTQ928" s="525"/>
      <c r="VTR928" s="3"/>
      <c r="VTS928" s="721"/>
      <c r="VTT928" s="3"/>
      <c r="VTU928" s="525"/>
      <c r="VTV928" s="3"/>
      <c r="VTW928" s="721"/>
      <c r="VTX928" s="3"/>
      <c r="VTY928" s="525"/>
      <c r="VTZ928" s="3"/>
      <c r="VUA928" s="721"/>
      <c r="VUB928" s="3"/>
      <c r="VUC928" s="525"/>
      <c r="VUD928" s="3"/>
      <c r="VUE928" s="721"/>
      <c r="VUF928" s="3"/>
      <c r="VUG928" s="525"/>
      <c r="VUH928" s="3"/>
      <c r="VUI928" s="721"/>
      <c r="VUJ928" s="3"/>
      <c r="VUK928" s="525"/>
      <c r="VUL928" s="3"/>
      <c r="VUM928" s="721"/>
      <c r="VUN928" s="3"/>
      <c r="VUO928" s="525"/>
      <c r="VUP928" s="3"/>
      <c r="VUQ928" s="721"/>
      <c r="VUR928" s="3"/>
      <c r="VUS928" s="525"/>
      <c r="VUT928" s="3"/>
      <c r="VUU928" s="721"/>
      <c r="VUV928" s="3"/>
      <c r="VUW928" s="525"/>
      <c r="VUX928" s="3"/>
      <c r="VUY928" s="721"/>
      <c r="VUZ928" s="3"/>
      <c r="VVA928" s="525"/>
      <c r="VVB928" s="3"/>
      <c r="VVC928" s="721"/>
      <c r="VVD928" s="3"/>
      <c r="VVE928" s="525"/>
      <c r="VVF928" s="3"/>
      <c r="VVG928" s="721"/>
      <c r="VVH928" s="3"/>
      <c r="VVI928" s="525"/>
      <c r="VVJ928" s="3"/>
      <c r="VVK928" s="721"/>
      <c r="VVL928" s="3"/>
      <c r="VVM928" s="525"/>
      <c r="VVN928" s="3"/>
      <c r="VVO928" s="721"/>
      <c r="VVP928" s="3"/>
      <c r="VVQ928" s="525"/>
      <c r="VVR928" s="3"/>
      <c r="VVS928" s="721"/>
      <c r="VVT928" s="3"/>
      <c r="VVU928" s="525"/>
      <c r="VVV928" s="3"/>
      <c r="VVW928" s="721"/>
      <c r="VVX928" s="3"/>
      <c r="VVY928" s="525"/>
      <c r="VVZ928" s="3"/>
      <c r="VWA928" s="721"/>
      <c r="VWB928" s="3"/>
      <c r="VWC928" s="525"/>
      <c r="VWD928" s="3"/>
      <c r="VWE928" s="721"/>
      <c r="VWF928" s="3"/>
      <c r="VWG928" s="525"/>
      <c r="VWH928" s="3"/>
      <c r="VWI928" s="721"/>
      <c r="VWJ928" s="3"/>
      <c r="VWK928" s="525"/>
      <c r="VWL928" s="3"/>
      <c r="VWM928" s="721"/>
      <c r="VWN928" s="3"/>
      <c r="VWO928" s="525"/>
      <c r="VWP928" s="3"/>
      <c r="VWQ928" s="721"/>
      <c r="VWR928" s="3"/>
      <c r="VWS928" s="525"/>
      <c r="VWT928" s="3"/>
      <c r="VWU928" s="721"/>
      <c r="VWV928" s="3"/>
      <c r="VWW928" s="525"/>
      <c r="VWX928" s="3"/>
      <c r="VWY928" s="721"/>
      <c r="VWZ928" s="3"/>
      <c r="VXA928" s="525"/>
      <c r="VXB928" s="3"/>
      <c r="VXC928" s="721"/>
      <c r="VXD928" s="3"/>
      <c r="VXE928" s="525"/>
      <c r="VXF928" s="3"/>
      <c r="VXG928" s="721"/>
      <c r="VXH928" s="3"/>
      <c r="VXI928" s="525"/>
      <c r="VXJ928" s="3"/>
      <c r="VXK928" s="721"/>
      <c r="VXL928" s="3"/>
      <c r="VXM928" s="525"/>
      <c r="VXN928" s="3"/>
      <c r="VXO928" s="721"/>
      <c r="VXP928" s="3"/>
      <c r="VXQ928" s="525"/>
      <c r="VXR928" s="3"/>
      <c r="VXS928" s="721"/>
      <c r="VXT928" s="3"/>
      <c r="VXU928" s="525"/>
      <c r="VXV928" s="3"/>
      <c r="VXW928" s="721"/>
      <c r="VXX928" s="3"/>
      <c r="VXY928" s="525"/>
      <c r="VXZ928" s="3"/>
      <c r="VYA928" s="721"/>
      <c r="VYB928" s="3"/>
      <c r="VYC928" s="525"/>
      <c r="VYD928" s="3"/>
      <c r="VYE928" s="721"/>
      <c r="VYF928" s="3"/>
      <c r="VYG928" s="525"/>
      <c r="VYH928" s="3"/>
      <c r="VYI928" s="721"/>
      <c r="VYJ928" s="3"/>
      <c r="VYK928" s="525"/>
      <c r="VYL928" s="3"/>
      <c r="VYM928" s="721"/>
      <c r="VYN928" s="3"/>
      <c r="VYO928" s="525"/>
      <c r="VYP928" s="3"/>
      <c r="VYQ928" s="721"/>
      <c r="VYR928" s="3"/>
      <c r="VYS928" s="525"/>
      <c r="VYT928" s="3"/>
      <c r="VYU928" s="721"/>
      <c r="VYV928" s="3"/>
      <c r="VYW928" s="525"/>
      <c r="VYX928" s="3"/>
      <c r="VYY928" s="721"/>
      <c r="VYZ928" s="3"/>
      <c r="VZA928" s="525"/>
      <c r="VZB928" s="3"/>
      <c r="VZC928" s="721"/>
      <c r="VZD928" s="3"/>
      <c r="VZE928" s="525"/>
      <c r="VZF928" s="3"/>
      <c r="VZG928" s="721"/>
      <c r="VZH928" s="3"/>
      <c r="VZI928" s="525"/>
      <c r="VZJ928" s="3"/>
      <c r="VZK928" s="721"/>
      <c r="VZL928" s="3"/>
      <c r="VZM928" s="525"/>
      <c r="VZN928" s="3"/>
      <c r="VZO928" s="721"/>
      <c r="VZP928" s="3"/>
      <c r="VZQ928" s="525"/>
      <c r="VZR928" s="3"/>
      <c r="VZS928" s="721"/>
      <c r="VZT928" s="3"/>
      <c r="VZU928" s="525"/>
      <c r="VZV928" s="3"/>
      <c r="VZW928" s="721"/>
      <c r="VZX928" s="3"/>
      <c r="VZY928" s="525"/>
      <c r="VZZ928" s="3"/>
      <c r="WAA928" s="721"/>
      <c r="WAB928" s="3"/>
      <c r="WAC928" s="525"/>
      <c r="WAD928" s="3"/>
      <c r="WAE928" s="721"/>
      <c r="WAF928" s="3"/>
      <c r="WAG928" s="525"/>
      <c r="WAH928" s="3"/>
      <c r="WAI928" s="721"/>
      <c r="WAJ928" s="3"/>
      <c r="WAK928" s="525"/>
      <c r="WAL928" s="3"/>
      <c r="WAM928" s="721"/>
      <c r="WAN928" s="3"/>
      <c r="WAO928" s="525"/>
      <c r="WAP928" s="3"/>
      <c r="WAQ928" s="721"/>
      <c r="WAR928" s="3"/>
      <c r="WAS928" s="525"/>
      <c r="WAT928" s="3"/>
      <c r="WAU928" s="721"/>
      <c r="WAV928" s="3"/>
      <c r="WAW928" s="525"/>
      <c r="WAX928" s="3"/>
      <c r="WAY928" s="721"/>
      <c r="WAZ928" s="3"/>
      <c r="WBA928" s="525"/>
      <c r="WBB928" s="3"/>
      <c r="WBC928" s="721"/>
      <c r="WBD928" s="3"/>
      <c r="WBE928" s="525"/>
      <c r="WBF928" s="3"/>
      <c r="WBG928" s="721"/>
      <c r="WBH928" s="3"/>
      <c r="WBI928" s="525"/>
      <c r="WBJ928" s="3"/>
      <c r="WBK928" s="721"/>
      <c r="WBL928" s="3"/>
      <c r="WBM928" s="525"/>
      <c r="WBN928" s="3"/>
      <c r="WBO928" s="721"/>
      <c r="WBP928" s="3"/>
      <c r="WBQ928" s="525"/>
      <c r="WBR928" s="3"/>
      <c r="WBS928" s="721"/>
      <c r="WBT928" s="3"/>
      <c r="WBU928" s="525"/>
      <c r="WBV928" s="3"/>
      <c r="WBW928" s="721"/>
      <c r="WBX928" s="3"/>
      <c r="WBY928" s="525"/>
      <c r="WBZ928" s="3"/>
      <c r="WCA928" s="721"/>
      <c r="WCB928" s="3"/>
      <c r="WCC928" s="525"/>
      <c r="WCD928" s="3"/>
      <c r="WCE928" s="721"/>
      <c r="WCF928" s="3"/>
      <c r="WCG928" s="525"/>
      <c r="WCH928" s="3"/>
      <c r="WCI928" s="721"/>
      <c r="WCJ928" s="3"/>
      <c r="WCK928" s="525"/>
      <c r="WCL928" s="3"/>
      <c r="WCM928" s="721"/>
      <c r="WCN928" s="3"/>
      <c r="WCO928" s="525"/>
      <c r="WCP928" s="3"/>
      <c r="WCQ928" s="721"/>
      <c r="WCR928" s="3"/>
      <c r="WCS928" s="525"/>
      <c r="WCT928" s="3"/>
      <c r="WCU928" s="721"/>
      <c r="WCV928" s="3"/>
      <c r="WCW928" s="525"/>
      <c r="WCX928" s="3"/>
      <c r="WCY928" s="721"/>
      <c r="WCZ928" s="3"/>
      <c r="WDA928" s="525"/>
      <c r="WDB928" s="3"/>
      <c r="WDC928" s="721"/>
      <c r="WDD928" s="3"/>
      <c r="WDE928" s="525"/>
      <c r="WDF928" s="3"/>
      <c r="WDG928" s="721"/>
      <c r="WDH928" s="3"/>
      <c r="WDI928" s="525"/>
      <c r="WDJ928" s="3"/>
      <c r="WDK928" s="721"/>
      <c r="WDL928" s="3"/>
      <c r="WDM928" s="525"/>
      <c r="WDN928" s="3"/>
      <c r="WDO928" s="721"/>
      <c r="WDP928" s="3"/>
      <c r="WDQ928" s="525"/>
      <c r="WDR928" s="3"/>
      <c r="WDS928" s="721"/>
      <c r="WDT928" s="3"/>
      <c r="WDU928" s="525"/>
      <c r="WDV928" s="3"/>
      <c r="WDW928" s="721"/>
      <c r="WDX928" s="3"/>
      <c r="WDY928" s="525"/>
      <c r="WDZ928" s="3"/>
      <c r="WEA928" s="721"/>
      <c r="WEB928" s="3"/>
      <c r="WEC928" s="525"/>
      <c r="WED928" s="3"/>
      <c r="WEE928" s="721"/>
      <c r="WEF928" s="3"/>
      <c r="WEG928" s="525"/>
      <c r="WEH928" s="3"/>
      <c r="WEI928" s="721"/>
      <c r="WEJ928" s="3"/>
      <c r="WEK928" s="525"/>
      <c r="WEL928" s="3"/>
      <c r="WEM928" s="721"/>
      <c r="WEN928" s="3"/>
      <c r="WEO928" s="525"/>
      <c r="WEP928" s="3"/>
      <c r="WEQ928" s="721"/>
      <c r="WER928" s="3"/>
      <c r="WES928" s="525"/>
      <c r="WET928" s="3"/>
      <c r="WEU928" s="721"/>
      <c r="WEV928" s="3"/>
      <c r="WEW928" s="525"/>
      <c r="WEX928" s="3"/>
      <c r="WEY928" s="721"/>
      <c r="WEZ928" s="3"/>
      <c r="WFA928" s="525"/>
      <c r="WFB928" s="3"/>
      <c r="WFC928" s="721"/>
      <c r="WFD928" s="3"/>
      <c r="WFE928" s="525"/>
      <c r="WFF928" s="3"/>
      <c r="WFG928" s="721"/>
      <c r="WFH928" s="3"/>
      <c r="WFI928" s="525"/>
      <c r="WFJ928" s="3"/>
      <c r="WFK928" s="721"/>
      <c r="WFL928" s="3"/>
      <c r="WFM928" s="525"/>
      <c r="WFN928" s="3"/>
      <c r="WFO928" s="721"/>
      <c r="WFP928" s="3"/>
      <c r="WFQ928" s="525"/>
      <c r="WFR928" s="3"/>
      <c r="WFS928" s="721"/>
      <c r="WFT928" s="3"/>
      <c r="WFU928" s="525"/>
      <c r="WFV928" s="3"/>
      <c r="WFW928" s="721"/>
      <c r="WFX928" s="3"/>
      <c r="WFY928" s="525"/>
      <c r="WFZ928" s="3"/>
      <c r="WGA928" s="721"/>
      <c r="WGB928" s="3"/>
      <c r="WGC928" s="525"/>
      <c r="WGD928" s="3"/>
      <c r="WGE928" s="721"/>
      <c r="WGF928" s="3"/>
      <c r="WGG928" s="525"/>
      <c r="WGH928" s="3"/>
      <c r="WGI928" s="721"/>
      <c r="WGJ928" s="3"/>
      <c r="WGK928" s="525"/>
      <c r="WGL928" s="3"/>
      <c r="WGM928" s="721"/>
      <c r="WGN928" s="3"/>
      <c r="WGO928" s="525"/>
      <c r="WGP928" s="3"/>
      <c r="WGQ928" s="721"/>
      <c r="WGR928" s="3"/>
      <c r="WGS928" s="525"/>
      <c r="WGT928" s="3"/>
      <c r="WGU928" s="721"/>
      <c r="WGV928" s="3"/>
      <c r="WGW928" s="525"/>
      <c r="WGX928" s="3"/>
      <c r="WGY928" s="721"/>
      <c r="WGZ928" s="3"/>
      <c r="WHA928" s="525"/>
      <c r="WHB928" s="3"/>
      <c r="WHC928" s="721"/>
      <c r="WHD928" s="3"/>
      <c r="WHE928" s="525"/>
      <c r="WHF928" s="3"/>
      <c r="WHG928" s="721"/>
      <c r="WHH928" s="3"/>
      <c r="WHI928" s="525"/>
      <c r="WHJ928" s="3"/>
      <c r="WHK928" s="721"/>
      <c r="WHL928" s="3"/>
      <c r="WHM928" s="525"/>
      <c r="WHN928" s="3"/>
      <c r="WHO928" s="721"/>
      <c r="WHP928" s="3"/>
      <c r="WHQ928" s="525"/>
      <c r="WHR928" s="3"/>
      <c r="WHS928" s="721"/>
      <c r="WHT928" s="3"/>
      <c r="WHU928" s="525"/>
      <c r="WHV928" s="3"/>
      <c r="WHW928" s="721"/>
      <c r="WHX928" s="3"/>
      <c r="WHY928" s="525"/>
      <c r="WHZ928" s="3"/>
      <c r="WIA928" s="721"/>
      <c r="WIB928" s="3"/>
      <c r="WIC928" s="525"/>
      <c r="WID928" s="3"/>
      <c r="WIE928" s="721"/>
      <c r="WIF928" s="3"/>
      <c r="WIG928" s="525"/>
      <c r="WIH928" s="3"/>
      <c r="WII928" s="721"/>
      <c r="WIJ928" s="3"/>
      <c r="WIK928" s="525"/>
      <c r="WIL928" s="3"/>
      <c r="WIM928" s="721"/>
      <c r="WIN928" s="3"/>
      <c r="WIO928" s="525"/>
      <c r="WIP928" s="3"/>
      <c r="WIQ928" s="721"/>
      <c r="WIR928" s="3"/>
      <c r="WIS928" s="525"/>
      <c r="WIT928" s="3"/>
      <c r="WIU928" s="721"/>
      <c r="WIV928" s="3"/>
      <c r="WIW928" s="525"/>
      <c r="WIX928" s="3"/>
      <c r="WIY928" s="721"/>
      <c r="WIZ928" s="3"/>
      <c r="WJA928" s="525"/>
      <c r="WJB928" s="3"/>
      <c r="WJC928" s="721"/>
      <c r="WJD928" s="3"/>
      <c r="WJE928" s="525"/>
      <c r="WJF928" s="3"/>
      <c r="WJG928" s="721"/>
      <c r="WJH928" s="3"/>
      <c r="WJI928" s="525"/>
      <c r="WJJ928" s="3"/>
      <c r="WJK928" s="721"/>
      <c r="WJL928" s="3"/>
      <c r="WJM928" s="525"/>
      <c r="WJN928" s="3"/>
      <c r="WJO928" s="721"/>
      <c r="WJP928" s="3"/>
      <c r="WJQ928" s="525"/>
      <c r="WJR928" s="3"/>
      <c r="WJS928" s="721"/>
      <c r="WJT928" s="3"/>
      <c r="WJU928" s="525"/>
      <c r="WJV928" s="3"/>
      <c r="WJW928" s="721"/>
      <c r="WJX928" s="3"/>
      <c r="WJY928" s="525"/>
      <c r="WJZ928" s="3"/>
      <c r="WKA928" s="721"/>
      <c r="WKB928" s="3"/>
      <c r="WKC928" s="525"/>
      <c r="WKD928" s="3"/>
      <c r="WKE928" s="721"/>
      <c r="WKF928" s="3"/>
      <c r="WKG928" s="525"/>
      <c r="WKH928" s="3"/>
      <c r="WKI928" s="721"/>
      <c r="WKJ928" s="3"/>
      <c r="WKK928" s="525"/>
      <c r="WKL928" s="3"/>
      <c r="WKM928" s="721"/>
      <c r="WKN928" s="3"/>
      <c r="WKO928" s="525"/>
      <c r="WKP928" s="3"/>
      <c r="WKQ928" s="721"/>
      <c r="WKR928" s="3"/>
      <c r="WKS928" s="525"/>
      <c r="WKT928" s="3"/>
      <c r="WKU928" s="721"/>
      <c r="WKV928" s="3"/>
      <c r="WKW928" s="525"/>
      <c r="WKX928" s="3"/>
      <c r="WKY928" s="721"/>
      <c r="WKZ928" s="3"/>
      <c r="WLA928" s="525"/>
      <c r="WLB928" s="3"/>
      <c r="WLC928" s="721"/>
      <c r="WLD928" s="3"/>
      <c r="WLE928" s="525"/>
      <c r="WLF928" s="3"/>
      <c r="WLG928" s="721"/>
      <c r="WLH928" s="3"/>
      <c r="WLI928" s="525"/>
      <c r="WLJ928" s="3"/>
      <c r="WLK928" s="721"/>
      <c r="WLL928" s="3"/>
      <c r="WLM928" s="525"/>
      <c r="WLN928" s="3"/>
      <c r="WLO928" s="721"/>
      <c r="WLP928" s="3"/>
      <c r="WLQ928" s="525"/>
      <c r="WLR928" s="3"/>
      <c r="WLS928" s="721"/>
      <c r="WLT928" s="3"/>
      <c r="WLU928" s="525"/>
      <c r="WLV928" s="3"/>
      <c r="WLW928" s="721"/>
      <c r="WLX928" s="3"/>
      <c r="WLY928" s="525"/>
      <c r="WLZ928" s="3"/>
      <c r="WMA928" s="721"/>
      <c r="WMB928" s="3"/>
      <c r="WMC928" s="525"/>
      <c r="WMD928" s="3"/>
      <c r="WME928" s="721"/>
      <c r="WMF928" s="3"/>
      <c r="WMG928" s="525"/>
      <c r="WMH928" s="3"/>
      <c r="WMI928" s="721"/>
      <c r="WMJ928" s="3"/>
      <c r="WMK928" s="525"/>
      <c r="WML928" s="3"/>
      <c r="WMM928" s="721"/>
      <c r="WMN928" s="3"/>
      <c r="WMO928" s="525"/>
      <c r="WMP928" s="3"/>
      <c r="WMQ928" s="721"/>
      <c r="WMR928" s="3"/>
      <c r="WMS928" s="525"/>
      <c r="WMT928" s="3"/>
      <c r="WMU928" s="721"/>
      <c r="WMV928" s="3"/>
      <c r="WMW928" s="525"/>
      <c r="WMX928" s="3"/>
      <c r="WMY928" s="721"/>
      <c r="WMZ928" s="3"/>
      <c r="WNA928" s="525"/>
      <c r="WNB928" s="3"/>
      <c r="WNC928" s="721"/>
      <c r="WND928" s="3"/>
      <c r="WNE928" s="525"/>
      <c r="WNF928" s="3"/>
      <c r="WNG928" s="721"/>
      <c r="WNH928" s="3"/>
      <c r="WNI928" s="525"/>
      <c r="WNJ928" s="3"/>
      <c r="WNK928" s="721"/>
      <c r="WNL928" s="3"/>
      <c r="WNM928" s="525"/>
      <c r="WNN928" s="3"/>
      <c r="WNO928" s="721"/>
      <c r="WNP928" s="3"/>
      <c r="WNQ928" s="525"/>
      <c r="WNR928" s="3"/>
      <c r="WNS928" s="721"/>
      <c r="WNT928" s="3"/>
      <c r="WNU928" s="525"/>
      <c r="WNV928" s="3"/>
      <c r="WNW928" s="721"/>
      <c r="WNX928" s="3"/>
      <c r="WNY928" s="525"/>
      <c r="WNZ928" s="3"/>
      <c r="WOA928" s="721"/>
      <c r="WOB928" s="3"/>
      <c r="WOC928" s="525"/>
      <c r="WOD928" s="3"/>
      <c r="WOE928" s="721"/>
      <c r="WOF928" s="3"/>
      <c r="WOG928" s="525"/>
      <c r="WOH928" s="3"/>
      <c r="WOI928" s="721"/>
      <c r="WOJ928" s="3"/>
      <c r="WOK928" s="525"/>
      <c r="WOL928" s="3"/>
      <c r="WOM928" s="721"/>
      <c r="WON928" s="3"/>
      <c r="WOO928" s="525"/>
      <c r="WOP928" s="3"/>
      <c r="WOQ928" s="721"/>
      <c r="WOR928" s="3"/>
      <c r="WOS928" s="525"/>
      <c r="WOT928" s="3"/>
      <c r="WOU928" s="721"/>
      <c r="WOV928" s="3"/>
      <c r="WOW928" s="525"/>
      <c r="WOX928" s="3"/>
      <c r="WOY928" s="721"/>
      <c r="WOZ928" s="3"/>
      <c r="WPA928" s="525"/>
      <c r="WPB928" s="3"/>
      <c r="WPC928" s="721"/>
      <c r="WPD928" s="3"/>
      <c r="WPE928" s="525"/>
      <c r="WPF928" s="3"/>
      <c r="WPG928" s="721"/>
      <c r="WPH928" s="3"/>
      <c r="WPI928" s="525"/>
      <c r="WPJ928" s="3"/>
      <c r="WPK928" s="721"/>
      <c r="WPL928" s="3"/>
      <c r="WPM928" s="525"/>
      <c r="WPN928" s="3"/>
      <c r="WPO928" s="721"/>
      <c r="WPP928" s="3"/>
      <c r="WPQ928" s="525"/>
      <c r="WPR928" s="3"/>
      <c r="WPS928" s="721"/>
      <c r="WPT928" s="3"/>
      <c r="WPU928" s="525"/>
      <c r="WPV928" s="3"/>
      <c r="WPW928" s="721"/>
      <c r="WPX928" s="3"/>
      <c r="WPY928" s="525"/>
      <c r="WPZ928" s="3"/>
      <c r="WQA928" s="721"/>
      <c r="WQB928" s="3"/>
      <c r="WQC928" s="525"/>
      <c r="WQD928" s="3"/>
      <c r="WQE928" s="721"/>
      <c r="WQF928" s="3"/>
      <c r="WQG928" s="525"/>
      <c r="WQH928" s="3"/>
      <c r="WQI928" s="721"/>
      <c r="WQJ928" s="3"/>
      <c r="WQK928" s="525"/>
      <c r="WQL928" s="3"/>
      <c r="WQM928" s="721"/>
      <c r="WQN928" s="3"/>
      <c r="WQO928" s="525"/>
      <c r="WQP928" s="3"/>
      <c r="WQQ928" s="721"/>
      <c r="WQR928" s="3"/>
      <c r="WQS928" s="525"/>
      <c r="WQT928" s="3"/>
      <c r="WQU928" s="721"/>
      <c r="WQV928" s="3"/>
      <c r="WQW928" s="525"/>
      <c r="WQX928" s="3"/>
      <c r="WQY928" s="721"/>
      <c r="WQZ928" s="3"/>
      <c r="WRA928" s="525"/>
      <c r="WRB928" s="3"/>
      <c r="WRC928" s="721"/>
      <c r="WRD928" s="3"/>
      <c r="WRE928" s="525"/>
      <c r="WRF928" s="3"/>
      <c r="WRG928" s="721"/>
      <c r="WRH928" s="3"/>
      <c r="WRI928" s="525"/>
      <c r="WRJ928" s="3"/>
      <c r="WRK928" s="721"/>
      <c r="WRL928" s="3"/>
      <c r="WRM928" s="525"/>
      <c r="WRN928" s="3"/>
      <c r="WRO928" s="721"/>
      <c r="WRP928" s="3"/>
      <c r="WRQ928" s="525"/>
      <c r="WRR928" s="3"/>
      <c r="WRS928" s="721"/>
      <c r="WRT928" s="3"/>
      <c r="WRU928" s="525"/>
      <c r="WRV928" s="3"/>
      <c r="WRW928" s="721"/>
      <c r="WRX928" s="3"/>
      <c r="WRY928" s="525"/>
      <c r="WRZ928" s="3"/>
      <c r="WSA928" s="721"/>
      <c r="WSB928" s="3"/>
      <c r="WSC928" s="525"/>
      <c r="WSD928" s="3"/>
      <c r="WSE928" s="721"/>
      <c r="WSF928" s="3"/>
      <c r="WSG928" s="525"/>
      <c r="WSH928" s="3"/>
      <c r="WSI928" s="721"/>
      <c r="WSJ928" s="3"/>
      <c r="WSK928" s="525"/>
      <c r="WSL928" s="3"/>
      <c r="WSM928" s="721"/>
      <c r="WSN928" s="3"/>
      <c r="WSO928" s="525"/>
      <c r="WSP928" s="3"/>
      <c r="WSQ928" s="721"/>
      <c r="WSR928" s="3"/>
      <c r="WSS928" s="525"/>
      <c r="WST928" s="3"/>
      <c r="WSU928" s="721"/>
      <c r="WSV928" s="3"/>
      <c r="WSW928" s="525"/>
      <c r="WSX928" s="3"/>
      <c r="WSY928" s="721"/>
      <c r="WSZ928" s="3"/>
      <c r="WTA928" s="525"/>
      <c r="WTB928" s="3"/>
      <c r="WTC928" s="721"/>
      <c r="WTD928" s="3"/>
      <c r="WTE928" s="525"/>
      <c r="WTF928" s="3"/>
      <c r="WTG928" s="721"/>
      <c r="WTH928" s="3"/>
      <c r="WTI928" s="525"/>
      <c r="WTJ928" s="3"/>
      <c r="WTK928" s="721"/>
      <c r="WTL928" s="3"/>
      <c r="WTM928" s="525"/>
      <c r="WTN928" s="3"/>
      <c r="WTO928" s="721"/>
      <c r="WTP928" s="3"/>
      <c r="WTQ928" s="525"/>
      <c r="WTR928" s="3"/>
      <c r="WTS928" s="721"/>
      <c r="WTT928" s="3"/>
      <c r="WTU928" s="525"/>
      <c r="WTV928" s="3"/>
      <c r="WTW928" s="721"/>
      <c r="WTX928" s="3"/>
      <c r="WTY928" s="525"/>
      <c r="WTZ928" s="3"/>
      <c r="WUA928" s="721"/>
      <c r="WUB928" s="3"/>
      <c r="WUC928" s="525"/>
      <c r="WUD928" s="3"/>
      <c r="WUE928" s="721"/>
      <c r="WUF928" s="3"/>
      <c r="WUG928" s="525"/>
      <c r="WUH928" s="3"/>
      <c r="WUI928" s="721"/>
      <c r="WUJ928" s="3"/>
      <c r="WUK928" s="525"/>
      <c r="WUL928" s="3"/>
      <c r="WUM928" s="721"/>
      <c r="WUN928" s="3"/>
      <c r="WUO928" s="525"/>
      <c r="WUP928" s="3"/>
      <c r="WUQ928" s="721"/>
      <c r="WUR928" s="3"/>
      <c r="WUS928" s="525"/>
      <c r="WUT928" s="3"/>
      <c r="WUU928" s="721"/>
      <c r="WUV928" s="3"/>
      <c r="WUW928" s="525"/>
      <c r="WUX928" s="3"/>
      <c r="WUY928" s="721"/>
      <c r="WUZ928" s="3"/>
      <c r="WVA928" s="525"/>
      <c r="WVB928" s="3"/>
      <c r="WVC928" s="721"/>
      <c r="WVD928" s="3"/>
      <c r="WVE928" s="525"/>
      <c r="WVF928" s="3"/>
      <c r="WVG928" s="721"/>
      <c r="WVH928" s="3"/>
      <c r="WVI928" s="525"/>
      <c r="WVJ928" s="3"/>
      <c r="WVK928" s="721"/>
      <c r="WVL928" s="3"/>
      <c r="WVM928" s="525"/>
      <c r="WVN928" s="3"/>
      <c r="WVO928" s="721"/>
      <c r="WVP928" s="3"/>
      <c r="WVQ928" s="525"/>
      <c r="WVR928" s="3"/>
      <c r="WVS928" s="721"/>
      <c r="WVT928" s="3"/>
      <c r="WVU928" s="525"/>
      <c r="WVV928" s="3"/>
      <c r="WVW928" s="721"/>
      <c r="WVX928" s="3"/>
      <c r="WVY928" s="525"/>
      <c r="WVZ928" s="3"/>
      <c r="WWA928" s="721"/>
      <c r="WWB928" s="3"/>
      <c r="WWC928" s="525"/>
      <c r="WWD928" s="3"/>
      <c r="WWE928" s="721"/>
      <c r="WWF928" s="3"/>
      <c r="WWG928" s="525"/>
      <c r="WWH928" s="3"/>
      <c r="WWI928" s="721"/>
      <c r="WWJ928" s="3"/>
      <c r="WWK928" s="525"/>
      <c r="WWL928" s="3"/>
      <c r="WWM928" s="721"/>
      <c r="WWN928" s="3"/>
      <c r="WWO928" s="525"/>
      <c r="WWP928" s="3"/>
      <c r="WWQ928" s="721"/>
      <c r="WWR928" s="3"/>
      <c r="WWS928" s="525"/>
      <c r="WWT928" s="3"/>
      <c r="WWU928" s="721"/>
      <c r="WWV928" s="3"/>
      <c r="WWW928" s="525"/>
      <c r="WWX928" s="3"/>
      <c r="WWY928" s="721"/>
      <c r="WWZ928" s="3"/>
      <c r="WXA928" s="525"/>
      <c r="WXB928" s="3"/>
      <c r="WXC928" s="721"/>
      <c r="WXD928" s="3"/>
      <c r="WXE928" s="525"/>
      <c r="WXF928" s="3"/>
      <c r="WXG928" s="721"/>
      <c r="WXH928" s="3"/>
      <c r="WXI928" s="525"/>
      <c r="WXJ928" s="3"/>
      <c r="WXK928" s="721"/>
      <c r="WXL928" s="3"/>
      <c r="WXM928" s="525"/>
      <c r="WXN928" s="3"/>
      <c r="WXO928" s="721"/>
      <c r="WXP928" s="3"/>
      <c r="WXQ928" s="525"/>
      <c r="WXR928" s="3"/>
      <c r="WXS928" s="721"/>
      <c r="WXT928" s="3"/>
      <c r="WXU928" s="525"/>
      <c r="WXV928" s="3"/>
      <c r="WXW928" s="721"/>
      <c r="WXX928" s="3"/>
      <c r="WXY928" s="525"/>
      <c r="WXZ928" s="3"/>
      <c r="WYA928" s="721"/>
      <c r="WYB928" s="3"/>
      <c r="WYC928" s="525"/>
      <c r="WYD928" s="3"/>
      <c r="WYE928" s="721"/>
      <c r="WYF928" s="3"/>
      <c r="WYG928" s="525"/>
      <c r="WYH928" s="3"/>
      <c r="WYI928" s="721"/>
      <c r="WYJ928" s="3"/>
      <c r="WYK928" s="525"/>
      <c r="WYL928" s="3"/>
      <c r="WYM928" s="721"/>
      <c r="WYN928" s="3"/>
      <c r="WYO928" s="525"/>
      <c r="WYP928" s="3"/>
      <c r="WYQ928" s="721"/>
      <c r="WYR928" s="3"/>
      <c r="WYS928" s="525"/>
      <c r="WYT928" s="3"/>
      <c r="WYU928" s="721"/>
      <c r="WYV928" s="3"/>
      <c r="WYW928" s="525"/>
      <c r="WYX928" s="3"/>
      <c r="WYY928" s="721"/>
      <c r="WYZ928" s="3"/>
      <c r="WZA928" s="525"/>
      <c r="WZB928" s="3"/>
      <c r="WZC928" s="721"/>
      <c r="WZD928" s="3"/>
      <c r="WZE928" s="525"/>
      <c r="WZF928" s="3"/>
      <c r="WZG928" s="721"/>
      <c r="WZH928" s="3"/>
      <c r="WZI928" s="525"/>
      <c r="WZJ928" s="3"/>
      <c r="WZK928" s="721"/>
      <c r="WZL928" s="3"/>
      <c r="WZM928" s="525"/>
      <c r="WZN928" s="3"/>
      <c r="WZO928" s="721"/>
      <c r="WZP928" s="3"/>
      <c r="WZQ928" s="525"/>
      <c r="WZR928" s="3"/>
      <c r="WZS928" s="721"/>
      <c r="WZT928" s="3"/>
      <c r="WZU928" s="525"/>
      <c r="WZV928" s="3"/>
      <c r="WZW928" s="721"/>
      <c r="WZX928" s="3"/>
      <c r="WZY928" s="525"/>
      <c r="WZZ928" s="3"/>
      <c r="XAA928" s="721"/>
      <c r="XAB928" s="3"/>
      <c r="XAC928" s="525"/>
      <c r="XAD928" s="3"/>
      <c r="XAE928" s="721"/>
      <c r="XAF928" s="3"/>
      <c r="XAG928" s="525"/>
      <c r="XAH928" s="3"/>
      <c r="XAI928" s="721"/>
      <c r="XAJ928" s="3"/>
      <c r="XAK928" s="525"/>
      <c r="XAL928" s="3"/>
      <c r="XAM928" s="721"/>
      <c r="XAN928" s="3"/>
      <c r="XAO928" s="525"/>
      <c r="XAP928" s="3"/>
      <c r="XAQ928" s="721"/>
      <c r="XAR928" s="3"/>
      <c r="XAS928" s="525"/>
      <c r="XAT928" s="3"/>
      <c r="XAU928" s="721"/>
      <c r="XAV928" s="3"/>
      <c r="XAW928" s="525"/>
      <c r="XAX928" s="3"/>
      <c r="XAY928" s="721"/>
      <c r="XAZ928" s="3"/>
      <c r="XBA928" s="525"/>
      <c r="XBB928" s="3"/>
      <c r="XBC928" s="721"/>
      <c r="XBD928" s="3"/>
      <c r="XBE928" s="525"/>
      <c r="XBF928" s="3"/>
      <c r="XBG928" s="721"/>
      <c r="XBH928" s="3"/>
      <c r="XBI928" s="525"/>
      <c r="XBJ928" s="3"/>
      <c r="XBK928" s="721"/>
      <c r="XBL928" s="3"/>
      <c r="XBM928" s="525"/>
      <c r="XBN928" s="3"/>
      <c r="XBO928" s="721"/>
      <c r="XBP928" s="3"/>
      <c r="XBQ928" s="525"/>
      <c r="XBR928" s="3"/>
      <c r="XBS928" s="721"/>
      <c r="XBT928" s="3"/>
      <c r="XBU928" s="525"/>
      <c r="XBV928" s="3"/>
      <c r="XBW928" s="721"/>
      <c r="XBX928" s="3"/>
      <c r="XBY928" s="525"/>
      <c r="XBZ928" s="3"/>
      <c r="XCA928" s="721"/>
      <c r="XCB928" s="3"/>
      <c r="XCC928" s="525"/>
      <c r="XCD928" s="3"/>
      <c r="XCE928" s="721"/>
      <c r="XCF928" s="3"/>
      <c r="XCG928" s="525"/>
      <c r="XCH928" s="3"/>
      <c r="XCI928" s="721"/>
      <c r="XCJ928" s="3"/>
      <c r="XCK928" s="525"/>
      <c r="XCL928" s="3"/>
      <c r="XCM928" s="721"/>
      <c r="XCN928" s="3"/>
      <c r="XCO928" s="525"/>
      <c r="XCP928" s="3"/>
      <c r="XCQ928" s="721"/>
      <c r="XCR928" s="3"/>
      <c r="XCS928" s="525"/>
      <c r="XCT928" s="3"/>
      <c r="XCU928" s="721"/>
      <c r="XCV928" s="3"/>
      <c r="XCW928" s="525"/>
      <c r="XCX928" s="3"/>
      <c r="XCY928" s="721"/>
      <c r="XCZ928" s="3"/>
      <c r="XDA928" s="525"/>
      <c r="XDB928" s="3"/>
      <c r="XDC928" s="721"/>
      <c r="XDD928" s="3"/>
      <c r="XDE928" s="525"/>
      <c r="XDF928" s="3"/>
      <c r="XDG928" s="721"/>
      <c r="XDH928" s="3"/>
      <c r="XDI928" s="525"/>
      <c r="XDJ928" s="3"/>
      <c r="XDK928" s="721"/>
      <c r="XDL928" s="3"/>
      <c r="XDM928" s="525"/>
      <c r="XDN928" s="3"/>
      <c r="XDO928" s="721"/>
      <c r="XDP928" s="3"/>
      <c r="XDQ928" s="525"/>
      <c r="XDR928" s="3"/>
      <c r="XDS928" s="721"/>
      <c r="XDT928" s="3"/>
      <c r="XDU928" s="525"/>
      <c r="XDV928" s="3"/>
      <c r="XDW928" s="721"/>
      <c r="XDX928" s="3"/>
      <c r="XDY928" s="525"/>
      <c r="XDZ928" s="3"/>
      <c r="XEA928" s="721"/>
      <c r="XEB928" s="3"/>
      <c r="XEC928" s="525"/>
      <c r="XED928" s="3"/>
      <c r="XEE928" s="721"/>
      <c r="XEF928" s="3"/>
      <c r="XEG928" s="525"/>
      <c r="XEH928" s="3"/>
      <c r="XEI928" s="721"/>
      <c r="XEJ928" s="3"/>
      <c r="XEK928" s="525"/>
      <c r="XEL928" s="3"/>
      <c r="XEM928" s="721"/>
      <c r="XEN928" s="3"/>
      <c r="XEO928" s="525"/>
      <c r="XEP928" s="3"/>
      <c r="XEQ928" s="721"/>
      <c r="XER928" s="3"/>
      <c r="XES928" s="525"/>
      <c r="XET928" s="3"/>
      <c r="XEU928" s="721"/>
      <c r="XEV928" s="3"/>
      <c r="XEW928" s="525"/>
      <c r="XEX928" s="3"/>
      <c r="XEY928" s="721"/>
      <c r="XEZ928" s="3"/>
      <c r="XFA928" s="525"/>
      <c r="XFB928" s="3"/>
      <c r="XFC928" s="721"/>
      <c r="XFD928" s="3"/>
    </row>
    <row r="929" spans="1:16384" s="34" customFormat="1">
      <c r="A929" s="525"/>
      <c r="B929" s="3"/>
      <c r="C929" s="3"/>
      <c r="D929" s="3"/>
      <c r="E929" s="525"/>
      <c r="F929" s="3"/>
      <c r="G929" s="721"/>
      <c r="H929" s="3"/>
      <c r="I929" s="525"/>
      <c r="J929" s="3"/>
      <c r="K929" s="721"/>
      <c r="L929" s="3"/>
      <c r="M929" s="525"/>
      <c r="N929" s="3"/>
      <c r="O929" s="721"/>
      <c r="P929" s="3"/>
      <c r="Q929" s="525"/>
      <c r="R929" s="3"/>
      <c r="S929" s="721"/>
      <c r="T929" s="3"/>
      <c r="U929" s="525"/>
      <c r="V929" s="3"/>
      <c r="W929" s="721"/>
      <c r="X929" s="3"/>
      <c r="Y929" s="525"/>
      <c r="Z929" s="3"/>
      <c r="AA929" s="721"/>
      <c r="AB929" s="3"/>
      <c r="AC929" s="525"/>
      <c r="AD929" s="3"/>
      <c r="AE929" s="721"/>
      <c r="AF929" s="3"/>
      <c r="AG929" s="525"/>
      <c r="AH929" s="3"/>
      <c r="AI929" s="721"/>
      <c r="AJ929" s="3"/>
      <c r="AK929" s="525"/>
      <c r="AL929" s="3"/>
      <c r="AM929" s="721"/>
      <c r="AN929" s="3"/>
      <c r="AO929" s="525"/>
      <c r="AP929" s="3"/>
      <c r="AQ929" s="721"/>
      <c r="AR929" s="3"/>
      <c r="AS929" s="525"/>
      <c r="AT929" s="3"/>
      <c r="AU929" s="721"/>
      <c r="AV929" s="3"/>
      <c r="AW929" s="525"/>
      <c r="AX929" s="3"/>
      <c r="AY929" s="721"/>
      <c r="AZ929" s="3"/>
      <c r="BA929" s="525"/>
      <c r="BB929" s="3"/>
      <c r="BC929" s="721"/>
      <c r="BD929" s="3"/>
      <c r="BE929" s="525"/>
      <c r="BF929" s="3"/>
      <c r="BG929" s="721"/>
      <c r="BH929" s="3"/>
      <c r="BI929" s="525"/>
      <c r="BJ929" s="3"/>
      <c r="BK929" s="721"/>
      <c r="BL929" s="3"/>
      <c r="BM929" s="525"/>
      <c r="BN929" s="3"/>
      <c r="BO929" s="721"/>
      <c r="BP929" s="3"/>
      <c r="BQ929" s="525"/>
      <c r="BR929" s="3"/>
      <c r="BS929" s="721"/>
      <c r="BT929" s="3"/>
      <c r="BU929" s="525"/>
      <c r="BV929" s="3"/>
      <c r="BW929" s="721"/>
      <c r="BX929" s="3"/>
      <c r="BY929" s="525"/>
      <c r="BZ929" s="3"/>
      <c r="CA929" s="721"/>
      <c r="CB929" s="3"/>
      <c r="CC929" s="525"/>
      <c r="CD929" s="3"/>
      <c r="CE929" s="721"/>
      <c r="CF929" s="3"/>
      <c r="CG929" s="525"/>
      <c r="CH929" s="3"/>
      <c r="CI929" s="721"/>
      <c r="CJ929" s="3"/>
      <c r="CK929" s="525"/>
      <c r="CL929" s="3"/>
      <c r="CM929" s="721"/>
      <c r="CN929" s="3"/>
      <c r="CO929" s="525"/>
      <c r="CP929" s="3"/>
      <c r="CQ929" s="721"/>
      <c r="CR929" s="3"/>
      <c r="CS929" s="525"/>
      <c r="CT929" s="3"/>
      <c r="CU929" s="721"/>
      <c r="CV929" s="3"/>
      <c r="CW929" s="525"/>
      <c r="CX929" s="3"/>
      <c r="CY929" s="721"/>
      <c r="CZ929" s="3"/>
      <c r="DA929" s="525"/>
      <c r="DB929" s="3"/>
      <c r="DC929" s="721"/>
      <c r="DD929" s="3"/>
      <c r="DE929" s="525"/>
      <c r="DF929" s="3"/>
      <c r="DG929" s="721"/>
      <c r="DH929" s="3"/>
      <c r="DI929" s="525"/>
      <c r="DJ929" s="3"/>
      <c r="DK929" s="721"/>
      <c r="DL929" s="3"/>
      <c r="DM929" s="525"/>
      <c r="DN929" s="3"/>
      <c r="DO929" s="721"/>
      <c r="DP929" s="3"/>
      <c r="DQ929" s="525"/>
      <c r="DR929" s="3"/>
      <c r="DS929" s="721"/>
      <c r="DT929" s="3"/>
      <c r="DU929" s="525"/>
      <c r="DV929" s="3"/>
      <c r="DW929" s="721"/>
      <c r="DX929" s="3"/>
      <c r="DY929" s="525"/>
      <c r="DZ929" s="3"/>
      <c r="EA929" s="721"/>
      <c r="EB929" s="3"/>
      <c r="EC929" s="525"/>
      <c r="ED929" s="3"/>
      <c r="EE929" s="721"/>
      <c r="EF929" s="3"/>
      <c r="EG929" s="525"/>
      <c r="EH929" s="3"/>
      <c r="EI929" s="721"/>
      <c r="EJ929" s="3"/>
      <c r="EK929" s="525"/>
      <c r="EL929" s="3"/>
      <c r="EM929" s="721"/>
      <c r="EN929" s="3"/>
      <c r="EO929" s="525"/>
      <c r="EP929" s="3"/>
      <c r="EQ929" s="721"/>
      <c r="ER929" s="3"/>
      <c r="ES929" s="525"/>
      <c r="ET929" s="3"/>
      <c r="EU929" s="721"/>
      <c r="EV929" s="3"/>
      <c r="EW929" s="525"/>
      <c r="EX929" s="3"/>
      <c r="EY929" s="721"/>
      <c r="EZ929" s="3"/>
      <c r="FA929" s="525"/>
      <c r="FB929" s="3"/>
      <c r="FC929" s="721"/>
      <c r="FD929" s="3"/>
      <c r="FE929" s="525"/>
      <c r="FF929" s="3"/>
      <c r="FG929" s="721"/>
      <c r="FH929" s="3"/>
      <c r="FI929" s="525"/>
      <c r="FJ929" s="3"/>
      <c r="FK929" s="721"/>
      <c r="FL929" s="3"/>
      <c r="FM929" s="525"/>
      <c r="FN929" s="3"/>
      <c r="FO929" s="721"/>
      <c r="FP929" s="3"/>
      <c r="FQ929" s="525"/>
      <c r="FR929" s="3"/>
      <c r="FS929" s="721"/>
      <c r="FT929" s="3"/>
      <c r="FU929" s="525"/>
      <c r="FV929" s="3"/>
      <c r="FW929" s="721"/>
      <c r="FX929" s="3"/>
      <c r="FY929" s="525"/>
      <c r="FZ929" s="3"/>
      <c r="GA929" s="721"/>
      <c r="GB929" s="3"/>
      <c r="GC929" s="525"/>
      <c r="GD929" s="3"/>
      <c r="GE929" s="721"/>
      <c r="GF929" s="3"/>
      <c r="GG929" s="525"/>
      <c r="GH929" s="3"/>
      <c r="GI929" s="721"/>
      <c r="GJ929" s="3"/>
      <c r="GK929" s="525"/>
      <c r="GL929" s="3"/>
      <c r="GM929" s="721"/>
      <c r="GN929" s="3"/>
      <c r="GO929" s="525"/>
      <c r="GP929" s="3"/>
      <c r="GQ929" s="721"/>
      <c r="GR929" s="3"/>
      <c r="GS929" s="525"/>
      <c r="GT929" s="3"/>
      <c r="GU929" s="721"/>
      <c r="GV929" s="3"/>
      <c r="GW929" s="525"/>
      <c r="GX929" s="3"/>
      <c r="GY929" s="721"/>
      <c r="GZ929" s="3"/>
      <c r="HA929" s="525"/>
      <c r="HB929" s="3"/>
      <c r="HC929" s="721"/>
      <c r="HD929" s="3"/>
      <c r="HE929" s="525"/>
      <c r="HF929" s="3"/>
      <c r="HG929" s="721"/>
      <c r="HH929" s="3"/>
      <c r="HI929" s="525"/>
      <c r="HJ929" s="3"/>
      <c r="HK929" s="721"/>
      <c r="HL929" s="3"/>
      <c r="HM929" s="525"/>
      <c r="HN929" s="3"/>
      <c r="HO929" s="721"/>
      <c r="HP929" s="3"/>
      <c r="HQ929" s="525"/>
      <c r="HR929" s="3"/>
      <c r="HS929" s="721"/>
      <c r="HT929" s="3"/>
      <c r="HU929" s="525"/>
      <c r="HV929" s="3"/>
      <c r="HW929" s="721"/>
      <c r="HX929" s="3"/>
      <c r="HY929" s="525"/>
      <c r="HZ929" s="3"/>
      <c r="IA929" s="721"/>
      <c r="IB929" s="3"/>
      <c r="IC929" s="525"/>
      <c r="ID929" s="3"/>
      <c r="IE929" s="721"/>
      <c r="IF929" s="3"/>
      <c r="IG929" s="525"/>
      <c r="IH929" s="3"/>
      <c r="II929" s="721"/>
      <c r="IJ929" s="3"/>
      <c r="IK929" s="525"/>
      <c r="IL929" s="3"/>
      <c r="IM929" s="721"/>
      <c r="IN929" s="3"/>
      <c r="IO929" s="525"/>
      <c r="IP929" s="3"/>
      <c r="IQ929" s="721"/>
      <c r="IR929" s="3"/>
      <c r="IS929" s="525"/>
      <c r="IT929" s="3"/>
      <c r="IU929" s="721"/>
      <c r="IV929" s="3"/>
      <c r="IW929" s="525"/>
      <c r="IX929" s="3"/>
      <c r="IY929" s="721"/>
      <c r="IZ929" s="3"/>
      <c r="JA929" s="525"/>
      <c r="JB929" s="3"/>
      <c r="JC929" s="721"/>
      <c r="JD929" s="3"/>
      <c r="JE929" s="525"/>
      <c r="JF929" s="3"/>
      <c r="JG929" s="721"/>
      <c r="JH929" s="3"/>
      <c r="JI929" s="525"/>
      <c r="JJ929" s="3"/>
      <c r="JK929" s="721"/>
      <c r="JL929" s="3"/>
      <c r="JM929" s="525"/>
      <c r="JN929" s="3"/>
      <c r="JO929" s="721"/>
      <c r="JP929" s="3"/>
      <c r="JQ929" s="525"/>
      <c r="JR929" s="3"/>
      <c r="JS929" s="721"/>
      <c r="JT929" s="3"/>
      <c r="JU929" s="525"/>
      <c r="JV929" s="3"/>
      <c r="JW929" s="721"/>
      <c r="JX929" s="3"/>
      <c r="JY929" s="525"/>
      <c r="JZ929" s="3"/>
      <c r="KA929" s="721"/>
      <c r="KB929" s="3"/>
      <c r="KC929" s="525"/>
      <c r="KD929" s="3"/>
      <c r="KE929" s="721"/>
      <c r="KF929" s="3"/>
      <c r="KG929" s="525"/>
      <c r="KH929" s="3"/>
      <c r="KI929" s="721"/>
      <c r="KJ929" s="3"/>
      <c r="KK929" s="525"/>
      <c r="KL929" s="3"/>
      <c r="KM929" s="721"/>
      <c r="KN929" s="3"/>
      <c r="KO929" s="525"/>
      <c r="KP929" s="3"/>
      <c r="KQ929" s="721"/>
      <c r="KR929" s="3"/>
      <c r="KS929" s="525"/>
      <c r="KT929" s="3"/>
      <c r="KU929" s="721"/>
      <c r="KV929" s="3"/>
      <c r="KW929" s="525"/>
      <c r="KX929" s="3"/>
      <c r="KY929" s="721"/>
      <c r="KZ929" s="3"/>
      <c r="LA929" s="525"/>
      <c r="LB929" s="3"/>
      <c r="LC929" s="721"/>
      <c r="LD929" s="3"/>
      <c r="LE929" s="525"/>
      <c r="LF929" s="3"/>
      <c r="LG929" s="721"/>
      <c r="LH929" s="3"/>
      <c r="LI929" s="525"/>
      <c r="LJ929" s="3"/>
      <c r="LK929" s="721"/>
      <c r="LL929" s="3"/>
      <c r="LM929" s="525"/>
      <c r="LN929" s="3"/>
      <c r="LO929" s="721"/>
      <c r="LP929" s="3"/>
      <c r="LQ929" s="525"/>
      <c r="LR929" s="3"/>
      <c r="LS929" s="721"/>
      <c r="LT929" s="3"/>
      <c r="LU929" s="525"/>
      <c r="LV929" s="3"/>
      <c r="LW929" s="721"/>
      <c r="LX929" s="3"/>
      <c r="LY929" s="525"/>
      <c r="LZ929" s="3"/>
      <c r="MA929" s="721"/>
      <c r="MB929" s="3"/>
      <c r="MC929" s="525"/>
      <c r="MD929" s="3"/>
      <c r="ME929" s="721"/>
      <c r="MF929" s="3"/>
      <c r="MG929" s="525"/>
      <c r="MH929" s="3"/>
      <c r="MI929" s="721"/>
      <c r="MJ929" s="3"/>
      <c r="MK929" s="525"/>
      <c r="ML929" s="3"/>
      <c r="MM929" s="721"/>
      <c r="MN929" s="3"/>
      <c r="MO929" s="525"/>
      <c r="MP929" s="3"/>
      <c r="MQ929" s="721"/>
      <c r="MR929" s="3"/>
      <c r="MS929" s="525"/>
      <c r="MT929" s="3"/>
      <c r="MU929" s="721"/>
      <c r="MV929" s="3"/>
      <c r="MW929" s="525"/>
      <c r="MX929" s="3"/>
      <c r="MY929" s="721"/>
      <c r="MZ929" s="3"/>
      <c r="NA929" s="525"/>
      <c r="NB929" s="3"/>
      <c r="NC929" s="721"/>
      <c r="ND929" s="3"/>
      <c r="NE929" s="525"/>
      <c r="NF929" s="3"/>
      <c r="NG929" s="721"/>
      <c r="NH929" s="3"/>
      <c r="NI929" s="525"/>
      <c r="NJ929" s="3"/>
      <c r="NK929" s="721"/>
      <c r="NL929" s="3"/>
      <c r="NM929" s="525"/>
      <c r="NN929" s="3"/>
      <c r="NO929" s="721"/>
      <c r="NP929" s="3"/>
      <c r="NQ929" s="525"/>
      <c r="NR929" s="3"/>
      <c r="NS929" s="721"/>
      <c r="NT929" s="3"/>
      <c r="NU929" s="525"/>
      <c r="NV929" s="3"/>
      <c r="NW929" s="721"/>
      <c r="NX929" s="3"/>
      <c r="NY929" s="525"/>
      <c r="NZ929" s="3"/>
      <c r="OA929" s="721"/>
      <c r="OB929" s="3"/>
      <c r="OC929" s="525"/>
      <c r="OD929" s="3"/>
      <c r="OE929" s="721"/>
      <c r="OF929" s="3"/>
      <c r="OG929" s="525"/>
      <c r="OH929" s="3"/>
      <c r="OI929" s="721"/>
      <c r="OJ929" s="3"/>
      <c r="OK929" s="525"/>
      <c r="OL929" s="3"/>
      <c r="OM929" s="721"/>
      <c r="ON929" s="3"/>
      <c r="OO929" s="525"/>
      <c r="OP929" s="3"/>
      <c r="OQ929" s="721"/>
      <c r="OR929" s="3"/>
      <c r="OS929" s="525"/>
      <c r="OT929" s="3"/>
      <c r="OU929" s="721"/>
      <c r="OV929" s="3"/>
      <c r="OW929" s="525"/>
      <c r="OX929" s="3"/>
      <c r="OY929" s="721"/>
      <c r="OZ929" s="3"/>
      <c r="PA929" s="525"/>
      <c r="PB929" s="3"/>
      <c r="PC929" s="721"/>
      <c r="PD929" s="3"/>
      <c r="PE929" s="525"/>
      <c r="PF929" s="3"/>
      <c r="PG929" s="721"/>
      <c r="PH929" s="3"/>
      <c r="PI929" s="525"/>
      <c r="PJ929" s="3"/>
      <c r="PK929" s="721"/>
      <c r="PL929" s="3"/>
      <c r="PM929" s="525"/>
      <c r="PN929" s="3"/>
      <c r="PO929" s="721"/>
      <c r="PP929" s="3"/>
      <c r="PQ929" s="525"/>
      <c r="PR929" s="3"/>
      <c r="PS929" s="721"/>
      <c r="PT929" s="3"/>
      <c r="PU929" s="525"/>
      <c r="PV929" s="3"/>
      <c r="PW929" s="721"/>
      <c r="PX929" s="3"/>
      <c r="PY929" s="525"/>
      <c r="PZ929" s="3"/>
      <c r="QA929" s="721"/>
      <c r="QB929" s="3"/>
      <c r="QC929" s="525"/>
      <c r="QD929" s="3"/>
      <c r="QE929" s="721"/>
      <c r="QF929" s="3"/>
      <c r="QG929" s="525"/>
      <c r="QH929" s="3"/>
      <c r="QI929" s="721"/>
      <c r="QJ929" s="3"/>
      <c r="QK929" s="525"/>
      <c r="QL929" s="3"/>
      <c r="QM929" s="721"/>
      <c r="QN929" s="3"/>
      <c r="QO929" s="525"/>
      <c r="QP929" s="3"/>
      <c r="QQ929" s="721"/>
      <c r="QR929" s="3"/>
      <c r="QS929" s="525"/>
      <c r="QT929" s="3"/>
      <c r="QU929" s="721"/>
      <c r="QV929" s="3"/>
      <c r="QW929" s="525"/>
      <c r="QX929" s="3"/>
      <c r="QY929" s="721"/>
      <c r="QZ929" s="3"/>
      <c r="RA929" s="525"/>
      <c r="RB929" s="3"/>
      <c r="RC929" s="721"/>
      <c r="RD929" s="3"/>
      <c r="RE929" s="525"/>
      <c r="RF929" s="3"/>
      <c r="RG929" s="721"/>
      <c r="RH929" s="3"/>
      <c r="RI929" s="525"/>
      <c r="RJ929" s="3"/>
      <c r="RK929" s="721"/>
      <c r="RL929" s="3"/>
      <c r="RM929" s="525"/>
      <c r="RN929" s="3"/>
      <c r="RO929" s="721"/>
      <c r="RP929" s="3"/>
      <c r="RQ929" s="525"/>
      <c r="RR929" s="3"/>
      <c r="RS929" s="721"/>
      <c r="RT929" s="3"/>
      <c r="RU929" s="525"/>
      <c r="RV929" s="3"/>
      <c r="RW929" s="721"/>
      <c r="RX929" s="3"/>
      <c r="RY929" s="525"/>
      <c r="RZ929" s="3"/>
      <c r="SA929" s="721"/>
      <c r="SB929" s="3"/>
      <c r="SC929" s="525"/>
      <c r="SD929" s="3"/>
      <c r="SE929" s="721"/>
      <c r="SF929" s="3"/>
      <c r="SG929" s="525"/>
      <c r="SH929" s="3"/>
      <c r="SI929" s="721"/>
      <c r="SJ929" s="3"/>
      <c r="SK929" s="525"/>
      <c r="SL929" s="3"/>
      <c r="SM929" s="721"/>
      <c r="SN929" s="3"/>
      <c r="SO929" s="525"/>
      <c r="SP929" s="3"/>
      <c r="SQ929" s="721"/>
      <c r="SR929" s="3"/>
      <c r="SS929" s="525"/>
      <c r="ST929" s="3"/>
      <c r="SU929" s="721"/>
      <c r="SV929" s="3"/>
      <c r="SW929" s="525"/>
      <c r="SX929" s="3"/>
      <c r="SY929" s="721"/>
      <c r="SZ929" s="3"/>
      <c r="TA929" s="525"/>
      <c r="TB929" s="3"/>
      <c r="TC929" s="721"/>
      <c r="TD929" s="3"/>
      <c r="TE929" s="525"/>
      <c r="TF929" s="3"/>
      <c r="TG929" s="721"/>
      <c r="TH929" s="3"/>
      <c r="TI929" s="525"/>
      <c r="TJ929" s="3"/>
      <c r="TK929" s="721"/>
      <c r="TL929" s="3"/>
      <c r="TM929" s="525"/>
      <c r="TN929" s="3"/>
      <c r="TO929" s="721"/>
      <c r="TP929" s="3"/>
      <c r="TQ929" s="525"/>
      <c r="TR929" s="3"/>
      <c r="TS929" s="721"/>
      <c r="TT929" s="3"/>
      <c r="TU929" s="525"/>
      <c r="TV929" s="3"/>
      <c r="TW929" s="721"/>
      <c r="TX929" s="3"/>
      <c r="TY929" s="525"/>
      <c r="TZ929" s="3"/>
      <c r="UA929" s="721"/>
      <c r="UB929" s="3"/>
      <c r="UC929" s="525"/>
      <c r="UD929" s="3"/>
      <c r="UE929" s="721"/>
      <c r="UF929" s="3"/>
      <c r="UG929" s="525"/>
      <c r="UH929" s="3"/>
      <c r="UI929" s="721"/>
      <c r="UJ929" s="3"/>
      <c r="UK929" s="525"/>
      <c r="UL929" s="3"/>
      <c r="UM929" s="721"/>
      <c r="UN929" s="3"/>
      <c r="UO929" s="525"/>
      <c r="UP929" s="3"/>
      <c r="UQ929" s="721"/>
      <c r="UR929" s="3"/>
      <c r="US929" s="525"/>
      <c r="UT929" s="3"/>
      <c r="UU929" s="721"/>
      <c r="UV929" s="3"/>
      <c r="UW929" s="525"/>
      <c r="UX929" s="3"/>
      <c r="UY929" s="721"/>
      <c r="UZ929" s="3"/>
      <c r="VA929" s="525"/>
      <c r="VB929" s="3"/>
      <c r="VC929" s="721"/>
      <c r="VD929" s="3"/>
      <c r="VE929" s="525"/>
      <c r="VF929" s="3"/>
      <c r="VG929" s="721"/>
      <c r="VH929" s="3"/>
      <c r="VI929" s="525"/>
      <c r="VJ929" s="3"/>
      <c r="VK929" s="721"/>
      <c r="VL929" s="3"/>
      <c r="VM929" s="525"/>
      <c r="VN929" s="3"/>
      <c r="VO929" s="721"/>
      <c r="VP929" s="3"/>
      <c r="VQ929" s="525"/>
      <c r="VR929" s="3"/>
      <c r="VS929" s="721"/>
      <c r="VT929" s="3"/>
      <c r="VU929" s="525"/>
      <c r="VV929" s="3"/>
      <c r="VW929" s="721"/>
      <c r="VX929" s="3"/>
      <c r="VY929" s="525"/>
      <c r="VZ929" s="3"/>
      <c r="WA929" s="721"/>
      <c r="WB929" s="3"/>
      <c r="WC929" s="525"/>
      <c r="WD929" s="3"/>
      <c r="WE929" s="721"/>
      <c r="WF929" s="3"/>
      <c r="WG929" s="525"/>
      <c r="WH929" s="3"/>
      <c r="WI929" s="721"/>
      <c r="WJ929" s="3"/>
      <c r="WK929" s="525"/>
      <c r="WL929" s="3"/>
      <c r="WM929" s="721"/>
      <c r="WN929" s="3"/>
      <c r="WO929" s="525"/>
      <c r="WP929" s="3"/>
      <c r="WQ929" s="721"/>
      <c r="WR929" s="3"/>
      <c r="WS929" s="525"/>
      <c r="WT929" s="3"/>
      <c r="WU929" s="721"/>
      <c r="WV929" s="3"/>
      <c r="WW929" s="525"/>
      <c r="WX929" s="3"/>
      <c r="WY929" s="721"/>
      <c r="WZ929" s="3"/>
      <c r="XA929" s="525"/>
      <c r="XB929" s="3"/>
      <c r="XC929" s="721"/>
      <c r="XD929" s="3"/>
      <c r="XE929" s="525"/>
      <c r="XF929" s="3"/>
      <c r="XG929" s="721"/>
      <c r="XH929" s="3"/>
      <c r="XI929" s="525"/>
      <c r="XJ929" s="3"/>
      <c r="XK929" s="721"/>
      <c r="XL929" s="3"/>
      <c r="XM929" s="525"/>
      <c r="XN929" s="3"/>
      <c r="XO929" s="721"/>
      <c r="XP929" s="3"/>
      <c r="XQ929" s="525"/>
      <c r="XR929" s="3"/>
      <c r="XS929" s="721"/>
      <c r="XT929" s="3"/>
      <c r="XU929" s="525"/>
      <c r="XV929" s="3"/>
      <c r="XW929" s="721"/>
      <c r="XX929" s="3"/>
      <c r="XY929" s="525"/>
      <c r="XZ929" s="3"/>
      <c r="YA929" s="721"/>
      <c r="YB929" s="3"/>
      <c r="YC929" s="525"/>
      <c r="YD929" s="3"/>
      <c r="YE929" s="721"/>
      <c r="YF929" s="3"/>
      <c r="YG929" s="525"/>
      <c r="YH929" s="3"/>
      <c r="YI929" s="721"/>
      <c r="YJ929" s="3"/>
      <c r="YK929" s="525"/>
      <c r="YL929" s="3"/>
      <c r="YM929" s="721"/>
      <c r="YN929" s="3"/>
      <c r="YO929" s="525"/>
      <c r="YP929" s="3"/>
      <c r="YQ929" s="721"/>
      <c r="YR929" s="3"/>
      <c r="YS929" s="525"/>
      <c r="YT929" s="3"/>
      <c r="YU929" s="721"/>
      <c r="YV929" s="3"/>
      <c r="YW929" s="525"/>
      <c r="YX929" s="3"/>
      <c r="YY929" s="721"/>
      <c r="YZ929" s="3"/>
      <c r="ZA929" s="525"/>
      <c r="ZB929" s="3"/>
      <c r="ZC929" s="721"/>
      <c r="ZD929" s="3"/>
      <c r="ZE929" s="525"/>
      <c r="ZF929" s="3"/>
      <c r="ZG929" s="721"/>
      <c r="ZH929" s="3"/>
      <c r="ZI929" s="525"/>
      <c r="ZJ929" s="3"/>
      <c r="ZK929" s="721"/>
      <c r="ZL929" s="3"/>
      <c r="ZM929" s="525"/>
      <c r="ZN929" s="3"/>
      <c r="ZO929" s="721"/>
      <c r="ZP929" s="3"/>
      <c r="ZQ929" s="525"/>
      <c r="ZR929" s="3"/>
      <c r="ZS929" s="721"/>
      <c r="ZT929" s="3"/>
      <c r="ZU929" s="525"/>
      <c r="ZV929" s="3"/>
      <c r="ZW929" s="721"/>
      <c r="ZX929" s="3"/>
      <c r="ZY929" s="525"/>
      <c r="ZZ929" s="3"/>
      <c r="AAA929" s="721"/>
      <c r="AAB929" s="3"/>
      <c r="AAC929" s="525"/>
      <c r="AAD929" s="3"/>
      <c r="AAE929" s="721"/>
      <c r="AAF929" s="3"/>
      <c r="AAG929" s="525"/>
      <c r="AAH929" s="3"/>
      <c r="AAI929" s="721"/>
      <c r="AAJ929" s="3"/>
      <c r="AAK929" s="525"/>
      <c r="AAL929" s="3"/>
      <c r="AAM929" s="721"/>
      <c r="AAN929" s="3"/>
      <c r="AAO929" s="525"/>
      <c r="AAP929" s="3"/>
      <c r="AAQ929" s="721"/>
      <c r="AAR929" s="3"/>
      <c r="AAS929" s="525"/>
      <c r="AAT929" s="3"/>
      <c r="AAU929" s="721"/>
      <c r="AAV929" s="3"/>
      <c r="AAW929" s="525"/>
      <c r="AAX929" s="3"/>
      <c r="AAY929" s="721"/>
      <c r="AAZ929" s="3"/>
      <c r="ABA929" s="525"/>
      <c r="ABB929" s="3"/>
      <c r="ABC929" s="721"/>
      <c r="ABD929" s="3"/>
      <c r="ABE929" s="525"/>
      <c r="ABF929" s="3"/>
      <c r="ABG929" s="721"/>
      <c r="ABH929" s="3"/>
      <c r="ABI929" s="525"/>
      <c r="ABJ929" s="3"/>
      <c r="ABK929" s="721"/>
      <c r="ABL929" s="3"/>
      <c r="ABM929" s="525"/>
      <c r="ABN929" s="3"/>
      <c r="ABO929" s="721"/>
      <c r="ABP929" s="3"/>
      <c r="ABQ929" s="525"/>
      <c r="ABR929" s="3"/>
      <c r="ABS929" s="721"/>
      <c r="ABT929" s="3"/>
      <c r="ABU929" s="525"/>
      <c r="ABV929" s="3"/>
      <c r="ABW929" s="721"/>
      <c r="ABX929" s="3"/>
      <c r="ABY929" s="525"/>
      <c r="ABZ929" s="3"/>
      <c r="ACA929" s="721"/>
      <c r="ACB929" s="3"/>
      <c r="ACC929" s="525"/>
      <c r="ACD929" s="3"/>
      <c r="ACE929" s="721"/>
      <c r="ACF929" s="3"/>
      <c r="ACG929" s="525"/>
      <c r="ACH929" s="3"/>
      <c r="ACI929" s="721"/>
      <c r="ACJ929" s="3"/>
      <c r="ACK929" s="525"/>
      <c r="ACL929" s="3"/>
      <c r="ACM929" s="721"/>
      <c r="ACN929" s="3"/>
      <c r="ACO929" s="525"/>
      <c r="ACP929" s="3"/>
      <c r="ACQ929" s="721"/>
      <c r="ACR929" s="3"/>
      <c r="ACS929" s="525"/>
      <c r="ACT929" s="3"/>
      <c r="ACU929" s="721"/>
      <c r="ACV929" s="3"/>
      <c r="ACW929" s="525"/>
      <c r="ACX929" s="3"/>
      <c r="ACY929" s="721"/>
      <c r="ACZ929" s="3"/>
      <c r="ADA929" s="525"/>
      <c r="ADB929" s="3"/>
      <c r="ADC929" s="721"/>
      <c r="ADD929" s="3"/>
      <c r="ADE929" s="525"/>
      <c r="ADF929" s="3"/>
      <c r="ADG929" s="721"/>
      <c r="ADH929" s="3"/>
      <c r="ADI929" s="525"/>
      <c r="ADJ929" s="3"/>
      <c r="ADK929" s="721"/>
      <c r="ADL929" s="3"/>
      <c r="ADM929" s="525"/>
      <c r="ADN929" s="3"/>
      <c r="ADO929" s="721"/>
      <c r="ADP929" s="3"/>
      <c r="ADQ929" s="525"/>
      <c r="ADR929" s="3"/>
      <c r="ADS929" s="721"/>
      <c r="ADT929" s="3"/>
      <c r="ADU929" s="525"/>
      <c r="ADV929" s="3"/>
      <c r="ADW929" s="721"/>
      <c r="ADX929" s="3"/>
      <c r="ADY929" s="525"/>
      <c r="ADZ929" s="3"/>
      <c r="AEA929" s="721"/>
      <c r="AEB929" s="3"/>
      <c r="AEC929" s="525"/>
      <c r="AED929" s="3"/>
      <c r="AEE929" s="721"/>
      <c r="AEF929" s="3"/>
      <c r="AEG929" s="525"/>
      <c r="AEH929" s="3"/>
      <c r="AEI929" s="721"/>
      <c r="AEJ929" s="3"/>
      <c r="AEK929" s="525"/>
      <c r="AEL929" s="3"/>
      <c r="AEM929" s="721"/>
      <c r="AEN929" s="3"/>
      <c r="AEO929" s="525"/>
      <c r="AEP929" s="3"/>
      <c r="AEQ929" s="721"/>
      <c r="AER929" s="3"/>
      <c r="AES929" s="525"/>
      <c r="AET929" s="3"/>
      <c r="AEU929" s="721"/>
      <c r="AEV929" s="3"/>
      <c r="AEW929" s="525"/>
      <c r="AEX929" s="3"/>
      <c r="AEY929" s="721"/>
      <c r="AEZ929" s="3"/>
      <c r="AFA929" s="525"/>
      <c r="AFB929" s="3"/>
      <c r="AFC929" s="721"/>
      <c r="AFD929" s="3"/>
      <c r="AFE929" s="525"/>
      <c r="AFF929" s="3"/>
      <c r="AFG929" s="721"/>
      <c r="AFH929" s="3"/>
      <c r="AFI929" s="525"/>
      <c r="AFJ929" s="3"/>
      <c r="AFK929" s="721"/>
      <c r="AFL929" s="3"/>
      <c r="AFM929" s="525"/>
      <c r="AFN929" s="3"/>
      <c r="AFO929" s="721"/>
      <c r="AFP929" s="3"/>
      <c r="AFQ929" s="525"/>
      <c r="AFR929" s="3"/>
      <c r="AFS929" s="721"/>
      <c r="AFT929" s="3"/>
      <c r="AFU929" s="525"/>
      <c r="AFV929" s="3"/>
      <c r="AFW929" s="721"/>
      <c r="AFX929" s="3"/>
      <c r="AFY929" s="525"/>
      <c r="AFZ929" s="3"/>
      <c r="AGA929" s="721"/>
      <c r="AGB929" s="3"/>
      <c r="AGC929" s="525"/>
      <c r="AGD929" s="3"/>
      <c r="AGE929" s="721"/>
      <c r="AGF929" s="3"/>
      <c r="AGG929" s="525"/>
      <c r="AGH929" s="3"/>
      <c r="AGI929" s="721"/>
      <c r="AGJ929" s="3"/>
      <c r="AGK929" s="525"/>
      <c r="AGL929" s="3"/>
      <c r="AGM929" s="721"/>
      <c r="AGN929" s="3"/>
      <c r="AGO929" s="525"/>
      <c r="AGP929" s="3"/>
      <c r="AGQ929" s="721"/>
      <c r="AGR929" s="3"/>
      <c r="AGS929" s="525"/>
      <c r="AGT929" s="3"/>
      <c r="AGU929" s="721"/>
      <c r="AGV929" s="3"/>
      <c r="AGW929" s="525"/>
      <c r="AGX929" s="3"/>
      <c r="AGY929" s="721"/>
      <c r="AGZ929" s="3"/>
      <c r="AHA929" s="525"/>
      <c r="AHB929" s="3"/>
      <c r="AHC929" s="721"/>
      <c r="AHD929" s="3"/>
      <c r="AHE929" s="525"/>
      <c r="AHF929" s="3"/>
      <c r="AHG929" s="721"/>
      <c r="AHH929" s="3"/>
      <c r="AHI929" s="525"/>
      <c r="AHJ929" s="3"/>
      <c r="AHK929" s="721"/>
      <c r="AHL929" s="3"/>
      <c r="AHM929" s="525"/>
      <c r="AHN929" s="3"/>
      <c r="AHO929" s="721"/>
      <c r="AHP929" s="3"/>
      <c r="AHQ929" s="525"/>
      <c r="AHR929" s="3"/>
      <c r="AHS929" s="721"/>
      <c r="AHT929" s="3"/>
      <c r="AHU929" s="525"/>
      <c r="AHV929" s="3"/>
      <c r="AHW929" s="721"/>
      <c r="AHX929" s="3"/>
      <c r="AHY929" s="525"/>
      <c r="AHZ929" s="3"/>
      <c r="AIA929" s="721"/>
      <c r="AIB929" s="3"/>
      <c r="AIC929" s="525"/>
      <c r="AID929" s="3"/>
      <c r="AIE929" s="721"/>
      <c r="AIF929" s="3"/>
      <c r="AIG929" s="525"/>
      <c r="AIH929" s="3"/>
      <c r="AII929" s="721"/>
      <c r="AIJ929" s="3"/>
      <c r="AIK929" s="525"/>
      <c r="AIL929" s="3"/>
      <c r="AIM929" s="721"/>
      <c r="AIN929" s="3"/>
      <c r="AIO929" s="525"/>
      <c r="AIP929" s="3"/>
      <c r="AIQ929" s="721"/>
      <c r="AIR929" s="3"/>
      <c r="AIS929" s="525"/>
      <c r="AIT929" s="3"/>
      <c r="AIU929" s="721"/>
      <c r="AIV929" s="3"/>
      <c r="AIW929" s="525"/>
      <c r="AIX929" s="3"/>
      <c r="AIY929" s="721"/>
      <c r="AIZ929" s="3"/>
      <c r="AJA929" s="525"/>
      <c r="AJB929" s="3"/>
      <c r="AJC929" s="721"/>
      <c r="AJD929" s="3"/>
      <c r="AJE929" s="525"/>
      <c r="AJF929" s="3"/>
      <c r="AJG929" s="721"/>
      <c r="AJH929" s="3"/>
      <c r="AJI929" s="525"/>
      <c r="AJJ929" s="3"/>
      <c r="AJK929" s="721"/>
      <c r="AJL929" s="3"/>
      <c r="AJM929" s="525"/>
      <c r="AJN929" s="3"/>
      <c r="AJO929" s="721"/>
      <c r="AJP929" s="3"/>
      <c r="AJQ929" s="525"/>
      <c r="AJR929" s="3"/>
      <c r="AJS929" s="721"/>
      <c r="AJT929" s="3"/>
      <c r="AJU929" s="525"/>
      <c r="AJV929" s="3"/>
      <c r="AJW929" s="721"/>
      <c r="AJX929" s="3"/>
      <c r="AJY929" s="525"/>
      <c r="AJZ929" s="3"/>
      <c r="AKA929" s="721"/>
      <c r="AKB929" s="3"/>
      <c r="AKC929" s="525"/>
      <c r="AKD929" s="3"/>
      <c r="AKE929" s="721"/>
      <c r="AKF929" s="3"/>
      <c r="AKG929" s="525"/>
      <c r="AKH929" s="3"/>
      <c r="AKI929" s="721"/>
      <c r="AKJ929" s="3"/>
      <c r="AKK929" s="525"/>
      <c r="AKL929" s="3"/>
      <c r="AKM929" s="721"/>
      <c r="AKN929" s="3"/>
      <c r="AKO929" s="525"/>
      <c r="AKP929" s="3"/>
      <c r="AKQ929" s="721"/>
      <c r="AKR929" s="3"/>
      <c r="AKS929" s="525"/>
      <c r="AKT929" s="3"/>
      <c r="AKU929" s="721"/>
      <c r="AKV929" s="3"/>
      <c r="AKW929" s="525"/>
      <c r="AKX929" s="3"/>
      <c r="AKY929" s="721"/>
      <c r="AKZ929" s="3"/>
      <c r="ALA929" s="525"/>
      <c r="ALB929" s="3"/>
      <c r="ALC929" s="721"/>
      <c r="ALD929" s="3"/>
      <c r="ALE929" s="525"/>
      <c r="ALF929" s="3"/>
      <c r="ALG929" s="721"/>
      <c r="ALH929" s="3"/>
      <c r="ALI929" s="525"/>
      <c r="ALJ929" s="3"/>
      <c r="ALK929" s="721"/>
      <c r="ALL929" s="3"/>
      <c r="ALM929" s="525"/>
      <c r="ALN929" s="3"/>
      <c r="ALO929" s="721"/>
      <c r="ALP929" s="3"/>
      <c r="ALQ929" s="525"/>
      <c r="ALR929" s="3"/>
      <c r="ALS929" s="721"/>
      <c r="ALT929" s="3"/>
      <c r="ALU929" s="525"/>
      <c r="ALV929" s="3"/>
      <c r="ALW929" s="721"/>
      <c r="ALX929" s="3"/>
      <c r="ALY929" s="525"/>
      <c r="ALZ929" s="3"/>
      <c r="AMA929" s="721"/>
      <c r="AMB929" s="3"/>
      <c r="AMC929" s="525"/>
      <c r="AMD929" s="3"/>
      <c r="AME929" s="721"/>
      <c r="AMF929" s="3"/>
      <c r="AMG929" s="525"/>
      <c r="AMH929" s="3"/>
      <c r="AMI929" s="721"/>
      <c r="AMJ929" s="3"/>
      <c r="AMK929" s="525"/>
      <c r="AML929" s="3"/>
      <c r="AMM929" s="721"/>
      <c r="AMN929" s="3"/>
      <c r="AMO929" s="525"/>
      <c r="AMP929" s="3"/>
      <c r="AMQ929" s="721"/>
      <c r="AMR929" s="3"/>
      <c r="AMS929" s="525"/>
      <c r="AMT929" s="3"/>
      <c r="AMU929" s="721"/>
      <c r="AMV929" s="3"/>
      <c r="AMW929" s="525"/>
      <c r="AMX929" s="3"/>
      <c r="AMY929" s="721"/>
      <c r="AMZ929" s="3"/>
      <c r="ANA929" s="525"/>
      <c r="ANB929" s="3"/>
      <c r="ANC929" s="721"/>
      <c r="AND929" s="3"/>
      <c r="ANE929" s="525"/>
      <c r="ANF929" s="3"/>
      <c r="ANG929" s="721"/>
      <c r="ANH929" s="3"/>
      <c r="ANI929" s="525"/>
      <c r="ANJ929" s="3"/>
      <c r="ANK929" s="721"/>
      <c r="ANL929" s="3"/>
      <c r="ANM929" s="525"/>
      <c r="ANN929" s="3"/>
      <c r="ANO929" s="721"/>
      <c r="ANP929" s="3"/>
      <c r="ANQ929" s="525"/>
      <c r="ANR929" s="3"/>
      <c r="ANS929" s="721"/>
      <c r="ANT929" s="3"/>
      <c r="ANU929" s="525"/>
      <c r="ANV929" s="3"/>
      <c r="ANW929" s="721"/>
      <c r="ANX929" s="3"/>
      <c r="ANY929" s="525"/>
      <c r="ANZ929" s="3"/>
      <c r="AOA929" s="721"/>
      <c r="AOB929" s="3"/>
      <c r="AOC929" s="525"/>
      <c r="AOD929" s="3"/>
      <c r="AOE929" s="721"/>
      <c r="AOF929" s="3"/>
      <c r="AOG929" s="525"/>
      <c r="AOH929" s="3"/>
      <c r="AOI929" s="721"/>
      <c r="AOJ929" s="3"/>
      <c r="AOK929" s="525"/>
      <c r="AOL929" s="3"/>
      <c r="AOM929" s="721"/>
      <c r="AON929" s="3"/>
      <c r="AOO929" s="525"/>
      <c r="AOP929" s="3"/>
      <c r="AOQ929" s="721"/>
      <c r="AOR929" s="3"/>
      <c r="AOS929" s="525"/>
      <c r="AOT929" s="3"/>
      <c r="AOU929" s="721"/>
      <c r="AOV929" s="3"/>
      <c r="AOW929" s="525"/>
      <c r="AOX929" s="3"/>
      <c r="AOY929" s="721"/>
      <c r="AOZ929" s="3"/>
      <c r="APA929" s="525"/>
      <c r="APB929" s="3"/>
      <c r="APC929" s="721"/>
      <c r="APD929" s="3"/>
      <c r="APE929" s="525"/>
      <c r="APF929" s="3"/>
      <c r="APG929" s="721"/>
      <c r="APH929" s="3"/>
      <c r="API929" s="525"/>
      <c r="APJ929" s="3"/>
      <c r="APK929" s="721"/>
      <c r="APL929" s="3"/>
      <c r="APM929" s="525"/>
      <c r="APN929" s="3"/>
      <c r="APO929" s="721"/>
      <c r="APP929" s="3"/>
      <c r="APQ929" s="525"/>
      <c r="APR929" s="3"/>
      <c r="APS929" s="721"/>
      <c r="APT929" s="3"/>
      <c r="APU929" s="525"/>
      <c r="APV929" s="3"/>
      <c r="APW929" s="721"/>
      <c r="APX929" s="3"/>
      <c r="APY929" s="525"/>
      <c r="APZ929" s="3"/>
      <c r="AQA929" s="721"/>
      <c r="AQB929" s="3"/>
      <c r="AQC929" s="525"/>
      <c r="AQD929" s="3"/>
      <c r="AQE929" s="721"/>
      <c r="AQF929" s="3"/>
      <c r="AQG929" s="525"/>
      <c r="AQH929" s="3"/>
      <c r="AQI929" s="721"/>
      <c r="AQJ929" s="3"/>
      <c r="AQK929" s="525"/>
      <c r="AQL929" s="3"/>
      <c r="AQM929" s="721"/>
      <c r="AQN929" s="3"/>
      <c r="AQO929" s="525"/>
      <c r="AQP929" s="3"/>
      <c r="AQQ929" s="721"/>
      <c r="AQR929" s="3"/>
      <c r="AQS929" s="525"/>
      <c r="AQT929" s="3"/>
      <c r="AQU929" s="721"/>
      <c r="AQV929" s="3"/>
      <c r="AQW929" s="525"/>
      <c r="AQX929" s="3"/>
      <c r="AQY929" s="721"/>
      <c r="AQZ929" s="3"/>
      <c r="ARA929" s="525"/>
      <c r="ARB929" s="3"/>
      <c r="ARC929" s="721"/>
      <c r="ARD929" s="3"/>
      <c r="ARE929" s="525"/>
      <c r="ARF929" s="3"/>
      <c r="ARG929" s="721"/>
      <c r="ARH929" s="3"/>
      <c r="ARI929" s="525"/>
      <c r="ARJ929" s="3"/>
      <c r="ARK929" s="721"/>
      <c r="ARL929" s="3"/>
      <c r="ARM929" s="525"/>
      <c r="ARN929" s="3"/>
      <c r="ARO929" s="721"/>
      <c r="ARP929" s="3"/>
      <c r="ARQ929" s="525"/>
      <c r="ARR929" s="3"/>
      <c r="ARS929" s="721"/>
      <c r="ART929" s="3"/>
      <c r="ARU929" s="525"/>
      <c r="ARV929" s="3"/>
      <c r="ARW929" s="721"/>
      <c r="ARX929" s="3"/>
      <c r="ARY929" s="525"/>
      <c r="ARZ929" s="3"/>
      <c r="ASA929" s="721"/>
      <c r="ASB929" s="3"/>
      <c r="ASC929" s="525"/>
      <c r="ASD929" s="3"/>
      <c r="ASE929" s="721"/>
      <c r="ASF929" s="3"/>
      <c r="ASG929" s="525"/>
      <c r="ASH929" s="3"/>
      <c r="ASI929" s="721"/>
      <c r="ASJ929" s="3"/>
      <c r="ASK929" s="525"/>
      <c r="ASL929" s="3"/>
      <c r="ASM929" s="721"/>
      <c r="ASN929" s="3"/>
      <c r="ASO929" s="525"/>
      <c r="ASP929" s="3"/>
      <c r="ASQ929" s="721"/>
      <c r="ASR929" s="3"/>
      <c r="ASS929" s="525"/>
      <c r="AST929" s="3"/>
      <c r="ASU929" s="721"/>
      <c r="ASV929" s="3"/>
      <c r="ASW929" s="525"/>
      <c r="ASX929" s="3"/>
      <c r="ASY929" s="721"/>
      <c r="ASZ929" s="3"/>
      <c r="ATA929" s="525"/>
      <c r="ATB929" s="3"/>
      <c r="ATC929" s="721"/>
      <c r="ATD929" s="3"/>
      <c r="ATE929" s="525"/>
      <c r="ATF929" s="3"/>
      <c r="ATG929" s="721"/>
      <c r="ATH929" s="3"/>
      <c r="ATI929" s="525"/>
      <c r="ATJ929" s="3"/>
      <c r="ATK929" s="721"/>
      <c r="ATL929" s="3"/>
      <c r="ATM929" s="525"/>
      <c r="ATN929" s="3"/>
      <c r="ATO929" s="721"/>
      <c r="ATP929" s="3"/>
      <c r="ATQ929" s="525"/>
      <c r="ATR929" s="3"/>
      <c r="ATS929" s="721"/>
      <c r="ATT929" s="3"/>
      <c r="ATU929" s="525"/>
      <c r="ATV929" s="3"/>
      <c r="ATW929" s="721"/>
      <c r="ATX929" s="3"/>
      <c r="ATY929" s="525"/>
      <c r="ATZ929" s="3"/>
      <c r="AUA929" s="721"/>
      <c r="AUB929" s="3"/>
      <c r="AUC929" s="525"/>
      <c r="AUD929" s="3"/>
      <c r="AUE929" s="721"/>
      <c r="AUF929" s="3"/>
      <c r="AUG929" s="525"/>
      <c r="AUH929" s="3"/>
      <c r="AUI929" s="721"/>
      <c r="AUJ929" s="3"/>
      <c r="AUK929" s="525"/>
      <c r="AUL929" s="3"/>
      <c r="AUM929" s="721"/>
      <c r="AUN929" s="3"/>
      <c r="AUO929" s="525"/>
      <c r="AUP929" s="3"/>
      <c r="AUQ929" s="721"/>
      <c r="AUR929" s="3"/>
      <c r="AUS929" s="525"/>
      <c r="AUT929" s="3"/>
      <c r="AUU929" s="721"/>
      <c r="AUV929" s="3"/>
      <c r="AUW929" s="525"/>
      <c r="AUX929" s="3"/>
      <c r="AUY929" s="721"/>
      <c r="AUZ929" s="3"/>
      <c r="AVA929" s="525"/>
      <c r="AVB929" s="3"/>
      <c r="AVC929" s="721"/>
      <c r="AVD929" s="3"/>
      <c r="AVE929" s="525"/>
      <c r="AVF929" s="3"/>
      <c r="AVG929" s="721"/>
      <c r="AVH929" s="3"/>
      <c r="AVI929" s="525"/>
      <c r="AVJ929" s="3"/>
      <c r="AVK929" s="721"/>
      <c r="AVL929" s="3"/>
      <c r="AVM929" s="525"/>
      <c r="AVN929" s="3"/>
      <c r="AVO929" s="721"/>
      <c r="AVP929" s="3"/>
      <c r="AVQ929" s="525"/>
      <c r="AVR929" s="3"/>
      <c r="AVS929" s="721"/>
      <c r="AVT929" s="3"/>
      <c r="AVU929" s="525"/>
      <c r="AVV929" s="3"/>
      <c r="AVW929" s="721"/>
      <c r="AVX929" s="3"/>
      <c r="AVY929" s="525"/>
      <c r="AVZ929" s="3"/>
      <c r="AWA929" s="721"/>
      <c r="AWB929" s="3"/>
      <c r="AWC929" s="525"/>
      <c r="AWD929" s="3"/>
      <c r="AWE929" s="721"/>
      <c r="AWF929" s="3"/>
      <c r="AWG929" s="525"/>
      <c r="AWH929" s="3"/>
      <c r="AWI929" s="721"/>
      <c r="AWJ929" s="3"/>
      <c r="AWK929" s="525"/>
      <c r="AWL929" s="3"/>
      <c r="AWM929" s="721"/>
      <c r="AWN929" s="3"/>
      <c r="AWO929" s="525"/>
      <c r="AWP929" s="3"/>
      <c r="AWQ929" s="721"/>
      <c r="AWR929" s="3"/>
      <c r="AWS929" s="525"/>
      <c r="AWT929" s="3"/>
      <c r="AWU929" s="721"/>
      <c r="AWV929" s="3"/>
      <c r="AWW929" s="525"/>
      <c r="AWX929" s="3"/>
      <c r="AWY929" s="721"/>
      <c r="AWZ929" s="3"/>
      <c r="AXA929" s="525"/>
      <c r="AXB929" s="3"/>
      <c r="AXC929" s="721"/>
      <c r="AXD929" s="3"/>
      <c r="AXE929" s="525"/>
      <c r="AXF929" s="3"/>
      <c r="AXG929" s="721"/>
      <c r="AXH929" s="3"/>
      <c r="AXI929" s="525"/>
      <c r="AXJ929" s="3"/>
      <c r="AXK929" s="721"/>
      <c r="AXL929" s="3"/>
      <c r="AXM929" s="525"/>
      <c r="AXN929" s="3"/>
      <c r="AXO929" s="721"/>
      <c r="AXP929" s="3"/>
      <c r="AXQ929" s="525"/>
      <c r="AXR929" s="3"/>
      <c r="AXS929" s="721"/>
      <c r="AXT929" s="3"/>
      <c r="AXU929" s="525"/>
      <c r="AXV929" s="3"/>
      <c r="AXW929" s="721"/>
      <c r="AXX929" s="3"/>
      <c r="AXY929" s="525"/>
      <c r="AXZ929" s="3"/>
      <c r="AYA929" s="721"/>
      <c r="AYB929" s="3"/>
      <c r="AYC929" s="525"/>
      <c r="AYD929" s="3"/>
      <c r="AYE929" s="721"/>
      <c r="AYF929" s="3"/>
      <c r="AYG929" s="525"/>
      <c r="AYH929" s="3"/>
      <c r="AYI929" s="721"/>
      <c r="AYJ929" s="3"/>
      <c r="AYK929" s="525"/>
      <c r="AYL929" s="3"/>
      <c r="AYM929" s="721"/>
      <c r="AYN929" s="3"/>
      <c r="AYO929" s="525"/>
      <c r="AYP929" s="3"/>
      <c r="AYQ929" s="721"/>
      <c r="AYR929" s="3"/>
      <c r="AYS929" s="525"/>
      <c r="AYT929" s="3"/>
      <c r="AYU929" s="721"/>
      <c r="AYV929" s="3"/>
      <c r="AYW929" s="525"/>
      <c r="AYX929" s="3"/>
      <c r="AYY929" s="721"/>
      <c r="AYZ929" s="3"/>
      <c r="AZA929" s="525"/>
      <c r="AZB929" s="3"/>
      <c r="AZC929" s="721"/>
      <c r="AZD929" s="3"/>
      <c r="AZE929" s="525"/>
      <c r="AZF929" s="3"/>
      <c r="AZG929" s="721"/>
      <c r="AZH929" s="3"/>
      <c r="AZI929" s="525"/>
      <c r="AZJ929" s="3"/>
      <c r="AZK929" s="721"/>
      <c r="AZL929" s="3"/>
      <c r="AZM929" s="525"/>
      <c r="AZN929" s="3"/>
      <c r="AZO929" s="721"/>
      <c r="AZP929" s="3"/>
      <c r="AZQ929" s="525"/>
      <c r="AZR929" s="3"/>
      <c r="AZS929" s="721"/>
      <c r="AZT929" s="3"/>
      <c r="AZU929" s="525"/>
      <c r="AZV929" s="3"/>
      <c r="AZW929" s="721"/>
      <c r="AZX929" s="3"/>
      <c r="AZY929" s="525"/>
      <c r="AZZ929" s="3"/>
      <c r="BAA929" s="721"/>
      <c r="BAB929" s="3"/>
      <c r="BAC929" s="525"/>
      <c r="BAD929" s="3"/>
      <c r="BAE929" s="721"/>
      <c r="BAF929" s="3"/>
      <c r="BAG929" s="525"/>
      <c r="BAH929" s="3"/>
      <c r="BAI929" s="721"/>
      <c r="BAJ929" s="3"/>
      <c r="BAK929" s="525"/>
      <c r="BAL929" s="3"/>
      <c r="BAM929" s="721"/>
      <c r="BAN929" s="3"/>
      <c r="BAO929" s="525"/>
      <c r="BAP929" s="3"/>
      <c r="BAQ929" s="721"/>
      <c r="BAR929" s="3"/>
      <c r="BAS929" s="525"/>
      <c r="BAT929" s="3"/>
      <c r="BAU929" s="721"/>
      <c r="BAV929" s="3"/>
      <c r="BAW929" s="525"/>
      <c r="BAX929" s="3"/>
      <c r="BAY929" s="721"/>
      <c r="BAZ929" s="3"/>
      <c r="BBA929" s="525"/>
      <c r="BBB929" s="3"/>
      <c r="BBC929" s="721"/>
      <c r="BBD929" s="3"/>
      <c r="BBE929" s="525"/>
      <c r="BBF929" s="3"/>
      <c r="BBG929" s="721"/>
      <c r="BBH929" s="3"/>
      <c r="BBI929" s="525"/>
      <c r="BBJ929" s="3"/>
      <c r="BBK929" s="721"/>
      <c r="BBL929" s="3"/>
      <c r="BBM929" s="525"/>
      <c r="BBN929" s="3"/>
      <c r="BBO929" s="721"/>
      <c r="BBP929" s="3"/>
      <c r="BBQ929" s="525"/>
      <c r="BBR929" s="3"/>
      <c r="BBS929" s="721"/>
      <c r="BBT929" s="3"/>
      <c r="BBU929" s="525"/>
      <c r="BBV929" s="3"/>
      <c r="BBW929" s="721"/>
      <c r="BBX929" s="3"/>
      <c r="BBY929" s="525"/>
      <c r="BBZ929" s="3"/>
      <c r="BCA929" s="721"/>
      <c r="BCB929" s="3"/>
      <c r="BCC929" s="525"/>
      <c r="BCD929" s="3"/>
      <c r="BCE929" s="721"/>
      <c r="BCF929" s="3"/>
      <c r="BCG929" s="525"/>
      <c r="BCH929" s="3"/>
      <c r="BCI929" s="721"/>
      <c r="BCJ929" s="3"/>
      <c r="BCK929" s="525"/>
      <c r="BCL929" s="3"/>
      <c r="BCM929" s="721"/>
      <c r="BCN929" s="3"/>
      <c r="BCO929" s="525"/>
      <c r="BCP929" s="3"/>
      <c r="BCQ929" s="721"/>
      <c r="BCR929" s="3"/>
      <c r="BCS929" s="525"/>
      <c r="BCT929" s="3"/>
      <c r="BCU929" s="721"/>
      <c r="BCV929" s="3"/>
      <c r="BCW929" s="525"/>
      <c r="BCX929" s="3"/>
      <c r="BCY929" s="721"/>
      <c r="BCZ929" s="3"/>
      <c r="BDA929" s="525"/>
      <c r="BDB929" s="3"/>
      <c r="BDC929" s="721"/>
      <c r="BDD929" s="3"/>
      <c r="BDE929" s="525"/>
      <c r="BDF929" s="3"/>
      <c r="BDG929" s="721"/>
      <c r="BDH929" s="3"/>
      <c r="BDI929" s="525"/>
      <c r="BDJ929" s="3"/>
      <c r="BDK929" s="721"/>
      <c r="BDL929" s="3"/>
      <c r="BDM929" s="525"/>
      <c r="BDN929" s="3"/>
      <c r="BDO929" s="721"/>
      <c r="BDP929" s="3"/>
      <c r="BDQ929" s="525"/>
      <c r="BDR929" s="3"/>
      <c r="BDS929" s="721"/>
      <c r="BDT929" s="3"/>
      <c r="BDU929" s="525"/>
      <c r="BDV929" s="3"/>
      <c r="BDW929" s="721"/>
      <c r="BDX929" s="3"/>
      <c r="BDY929" s="525"/>
      <c r="BDZ929" s="3"/>
      <c r="BEA929" s="721"/>
      <c r="BEB929" s="3"/>
      <c r="BEC929" s="525"/>
      <c r="BED929" s="3"/>
      <c r="BEE929" s="721"/>
      <c r="BEF929" s="3"/>
      <c r="BEG929" s="525"/>
      <c r="BEH929" s="3"/>
      <c r="BEI929" s="721"/>
      <c r="BEJ929" s="3"/>
      <c r="BEK929" s="525"/>
      <c r="BEL929" s="3"/>
      <c r="BEM929" s="721"/>
      <c r="BEN929" s="3"/>
      <c r="BEO929" s="525"/>
      <c r="BEP929" s="3"/>
      <c r="BEQ929" s="721"/>
      <c r="BER929" s="3"/>
      <c r="BES929" s="525"/>
      <c r="BET929" s="3"/>
      <c r="BEU929" s="721"/>
      <c r="BEV929" s="3"/>
      <c r="BEW929" s="525"/>
      <c r="BEX929" s="3"/>
      <c r="BEY929" s="721"/>
      <c r="BEZ929" s="3"/>
      <c r="BFA929" s="525"/>
      <c r="BFB929" s="3"/>
      <c r="BFC929" s="721"/>
      <c r="BFD929" s="3"/>
      <c r="BFE929" s="525"/>
      <c r="BFF929" s="3"/>
      <c r="BFG929" s="721"/>
      <c r="BFH929" s="3"/>
      <c r="BFI929" s="525"/>
      <c r="BFJ929" s="3"/>
      <c r="BFK929" s="721"/>
      <c r="BFL929" s="3"/>
      <c r="BFM929" s="525"/>
      <c r="BFN929" s="3"/>
      <c r="BFO929" s="721"/>
      <c r="BFP929" s="3"/>
      <c r="BFQ929" s="525"/>
      <c r="BFR929" s="3"/>
      <c r="BFS929" s="721"/>
      <c r="BFT929" s="3"/>
      <c r="BFU929" s="525"/>
      <c r="BFV929" s="3"/>
      <c r="BFW929" s="721"/>
      <c r="BFX929" s="3"/>
      <c r="BFY929" s="525"/>
      <c r="BFZ929" s="3"/>
      <c r="BGA929" s="721"/>
      <c r="BGB929" s="3"/>
      <c r="BGC929" s="525"/>
      <c r="BGD929" s="3"/>
      <c r="BGE929" s="721"/>
      <c r="BGF929" s="3"/>
      <c r="BGG929" s="525"/>
      <c r="BGH929" s="3"/>
      <c r="BGI929" s="721"/>
      <c r="BGJ929" s="3"/>
      <c r="BGK929" s="525"/>
      <c r="BGL929" s="3"/>
      <c r="BGM929" s="721"/>
      <c r="BGN929" s="3"/>
      <c r="BGO929" s="525"/>
      <c r="BGP929" s="3"/>
      <c r="BGQ929" s="721"/>
      <c r="BGR929" s="3"/>
      <c r="BGS929" s="525"/>
      <c r="BGT929" s="3"/>
      <c r="BGU929" s="721"/>
      <c r="BGV929" s="3"/>
      <c r="BGW929" s="525"/>
      <c r="BGX929" s="3"/>
      <c r="BGY929" s="721"/>
      <c r="BGZ929" s="3"/>
      <c r="BHA929" s="525"/>
      <c r="BHB929" s="3"/>
      <c r="BHC929" s="721"/>
      <c r="BHD929" s="3"/>
      <c r="BHE929" s="525"/>
      <c r="BHF929" s="3"/>
      <c r="BHG929" s="721"/>
      <c r="BHH929" s="3"/>
      <c r="BHI929" s="525"/>
      <c r="BHJ929" s="3"/>
      <c r="BHK929" s="721"/>
      <c r="BHL929" s="3"/>
      <c r="BHM929" s="525"/>
      <c r="BHN929" s="3"/>
      <c r="BHO929" s="721"/>
      <c r="BHP929" s="3"/>
      <c r="BHQ929" s="525"/>
      <c r="BHR929" s="3"/>
      <c r="BHS929" s="721"/>
      <c r="BHT929" s="3"/>
      <c r="BHU929" s="525"/>
      <c r="BHV929" s="3"/>
      <c r="BHW929" s="721"/>
      <c r="BHX929" s="3"/>
      <c r="BHY929" s="525"/>
      <c r="BHZ929" s="3"/>
      <c r="BIA929" s="721"/>
      <c r="BIB929" s="3"/>
      <c r="BIC929" s="525"/>
      <c r="BID929" s="3"/>
      <c r="BIE929" s="721"/>
      <c r="BIF929" s="3"/>
      <c r="BIG929" s="525"/>
      <c r="BIH929" s="3"/>
      <c r="BII929" s="721"/>
      <c r="BIJ929" s="3"/>
      <c r="BIK929" s="525"/>
      <c r="BIL929" s="3"/>
      <c r="BIM929" s="721"/>
      <c r="BIN929" s="3"/>
      <c r="BIO929" s="525"/>
      <c r="BIP929" s="3"/>
      <c r="BIQ929" s="721"/>
      <c r="BIR929" s="3"/>
      <c r="BIS929" s="525"/>
      <c r="BIT929" s="3"/>
      <c r="BIU929" s="721"/>
      <c r="BIV929" s="3"/>
      <c r="BIW929" s="525"/>
      <c r="BIX929" s="3"/>
      <c r="BIY929" s="721"/>
      <c r="BIZ929" s="3"/>
      <c r="BJA929" s="525"/>
      <c r="BJB929" s="3"/>
      <c r="BJC929" s="721"/>
      <c r="BJD929" s="3"/>
      <c r="BJE929" s="525"/>
      <c r="BJF929" s="3"/>
      <c r="BJG929" s="721"/>
      <c r="BJH929" s="3"/>
      <c r="BJI929" s="525"/>
      <c r="BJJ929" s="3"/>
      <c r="BJK929" s="721"/>
      <c r="BJL929" s="3"/>
      <c r="BJM929" s="525"/>
      <c r="BJN929" s="3"/>
      <c r="BJO929" s="721"/>
      <c r="BJP929" s="3"/>
      <c r="BJQ929" s="525"/>
      <c r="BJR929" s="3"/>
      <c r="BJS929" s="721"/>
      <c r="BJT929" s="3"/>
      <c r="BJU929" s="525"/>
      <c r="BJV929" s="3"/>
      <c r="BJW929" s="721"/>
      <c r="BJX929" s="3"/>
      <c r="BJY929" s="525"/>
      <c r="BJZ929" s="3"/>
      <c r="BKA929" s="721"/>
      <c r="BKB929" s="3"/>
      <c r="BKC929" s="525"/>
      <c r="BKD929" s="3"/>
      <c r="BKE929" s="721"/>
      <c r="BKF929" s="3"/>
      <c r="BKG929" s="525"/>
      <c r="BKH929" s="3"/>
      <c r="BKI929" s="721"/>
      <c r="BKJ929" s="3"/>
      <c r="BKK929" s="525"/>
      <c r="BKL929" s="3"/>
      <c r="BKM929" s="721"/>
      <c r="BKN929" s="3"/>
      <c r="BKO929" s="525"/>
      <c r="BKP929" s="3"/>
      <c r="BKQ929" s="721"/>
      <c r="BKR929" s="3"/>
      <c r="BKS929" s="525"/>
      <c r="BKT929" s="3"/>
      <c r="BKU929" s="721"/>
      <c r="BKV929" s="3"/>
      <c r="BKW929" s="525"/>
      <c r="BKX929" s="3"/>
      <c r="BKY929" s="721"/>
      <c r="BKZ929" s="3"/>
      <c r="BLA929" s="525"/>
      <c r="BLB929" s="3"/>
      <c r="BLC929" s="721"/>
      <c r="BLD929" s="3"/>
      <c r="BLE929" s="525"/>
      <c r="BLF929" s="3"/>
      <c r="BLG929" s="721"/>
      <c r="BLH929" s="3"/>
      <c r="BLI929" s="525"/>
      <c r="BLJ929" s="3"/>
      <c r="BLK929" s="721"/>
      <c r="BLL929" s="3"/>
      <c r="BLM929" s="525"/>
      <c r="BLN929" s="3"/>
      <c r="BLO929" s="721"/>
      <c r="BLP929" s="3"/>
      <c r="BLQ929" s="525"/>
      <c r="BLR929" s="3"/>
      <c r="BLS929" s="721"/>
      <c r="BLT929" s="3"/>
      <c r="BLU929" s="525"/>
      <c r="BLV929" s="3"/>
      <c r="BLW929" s="721"/>
      <c r="BLX929" s="3"/>
      <c r="BLY929" s="525"/>
      <c r="BLZ929" s="3"/>
      <c r="BMA929" s="721"/>
      <c r="BMB929" s="3"/>
      <c r="BMC929" s="525"/>
      <c r="BMD929" s="3"/>
      <c r="BME929" s="721"/>
      <c r="BMF929" s="3"/>
      <c r="BMG929" s="525"/>
      <c r="BMH929" s="3"/>
      <c r="BMI929" s="721"/>
      <c r="BMJ929" s="3"/>
      <c r="BMK929" s="525"/>
      <c r="BML929" s="3"/>
      <c r="BMM929" s="721"/>
      <c r="BMN929" s="3"/>
      <c r="BMO929" s="525"/>
      <c r="BMP929" s="3"/>
      <c r="BMQ929" s="721"/>
      <c r="BMR929" s="3"/>
      <c r="BMS929" s="525"/>
      <c r="BMT929" s="3"/>
      <c r="BMU929" s="721"/>
      <c r="BMV929" s="3"/>
      <c r="BMW929" s="525"/>
      <c r="BMX929" s="3"/>
      <c r="BMY929" s="721"/>
      <c r="BMZ929" s="3"/>
      <c r="BNA929" s="525"/>
      <c r="BNB929" s="3"/>
      <c r="BNC929" s="721"/>
      <c r="BND929" s="3"/>
      <c r="BNE929" s="525"/>
      <c r="BNF929" s="3"/>
      <c r="BNG929" s="721"/>
      <c r="BNH929" s="3"/>
      <c r="BNI929" s="525"/>
      <c r="BNJ929" s="3"/>
      <c r="BNK929" s="721"/>
      <c r="BNL929" s="3"/>
      <c r="BNM929" s="525"/>
      <c r="BNN929" s="3"/>
      <c r="BNO929" s="721"/>
      <c r="BNP929" s="3"/>
      <c r="BNQ929" s="525"/>
      <c r="BNR929" s="3"/>
      <c r="BNS929" s="721"/>
      <c r="BNT929" s="3"/>
      <c r="BNU929" s="525"/>
      <c r="BNV929" s="3"/>
      <c r="BNW929" s="721"/>
      <c r="BNX929" s="3"/>
      <c r="BNY929" s="525"/>
      <c r="BNZ929" s="3"/>
      <c r="BOA929" s="721"/>
      <c r="BOB929" s="3"/>
      <c r="BOC929" s="525"/>
      <c r="BOD929" s="3"/>
      <c r="BOE929" s="721"/>
      <c r="BOF929" s="3"/>
      <c r="BOG929" s="525"/>
      <c r="BOH929" s="3"/>
      <c r="BOI929" s="721"/>
      <c r="BOJ929" s="3"/>
      <c r="BOK929" s="525"/>
      <c r="BOL929" s="3"/>
      <c r="BOM929" s="721"/>
      <c r="BON929" s="3"/>
      <c r="BOO929" s="525"/>
      <c r="BOP929" s="3"/>
      <c r="BOQ929" s="721"/>
      <c r="BOR929" s="3"/>
      <c r="BOS929" s="525"/>
      <c r="BOT929" s="3"/>
      <c r="BOU929" s="721"/>
      <c r="BOV929" s="3"/>
      <c r="BOW929" s="525"/>
      <c r="BOX929" s="3"/>
      <c r="BOY929" s="721"/>
      <c r="BOZ929" s="3"/>
      <c r="BPA929" s="525"/>
      <c r="BPB929" s="3"/>
      <c r="BPC929" s="721"/>
      <c r="BPD929" s="3"/>
      <c r="BPE929" s="525"/>
      <c r="BPF929" s="3"/>
      <c r="BPG929" s="721"/>
      <c r="BPH929" s="3"/>
      <c r="BPI929" s="525"/>
      <c r="BPJ929" s="3"/>
      <c r="BPK929" s="721"/>
      <c r="BPL929" s="3"/>
      <c r="BPM929" s="525"/>
      <c r="BPN929" s="3"/>
      <c r="BPO929" s="721"/>
      <c r="BPP929" s="3"/>
      <c r="BPQ929" s="525"/>
      <c r="BPR929" s="3"/>
      <c r="BPS929" s="721"/>
      <c r="BPT929" s="3"/>
      <c r="BPU929" s="525"/>
      <c r="BPV929" s="3"/>
      <c r="BPW929" s="721"/>
      <c r="BPX929" s="3"/>
      <c r="BPY929" s="525"/>
      <c r="BPZ929" s="3"/>
      <c r="BQA929" s="721"/>
      <c r="BQB929" s="3"/>
      <c r="BQC929" s="525"/>
      <c r="BQD929" s="3"/>
      <c r="BQE929" s="721"/>
      <c r="BQF929" s="3"/>
      <c r="BQG929" s="525"/>
      <c r="BQH929" s="3"/>
      <c r="BQI929" s="721"/>
      <c r="BQJ929" s="3"/>
      <c r="BQK929" s="525"/>
      <c r="BQL929" s="3"/>
      <c r="BQM929" s="721"/>
      <c r="BQN929" s="3"/>
      <c r="BQO929" s="525"/>
      <c r="BQP929" s="3"/>
      <c r="BQQ929" s="721"/>
      <c r="BQR929" s="3"/>
      <c r="BQS929" s="525"/>
      <c r="BQT929" s="3"/>
      <c r="BQU929" s="721"/>
      <c r="BQV929" s="3"/>
      <c r="BQW929" s="525"/>
      <c r="BQX929" s="3"/>
      <c r="BQY929" s="721"/>
      <c r="BQZ929" s="3"/>
      <c r="BRA929" s="525"/>
      <c r="BRB929" s="3"/>
      <c r="BRC929" s="721"/>
      <c r="BRD929" s="3"/>
      <c r="BRE929" s="525"/>
      <c r="BRF929" s="3"/>
      <c r="BRG929" s="721"/>
      <c r="BRH929" s="3"/>
      <c r="BRI929" s="525"/>
      <c r="BRJ929" s="3"/>
      <c r="BRK929" s="721"/>
      <c r="BRL929" s="3"/>
      <c r="BRM929" s="525"/>
      <c r="BRN929" s="3"/>
      <c r="BRO929" s="721"/>
      <c r="BRP929" s="3"/>
      <c r="BRQ929" s="525"/>
      <c r="BRR929" s="3"/>
      <c r="BRS929" s="721"/>
      <c r="BRT929" s="3"/>
      <c r="BRU929" s="525"/>
      <c r="BRV929" s="3"/>
      <c r="BRW929" s="721"/>
      <c r="BRX929" s="3"/>
      <c r="BRY929" s="525"/>
      <c r="BRZ929" s="3"/>
      <c r="BSA929" s="721"/>
      <c r="BSB929" s="3"/>
      <c r="BSC929" s="525"/>
      <c r="BSD929" s="3"/>
      <c r="BSE929" s="721"/>
      <c r="BSF929" s="3"/>
      <c r="BSG929" s="525"/>
      <c r="BSH929" s="3"/>
      <c r="BSI929" s="721"/>
      <c r="BSJ929" s="3"/>
      <c r="BSK929" s="525"/>
      <c r="BSL929" s="3"/>
      <c r="BSM929" s="721"/>
      <c r="BSN929" s="3"/>
      <c r="BSO929" s="525"/>
      <c r="BSP929" s="3"/>
      <c r="BSQ929" s="721"/>
      <c r="BSR929" s="3"/>
      <c r="BSS929" s="525"/>
      <c r="BST929" s="3"/>
      <c r="BSU929" s="721"/>
      <c r="BSV929" s="3"/>
      <c r="BSW929" s="525"/>
      <c r="BSX929" s="3"/>
      <c r="BSY929" s="721"/>
      <c r="BSZ929" s="3"/>
      <c r="BTA929" s="525"/>
      <c r="BTB929" s="3"/>
      <c r="BTC929" s="721"/>
      <c r="BTD929" s="3"/>
      <c r="BTE929" s="525"/>
      <c r="BTF929" s="3"/>
      <c r="BTG929" s="721"/>
      <c r="BTH929" s="3"/>
      <c r="BTI929" s="525"/>
      <c r="BTJ929" s="3"/>
      <c r="BTK929" s="721"/>
      <c r="BTL929" s="3"/>
      <c r="BTM929" s="525"/>
      <c r="BTN929" s="3"/>
      <c r="BTO929" s="721"/>
      <c r="BTP929" s="3"/>
      <c r="BTQ929" s="525"/>
      <c r="BTR929" s="3"/>
      <c r="BTS929" s="721"/>
      <c r="BTT929" s="3"/>
      <c r="BTU929" s="525"/>
      <c r="BTV929" s="3"/>
      <c r="BTW929" s="721"/>
      <c r="BTX929" s="3"/>
      <c r="BTY929" s="525"/>
      <c r="BTZ929" s="3"/>
      <c r="BUA929" s="721"/>
      <c r="BUB929" s="3"/>
      <c r="BUC929" s="525"/>
      <c r="BUD929" s="3"/>
      <c r="BUE929" s="721"/>
      <c r="BUF929" s="3"/>
      <c r="BUG929" s="525"/>
      <c r="BUH929" s="3"/>
      <c r="BUI929" s="721"/>
      <c r="BUJ929" s="3"/>
      <c r="BUK929" s="525"/>
      <c r="BUL929" s="3"/>
      <c r="BUM929" s="721"/>
      <c r="BUN929" s="3"/>
      <c r="BUO929" s="525"/>
      <c r="BUP929" s="3"/>
      <c r="BUQ929" s="721"/>
      <c r="BUR929" s="3"/>
      <c r="BUS929" s="525"/>
      <c r="BUT929" s="3"/>
      <c r="BUU929" s="721"/>
      <c r="BUV929" s="3"/>
      <c r="BUW929" s="525"/>
      <c r="BUX929" s="3"/>
      <c r="BUY929" s="721"/>
      <c r="BUZ929" s="3"/>
      <c r="BVA929" s="525"/>
      <c r="BVB929" s="3"/>
      <c r="BVC929" s="721"/>
      <c r="BVD929" s="3"/>
      <c r="BVE929" s="525"/>
      <c r="BVF929" s="3"/>
      <c r="BVG929" s="721"/>
      <c r="BVH929" s="3"/>
      <c r="BVI929" s="525"/>
      <c r="BVJ929" s="3"/>
      <c r="BVK929" s="721"/>
      <c r="BVL929" s="3"/>
      <c r="BVM929" s="525"/>
      <c r="BVN929" s="3"/>
      <c r="BVO929" s="721"/>
      <c r="BVP929" s="3"/>
      <c r="BVQ929" s="525"/>
      <c r="BVR929" s="3"/>
      <c r="BVS929" s="721"/>
      <c r="BVT929" s="3"/>
      <c r="BVU929" s="525"/>
      <c r="BVV929" s="3"/>
      <c r="BVW929" s="721"/>
      <c r="BVX929" s="3"/>
      <c r="BVY929" s="525"/>
      <c r="BVZ929" s="3"/>
      <c r="BWA929" s="721"/>
      <c r="BWB929" s="3"/>
      <c r="BWC929" s="525"/>
      <c r="BWD929" s="3"/>
      <c r="BWE929" s="721"/>
      <c r="BWF929" s="3"/>
      <c r="BWG929" s="525"/>
      <c r="BWH929" s="3"/>
      <c r="BWI929" s="721"/>
      <c r="BWJ929" s="3"/>
      <c r="BWK929" s="525"/>
      <c r="BWL929" s="3"/>
      <c r="BWM929" s="721"/>
      <c r="BWN929" s="3"/>
      <c r="BWO929" s="525"/>
      <c r="BWP929" s="3"/>
      <c r="BWQ929" s="721"/>
      <c r="BWR929" s="3"/>
      <c r="BWS929" s="525"/>
      <c r="BWT929" s="3"/>
      <c r="BWU929" s="721"/>
      <c r="BWV929" s="3"/>
      <c r="BWW929" s="525"/>
      <c r="BWX929" s="3"/>
      <c r="BWY929" s="721"/>
      <c r="BWZ929" s="3"/>
      <c r="BXA929" s="525"/>
      <c r="BXB929" s="3"/>
      <c r="BXC929" s="721"/>
      <c r="BXD929" s="3"/>
      <c r="BXE929" s="525"/>
      <c r="BXF929" s="3"/>
      <c r="BXG929" s="721"/>
      <c r="BXH929" s="3"/>
      <c r="BXI929" s="525"/>
      <c r="BXJ929" s="3"/>
      <c r="BXK929" s="721"/>
      <c r="BXL929" s="3"/>
      <c r="BXM929" s="525"/>
      <c r="BXN929" s="3"/>
      <c r="BXO929" s="721"/>
      <c r="BXP929" s="3"/>
      <c r="BXQ929" s="525"/>
      <c r="BXR929" s="3"/>
      <c r="BXS929" s="721"/>
      <c r="BXT929" s="3"/>
      <c r="BXU929" s="525"/>
      <c r="BXV929" s="3"/>
      <c r="BXW929" s="721"/>
      <c r="BXX929" s="3"/>
      <c r="BXY929" s="525"/>
      <c r="BXZ929" s="3"/>
      <c r="BYA929" s="721"/>
      <c r="BYB929" s="3"/>
      <c r="BYC929" s="525"/>
      <c r="BYD929" s="3"/>
      <c r="BYE929" s="721"/>
      <c r="BYF929" s="3"/>
      <c r="BYG929" s="525"/>
      <c r="BYH929" s="3"/>
      <c r="BYI929" s="721"/>
      <c r="BYJ929" s="3"/>
      <c r="BYK929" s="525"/>
      <c r="BYL929" s="3"/>
      <c r="BYM929" s="721"/>
      <c r="BYN929" s="3"/>
      <c r="BYO929" s="525"/>
      <c r="BYP929" s="3"/>
      <c r="BYQ929" s="721"/>
      <c r="BYR929" s="3"/>
      <c r="BYS929" s="525"/>
      <c r="BYT929" s="3"/>
      <c r="BYU929" s="721"/>
      <c r="BYV929" s="3"/>
      <c r="BYW929" s="525"/>
      <c r="BYX929" s="3"/>
      <c r="BYY929" s="721"/>
      <c r="BYZ929" s="3"/>
      <c r="BZA929" s="525"/>
      <c r="BZB929" s="3"/>
      <c r="BZC929" s="721"/>
      <c r="BZD929" s="3"/>
      <c r="BZE929" s="525"/>
      <c r="BZF929" s="3"/>
      <c r="BZG929" s="721"/>
      <c r="BZH929" s="3"/>
      <c r="BZI929" s="525"/>
      <c r="BZJ929" s="3"/>
      <c r="BZK929" s="721"/>
      <c r="BZL929" s="3"/>
      <c r="BZM929" s="525"/>
      <c r="BZN929" s="3"/>
      <c r="BZO929" s="721"/>
      <c r="BZP929" s="3"/>
      <c r="BZQ929" s="525"/>
      <c r="BZR929" s="3"/>
      <c r="BZS929" s="721"/>
      <c r="BZT929" s="3"/>
      <c r="BZU929" s="525"/>
      <c r="BZV929" s="3"/>
      <c r="BZW929" s="721"/>
      <c r="BZX929" s="3"/>
      <c r="BZY929" s="525"/>
      <c r="BZZ929" s="3"/>
      <c r="CAA929" s="721"/>
      <c r="CAB929" s="3"/>
      <c r="CAC929" s="525"/>
      <c r="CAD929" s="3"/>
      <c r="CAE929" s="721"/>
      <c r="CAF929" s="3"/>
      <c r="CAG929" s="525"/>
      <c r="CAH929" s="3"/>
      <c r="CAI929" s="721"/>
      <c r="CAJ929" s="3"/>
      <c r="CAK929" s="525"/>
      <c r="CAL929" s="3"/>
      <c r="CAM929" s="721"/>
      <c r="CAN929" s="3"/>
      <c r="CAO929" s="525"/>
      <c r="CAP929" s="3"/>
      <c r="CAQ929" s="721"/>
      <c r="CAR929" s="3"/>
      <c r="CAS929" s="525"/>
      <c r="CAT929" s="3"/>
      <c r="CAU929" s="721"/>
      <c r="CAV929" s="3"/>
      <c r="CAW929" s="525"/>
      <c r="CAX929" s="3"/>
      <c r="CAY929" s="721"/>
      <c r="CAZ929" s="3"/>
      <c r="CBA929" s="525"/>
      <c r="CBB929" s="3"/>
      <c r="CBC929" s="721"/>
      <c r="CBD929" s="3"/>
      <c r="CBE929" s="525"/>
      <c r="CBF929" s="3"/>
      <c r="CBG929" s="721"/>
      <c r="CBH929" s="3"/>
      <c r="CBI929" s="525"/>
      <c r="CBJ929" s="3"/>
      <c r="CBK929" s="721"/>
      <c r="CBL929" s="3"/>
      <c r="CBM929" s="525"/>
      <c r="CBN929" s="3"/>
      <c r="CBO929" s="721"/>
      <c r="CBP929" s="3"/>
      <c r="CBQ929" s="525"/>
      <c r="CBR929" s="3"/>
      <c r="CBS929" s="721"/>
      <c r="CBT929" s="3"/>
      <c r="CBU929" s="525"/>
      <c r="CBV929" s="3"/>
      <c r="CBW929" s="721"/>
      <c r="CBX929" s="3"/>
      <c r="CBY929" s="525"/>
      <c r="CBZ929" s="3"/>
      <c r="CCA929" s="721"/>
      <c r="CCB929" s="3"/>
      <c r="CCC929" s="525"/>
      <c r="CCD929" s="3"/>
      <c r="CCE929" s="721"/>
      <c r="CCF929" s="3"/>
      <c r="CCG929" s="525"/>
      <c r="CCH929" s="3"/>
      <c r="CCI929" s="721"/>
      <c r="CCJ929" s="3"/>
      <c r="CCK929" s="525"/>
      <c r="CCL929" s="3"/>
      <c r="CCM929" s="721"/>
      <c r="CCN929" s="3"/>
      <c r="CCO929" s="525"/>
      <c r="CCP929" s="3"/>
      <c r="CCQ929" s="721"/>
      <c r="CCR929" s="3"/>
      <c r="CCS929" s="525"/>
      <c r="CCT929" s="3"/>
      <c r="CCU929" s="721"/>
      <c r="CCV929" s="3"/>
      <c r="CCW929" s="525"/>
      <c r="CCX929" s="3"/>
      <c r="CCY929" s="721"/>
      <c r="CCZ929" s="3"/>
      <c r="CDA929" s="525"/>
      <c r="CDB929" s="3"/>
      <c r="CDC929" s="721"/>
      <c r="CDD929" s="3"/>
      <c r="CDE929" s="525"/>
      <c r="CDF929" s="3"/>
      <c r="CDG929" s="721"/>
      <c r="CDH929" s="3"/>
      <c r="CDI929" s="525"/>
      <c r="CDJ929" s="3"/>
      <c r="CDK929" s="721"/>
      <c r="CDL929" s="3"/>
      <c r="CDM929" s="525"/>
      <c r="CDN929" s="3"/>
      <c r="CDO929" s="721"/>
      <c r="CDP929" s="3"/>
      <c r="CDQ929" s="525"/>
      <c r="CDR929" s="3"/>
      <c r="CDS929" s="721"/>
      <c r="CDT929" s="3"/>
      <c r="CDU929" s="525"/>
      <c r="CDV929" s="3"/>
      <c r="CDW929" s="721"/>
      <c r="CDX929" s="3"/>
      <c r="CDY929" s="525"/>
      <c r="CDZ929" s="3"/>
      <c r="CEA929" s="721"/>
      <c r="CEB929" s="3"/>
      <c r="CEC929" s="525"/>
      <c r="CED929" s="3"/>
      <c r="CEE929" s="721"/>
      <c r="CEF929" s="3"/>
      <c r="CEG929" s="525"/>
      <c r="CEH929" s="3"/>
      <c r="CEI929" s="721"/>
      <c r="CEJ929" s="3"/>
      <c r="CEK929" s="525"/>
      <c r="CEL929" s="3"/>
      <c r="CEM929" s="721"/>
      <c r="CEN929" s="3"/>
      <c r="CEO929" s="525"/>
      <c r="CEP929" s="3"/>
      <c r="CEQ929" s="721"/>
      <c r="CER929" s="3"/>
      <c r="CES929" s="525"/>
      <c r="CET929" s="3"/>
      <c r="CEU929" s="721"/>
      <c r="CEV929" s="3"/>
      <c r="CEW929" s="525"/>
      <c r="CEX929" s="3"/>
      <c r="CEY929" s="721"/>
      <c r="CEZ929" s="3"/>
      <c r="CFA929" s="525"/>
      <c r="CFB929" s="3"/>
      <c r="CFC929" s="721"/>
      <c r="CFD929" s="3"/>
      <c r="CFE929" s="525"/>
      <c r="CFF929" s="3"/>
      <c r="CFG929" s="721"/>
      <c r="CFH929" s="3"/>
      <c r="CFI929" s="525"/>
      <c r="CFJ929" s="3"/>
      <c r="CFK929" s="721"/>
      <c r="CFL929" s="3"/>
      <c r="CFM929" s="525"/>
      <c r="CFN929" s="3"/>
      <c r="CFO929" s="721"/>
      <c r="CFP929" s="3"/>
      <c r="CFQ929" s="525"/>
      <c r="CFR929" s="3"/>
      <c r="CFS929" s="721"/>
      <c r="CFT929" s="3"/>
      <c r="CFU929" s="525"/>
      <c r="CFV929" s="3"/>
      <c r="CFW929" s="721"/>
      <c r="CFX929" s="3"/>
      <c r="CFY929" s="525"/>
      <c r="CFZ929" s="3"/>
      <c r="CGA929" s="721"/>
      <c r="CGB929" s="3"/>
      <c r="CGC929" s="525"/>
      <c r="CGD929" s="3"/>
      <c r="CGE929" s="721"/>
      <c r="CGF929" s="3"/>
      <c r="CGG929" s="525"/>
      <c r="CGH929" s="3"/>
      <c r="CGI929" s="721"/>
      <c r="CGJ929" s="3"/>
      <c r="CGK929" s="525"/>
      <c r="CGL929" s="3"/>
      <c r="CGM929" s="721"/>
      <c r="CGN929" s="3"/>
      <c r="CGO929" s="525"/>
      <c r="CGP929" s="3"/>
      <c r="CGQ929" s="721"/>
      <c r="CGR929" s="3"/>
      <c r="CGS929" s="525"/>
      <c r="CGT929" s="3"/>
      <c r="CGU929" s="721"/>
      <c r="CGV929" s="3"/>
      <c r="CGW929" s="525"/>
      <c r="CGX929" s="3"/>
      <c r="CGY929" s="721"/>
      <c r="CGZ929" s="3"/>
      <c r="CHA929" s="525"/>
      <c r="CHB929" s="3"/>
      <c r="CHC929" s="721"/>
      <c r="CHD929" s="3"/>
      <c r="CHE929" s="525"/>
      <c r="CHF929" s="3"/>
      <c r="CHG929" s="721"/>
      <c r="CHH929" s="3"/>
      <c r="CHI929" s="525"/>
      <c r="CHJ929" s="3"/>
      <c r="CHK929" s="721"/>
      <c r="CHL929" s="3"/>
      <c r="CHM929" s="525"/>
      <c r="CHN929" s="3"/>
      <c r="CHO929" s="721"/>
      <c r="CHP929" s="3"/>
      <c r="CHQ929" s="525"/>
      <c r="CHR929" s="3"/>
      <c r="CHS929" s="721"/>
      <c r="CHT929" s="3"/>
      <c r="CHU929" s="525"/>
      <c r="CHV929" s="3"/>
      <c r="CHW929" s="721"/>
      <c r="CHX929" s="3"/>
      <c r="CHY929" s="525"/>
      <c r="CHZ929" s="3"/>
      <c r="CIA929" s="721"/>
      <c r="CIB929" s="3"/>
      <c r="CIC929" s="525"/>
      <c r="CID929" s="3"/>
      <c r="CIE929" s="721"/>
      <c r="CIF929" s="3"/>
      <c r="CIG929" s="525"/>
      <c r="CIH929" s="3"/>
      <c r="CII929" s="721"/>
      <c r="CIJ929" s="3"/>
      <c r="CIK929" s="525"/>
      <c r="CIL929" s="3"/>
      <c r="CIM929" s="721"/>
      <c r="CIN929" s="3"/>
      <c r="CIO929" s="525"/>
      <c r="CIP929" s="3"/>
      <c r="CIQ929" s="721"/>
      <c r="CIR929" s="3"/>
      <c r="CIS929" s="525"/>
      <c r="CIT929" s="3"/>
      <c r="CIU929" s="721"/>
      <c r="CIV929" s="3"/>
      <c r="CIW929" s="525"/>
      <c r="CIX929" s="3"/>
      <c r="CIY929" s="721"/>
      <c r="CIZ929" s="3"/>
      <c r="CJA929" s="525"/>
      <c r="CJB929" s="3"/>
      <c r="CJC929" s="721"/>
      <c r="CJD929" s="3"/>
      <c r="CJE929" s="525"/>
      <c r="CJF929" s="3"/>
      <c r="CJG929" s="721"/>
      <c r="CJH929" s="3"/>
      <c r="CJI929" s="525"/>
      <c r="CJJ929" s="3"/>
      <c r="CJK929" s="721"/>
      <c r="CJL929" s="3"/>
      <c r="CJM929" s="525"/>
      <c r="CJN929" s="3"/>
      <c r="CJO929" s="721"/>
      <c r="CJP929" s="3"/>
      <c r="CJQ929" s="525"/>
      <c r="CJR929" s="3"/>
      <c r="CJS929" s="721"/>
      <c r="CJT929" s="3"/>
      <c r="CJU929" s="525"/>
      <c r="CJV929" s="3"/>
      <c r="CJW929" s="721"/>
      <c r="CJX929" s="3"/>
      <c r="CJY929" s="525"/>
      <c r="CJZ929" s="3"/>
      <c r="CKA929" s="721"/>
      <c r="CKB929" s="3"/>
      <c r="CKC929" s="525"/>
      <c r="CKD929" s="3"/>
      <c r="CKE929" s="721"/>
      <c r="CKF929" s="3"/>
      <c r="CKG929" s="525"/>
      <c r="CKH929" s="3"/>
      <c r="CKI929" s="721"/>
      <c r="CKJ929" s="3"/>
      <c r="CKK929" s="525"/>
      <c r="CKL929" s="3"/>
      <c r="CKM929" s="721"/>
      <c r="CKN929" s="3"/>
      <c r="CKO929" s="525"/>
      <c r="CKP929" s="3"/>
      <c r="CKQ929" s="721"/>
      <c r="CKR929" s="3"/>
      <c r="CKS929" s="525"/>
      <c r="CKT929" s="3"/>
      <c r="CKU929" s="721"/>
      <c r="CKV929" s="3"/>
      <c r="CKW929" s="525"/>
      <c r="CKX929" s="3"/>
      <c r="CKY929" s="721"/>
      <c r="CKZ929" s="3"/>
      <c r="CLA929" s="525"/>
      <c r="CLB929" s="3"/>
      <c r="CLC929" s="721"/>
      <c r="CLD929" s="3"/>
      <c r="CLE929" s="525"/>
      <c r="CLF929" s="3"/>
      <c r="CLG929" s="721"/>
      <c r="CLH929" s="3"/>
      <c r="CLI929" s="525"/>
      <c r="CLJ929" s="3"/>
      <c r="CLK929" s="721"/>
      <c r="CLL929" s="3"/>
      <c r="CLM929" s="525"/>
      <c r="CLN929" s="3"/>
      <c r="CLO929" s="721"/>
      <c r="CLP929" s="3"/>
      <c r="CLQ929" s="525"/>
      <c r="CLR929" s="3"/>
      <c r="CLS929" s="721"/>
      <c r="CLT929" s="3"/>
      <c r="CLU929" s="525"/>
      <c r="CLV929" s="3"/>
      <c r="CLW929" s="721"/>
      <c r="CLX929" s="3"/>
      <c r="CLY929" s="525"/>
      <c r="CLZ929" s="3"/>
      <c r="CMA929" s="721"/>
      <c r="CMB929" s="3"/>
      <c r="CMC929" s="525"/>
      <c r="CMD929" s="3"/>
      <c r="CME929" s="721"/>
      <c r="CMF929" s="3"/>
      <c r="CMG929" s="525"/>
      <c r="CMH929" s="3"/>
      <c r="CMI929" s="721"/>
      <c r="CMJ929" s="3"/>
      <c r="CMK929" s="525"/>
      <c r="CML929" s="3"/>
      <c r="CMM929" s="721"/>
      <c r="CMN929" s="3"/>
      <c r="CMO929" s="525"/>
      <c r="CMP929" s="3"/>
      <c r="CMQ929" s="721"/>
      <c r="CMR929" s="3"/>
      <c r="CMS929" s="525"/>
      <c r="CMT929" s="3"/>
      <c r="CMU929" s="721"/>
      <c r="CMV929" s="3"/>
      <c r="CMW929" s="525"/>
      <c r="CMX929" s="3"/>
      <c r="CMY929" s="721"/>
      <c r="CMZ929" s="3"/>
      <c r="CNA929" s="525"/>
      <c r="CNB929" s="3"/>
      <c r="CNC929" s="721"/>
      <c r="CND929" s="3"/>
      <c r="CNE929" s="525"/>
      <c r="CNF929" s="3"/>
      <c r="CNG929" s="721"/>
      <c r="CNH929" s="3"/>
      <c r="CNI929" s="525"/>
      <c r="CNJ929" s="3"/>
      <c r="CNK929" s="721"/>
      <c r="CNL929" s="3"/>
      <c r="CNM929" s="525"/>
      <c r="CNN929" s="3"/>
      <c r="CNO929" s="721"/>
      <c r="CNP929" s="3"/>
      <c r="CNQ929" s="525"/>
      <c r="CNR929" s="3"/>
      <c r="CNS929" s="721"/>
      <c r="CNT929" s="3"/>
      <c r="CNU929" s="525"/>
      <c r="CNV929" s="3"/>
      <c r="CNW929" s="721"/>
      <c r="CNX929" s="3"/>
      <c r="CNY929" s="525"/>
      <c r="CNZ929" s="3"/>
      <c r="COA929" s="721"/>
      <c r="COB929" s="3"/>
      <c r="COC929" s="525"/>
      <c r="COD929" s="3"/>
      <c r="COE929" s="721"/>
      <c r="COF929" s="3"/>
      <c r="COG929" s="525"/>
      <c r="COH929" s="3"/>
      <c r="COI929" s="721"/>
      <c r="COJ929" s="3"/>
      <c r="COK929" s="525"/>
      <c r="COL929" s="3"/>
      <c r="COM929" s="721"/>
      <c r="CON929" s="3"/>
      <c r="COO929" s="525"/>
      <c r="COP929" s="3"/>
      <c r="COQ929" s="721"/>
      <c r="COR929" s="3"/>
      <c r="COS929" s="525"/>
      <c r="COT929" s="3"/>
      <c r="COU929" s="721"/>
      <c r="COV929" s="3"/>
      <c r="COW929" s="525"/>
      <c r="COX929" s="3"/>
      <c r="COY929" s="721"/>
      <c r="COZ929" s="3"/>
      <c r="CPA929" s="525"/>
      <c r="CPB929" s="3"/>
      <c r="CPC929" s="721"/>
      <c r="CPD929" s="3"/>
      <c r="CPE929" s="525"/>
      <c r="CPF929" s="3"/>
      <c r="CPG929" s="721"/>
      <c r="CPH929" s="3"/>
      <c r="CPI929" s="525"/>
      <c r="CPJ929" s="3"/>
      <c r="CPK929" s="721"/>
      <c r="CPL929" s="3"/>
      <c r="CPM929" s="525"/>
      <c r="CPN929" s="3"/>
      <c r="CPO929" s="721"/>
      <c r="CPP929" s="3"/>
      <c r="CPQ929" s="525"/>
      <c r="CPR929" s="3"/>
      <c r="CPS929" s="721"/>
      <c r="CPT929" s="3"/>
      <c r="CPU929" s="525"/>
      <c r="CPV929" s="3"/>
      <c r="CPW929" s="721"/>
      <c r="CPX929" s="3"/>
      <c r="CPY929" s="525"/>
      <c r="CPZ929" s="3"/>
      <c r="CQA929" s="721"/>
      <c r="CQB929" s="3"/>
      <c r="CQC929" s="525"/>
      <c r="CQD929" s="3"/>
      <c r="CQE929" s="721"/>
      <c r="CQF929" s="3"/>
      <c r="CQG929" s="525"/>
      <c r="CQH929" s="3"/>
      <c r="CQI929" s="721"/>
      <c r="CQJ929" s="3"/>
      <c r="CQK929" s="525"/>
      <c r="CQL929" s="3"/>
      <c r="CQM929" s="721"/>
      <c r="CQN929" s="3"/>
      <c r="CQO929" s="525"/>
      <c r="CQP929" s="3"/>
      <c r="CQQ929" s="721"/>
      <c r="CQR929" s="3"/>
      <c r="CQS929" s="525"/>
      <c r="CQT929" s="3"/>
      <c r="CQU929" s="721"/>
      <c r="CQV929" s="3"/>
      <c r="CQW929" s="525"/>
      <c r="CQX929" s="3"/>
      <c r="CQY929" s="721"/>
      <c r="CQZ929" s="3"/>
      <c r="CRA929" s="525"/>
      <c r="CRB929" s="3"/>
      <c r="CRC929" s="721"/>
      <c r="CRD929" s="3"/>
      <c r="CRE929" s="525"/>
      <c r="CRF929" s="3"/>
      <c r="CRG929" s="721"/>
      <c r="CRH929" s="3"/>
      <c r="CRI929" s="525"/>
      <c r="CRJ929" s="3"/>
      <c r="CRK929" s="721"/>
      <c r="CRL929" s="3"/>
      <c r="CRM929" s="525"/>
      <c r="CRN929" s="3"/>
      <c r="CRO929" s="721"/>
      <c r="CRP929" s="3"/>
      <c r="CRQ929" s="525"/>
      <c r="CRR929" s="3"/>
      <c r="CRS929" s="721"/>
      <c r="CRT929" s="3"/>
      <c r="CRU929" s="525"/>
      <c r="CRV929" s="3"/>
      <c r="CRW929" s="721"/>
      <c r="CRX929" s="3"/>
      <c r="CRY929" s="525"/>
      <c r="CRZ929" s="3"/>
      <c r="CSA929" s="721"/>
      <c r="CSB929" s="3"/>
      <c r="CSC929" s="525"/>
      <c r="CSD929" s="3"/>
      <c r="CSE929" s="721"/>
      <c r="CSF929" s="3"/>
      <c r="CSG929" s="525"/>
      <c r="CSH929" s="3"/>
      <c r="CSI929" s="721"/>
      <c r="CSJ929" s="3"/>
      <c r="CSK929" s="525"/>
      <c r="CSL929" s="3"/>
      <c r="CSM929" s="721"/>
      <c r="CSN929" s="3"/>
      <c r="CSO929" s="525"/>
      <c r="CSP929" s="3"/>
      <c r="CSQ929" s="721"/>
      <c r="CSR929" s="3"/>
      <c r="CSS929" s="525"/>
      <c r="CST929" s="3"/>
      <c r="CSU929" s="721"/>
      <c r="CSV929" s="3"/>
      <c r="CSW929" s="525"/>
      <c r="CSX929" s="3"/>
      <c r="CSY929" s="721"/>
      <c r="CSZ929" s="3"/>
      <c r="CTA929" s="525"/>
      <c r="CTB929" s="3"/>
      <c r="CTC929" s="721"/>
      <c r="CTD929" s="3"/>
      <c r="CTE929" s="525"/>
      <c r="CTF929" s="3"/>
      <c r="CTG929" s="721"/>
      <c r="CTH929" s="3"/>
      <c r="CTI929" s="525"/>
      <c r="CTJ929" s="3"/>
      <c r="CTK929" s="721"/>
      <c r="CTL929" s="3"/>
      <c r="CTM929" s="525"/>
      <c r="CTN929" s="3"/>
      <c r="CTO929" s="721"/>
      <c r="CTP929" s="3"/>
      <c r="CTQ929" s="525"/>
      <c r="CTR929" s="3"/>
      <c r="CTS929" s="721"/>
      <c r="CTT929" s="3"/>
      <c r="CTU929" s="525"/>
      <c r="CTV929" s="3"/>
      <c r="CTW929" s="721"/>
      <c r="CTX929" s="3"/>
      <c r="CTY929" s="525"/>
      <c r="CTZ929" s="3"/>
      <c r="CUA929" s="721"/>
      <c r="CUB929" s="3"/>
      <c r="CUC929" s="525"/>
      <c r="CUD929" s="3"/>
      <c r="CUE929" s="721"/>
      <c r="CUF929" s="3"/>
      <c r="CUG929" s="525"/>
      <c r="CUH929" s="3"/>
      <c r="CUI929" s="721"/>
      <c r="CUJ929" s="3"/>
      <c r="CUK929" s="525"/>
      <c r="CUL929" s="3"/>
      <c r="CUM929" s="721"/>
      <c r="CUN929" s="3"/>
      <c r="CUO929" s="525"/>
      <c r="CUP929" s="3"/>
      <c r="CUQ929" s="721"/>
      <c r="CUR929" s="3"/>
      <c r="CUS929" s="525"/>
      <c r="CUT929" s="3"/>
      <c r="CUU929" s="721"/>
      <c r="CUV929" s="3"/>
      <c r="CUW929" s="525"/>
      <c r="CUX929" s="3"/>
      <c r="CUY929" s="721"/>
      <c r="CUZ929" s="3"/>
      <c r="CVA929" s="525"/>
      <c r="CVB929" s="3"/>
      <c r="CVC929" s="721"/>
      <c r="CVD929" s="3"/>
      <c r="CVE929" s="525"/>
      <c r="CVF929" s="3"/>
      <c r="CVG929" s="721"/>
      <c r="CVH929" s="3"/>
      <c r="CVI929" s="525"/>
      <c r="CVJ929" s="3"/>
      <c r="CVK929" s="721"/>
      <c r="CVL929" s="3"/>
      <c r="CVM929" s="525"/>
      <c r="CVN929" s="3"/>
      <c r="CVO929" s="721"/>
      <c r="CVP929" s="3"/>
      <c r="CVQ929" s="525"/>
      <c r="CVR929" s="3"/>
      <c r="CVS929" s="721"/>
      <c r="CVT929" s="3"/>
      <c r="CVU929" s="525"/>
      <c r="CVV929" s="3"/>
      <c r="CVW929" s="721"/>
      <c r="CVX929" s="3"/>
      <c r="CVY929" s="525"/>
      <c r="CVZ929" s="3"/>
      <c r="CWA929" s="721"/>
      <c r="CWB929" s="3"/>
      <c r="CWC929" s="525"/>
      <c r="CWD929" s="3"/>
      <c r="CWE929" s="721"/>
      <c r="CWF929" s="3"/>
      <c r="CWG929" s="525"/>
      <c r="CWH929" s="3"/>
      <c r="CWI929" s="721"/>
      <c r="CWJ929" s="3"/>
      <c r="CWK929" s="525"/>
      <c r="CWL929" s="3"/>
      <c r="CWM929" s="721"/>
      <c r="CWN929" s="3"/>
      <c r="CWO929" s="525"/>
      <c r="CWP929" s="3"/>
      <c r="CWQ929" s="721"/>
      <c r="CWR929" s="3"/>
      <c r="CWS929" s="525"/>
      <c r="CWT929" s="3"/>
      <c r="CWU929" s="721"/>
      <c r="CWV929" s="3"/>
      <c r="CWW929" s="525"/>
      <c r="CWX929" s="3"/>
      <c r="CWY929" s="721"/>
      <c r="CWZ929" s="3"/>
      <c r="CXA929" s="525"/>
      <c r="CXB929" s="3"/>
      <c r="CXC929" s="721"/>
      <c r="CXD929" s="3"/>
      <c r="CXE929" s="525"/>
      <c r="CXF929" s="3"/>
      <c r="CXG929" s="721"/>
      <c r="CXH929" s="3"/>
      <c r="CXI929" s="525"/>
      <c r="CXJ929" s="3"/>
      <c r="CXK929" s="721"/>
      <c r="CXL929" s="3"/>
      <c r="CXM929" s="525"/>
      <c r="CXN929" s="3"/>
      <c r="CXO929" s="721"/>
      <c r="CXP929" s="3"/>
      <c r="CXQ929" s="525"/>
      <c r="CXR929" s="3"/>
      <c r="CXS929" s="721"/>
      <c r="CXT929" s="3"/>
      <c r="CXU929" s="525"/>
      <c r="CXV929" s="3"/>
      <c r="CXW929" s="721"/>
      <c r="CXX929" s="3"/>
      <c r="CXY929" s="525"/>
      <c r="CXZ929" s="3"/>
      <c r="CYA929" s="721"/>
      <c r="CYB929" s="3"/>
      <c r="CYC929" s="525"/>
      <c r="CYD929" s="3"/>
      <c r="CYE929" s="721"/>
      <c r="CYF929" s="3"/>
      <c r="CYG929" s="525"/>
      <c r="CYH929" s="3"/>
      <c r="CYI929" s="721"/>
      <c r="CYJ929" s="3"/>
      <c r="CYK929" s="525"/>
      <c r="CYL929" s="3"/>
      <c r="CYM929" s="721"/>
      <c r="CYN929" s="3"/>
      <c r="CYO929" s="525"/>
      <c r="CYP929" s="3"/>
      <c r="CYQ929" s="721"/>
      <c r="CYR929" s="3"/>
      <c r="CYS929" s="525"/>
      <c r="CYT929" s="3"/>
      <c r="CYU929" s="721"/>
      <c r="CYV929" s="3"/>
      <c r="CYW929" s="525"/>
      <c r="CYX929" s="3"/>
      <c r="CYY929" s="721"/>
      <c r="CYZ929" s="3"/>
      <c r="CZA929" s="525"/>
      <c r="CZB929" s="3"/>
      <c r="CZC929" s="721"/>
      <c r="CZD929" s="3"/>
      <c r="CZE929" s="525"/>
      <c r="CZF929" s="3"/>
      <c r="CZG929" s="721"/>
      <c r="CZH929" s="3"/>
      <c r="CZI929" s="525"/>
      <c r="CZJ929" s="3"/>
      <c r="CZK929" s="721"/>
      <c r="CZL929" s="3"/>
      <c r="CZM929" s="525"/>
      <c r="CZN929" s="3"/>
      <c r="CZO929" s="721"/>
      <c r="CZP929" s="3"/>
      <c r="CZQ929" s="525"/>
      <c r="CZR929" s="3"/>
      <c r="CZS929" s="721"/>
      <c r="CZT929" s="3"/>
      <c r="CZU929" s="525"/>
      <c r="CZV929" s="3"/>
      <c r="CZW929" s="721"/>
      <c r="CZX929" s="3"/>
      <c r="CZY929" s="525"/>
      <c r="CZZ929" s="3"/>
      <c r="DAA929" s="721"/>
      <c r="DAB929" s="3"/>
      <c r="DAC929" s="525"/>
      <c r="DAD929" s="3"/>
      <c r="DAE929" s="721"/>
      <c r="DAF929" s="3"/>
      <c r="DAG929" s="525"/>
      <c r="DAH929" s="3"/>
      <c r="DAI929" s="721"/>
      <c r="DAJ929" s="3"/>
      <c r="DAK929" s="525"/>
      <c r="DAL929" s="3"/>
      <c r="DAM929" s="721"/>
      <c r="DAN929" s="3"/>
      <c r="DAO929" s="525"/>
      <c r="DAP929" s="3"/>
      <c r="DAQ929" s="721"/>
      <c r="DAR929" s="3"/>
      <c r="DAS929" s="525"/>
      <c r="DAT929" s="3"/>
      <c r="DAU929" s="721"/>
      <c r="DAV929" s="3"/>
      <c r="DAW929" s="525"/>
      <c r="DAX929" s="3"/>
      <c r="DAY929" s="721"/>
      <c r="DAZ929" s="3"/>
      <c r="DBA929" s="525"/>
      <c r="DBB929" s="3"/>
      <c r="DBC929" s="721"/>
      <c r="DBD929" s="3"/>
      <c r="DBE929" s="525"/>
      <c r="DBF929" s="3"/>
      <c r="DBG929" s="721"/>
      <c r="DBH929" s="3"/>
      <c r="DBI929" s="525"/>
      <c r="DBJ929" s="3"/>
      <c r="DBK929" s="721"/>
      <c r="DBL929" s="3"/>
      <c r="DBM929" s="525"/>
      <c r="DBN929" s="3"/>
      <c r="DBO929" s="721"/>
      <c r="DBP929" s="3"/>
      <c r="DBQ929" s="525"/>
      <c r="DBR929" s="3"/>
      <c r="DBS929" s="721"/>
      <c r="DBT929" s="3"/>
      <c r="DBU929" s="525"/>
      <c r="DBV929" s="3"/>
      <c r="DBW929" s="721"/>
      <c r="DBX929" s="3"/>
      <c r="DBY929" s="525"/>
      <c r="DBZ929" s="3"/>
      <c r="DCA929" s="721"/>
      <c r="DCB929" s="3"/>
      <c r="DCC929" s="525"/>
      <c r="DCD929" s="3"/>
      <c r="DCE929" s="721"/>
      <c r="DCF929" s="3"/>
      <c r="DCG929" s="525"/>
      <c r="DCH929" s="3"/>
      <c r="DCI929" s="721"/>
      <c r="DCJ929" s="3"/>
      <c r="DCK929" s="525"/>
      <c r="DCL929" s="3"/>
      <c r="DCM929" s="721"/>
      <c r="DCN929" s="3"/>
      <c r="DCO929" s="525"/>
      <c r="DCP929" s="3"/>
      <c r="DCQ929" s="721"/>
      <c r="DCR929" s="3"/>
      <c r="DCS929" s="525"/>
      <c r="DCT929" s="3"/>
      <c r="DCU929" s="721"/>
      <c r="DCV929" s="3"/>
      <c r="DCW929" s="525"/>
      <c r="DCX929" s="3"/>
      <c r="DCY929" s="721"/>
      <c r="DCZ929" s="3"/>
      <c r="DDA929" s="525"/>
      <c r="DDB929" s="3"/>
      <c r="DDC929" s="721"/>
      <c r="DDD929" s="3"/>
      <c r="DDE929" s="525"/>
      <c r="DDF929" s="3"/>
      <c r="DDG929" s="721"/>
      <c r="DDH929" s="3"/>
      <c r="DDI929" s="525"/>
      <c r="DDJ929" s="3"/>
      <c r="DDK929" s="721"/>
      <c r="DDL929" s="3"/>
      <c r="DDM929" s="525"/>
      <c r="DDN929" s="3"/>
      <c r="DDO929" s="721"/>
      <c r="DDP929" s="3"/>
      <c r="DDQ929" s="525"/>
      <c r="DDR929" s="3"/>
      <c r="DDS929" s="721"/>
      <c r="DDT929" s="3"/>
      <c r="DDU929" s="525"/>
      <c r="DDV929" s="3"/>
      <c r="DDW929" s="721"/>
      <c r="DDX929" s="3"/>
      <c r="DDY929" s="525"/>
      <c r="DDZ929" s="3"/>
      <c r="DEA929" s="721"/>
      <c r="DEB929" s="3"/>
      <c r="DEC929" s="525"/>
      <c r="DED929" s="3"/>
      <c r="DEE929" s="721"/>
      <c r="DEF929" s="3"/>
      <c r="DEG929" s="525"/>
      <c r="DEH929" s="3"/>
      <c r="DEI929" s="721"/>
      <c r="DEJ929" s="3"/>
      <c r="DEK929" s="525"/>
      <c r="DEL929" s="3"/>
      <c r="DEM929" s="721"/>
      <c r="DEN929" s="3"/>
      <c r="DEO929" s="525"/>
      <c r="DEP929" s="3"/>
      <c r="DEQ929" s="721"/>
      <c r="DER929" s="3"/>
      <c r="DES929" s="525"/>
      <c r="DET929" s="3"/>
      <c r="DEU929" s="721"/>
      <c r="DEV929" s="3"/>
      <c r="DEW929" s="525"/>
      <c r="DEX929" s="3"/>
      <c r="DEY929" s="721"/>
      <c r="DEZ929" s="3"/>
      <c r="DFA929" s="525"/>
      <c r="DFB929" s="3"/>
      <c r="DFC929" s="721"/>
      <c r="DFD929" s="3"/>
      <c r="DFE929" s="525"/>
      <c r="DFF929" s="3"/>
      <c r="DFG929" s="721"/>
      <c r="DFH929" s="3"/>
      <c r="DFI929" s="525"/>
      <c r="DFJ929" s="3"/>
      <c r="DFK929" s="721"/>
      <c r="DFL929" s="3"/>
      <c r="DFM929" s="525"/>
      <c r="DFN929" s="3"/>
      <c r="DFO929" s="721"/>
      <c r="DFP929" s="3"/>
      <c r="DFQ929" s="525"/>
      <c r="DFR929" s="3"/>
      <c r="DFS929" s="721"/>
      <c r="DFT929" s="3"/>
      <c r="DFU929" s="525"/>
      <c r="DFV929" s="3"/>
      <c r="DFW929" s="721"/>
      <c r="DFX929" s="3"/>
      <c r="DFY929" s="525"/>
      <c r="DFZ929" s="3"/>
      <c r="DGA929" s="721"/>
      <c r="DGB929" s="3"/>
      <c r="DGC929" s="525"/>
      <c r="DGD929" s="3"/>
      <c r="DGE929" s="721"/>
      <c r="DGF929" s="3"/>
      <c r="DGG929" s="525"/>
      <c r="DGH929" s="3"/>
      <c r="DGI929" s="721"/>
      <c r="DGJ929" s="3"/>
      <c r="DGK929" s="525"/>
      <c r="DGL929" s="3"/>
      <c r="DGM929" s="721"/>
      <c r="DGN929" s="3"/>
      <c r="DGO929" s="525"/>
      <c r="DGP929" s="3"/>
      <c r="DGQ929" s="721"/>
      <c r="DGR929" s="3"/>
      <c r="DGS929" s="525"/>
      <c r="DGT929" s="3"/>
      <c r="DGU929" s="721"/>
      <c r="DGV929" s="3"/>
      <c r="DGW929" s="525"/>
      <c r="DGX929" s="3"/>
      <c r="DGY929" s="721"/>
      <c r="DGZ929" s="3"/>
      <c r="DHA929" s="525"/>
      <c r="DHB929" s="3"/>
      <c r="DHC929" s="721"/>
      <c r="DHD929" s="3"/>
      <c r="DHE929" s="525"/>
      <c r="DHF929" s="3"/>
      <c r="DHG929" s="721"/>
      <c r="DHH929" s="3"/>
      <c r="DHI929" s="525"/>
      <c r="DHJ929" s="3"/>
      <c r="DHK929" s="721"/>
      <c r="DHL929" s="3"/>
      <c r="DHM929" s="525"/>
      <c r="DHN929" s="3"/>
      <c r="DHO929" s="721"/>
      <c r="DHP929" s="3"/>
      <c r="DHQ929" s="525"/>
      <c r="DHR929" s="3"/>
      <c r="DHS929" s="721"/>
      <c r="DHT929" s="3"/>
      <c r="DHU929" s="525"/>
      <c r="DHV929" s="3"/>
      <c r="DHW929" s="721"/>
      <c r="DHX929" s="3"/>
      <c r="DHY929" s="525"/>
      <c r="DHZ929" s="3"/>
      <c r="DIA929" s="721"/>
      <c r="DIB929" s="3"/>
      <c r="DIC929" s="525"/>
      <c r="DID929" s="3"/>
      <c r="DIE929" s="721"/>
      <c r="DIF929" s="3"/>
      <c r="DIG929" s="525"/>
      <c r="DIH929" s="3"/>
      <c r="DII929" s="721"/>
      <c r="DIJ929" s="3"/>
      <c r="DIK929" s="525"/>
      <c r="DIL929" s="3"/>
      <c r="DIM929" s="721"/>
      <c r="DIN929" s="3"/>
      <c r="DIO929" s="525"/>
      <c r="DIP929" s="3"/>
      <c r="DIQ929" s="721"/>
      <c r="DIR929" s="3"/>
      <c r="DIS929" s="525"/>
      <c r="DIT929" s="3"/>
      <c r="DIU929" s="721"/>
      <c r="DIV929" s="3"/>
      <c r="DIW929" s="525"/>
      <c r="DIX929" s="3"/>
      <c r="DIY929" s="721"/>
      <c r="DIZ929" s="3"/>
      <c r="DJA929" s="525"/>
      <c r="DJB929" s="3"/>
      <c r="DJC929" s="721"/>
      <c r="DJD929" s="3"/>
      <c r="DJE929" s="525"/>
      <c r="DJF929" s="3"/>
      <c r="DJG929" s="721"/>
      <c r="DJH929" s="3"/>
      <c r="DJI929" s="525"/>
      <c r="DJJ929" s="3"/>
      <c r="DJK929" s="721"/>
      <c r="DJL929" s="3"/>
      <c r="DJM929" s="525"/>
      <c r="DJN929" s="3"/>
      <c r="DJO929" s="721"/>
      <c r="DJP929" s="3"/>
      <c r="DJQ929" s="525"/>
      <c r="DJR929" s="3"/>
      <c r="DJS929" s="721"/>
      <c r="DJT929" s="3"/>
      <c r="DJU929" s="525"/>
      <c r="DJV929" s="3"/>
      <c r="DJW929" s="721"/>
      <c r="DJX929" s="3"/>
      <c r="DJY929" s="525"/>
      <c r="DJZ929" s="3"/>
      <c r="DKA929" s="721"/>
      <c r="DKB929" s="3"/>
      <c r="DKC929" s="525"/>
      <c r="DKD929" s="3"/>
      <c r="DKE929" s="721"/>
      <c r="DKF929" s="3"/>
      <c r="DKG929" s="525"/>
      <c r="DKH929" s="3"/>
      <c r="DKI929" s="721"/>
      <c r="DKJ929" s="3"/>
      <c r="DKK929" s="525"/>
      <c r="DKL929" s="3"/>
      <c r="DKM929" s="721"/>
      <c r="DKN929" s="3"/>
      <c r="DKO929" s="525"/>
      <c r="DKP929" s="3"/>
      <c r="DKQ929" s="721"/>
      <c r="DKR929" s="3"/>
      <c r="DKS929" s="525"/>
      <c r="DKT929" s="3"/>
      <c r="DKU929" s="721"/>
      <c r="DKV929" s="3"/>
      <c r="DKW929" s="525"/>
      <c r="DKX929" s="3"/>
      <c r="DKY929" s="721"/>
      <c r="DKZ929" s="3"/>
      <c r="DLA929" s="525"/>
      <c r="DLB929" s="3"/>
      <c r="DLC929" s="721"/>
      <c r="DLD929" s="3"/>
      <c r="DLE929" s="525"/>
      <c r="DLF929" s="3"/>
      <c r="DLG929" s="721"/>
      <c r="DLH929" s="3"/>
      <c r="DLI929" s="525"/>
      <c r="DLJ929" s="3"/>
      <c r="DLK929" s="721"/>
      <c r="DLL929" s="3"/>
      <c r="DLM929" s="525"/>
      <c r="DLN929" s="3"/>
      <c r="DLO929" s="721"/>
      <c r="DLP929" s="3"/>
      <c r="DLQ929" s="525"/>
      <c r="DLR929" s="3"/>
      <c r="DLS929" s="721"/>
      <c r="DLT929" s="3"/>
      <c r="DLU929" s="525"/>
      <c r="DLV929" s="3"/>
      <c r="DLW929" s="721"/>
      <c r="DLX929" s="3"/>
      <c r="DLY929" s="525"/>
      <c r="DLZ929" s="3"/>
      <c r="DMA929" s="721"/>
      <c r="DMB929" s="3"/>
      <c r="DMC929" s="525"/>
      <c r="DMD929" s="3"/>
      <c r="DME929" s="721"/>
      <c r="DMF929" s="3"/>
      <c r="DMG929" s="525"/>
      <c r="DMH929" s="3"/>
      <c r="DMI929" s="721"/>
      <c r="DMJ929" s="3"/>
      <c r="DMK929" s="525"/>
      <c r="DML929" s="3"/>
      <c r="DMM929" s="721"/>
      <c r="DMN929" s="3"/>
      <c r="DMO929" s="525"/>
      <c r="DMP929" s="3"/>
      <c r="DMQ929" s="721"/>
      <c r="DMR929" s="3"/>
      <c r="DMS929" s="525"/>
      <c r="DMT929" s="3"/>
      <c r="DMU929" s="721"/>
      <c r="DMV929" s="3"/>
      <c r="DMW929" s="525"/>
      <c r="DMX929" s="3"/>
      <c r="DMY929" s="721"/>
      <c r="DMZ929" s="3"/>
      <c r="DNA929" s="525"/>
      <c r="DNB929" s="3"/>
      <c r="DNC929" s="721"/>
      <c r="DND929" s="3"/>
      <c r="DNE929" s="525"/>
      <c r="DNF929" s="3"/>
      <c r="DNG929" s="721"/>
      <c r="DNH929" s="3"/>
      <c r="DNI929" s="525"/>
      <c r="DNJ929" s="3"/>
      <c r="DNK929" s="721"/>
      <c r="DNL929" s="3"/>
      <c r="DNM929" s="525"/>
      <c r="DNN929" s="3"/>
      <c r="DNO929" s="721"/>
      <c r="DNP929" s="3"/>
      <c r="DNQ929" s="525"/>
      <c r="DNR929" s="3"/>
      <c r="DNS929" s="721"/>
      <c r="DNT929" s="3"/>
      <c r="DNU929" s="525"/>
      <c r="DNV929" s="3"/>
      <c r="DNW929" s="721"/>
      <c r="DNX929" s="3"/>
      <c r="DNY929" s="525"/>
      <c r="DNZ929" s="3"/>
      <c r="DOA929" s="721"/>
      <c r="DOB929" s="3"/>
      <c r="DOC929" s="525"/>
      <c r="DOD929" s="3"/>
      <c r="DOE929" s="721"/>
      <c r="DOF929" s="3"/>
      <c r="DOG929" s="525"/>
      <c r="DOH929" s="3"/>
      <c r="DOI929" s="721"/>
      <c r="DOJ929" s="3"/>
      <c r="DOK929" s="525"/>
      <c r="DOL929" s="3"/>
      <c r="DOM929" s="721"/>
      <c r="DON929" s="3"/>
      <c r="DOO929" s="525"/>
      <c r="DOP929" s="3"/>
      <c r="DOQ929" s="721"/>
      <c r="DOR929" s="3"/>
      <c r="DOS929" s="525"/>
      <c r="DOT929" s="3"/>
      <c r="DOU929" s="721"/>
      <c r="DOV929" s="3"/>
      <c r="DOW929" s="525"/>
      <c r="DOX929" s="3"/>
      <c r="DOY929" s="721"/>
      <c r="DOZ929" s="3"/>
      <c r="DPA929" s="525"/>
      <c r="DPB929" s="3"/>
      <c r="DPC929" s="721"/>
      <c r="DPD929" s="3"/>
      <c r="DPE929" s="525"/>
      <c r="DPF929" s="3"/>
      <c r="DPG929" s="721"/>
      <c r="DPH929" s="3"/>
      <c r="DPI929" s="525"/>
      <c r="DPJ929" s="3"/>
      <c r="DPK929" s="721"/>
      <c r="DPL929" s="3"/>
      <c r="DPM929" s="525"/>
      <c r="DPN929" s="3"/>
      <c r="DPO929" s="721"/>
      <c r="DPP929" s="3"/>
      <c r="DPQ929" s="525"/>
      <c r="DPR929" s="3"/>
      <c r="DPS929" s="721"/>
      <c r="DPT929" s="3"/>
      <c r="DPU929" s="525"/>
      <c r="DPV929" s="3"/>
      <c r="DPW929" s="721"/>
      <c r="DPX929" s="3"/>
      <c r="DPY929" s="525"/>
      <c r="DPZ929" s="3"/>
      <c r="DQA929" s="721"/>
      <c r="DQB929" s="3"/>
      <c r="DQC929" s="525"/>
      <c r="DQD929" s="3"/>
      <c r="DQE929" s="721"/>
      <c r="DQF929" s="3"/>
      <c r="DQG929" s="525"/>
      <c r="DQH929" s="3"/>
      <c r="DQI929" s="721"/>
      <c r="DQJ929" s="3"/>
      <c r="DQK929" s="525"/>
      <c r="DQL929" s="3"/>
      <c r="DQM929" s="721"/>
      <c r="DQN929" s="3"/>
      <c r="DQO929" s="525"/>
      <c r="DQP929" s="3"/>
      <c r="DQQ929" s="721"/>
      <c r="DQR929" s="3"/>
      <c r="DQS929" s="525"/>
      <c r="DQT929" s="3"/>
      <c r="DQU929" s="721"/>
      <c r="DQV929" s="3"/>
      <c r="DQW929" s="525"/>
      <c r="DQX929" s="3"/>
      <c r="DQY929" s="721"/>
      <c r="DQZ929" s="3"/>
      <c r="DRA929" s="525"/>
      <c r="DRB929" s="3"/>
      <c r="DRC929" s="721"/>
      <c r="DRD929" s="3"/>
      <c r="DRE929" s="525"/>
      <c r="DRF929" s="3"/>
      <c r="DRG929" s="721"/>
      <c r="DRH929" s="3"/>
      <c r="DRI929" s="525"/>
      <c r="DRJ929" s="3"/>
      <c r="DRK929" s="721"/>
      <c r="DRL929" s="3"/>
      <c r="DRM929" s="525"/>
      <c r="DRN929" s="3"/>
      <c r="DRO929" s="721"/>
      <c r="DRP929" s="3"/>
      <c r="DRQ929" s="525"/>
      <c r="DRR929" s="3"/>
      <c r="DRS929" s="721"/>
      <c r="DRT929" s="3"/>
      <c r="DRU929" s="525"/>
      <c r="DRV929" s="3"/>
      <c r="DRW929" s="721"/>
      <c r="DRX929" s="3"/>
      <c r="DRY929" s="525"/>
      <c r="DRZ929" s="3"/>
      <c r="DSA929" s="721"/>
      <c r="DSB929" s="3"/>
      <c r="DSC929" s="525"/>
      <c r="DSD929" s="3"/>
      <c r="DSE929" s="721"/>
      <c r="DSF929" s="3"/>
      <c r="DSG929" s="525"/>
      <c r="DSH929" s="3"/>
      <c r="DSI929" s="721"/>
      <c r="DSJ929" s="3"/>
      <c r="DSK929" s="525"/>
      <c r="DSL929" s="3"/>
      <c r="DSM929" s="721"/>
      <c r="DSN929" s="3"/>
      <c r="DSO929" s="525"/>
      <c r="DSP929" s="3"/>
      <c r="DSQ929" s="721"/>
      <c r="DSR929" s="3"/>
      <c r="DSS929" s="525"/>
      <c r="DST929" s="3"/>
      <c r="DSU929" s="721"/>
      <c r="DSV929" s="3"/>
      <c r="DSW929" s="525"/>
      <c r="DSX929" s="3"/>
      <c r="DSY929" s="721"/>
      <c r="DSZ929" s="3"/>
      <c r="DTA929" s="525"/>
      <c r="DTB929" s="3"/>
      <c r="DTC929" s="721"/>
      <c r="DTD929" s="3"/>
      <c r="DTE929" s="525"/>
      <c r="DTF929" s="3"/>
      <c r="DTG929" s="721"/>
      <c r="DTH929" s="3"/>
      <c r="DTI929" s="525"/>
      <c r="DTJ929" s="3"/>
      <c r="DTK929" s="721"/>
      <c r="DTL929" s="3"/>
      <c r="DTM929" s="525"/>
      <c r="DTN929" s="3"/>
      <c r="DTO929" s="721"/>
      <c r="DTP929" s="3"/>
      <c r="DTQ929" s="525"/>
      <c r="DTR929" s="3"/>
      <c r="DTS929" s="721"/>
      <c r="DTT929" s="3"/>
      <c r="DTU929" s="525"/>
      <c r="DTV929" s="3"/>
      <c r="DTW929" s="721"/>
      <c r="DTX929" s="3"/>
      <c r="DTY929" s="525"/>
      <c r="DTZ929" s="3"/>
      <c r="DUA929" s="721"/>
      <c r="DUB929" s="3"/>
      <c r="DUC929" s="525"/>
      <c r="DUD929" s="3"/>
      <c r="DUE929" s="721"/>
      <c r="DUF929" s="3"/>
      <c r="DUG929" s="525"/>
      <c r="DUH929" s="3"/>
      <c r="DUI929" s="721"/>
      <c r="DUJ929" s="3"/>
      <c r="DUK929" s="525"/>
      <c r="DUL929" s="3"/>
      <c r="DUM929" s="721"/>
      <c r="DUN929" s="3"/>
      <c r="DUO929" s="525"/>
      <c r="DUP929" s="3"/>
      <c r="DUQ929" s="721"/>
      <c r="DUR929" s="3"/>
      <c r="DUS929" s="525"/>
      <c r="DUT929" s="3"/>
      <c r="DUU929" s="721"/>
      <c r="DUV929" s="3"/>
      <c r="DUW929" s="525"/>
      <c r="DUX929" s="3"/>
      <c r="DUY929" s="721"/>
      <c r="DUZ929" s="3"/>
      <c r="DVA929" s="525"/>
      <c r="DVB929" s="3"/>
      <c r="DVC929" s="721"/>
      <c r="DVD929" s="3"/>
      <c r="DVE929" s="525"/>
      <c r="DVF929" s="3"/>
      <c r="DVG929" s="721"/>
      <c r="DVH929" s="3"/>
      <c r="DVI929" s="525"/>
      <c r="DVJ929" s="3"/>
      <c r="DVK929" s="721"/>
      <c r="DVL929" s="3"/>
      <c r="DVM929" s="525"/>
      <c r="DVN929" s="3"/>
      <c r="DVO929" s="721"/>
      <c r="DVP929" s="3"/>
      <c r="DVQ929" s="525"/>
      <c r="DVR929" s="3"/>
      <c r="DVS929" s="721"/>
      <c r="DVT929" s="3"/>
      <c r="DVU929" s="525"/>
      <c r="DVV929" s="3"/>
      <c r="DVW929" s="721"/>
      <c r="DVX929" s="3"/>
      <c r="DVY929" s="525"/>
      <c r="DVZ929" s="3"/>
      <c r="DWA929" s="721"/>
      <c r="DWB929" s="3"/>
      <c r="DWC929" s="525"/>
      <c r="DWD929" s="3"/>
      <c r="DWE929" s="721"/>
      <c r="DWF929" s="3"/>
      <c r="DWG929" s="525"/>
      <c r="DWH929" s="3"/>
      <c r="DWI929" s="721"/>
      <c r="DWJ929" s="3"/>
      <c r="DWK929" s="525"/>
      <c r="DWL929" s="3"/>
      <c r="DWM929" s="721"/>
      <c r="DWN929" s="3"/>
      <c r="DWO929" s="525"/>
      <c r="DWP929" s="3"/>
      <c r="DWQ929" s="721"/>
      <c r="DWR929" s="3"/>
      <c r="DWS929" s="525"/>
      <c r="DWT929" s="3"/>
      <c r="DWU929" s="721"/>
      <c r="DWV929" s="3"/>
      <c r="DWW929" s="525"/>
      <c r="DWX929" s="3"/>
      <c r="DWY929" s="721"/>
      <c r="DWZ929" s="3"/>
      <c r="DXA929" s="525"/>
      <c r="DXB929" s="3"/>
      <c r="DXC929" s="721"/>
      <c r="DXD929" s="3"/>
      <c r="DXE929" s="525"/>
      <c r="DXF929" s="3"/>
      <c r="DXG929" s="721"/>
      <c r="DXH929" s="3"/>
      <c r="DXI929" s="525"/>
      <c r="DXJ929" s="3"/>
      <c r="DXK929" s="721"/>
      <c r="DXL929" s="3"/>
      <c r="DXM929" s="525"/>
      <c r="DXN929" s="3"/>
      <c r="DXO929" s="721"/>
      <c r="DXP929" s="3"/>
      <c r="DXQ929" s="525"/>
      <c r="DXR929" s="3"/>
      <c r="DXS929" s="721"/>
      <c r="DXT929" s="3"/>
      <c r="DXU929" s="525"/>
      <c r="DXV929" s="3"/>
      <c r="DXW929" s="721"/>
      <c r="DXX929" s="3"/>
      <c r="DXY929" s="525"/>
      <c r="DXZ929" s="3"/>
      <c r="DYA929" s="721"/>
      <c r="DYB929" s="3"/>
      <c r="DYC929" s="525"/>
      <c r="DYD929" s="3"/>
      <c r="DYE929" s="721"/>
      <c r="DYF929" s="3"/>
      <c r="DYG929" s="525"/>
      <c r="DYH929" s="3"/>
      <c r="DYI929" s="721"/>
      <c r="DYJ929" s="3"/>
      <c r="DYK929" s="525"/>
      <c r="DYL929" s="3"/>
      <c r="DYM929" s="721"/>
      <c r="DYN929" s="3"/>
      <c r="DYO929" s="525"/>
      <c r="DYP929" s="3"/>
      <c r="DYQ929" s="721"/>
      <c r="DYR929" s="3"/>
      <c r="DYS929" s="525"/>
      <c r="DYT929" s="3"/>
      <c r="DYU929" s="721"/>
      <c r="DYV929" s="3"/>
      <c r="DYW929" s="525"/>
      <c r="DYX929" s="3"/>
      <c r="DYY929" s="721"/>
      <c r="DYZ929" s="3"/>
      <c r="DZA929" s="525"/>
      <c r="DZB929" s="3"/>
      <c r="DZC929" s="721"/>
      <c r="DZD929" s="3"/>
      <c r="DZE929" s="525"/>
      <c r="DZF929" s="3"/>
      <c r="DZG929" s="721"/>
      <c r="DZH929" s="3"/>
      <c r="DZI929" s="525"/>
      <c r="DZJ929" s="3"/>
      <c r="DZK929" s="721"/>
      <c r="DZL929" s="3"/>
      <c r="DZM929" s="525"/>
      <c r="DZN929" s="3"/>
      <c r="DZO929" s="721"/>
      <c r="DZP929" s="3"/>
      <c r="DZQ929" s="525"/>
      <c r="DZR929" s="3"/>
      <c r="DZS929" s="721"/>
      <c r="DZT929" s="3"/>
      <c r="DZU929" s="525"/>
      <c r="DZV929" s="3"/>
      <c r="DZW929" s="721"/>
      <c r="DZX929" s="3"/>
      <c r="DZY929" s="525"/>
      <c r="DZZ929" s="3"/>
      <c r="EAA929" s="721"/>
      <c r="EAB929" s="3"/>
      <c r="EAC929" s="525"/>
      <c r="EAD929" s="3"/>
      <c r="EAE929" s="721"/>
      <c r="EAF929" s="3"/>
      <c r="EAG929" s="525"/>
      <c r="EAH929" s="3"/>
      <c r="EAI929" s="721"/>
      <c r="EAJ929" s="3"/>
      <c r="EAK929" s="525"/>
      <c r="EAL929" s="3"/>
      <c r="EAM929" s="721"/>
      <c r="EAN929" s="3"/>
      <c r="EAO929" s="525"/>
      <c r="EAP929" s="3"/>
      <c r="EAQ929" s="721"/>
      <c r="EAR929" s="3"/>
      <c r="EAS929" s="525"/>
      <c r="EAT929" s="3"/>
      <c r="EAU929" s="721"/>
      <c r="EAV929" s="3"/>
      <c r="EAW929" s="525"/>
      <c r="EAX929" s="3"/>
      <c r="EAY929" s="721"/>
      <c r="EAZ929" s="3"/>
      <c r="EBA929" s="525"/>
      <c r="EBB929" s="3"/>
      <c r="EBC929" s="721"/>
      <c r="EBD929" s="3"/>
      <c r="EBE929" s="525"/>
      <c r="EBF929" s="3"/>
      <c r="EBG929" s="721"/>
      <c r="EBH929" s="3"/>
      <c r="EBI929" s="525"/>
      <c r="EBJ929" s="3"/>
      <c r="EBK929" s="721"/>
      <c r="EBL929" s="3"/>
      <c r="EBM929" s="525"/>
      <c r="EBN929" s="3"/>
      <c r="EBO929" s="721"/>
      <c r="EBP929" s="3"/>
      <c r="EBQ929" s="525"/>
      <c r="EBR929" s="3"/>
      <c r="EBS929" s="721"/>
      <c r="EBT929" s="3"/>
      <c r="EBU929" s="525"/>
      <c r="EBV929" s="3"/>
      <c r="EBW929" s="721"/>
      <c r="EBX929" s="3"/>
      <c r="EBY929" s="525"/>
      <c r="EBZ929" s="3"/>
      <c r="ECA929" s="721"/>
      <c r="ECB929" s="3"/>
      <c r="ECC929" s="525"/>
      <c r="ECD929" s="3"/>
      <c r="ECE929" s="721"/>
      <c r="ECF929" s="3"/>
      <c r="ECG929" s="525"/>
      <c r="ECH929" s="3"/>
      <c r="ECI929" s="721"/>
      <c r="ECJ929" s="3"/>
      <c r="ECK929" s="525"/>
      <c r="ECL929" s="3"/>
      <c r="ECM929" s="721"/>
      <c r="ECN929" s="3"/>
      <c r="ECO929" s="525"/>
      <c r="ECP929" s="3"/>
      <c r="ECQ929" s="721"/>
      <c r="ECR929" s="3"/>
      <c r="ECS929" s="525"/>
      <c r="ECT929" s="3"/>
      <c r="ECU929" s="721"/>
      <c r="ECV929" s="3"/>
      <c r="ECW929" s="525"/>
      <c r="ECX929" s="3"/>
      <c r="ECY929" s="721"/>
      <c r="ECZ929" s="3"/>
      <c r="EDA929" s="525"/>
      <c r="EDB929" s="3"/>
      <c r="EDC929" s="721"/>
      <c r="EDD929" s="3"/>
      <c r="EDE929" s="525"/>
      <c r="EDF929" s="3"/>
      <c r="EDG929" s="721"/>
      <c r="EDH929" s="3"/>
      <c r="EDI929" s="525"/>
      <c r="EDJ929" s="3"/>
      <c r="EDK929" s="721"/>
      <c r="EDL929" s="3"/>
      <c r="EDM929" s="525"/>
      <c r="EDN929" s="3"/>
      <c r="EDO929" s="721"/>
      <c r="EDP929" s="3"/>
      <c r="EDQ929" s="525"/>
      <c r="EDR929" s="3"/>
      <c r="EDS929" s="721"/>
      <c r="EDT929" s="3"/>
      <c r="EDU929" s="525"/>
      <c r="EDV929" s="3"/>
      <c r="EDW929" s="721"/>
      <c r="EDX929" s="3"/>
      <c r="EDY929" s="525"/>
      <c r="EDZ929" s="3"/>
      <c r="EEA929" s="721"/>
      <c r="EEB929" s="3"/>
      <c r="EEC929" s="525"/>
      <c r="EED929" s="3"/>
      <c r="EEE929" s="721"/>
      <c r="EEF929" s="3"/>
      <c r="EEG929" s="525"/>
      <c r="EEH929" s="3"/>
      <c r="EEI929" s="721"/>
      <c r="EEJ929" s="3"/>
      <c r="EEK929" s="525"/>
      <c r="EEL929" s="3"/>
      <c r="EEM929" s="721"/>
      <c r="EEN929" s="3"/>
      <c r="EEO929" s="525"/>
      <c r="EEP929" s="3"/>
      <c r="EEQ929" s="721"/>
      <c r="EER929" s="3"/>
      <c r="EES929" s="525"/>
      <c r="EET929" s="3"/>
      <c r="EEU929" s="721"/>
      <c r="EEV929" s="3"/>
      <c r="EEW929" s="525"/>
      <c r="EEX929" s="3"/>
      <c r="EEY929" s="721"/>
      <c r="EEZ929" s="3"/>
      <c r="EFA929" s="525"/>
      <c r="EFB929" s="3"/>
      <c r="EFC929" s="721"/>
      <c r="EFD929" s="3"/>
      <c r="EFE929" s="525"/>
      <c r="EFF929" s="3"/>
      <c r="EFG929" s="721"/>
      <c r="EFH929" s="3"/>
      <c r="EFI929" s="525"/>
      <c r="EFJ929" s="3"/>
      <c r="EFK929" s="721"/>
      <c r="EFL929" s="3"/>
      <c r="EFM929" s="525"/>
      <c r="EFN929" s="3"/>
      <c r="EFO929" s="721"/>
      <c r="EFP929" s="3"/>
      <c r="EFQ929" s="525"/>
      <c r="EFR929" s="3"/>
      <c r="EFS929" s="721"/>
      <c r="EFT929" s="3"/>
      <c r="EFU929" s="525"/>
      <c r="EFV929" s="3"/>
      <c r="EFW929" s="721"/>
      <c r="EFX929" s="3"/>
      <c r="EFY929" s="525"/>
      <c r="EFZ929" s="3"/>
      <c r="EGA929" s="721"/>
      <c r="EGB929" s="3"/>
      <c r="EGC929" s="525"/>
      <c r="EGD929" s="3"/>
      <c r="EGE929" s="721"/>
      <c r="EGF929" s="3"/>
      <c r="EGG929" s="525"/>
      <c r="EGH929" s="3"/>
      <c r="EGI929" s="721"/>
      <c r="EGJ929" s="3"/>
      <c r="EGK929" s="525"/>
      <c r="EGL929" s="3"/>
      <c r="EGM929" s="721"/>
      <c r="EGN929" s="3"/>
      <c r="EGO929" s="525"/>
      <c r="EGP929" s="3"/>
      <c r="EGQ929" s="721"/>
      <c r="EGR929" s="3"/>
      <c r="EGS929" s="525"/>
      <c r="EGT929" s="3"/>
      <c r="EGU929" s="721"/>
      <c r="EGV929" s="3"/>
      <c r="EGW929" s="525"/>
      <c r="EGX929" s="3"/>
      <c r="EGY929" s="721"/>
      <c r="EGZ929" s="3"/>
      <c r="EHA929" s="525"/>
      <c r="EHB929" s="3"/>
      <c r="EHC929" s="721"/>
      <c r="EHD929" s="3"/>
      <c r="EHE929" s="525"/>
      <c r="EHF929" s="3"/>
      <c r="EHG929" s="721"/>
      <c r="EHH929" s="3"/>
      <c r="EHI929" s="525"/>
      <c r="EHJ929" s="3"/>
      <c r="EHK929" s="721"/>
      <c r="EHL929" s="3"/>
      <c r="EHM929" s="525"/>
      <c r="EHN929" s="3"/>
      <c r="EHO929" s="721"/>
      <c r="EHP929" s="3"/>
      <c r="EHQ929" s="525"/>
      <c r="EHR929" s="3"/>
      <c r="EHS929" s="721"/>
      <c r="EHT929" s="3"/>
      <c r="EHU929" s="525"/>
      <c r="EHV929" s="3"/>
      <c r="EHW929" s="721"/>
      <c r="EHX929" s="3"/>
      <c r="EHY929" s="525"/>
      <c r="EHZ929" s="3"/>
      <c r="EIA929" s="721"/>
      <c r="EIB929" s="3"/>
      <c r="EIC929" s="525"/>
      <c r="EID929" s="3"/>
      <c r="EIE929" s="721"/>
      <c r="EIF929" s="3"/>
      <c r="EIG929" s="525"/>
      <c r="EIH929" s="3"/>
      <c r="EII929" s="721"/>
      <c r="EIJ929" s="3"/>
      <c r="EIK929" s="525"/>
      <c r="EIL929" s="3"/>
      <c r="EIM929" s="721"/>
      <c r="EIN929" s="3"/>
      <c r="EIO929" s="525"/>
      <c r="EIP929" s="3"/>
      <c r="EIQ929" s="721"/>
      <c r="EIR929" s="3"/>
      <c r="EIS929" s="525"/>
      <c r="EIT929" s="3"/>
      <c r="EIU929" s="721"/>
      <c r="EIV929" s="3"/>
      <c r="EIW929" s="525"/>
      <c r="EIX929" s="3"/>
      <c r="EIY929" s="721"/>
      <c r="EIZ929" s="3"/>
      <c r="EJA929" s="525"/>
      <c r="EJB929" s="3"/>
      <c r="EJC929" s="721"/>
      <c r="EJD929" s="3"/>
      <c r="EJE929" s="525"/>
      <c r="EJF929" s="3"/>
      <c r="EJG929" s="721"/>
      <c r="EJH929" s="3"/>
      <c r="EJI929" s="525"/>
      <c r="EJJ929" s="3"/>
      <c r="EJK929" s="721"/>
      <c r="EJL929" s="3"/>
      <c r="EJM929" s="525"/>
      <c r="EJN929" s="3"/>
      <c r="EJO929" s="721"/>
      <c r="EJP929" s="3"/>
      <c r="EJQ929" s="525"/>
      <c r="EJR929" s="3"/>
      <c r="EJS929" s="721"/>
      <c r="EJT929" s="3"/>
      <c r="EJU929" s="525"/>
      <c r="EJV929" s="3"/>
      <c r="EJW929" s="721"/>
      <c r="EJX929" s="3"/>
      <c r="EJY929" s="525"/>
      <c r="EJZ929" s="3"/>
      <c r="EKA929" s="721"/>
      <c r="EKB929" s="3"/>
      <c r="EKC929" s="525"/>
      <c r="EKD929" s="3"/>
      <c r="EKE929" s="721"/>
      <c r="EKF929" s="3"/>
      <c r="EKG929" s="525"/>
      <c r="EKH929" s="3"/>
      <c r="EKI929" s="721"/>
      <c r="EKJ929" s="3"/>
      <c r="EKK929" s="525"/>
      <c r="EKL929" s="3"/>
      <c r="EKM929" s="721"/>
      <c r="EKN929" s="3"/>
      <c r="EKO929" s="525"/>
      <c r="EKP929" s="3"/>
      <c r="EKQ929" s="721"/>
      <c r="EKR929" s="3"/>
      <c r="EKS929" s="525"/>
      <c r="EKT929" s="3"/>
      <c r="EKU929" s="721"/>
      <c r="EKV929" s="3"/>
      <c r="EKW929" s="525"/>
      <c r="EKX929" s="3"/>
      <c r="EKY929" s="721"/>
      <c r="EKZ929" s="3"/>
      <c r="ELA929" s="525"/>
      <c r="ELB929" s="3"/>
      <c r="ELC929" s="721"/>
      <c r="ELD929" s="3"/>
      <c r="ELE929" s="525"/>
      <c r="ELF929" s="3"/>
      <c r="ELG929" s="721"/>
      <c r="ELH929" s="3"/>
      <c r="ELI929" s="525"/>
      <c r="ELJ929" s="3"/>
      <c r="ELK929" s="721"/>
      <c r="ELL929" s="3"/>
      <c r="ELM929" s="525"/>
      <c r="ELN929" s="3"/>
      <c r="ELO929" s="721"/>
      <c r="ELP929" s="3"/>
      <c r="ELQ929" s="525"/>
      <c r="ELR929" s="3"/>
      <c r="ELS929" s="721"/>
      <c r="ELT929" s="3"/>
      <c r="ELU929" s="525"/>
      <c r="ELV929" s="3"/>
      <c r="ELW929" s="721"/>
      <c r="ELX929" s="3"/>
      <c r="ELY929" s="525"/>
      <c r="ELZ929" s="3"/>
      <c r="EMA929" s="721"/>
      <c r="EMB929" s="3"/>
      <c r="EMC929" s="525"/>
      <c r="EMD929" s="3"/>
      <c r="EME929" s="721"/>
      <c r="EMF929" s="3"/>
      <c r="EMG929" s="525"/>
      <c r="EMH929" s="3"/>
      <c r="EMI929" s="721"/>
      <c r="EMJ929" s="3"/>
      <c r="EMK929" s="525"/>
      <c r="EML929" s="3"/>
      <c r="EMM929" s="721"/>
      <c r="EMN929" s="3"/>
      <c r="EMO929" s="525"/>
      <c r="EMP929" s="3"/>
      <c r="EMQ929" s="721"/>
      <c r="EMR929" s="3"/>
      <c r="EMS929" s="525"/>
      <c r="EMT929" s="3"/>
      <c r="EMU929" s="721"/>
      <c r="EMV929" s="3"/>
      <c r="EMW929" s="525"/>
      <c r="EMX929" s="3"/>
      <c r="EMY929" s="721"/>
      <c r="EMZ929" s="3"/>
      <c r="ENA929" s="525"/>
      <c r="ENB929" s="3"/>
      <c r="ENC929" s="721"/>
      <c r="END929" s="3"/>
      <c r="ENE929" s="525"/>
      <c r="ENF929" s="3"/>
      <c r="ENG929" s="721"/>
      <c r="ENH929" s="3"/>
      <c r="ENI929" s="525"/>
      <c r="ENJ929" s="3"/>
      <c r="ENK929" s="721"/>
      <c r="ENL929" s="3"/>
      <c r="ENM929" s="525"/>
      <c r="ENN929" s="3"/>
      <c r="ENO929" s="721"/>
      <c r="ENP929" s="3"/>
      <c r="ENQ929" s="525"/>
      <c r="ENR929" s="3"/>
      <c r="ENS929" s="721"/>
      <c r="ENT929" s="3"/>
      <c r="ENU929" s="525"/>
      <c r="ENV929" s="3"/>
      <c r="ENW929" s="721"/>
      <c r="ENX929" s="3"/>
      <c r="ENY929" s="525"/>
      <c r="ENZ929" s="3"/>
      <c r="EOA929" s="721"/>
      <c r="EOB929" s="3"/>
      <c r="EOC929" s="525"/>
      <c r="EOD929" s="3"/>
      <c r="EOE929" s="721"/>
      <c r="EOF929" s="3"/>
      <c r="EOG929" s="525"/>
      <c r="EOH929" s="3"/>
      <c r="EOI929" s="721"/>
      <c r="EOJ929" s="3"/>
      <c r="EOK929" s="525"/>
      <c r="EOL929" s="3"/>
      <c r="EOM929" s="721"/>
      <c r="EON929" s="3"/>
      <c r="EOO929" s="525"/>
      <c r="EOP929" s="3"/>
      <c r="EOQ929" s="721"/>
      <c r="EOR929" s="3"/>
      <c r="EOS929" s="525"/>
      <c r="EOT929" s="3"/>
      <c r="EOU929" s="721"/>
      <c r="EOV929" s="3"/>
      <c r="EOW929" s="525"/>
      <c r="EOX929" s="3"/>
      <c r="EOY929" s="721"/>
      <c r="EOZ929" s="3"/>
      <c r="EPA929" s="525"/>
      <c r="EPB929" s="3"/>
      <c r="EPC929" s="721"/>
      <c r="EPD929" s="3"/>
      <c r="EPE929" s="525"/>
      <c r="EPF929" s="3"/>
      <c r="EPG929" s="721"/>
      <c r="EPH929" s="3"/>
      <c r="EPI929" s="525"/>
      <c r="EPJ929" s="3"/>
      <c r="EPK929" s="721"/>
      <c r="EPL929" s="3"/>
      <c r="EPM929" s="525"/>
      <c r="EPN929" s="3"/>
      <c r="EPO929" s="721"/>
      <c r="EPP929" s="3"/>
      <c r="EPQ929" s="525"/>
      <c r="EPR929" s="3"/>
      <c r="EPS929" s="721"/>
      <c r="EPT929" s="3"/>
      <c r="EPU929" s="525"/>
      <c r="EPV929" s="3"/>
      <c r="EPW929" s="721"/>
      <c r="EPX929" s="3"/>
      <c r="EPY929" s="525"/>
      <c r="EPZ929" s="3"/>
      <c r="EQA929" s="721"/>
      <c r="EQB929" s="3"/>
      <c r="EQC929" s="525"/>
      <c r="EQD929" s="3"/>
      <c r="EQE929" s="721"/>
      <c r="EQF929" s="3"/>
      <c r="EQG929" s="525"/>
      <c r="EQH929" s="3"/>
      <c r="EQI929" s="721"/>
      <c r="EQJ929" s="3"/>
      <c r="EQK929" s="525"/>
      <c r="EQL929" s="3"/>
      <c r="EQM929" s="721"/>
      <c r="EQN929" s="3"/>
      <c r="EQO929" s="525"/>
      <c r="EQP929" s="3"/>
      <c r="EQQ929" s="721"/>
      <c r="EQR929" s="3"/>
      <c r="EQS929" s="525"/>
      <c r="EQT929" s="3"/>
      <c r="EQU929" s="721"/>
      <c r="EQV929" s="3"/>
      <c r="EQW929" s="525"/>
      <c r="EQX929" s="3"/>
      <c r="EQY929" s="721"/>
      <c r="EQZ929" s="3"/>
      <c r="ERA929" s="525"/>
      <c r="ERB929" s="3"/>
      <c r="ERC929" s="721"/>
      <c r="ERD929" s="3"/>
      <c r="ERE929" s="525"/>
      <c r="ERF929" s="3"/>
      <c r="ERG929" s="721"/>
      <c r="ERH929" s="3"/>
      <c r="ERI929" s="525"/>
      <c r="ERJ929" s="3"/>
      <c r="ERK929" s="721"/>
      <c r="ERL929" s="3"/>
      <c r="ERM929" s="525"/>
      <c r="ERN929" s="3"/>
      <c r="ERO929" s="721"/>
      <c r="ERP929" s="3"/>
      <c r="ERQ929" s="525"/>
      <c r="ERR929" s="3"/>
      <c r="ERS929" s="721"/>
      <c r="ERT929" s="3"/>
      <c r="ERU929" s="525"/>
      <c r="ERV929" s="3"/>
      <c r="ERW929" s="721"/>
      <c r="ERX929" s="3"/>
      <c r="ERY929" s="525"/>
      <c r="ERZ929" s="3"/>
      <c r="ESA929" s="721"/>
      <c r="ESB929" s="3"/>
      <c r="ESC929" s="525"/>
      <c r="ESD929" s="3"/>
      <c r="ESE929" s="721"/>
      <c r="ESF929" s="3"/>
      <c r="ESG929" s="525"/>
      <c r="ESH929" s="3"/>
      <c r="ESI929" s="721"/>
      <c r="ESJ929" s="3"/>
      <c r="ESK929" s="525"/>
      <c r="ESL929" s="3"/>
      <c r="ESM929" s="721"/>
      <c r="ESN929" s="3"/>
      <c r="ESO929" s="525"/>
      <c r="ESP929" s="3"/>
      <c r="ESQ929" s="721"/>
      <c r="ESR929" s="3"/>
      <c r="ESS929" s="525"/>
      <c r="EST929" s="3"/>
      <c r="ESU929" s="721"/>
      <c r="ESV929" s="3"/>
      <c r="ESW929" s="525"/>
      <c r="ESX929" s="3"/>
      <c r="ESY929" s="721"/>
      <c r="ESZ929" s="3"/>
      <c r="ETA929" s="525"/>
      <c r="ETB929" s="3"/>
      <c r="ETC929" s="721"/>
      <c r="ETD929" s="3"/>
      <c r="ETE929" s="525"/>
      <c r="ETF929" s="3"/>
      <c r="ETG929" s="721"/>
      <c r="ETH929" s="3"/>
      <c r="ETI929" s="525"/>
      <c r="ETJ929" s="3"/>
      <c r="ETK929" s="721"/>
      <c r="ETL929" s="3"/>
      <c r="ETM929" s="525"/>
      <c r="ETN929" s="3"/>
      <c r="ETO929" s="721"/>
      <c r="ETP929" s="3"/>
      <c r="ETQ929" s="525"/>
      <c r="ETR929" s="3"/>
      <c r="ETS929" s="721"/>
      <c r="ETT929" s="3"/>
      <c r="ETU929" s="525"/>
      <c r="ETV929" s="3"/>
      <c r="ETW929" s="721"/>
      <c r="ETX929" s="3"/>
      <c r="ETY929" s="525"/>
      <c r="ETZ929" s="3"/>
      <c r="EUA929" s="721"/>
      <c r="EUB929" s="3"/>
      <c r="EUC929" s="525"/>
      <c r="EUD929" s="3"/>
      <c r="EUE929" s="721"/>
      <c r="EUF929" s="3"/>
      <c r="EUG929" s="525"/>
      <c r="EUH929" s="3"/>
      <c r="EUI929" s="721"/>
      <c r="EUJ929" s="3"/>
      <c r="EUK929" s="525"/>
      <c r="EUL929" s="3"/>
      <c r="EUM929" s="721"/>
      <c r="EUN929" s="3"/>
      <c r="EUO929" s="525"/>
      <c r="EUP929" s="3"/>
      <c r="EUQ929" s="721"/>
      <c r="EUR929" s="3"/>
      <c r="EUS929" s="525"/>
      <c r="EUT929" s="3"/>
      <c r="EUU929" s="721"/>
      <c r="EUV929" s="3"/>
      <c r="EUW929" s="525"/>
      <c r="EUX929" s="3"/>
      <c r="EUY929" s="721"/>
      <c r="EUZ929" s="3"/>
      <c r="EVA929" s="525"/>
      <c r="EVB929" s="3"/>
      <c r="EVC929" s="721"/>
      <c r="EVD929" s="3"/>
      <c r="EVE929" s="525"/>
      <c r="EVF929" s="3"/>
      <c r="EVG929" s="721"/>
      <c r="EVH929" s="3"/>
      <c r="EVI929" s="525"/>
      <c r="EVJ929" s="3"/>
      <c r="EVK929" s="721"/>
      <c r="EVL929" s="3"/>
      <c r="EVM929" s="525"/>
      <c r="EVN929" s="3"/>
      <c r="EVO929" s="721"/>
      <c r="EVP929" s="3"/>
      <c r="EVQ929" s="525"/>
      <c r="EVR929" s="3"/>
      <c r="EVS929" s="721"/>
      <c r="EVT929" s="3"/>
      <c r="EVU929" s="525"/>
      <c r="EVV929" s="3"/>
      <c r="EVW929" s="721"/>
      <c r="EVX929" s="3"/>
      <c r="EVY929" s="525"/>
      <c r="EVZ929" s="3"/>
      <c r="EWA929" s="721"/>
      <c r="EWB929" s="3"/>
      <c r="EWC929" s="525"/>
      <c r="EWD929" s="3"/>
      <c r="EWE929" s="721"/>
      <c r="EWF929" s="3"/>
      <c r="EWG929" s="525"/>
      <c r="EWH929" s="3"/>
      <c r="EWI929" s="721"/>
      <c r="EWJ929" s="3"/>
      <c r="EWK929" s="525"/>
      <c r="EWL929" s="3"/>
      <c r="EWM929" s="721"/>
      <c r="EWN929" s="3"/>
      <c r="EWO929" s="525"/>
      <c r="EWP929" s="3"/>
      <c r="EWQ929" s="721"/>
      <c r="EWR929" s="3"/>
      <c r="EWS929" s="525"/>
      <c r="EWT929" s="3"/>
      <c r="EWU929" s="721"/>
      <c r="EWV929" s="3"/>
      <c r="EWW929" s="525"/>
      <c r="EWX929" s="3"/>
      <c r="EWY929" s="721"/>
      <c r="EWZ929" s="3"/>
      <c r="EXA929" s="525"/>
      <c r="EXB929" s="3"/>
      <c r="EXC929" s="721"/>
      <c r="EXD929" s="3"/>
      <c r="EXE929" s="525"/>
      <c r="EXF929" s="3"/>
      <c r="EXG929" s="721"/>
      <c r="EXH929" s="3"/>
      <c r="EXI929" s="525"/>
      <c r="EXJ929" s="3"/>
      <c r="EXK929" s="721"/>
      <c r="EXL929" s="3"/>
      <c r="EXM929" s="525"/>
      <c r="EXN929" s="3"/>
      <c r="EXO929" s="721"/>
      <c r="EXP929" s="3"/>
      <c r="EXQ929" s="525"/>
      <c r="EXR929" s="3"/>
      <c r="EXS929" s="721"/>
      <c r="EXT929" s="3"/>
      <c r="EXU929" s="525"/>
      <c r="EXV929" s="3"/>
      <c r="EXW929" s="721"/>
      <c r="EXX929" s="3"/>
      <c r="EXY929" s="525"/>
      <c r="EXZ929" s="3"/>
      <c r="EYA929" s="721"/>
      <c r="EYB929" s="3"/>
      <c r="EYC929" s="525"/>
      <c r="EYD929" s="3"/>
      <c r="EYE929" s="721"/>
      <c r="EYF929" s="3"/>
      <c r="EYG929" s="525"/>
      <c r="EYH929" s="3"/>
      <c r="EYI929" s="721"/>
      <c r="EYJ929" s="3"/>
      <c r="EYK929" s="525"/>
      <c r="EYL929" s="3"/>
      <c r="EYM929" s="721"/>
      <c r="EYN929" s="3"/>
      <c r="EYO929" s="525"/>
      <c r="EYP929" s="3"/>
      <c r="EYQ929" s="721"/>
      <c r="EYR929" s="3"/>
      <c r="EYS929" s="525"/>
      <c r="EYT929" s="3"/>
      <c r="EYU929" s="721"/>
      <c r="EYV929" s="3"/>
      <c r="EYW929" s="525"/>
      <c r="EYX929" s="3"/>
      <c r="EYY929" s="721"/>
      <c r="EYZ929" s="3"/>
      <c r="EZA929" s="525"/>
      <c r="EZB929" s="3"/>
      <c r="EZC929" s="721"/>
      <c r="EZD929" s="3"/>
      <c r="EZE929" s="525"/>
      <c r="EZF929" s="3"/>
      <c r="EZG929" s="721"/>
      <c r="EZH929" s="3"/>
      <c r="EZI929" s="525"/>
      <c r="EZJ929" s="3"/>
      <c r="EZK929" s="721"/>
      <c r="EZL929" s="3"/>
      <c r="EZM929" s="525"/>
      <c r="EZN929" s="3"/>
      <c r="EZO929" s="721"/>
      <c r="EZP929" s="3"/>
      <c r="EZQ929" s="525"/>
      <c r="EZR929" s="3"/>
      <c r="EZS929" s="721"/>
      <c r="EZT929" s="3"/>
      <c r="EZU929" s="525"/>
      <c r="EZV929" s="3"/>
      <c r="EZW929" s="721"/>
      <c r="EZX929" s="3"/>
      <c r="EZY929" s="525"/>
      <c r="EZZ929" s="3"/>
      <c r="FAA929" s="721"/>
      <c r="FAB929" s="3"/>
      <c r="FAC929" s="525"/>
      <c r="FAD929" s="3"/>
      <c r="FAE929" s="721"/>
      <c r="FAF929" s="3"/>
      <c r="FAG929" s="525"/>
      <c r="FAH929" s="3"/>
      <c r="FAI929" s="721"/>
      <c r="FAJ929" s="3"/>
      <c r="FAK929" s="525"/>
      <c r="FAL929" s="3"/>
      <c r="FAM929" s="721"/>
      <c r="FAN929" s="3"/>
      <c r="FAO929" s="525"/>
      <c r="FAP929" s="3"/>
      <c r="FAQ929" s="721"/>
      <c r="FAR929" s="3"/>
      <c r="FAS929" s="525"/>
      <c r="FAT929" s="3"/>
      <c r="FAU929" s="721"/>
      <c r="FAV929" s="3"/>
      <c r="FAW929" s="525"/>
      <c r="FAX929" s="3"/>
      <c r="FAY929" s="721"/>
      <c r="FAZ929" s="3"/>
      <c r="FBA929" s="525"/>
      <c r="FBB929" s="3"/>
      <c r="FBC929" s="721"/>
      <c r="FBD929" s="3"/>
      <c r="FBE929" s="525"/>
      <c r="FBF929" s="3"/>
      <c r="FBG929" s="721"/>
      <c r="FBH929" s="3"/>
      <c r="FBI929" s="525"/>
      <c r="FBJ929" s="3"/>
      <c r="FBK929" s="721"/>
      <c r="FBL929" s="3"/>
      <c r="FBM929" s="525"/>
      <c r="FBN929" s="3"/>
      <c r="FBO929" s="721"/>
      <c r="FBP929" s="3"/>
      <c r="FBQ929" s="525"/>
      <c r="FBR929" s="3"/>
      <c r="FBS929" s="721"/>
      <c r="FBT929" s="3"/>
      <c r="FBU929" s="525"/>
      <c r="FBV929" s="3"/>
      <c r="FBW929" s="721"/>
      <c r="FBX929" s="3"/>
      <c r="FBY929" s="525"/>
      <c r="FBZ929" s="3"/>
      <c r="FCA929" s="721"/>
      <c r="FCB929" s="3"/>
      <c r="FCC929" s="525"/>
      <c r="FCD929" s="3"/>
      <c r="FCE929" s="721"/>
      <c r="FCF929" s="3"/>
      <c r="FCG929" s="525"/>
      <c r="FCH929" s="3"/>
      <c r="FCI929" s="721"/>
      <c r="FCJ929" s="3"/>
      <c r="FCK929" s="525"/>
      <c r="FCL929" s="3"/>
      <c r="FCM929" s="721"/>
      <c r="FCN929" s="3"/>
      <c r="FCO929" s="525"/>
      <c r="FCP929" s="3"/>
      <c r="FCQ929" s="721"/>
      <c r="FCR929" s="3"/>
      <c r="FCS929" s="525"/>
      <c r="FCT929" s="3"/>
      <c r="FCU929" s="721"/>
      <c r="FCV929" s="3"/>
      <c r="FCW929" s="525"/>
      <c r="FCX929" s="3"/>
      <c r="FCY929" s="721"/>
      <c r="FCZ929" s="3"/>
      <c r="FDA929" s="525"/>
      <c r="FDB929" s="3"/>
      <c r="FDC929" s="721"/>
      <c r="FDD929" s="3"/>
      <c r="FDE929" s="525"/>
      <c r="FDF929" s="3"/>
      <c r="FDG929" s="721"/>
      <c r="FDH929" s="3"/>
      <c r="FDI929" s="525"/>
      <c r="FDJ929" s="3"/>
      <c r="FDK929" s="721"/>
      <c r="FDL929" s="3"/>
      <c r="FDM929" s="525"/>
      <c r="FDN929" s="3"/>
      <c r="FDO929" s="721"/>
      <c r="FDP929" s="3"/>
      <c r="FDQ929" s="525"/>
      <c r="FDR929" s="3"/>
      <c r="FDS929" s="721"/>
      <c r="FDT929" s="3"/>
      <c r="FDU929" s="525"/>
      <c r="FDV929" s="3"/>
      <c r="FDW929" s="721"/>
      <c r="FDX929" s="3"/>
      <c r="FDY929" s="525"/>
      <c r="FDZ929" s="3"/>
      <c r="FEA929" s="721"/>
      <c r="FEB929" s="3"/>
      <c r="FEC929" s="525"/>
      <c r="FED929" s="3"/>
      <c r="FEE929" s="721"/>
      <c r="FEF929" s="3"/>
      <c r="FEG929" s="525"/>
      <c r="FEH929" s="3"/>
      <c r="FEI929" s="721"/>
      <c r="FEJ929" s="3"/>
      <c r="FEK929" s="525"/>
      <c r="FEL929" s="3"/>
      <c r="FEM929" s="721"/>
      <c r="FEN929" s="3"/>
      <c r="FEO929" s="525"/>
      <c r="FEP929" s="3"/>
      <c r="FEQ929" s="721"/>
      <c r="FER929" s="3"/>
      <c r="FES929" s="525"/>
      <c r="FET929" s="3"/>
      <c r="FEU929" s="721"/>
      <c r="FEV929" s="3"/>
      <c r="FEW929" s="525"/>
      <c r="FEX929" s="3"/>
      <c r="FEY929" s="721"/>
      <c r="FEZ929" s="3"/>
      <c r="FFA929" s="525"/>
      <c r="FFB929" s="3"/>
      <c r="FFC929" s="721"/>
      <c r="FFD929" s="3"/>
      <c r="FFE929" s="525"/>
      <c r="FFF929" s="3"/>
      <c r="FFG929" s="721"/>
      <c r="FFH929" s="3"/>
      <c r="FFI929" s="525"/>
      <c r="FFJ929" s="3"/>
      <c r="FFK929" s="721"/>
      <c r="FFL929" s="3"/>
      <c r="FFM929" s="525"/>
      <c r="FFN929" s="3"/>
      <c r="FFO929" s="721"/>
      <c r="FFP929" s="3"/>
      <c r="FFQ929" s="525"/>
      <c r="FFR929" s="3"/>
      <c r="FFS929" s="721"/>
      <c r="FFT929" s="3"/>
      <c r="FFU929" s="525"/>
      <c r="FFV929" s="3"/>
      <c r="FFW929" s="721"/>
      <c r="FFX929" s="3"/>
      <c r="FFY929" s="525"/>
      <c r="FFZ929" s="3"/>
      <c r="FGA929" s="721"/>
      <c r="FGB929" s="3"/>
      <c r="FGC929" s="525"/>
      <c r="FGD929" s="3"/>
      <c r="FGE929" s="721"/>
      <c r="FGF929" s="3"/>
      <c r="FGG929" s="525"/>
      <c r="FGH929" s="3"/>
      <c r="FGI929" s="721"/>
      <c r="FGJ929" s="3"/>
      <c r="FGK929" s="525"/>
      <c r="FGL929" s="3"/>
      <c r="FGM929" s="721"/>
      <c r="FGN929" s="3"/>
      <c r="FGO929" s="525"/>
      <c r="FGP929" s="3"/>
      <c r="FGQ929" s="721"/>
      <c r="FGR929" s="3"/>
      <c r="FGS929" s="525"/>
      <c r="FGT929" s="3"/>
      <c r="FGU929" s="721"/>
      <c r="FGV929" s="3"/>
      <c r="FGW929" s="525"/>
      <c r="FGX929" s="3"/>
      <c r="FGY929" s="721"/>
      <c r="FGZ929" s="3"/>
      <c r="FHA929" s="525"/>
      <c r="FHB929" s="3"/>
      <c r="FHC929" s="721"/>
      <c r="FHD929" s="3"/>
      <c r="FHE929" s="525"/>
      <c r="FHF929" s="3"/>
      <c r="FHG929" s="721"/>
      <c r="FHH929" s="3"/>
      <c r="FHI929" s="525"/>
      <c r="FHJ929" s="3"/>
      <c r="FHK929" s="721"/>
      <c r="FHL929" s="3"/>
      <c r="FHM929" s="525"/>
      <c r="FHN929" s="3"/>
      <c r="FHO929" s="721"/>
      <c r="FHP929" s="3"/>
      <c r="FHQ929" s="525"/>
      <c r="FHR929" s="3"/>
      <c r="FHS929" s="721"/>
      <c r="FHT929" s="3"/>
      <c r="FHU929" s="525"/>
      <c r="FHV929" s="3"/>
      <c r="FHW929" s="721"/>
      <c r="FHX929" s="3"/>
      <c r="FHY929" s="525"/>
      <c r="FHZ929" s="3"/>
      <c r="FIA929" s="721"/>
      <c r="FIB929" s="3"/>
      <c r="FIC929" s="525"/>
      <c r="FID929" s="3"/>
      <c r="FIE929" s="721"/>
      <c r="FIF929" s="3"/>
      <c r="FIG929" s="525"/>
      <c r="FIH929" s="3"/>
      <c r="FII929" s="721"/>
      <c r="FIJ929" s="3"/>
      <c r="FIK929" s="525"/>
      <c r="FIL929" s="3"/>
      <c r="FIM929" s="721"/>
      <c r="FIN929" s="3"/>
      <c r="FIO929" s="525"/>
      <c r="FIP929" s="3"/>
      <c r="FIQ929" s="721"/>
      <c r="FIR929" s="3"/>
      <c r="FIS929" s="525"/>
      <c r="FIT929" s="3"/>
      <c r="FIU929" s="721"/>
      <c r="FIV929" s="3"/>
      <c r="FIW929" s="525"/>
      <c r="FIX929" s="3"/>
      <c r="FIY929" s="721"/>
      <c r="FIZ929" s="3"/>
      <c r="FJA929" s="525"/>
      <c r="FJB929" s="3"/>
      <c r="FJC929" s="721"/>
      <c r="FJD929" s="3"/>
      <c r="FJE929" s="525"/>
      <c r="FJF929" s="3"/>
      <c r="FJG929" s="721"/>
      <c r="FJH929" s="3"/>
      <c r="FJI929" s="525"/>
      <c r="FJJ929" s="3"/>
      <c r="FJK929" s="721"/>
      <c r="FJL929" s="3"/>
      <c r="FJM929" s="525"/>
      <c r="FJN929" s="3"/>
      <c r="FJO929" s="721"/>
      <c r="FJP929" s="3"/>
      <c r="FJQ929" s="525"/>
      <c r="FJR929" s="3"/>
      <c r="FJS929" s="721"/>
      <c r="FJT929" s="3"/>
      <c r="FJU929" s="525"/>
      <c r="FJV929" s="3"/>
      <c r="FJW929" s="721"/>
      <c r="FJX929" s="3"/>
      <c r="FJY929" s="525"/>
      <c r="FJZ929" s="3"/>
      <c r="FKA929" s="721"/>
      <c r="FKB929" s="3"/>
      <c r="FKC929" s="525"/>
      <c r="FKD929" s="3"/>
      <c r="FKE929" s="721"/>
      <c r="FKF929" s="3"/>
      <c r="FKG929" s="525"/>
      <c r="FKH929" s="3"/>
      <c r="FKI929" s="721"/>
      <c r="FKJ929" s="3"/>
      <c r="FKK929" s="525"/>
      <c r="FKL929" s="3"/>
      <c r="FKM929" s="721"/>
      <c r="FKN929" s="3"/>
      <c r="FKO929" s="525"/>
      <c r="FKP929" s="3"/>
      <c r="FKQ929" s="721"/>
      <c r="FKR929" s="3"/>
      <c r="FKS929" s="525"/>
      <c r="FKT929" s="3"/>
      <c r="FKU929" s="721"/>
      <c r="FKV929" s="3"/>
      <c r="FKW929" s="525"/>
      <c r="FKX929" s="3"/>
      <c r="FKY929" s="721"/>
      <c r="FKZ929" s="3"/>
      <c r="FLA929" s="525"/>
      <c r="FLB929" s="3"/>
      <c r="FLC929" s="721"/>
      <c r="FLD929" s="3"/>
      <c r="FLE929" s="525"/>
      <c r="FLF929" s="3"/>
      <c r="FLG929" s="721"/>
      <c r="FLH929" s="3"/>
      <c r="FLI929" s="525"/>
      <c r="FLJ929" s="3"/>
      <c r="FLK929" s="721"/>
      <c r="FLL929" s="3"/>
      <c r="FLM929" s="525"/>
      <c r="FLN929" s="3"/>
      <c r="FLO929" s="721"/>
      <c r="FLP929" s="3"/>
      <c r="FLQ929" s="525"/>
      <c r="FLR929" s="3"/>
      <c r="FLS929" s="721"/>
      <c r="FLT929" s="3"/>
      <c r="FLU929" s="525"/>
      <c r="FLV929" s="3"/>
      <c r="FLW929" s="721"/>
      <c r="FLX929" s="3"/>
      <c r="FLY929" s="525"/>
      <c r="FLZ929" s="3"/>
      <c r="FMA929" s="721"/>
      <c r="FMB929" s="3"/>
      <c r="FMC929" s="525"/>
      <c r="FMD929" s="3"/>
      <c r="FME929" s="721"/>
      <c r="FMF929" s="3"/>
      <c r="FMG929" s="525"/>
      <c r="FMH929" s="3"/>
      <c r="FMI929" s="721"/>
      <c r="FMJ929" s="3"/>
      <c r="FMK929" s="525"/>
      <c r="FML929" s="3"/>
      <c r="FMM929" s="721"/>
      <c r="FMN929" s="3"/>
      <c r="FMO929" s="525"/>
      <c r="FMP929" s="3"/>
      <c r="FMQ929" s="721"/>
      <c r="FMR929" s="3"/>
      <c r="FMS929" s="525"/>
      <c r="FMT929" s="3"/>
      <c r="FMU929" s="721"/>
      <c r="FMV929" s="3"/>
      <c r="FMW929" s="525"/>
      <c r="FMX929" s="3"/>
      <c r="FMY929" s="721"/>
      <c r="FMZ929" s="3"/>
      <c r="FNA929" s="525"/>
      <c r="FNB929" s="3"/>
      <c r="FNC929" s="721"/>
      <c r="FND929" s="3"/>
      <c r="FNE929" s="525"/>
      <c r="FNF929" s="3"/>
      <c r="FNG929" s="721"/>
      <c r="FNH929" s="3"/>
      <c r="FNI929" s="525"/>
      <c r="FNJ929" s="3"/>
      <c r="FNK929" s="721"/>
      <c r="FNL929" s="3"/>
      <c r="FNM929" s="525"/>
      <c r="FNN929" s="3"/>
      <c r="FNO929" s="721"/>
      <c r="FNP929" s="3"/>
      <c r="FNQ929" s="525"/>
      <c r="FNR929" s="3"/>
      <c r="FNS929" s="721"/>
      <c r="FNT929" s="3"/>
      <c r="FNU929" s="525"/>
      <c r="FNV929" s="3"/>
      <c r="FNW929" s="721"/>
      <c r="FNX929" s="3"/>
      <c r="FNY929" s="525"/>
      <c r="FNZ929" s="3"/>
      <c r="FOA929" s="721"/>
      <c r="FOB929" s="3"/>
      <c r="FOC929" s="525"/>
      <c r="FOD929" s="3"/>
      <c r="FOE929" s="721"/>
      <c r="FOF929" s="3"/>
      <c r="FOG929" s="525"/>
      <c r="FOH929" s="3"/>
      <c r="FOI929" s="721"/>
      <c r="FOJ929" s="3"/>
      <c r="FOK929" s="525"/>
      <c r="FOL929" s="3"/>
      <c r="FOM929" s="721"/>
      <c r="FON929" s="3"/>
      <c r="FOO929" s="525"/>
      <c r="FOP929" s="3"/>
      <c r="FOQ929" s="721"/>
      <c r="FOR929" s="3"/>
      <c r="FOS929" s="525"/>
      <c r="FOT929" s="3"/>
      <c r="FOU929" s="721"/>
      <c r="FOV929" s="3"/>
      <c r="FOW929" s="525"/>
      <c r="FOX929" s="3"/>
      <c r="FOY929" s="721"/>
      <c r="FOZ929" s="3"/>
      <c r="FPA929" s="525"/>
      <c r="FPB929" s="3"/>
      <c r="FPC929" s="721"/>
      <c r="FPD929" s="3"/>
      <c r="FPE929" s="525"/>
      <c r="FPF929" s="3"/>
      <c r="FPG929" s="721"/>
      <c r="FPH929" s="3"/>
      <c r="FPI929" s="525"/>
      <c r="FPJ929" s="3"/>
      <c r="FPK929" s="721"/>
      <c r="FPL929" s="3"/>
      <c r="FPM929" s="525"/>
      <c r="FPN929" s="3"/>
      <c r="FPO929" s="721"/>
      <c r="FPP929" s="3"/>
      <c r="FPQ929" s="525"/>
      <c r="FPR929" s="3"/>
      <c r="FPS929" s="721"/>
      <c r="FPT929" s="3"/>
      <c r="FPU929" s="525"/>
      <c r="FPV929" s="3"/>
      <c r="FPW929" s="721"/>
      <c r="FPX929" s="3"/>
      <c r="FPY929" s="525"/>
      <c r="FPZ929" s="3"/>
      <c r="FQA929" s="721"/>
      <c r="FQB929" s="3"/>
      <c r="FQC929" s="525"/>
      <c r="FQD929" s="3"/>
      <c r="FQE929" s="721"/>
      <c r="FQF929" s="3"/>
      <c r="FQG929" s="525"/>
      <c r="FQH929" s="3"/>
      <c r="FQI929" s="721"/>
      <c r="FQJ929" s="3"/>
      <c r="FQK929" s="525"/>
      <c r="FQL929" s="3"/>
      <c r="FQM929" s="721"/>
      <c r="FQN929" s="3"/>
      <c r="FQO929" s="525"/>
      <c r="FQP929" s="3"/>
      <c r="FQQ929" s="721"/>
      <c r="FQR929" s="3"/>
      <c r="FQS929" s="525"/>
      <c r="FQT929" s="3"/>
      <c r="FQU929" s="721"/>
      <c r="FQV929" s="3"/>
      <c r="FQW929" s="525"/>
      <c r="FQX929" s="3"/>
      <c r="FQY929" s="721"/>
      <c r="FQZ929" s="3"/>
      <c r="FRA929" s="525"/>
      <c r="FRB929" s="3"/>
      <c r="FRC929" s="721"/>
      <c r="FRD929" s="3"/>
      <c r="FRE929" s="525"/>
      <c r="FRF929" s="3"/>
      <c r="FRG929" s="721"/>
      <c r="FRH929" s="3"/>
      <c r="FRI929" s="525"/>
      <c r="FRJ929" s="3"/>
      <c r="FRK929" s="721"/>
      <c r="FRL929" s="3"/>
      <c r="FRM929" s="525"/>
      <c r="FRN929" s="3"/>
      <c r="FRO929" s="721"/>
      <c r="FRP929" s="3"/>
      <c r="FRQ929" s="525"/>
      <c r="FRR929" s="3"/>
      <c r="FRS929" s="721"/>
      <c r="FRT929" s="3"/>
      <c r="FRU929" s="525"/>
      <c r="FRV929" s="3"/>
      <c r="FRW929" s="721"/>
      <c r="FRX929" s="3"/>
      <c r="FRY929" s="525"/>
      <c r="FRZ929" s="3"/>
      <c r="FSA929" s="721"/>
      <c r="FSB929" s="3"/>
      <c r="FSC929" s="525"/>
      <c r="FSD929" s="3"/>
      <c r="FSE929" s="721"/>
      <c r="FSF929" s="3"/>
      <c r="FSG929" s="525"/>
      <c r="FSH929" s="3"/>
      <c r="FSI929" s="721"/>
      <c r="FSJ929" s="3"/>
      <c r="FSK929" s="525"/>
      <c r="FSL929" s="3"/>
      <c r="FSM929" s="721"/>
      <c r="FSN929" s="3"/>
      <c r="FSO929" s="525"/>
      <c r="FSP929" s="3"/>
      <c r="FSQ929" s="721"/>
      <c r="FSR929" s="3"/>
      <c r="FSS929" s="525"/>
      <c r="FST929" s="3"/>
      <c r="FSU929" s="721"/>
      <c r="FSV929" s="3"/>
      <c r="FSW929" s="525"/>
      <c r="FSX929" s="3"/>
      <c r="FSY929" s="721"/>
      <c r="FSZ929" s="3"/>
      <c r="FTA929" s="525"/>
      <c r="FTB929" s="3"/>
      <c r="FTC929" s="721"/>
      <c r="FTD929" s="3"/>
      <c r="FTE929" s="525"/>
      <c r="FTF929" s="3"/>
      <c r="FTG929" s="721"/>
      <c r="FTH929" s="3"/>
      <c r="FTI929" s="525"/>
      <c r="FTJ929" s="3"/>
      <c r="FTK929" s="721"/>
      <c r="FTL929" s="3"/>
      <c r="FTM929" s="525"/>
      <c r="FTN929" s="3"/>
      <c r="FTO929" s="721"/>
      <c r="FTP929" s="3"/>
      <c r="FTQ929" s="525"/>
      <c r="FTR929" s="3"/>
      <c r="FTS929" s="721"/>
      <c r="FTT929" s="3"/>
      <c r="FTU929" s="525"/>
      <c r="FTV929" s="3"/>
      <c r="FTW929" s="721"/>
      <c r="FTX929" s="3"/>
      <c r="FTY929" s="525"/>
      <c r="FTZ929" s="3"/>
      <c r="FUA929" s="721"/>
      <c r="FUB929" s="3"/>
      <c r="FUC929" s="525"/>
      <c r="FUD929" s="3"/>
      <c r="FUE929" s="721"/>
      <c r="FUF929" s="3"/>
      <c r="FUG929" s="525"/>
      <c r="FUH929" s="3"/>
      <c r="FUI929" s="721"/>
      <c r="FUJ929" s="3"/>
      <c r="FUK929" s="525"/>
      <c r="FUL929" s="3"/>
      <c r="FUM929" s="721"/>
      <c r="FUN929" s="3"/>
      <c r="FUO929" s="525"/>
      <c r="FUP929" s="3"/>
      <c r="FUQ929" s="721"/>
      <c r="FUR929" s="3"/>
      <c r="FUS929" s="525"/>
      <c r="FUT929" s="3"/>
      <c r="FUU929" s="721"/>
      <c r="FUV929" s="3"/>
      <c r="FUW929" s="525"/>
      <c r="FUX929" s="3"/>
      <c r="FUY929" s="721"/>
      <c r="FUZ929" s="3"/>
      <c r="FVA929" s="525"/>
      <c r="FVB929" s="3"/>
      <c r="FVC929" s="721"/>
      <c r="FVD929" s="3"/>
      <c r="FVE929" s="525"/>
      <c r="FVF929" s="3"/>
      <c r="FVG929" s="721"/>
      <c r="FVH929" s="3"/>
      <c r="FVI929" s="525"/>
      <c r="FVJ929" s="3"/>
      <c r="FVK929" s="721"/>
      <c r="FVL929" s="3"/>
      <c r="FVM929" s="525"/>
      <c r="FVN929" s="3"/>
      <c r="FVO929" s="721"/>
      <c r="FVP929" s="3"/>
      <c r="FVQ929" s="525"/>
      <c r="FVR929" s="3"/>
      <c r="FVS929" s="721"/>
      <c r="FVT929" s="3"/>
      <c r="FVU929" s="525"/>
      <c r="FVV929" s="3"/>
      <c r="FVW929" s="721"/>
      <c r="FVX929" s="3"/>
      <c r="FVY929" s="525"/>
      <c r="FVZ929" s="3"/>
      <c r="FWA929" s="721"/>
      <c r="FWB929" s="3"/>
      <c r="FWC929" s="525"/>
      <c r="FWD929" s="3"/>
      <c r="FWE929" s="721"/>
      <c r="FWF929" s="3"/>
      <c r="FWG929" s="525"/>
      <c r="FWH929" s="3"/>
      <c r="FWI929" s="721"/>
      <c r="FWJ929" s="3"/>
      <c r="FWK929" s="525"/>
      <c r="FWL929" s="3"/>
      <c r="FWM929" s="721"/>
      <c r="FWN929" s="3"/>
      <c r="FWO929" s="525"/>
      <c r="FWP929" s="3"/>
      <c r="FWQ929" s="721"/>
      <c r="FWR929" s="3"/>
      <c r="FWS929" s="525"/>
      <c r="FWT929" s="3"/>
      <c r="FWU929" s="721"/>
      <c r="FWV929" s="3"/>
      <c r="FWW929" s="525"/>
      <c r="FWX929" s="3"/>
      <c r="FWY929" s="721"/>
      <c r="FWZ929" s="3"/>
      <c r="FXA929" s="525"/>
      <c r="FXB929" s="3"/>
      <c r="FXC929" s="721"/>
      <c r="FXD929" s="3"/>
      <c r="FXE929" s="525"/>
      <c r="FXF929" s="3"/>
      <c r="FXG929" s="721"/>
      <c r="FXH929" s="3"/>
      <c r="FXI929" s="525"/>
      <c r="FXJ929" s="3"/>
      <c r="FXK929" s="721"/>
      <c r="FXL929" s="3"/>
      <c r="FXM929" s="525"/>
      <c r="FXN929" s="3"/>
      <c r="FXO929" s="721"/>
      <c r="FXP929" s="3"/>
      <c r="FXQ929" s="525"/>
      <c r="FXR929" s="3"/>
      <c r="FXS929" s="721"/>
      <c r="FXT929" s="3"/>
      <c r="FXU929" s="525"/>
      <c r="FXV929" s="3"/>
      <c r="FXW929" s="721"/>
      <c r="FXX929" s="3"/>
      <c r="FXY929" s="525"/>
      <c r="FXZ929" s="3"/>
      <c r="FYA929" s="721"/>
      <c r="FYB929" s="3"/>
      <c r="FYC929" s="525"/>
      <c r="FYD929" s="3"/>
      <c r="FYE929" s="721"/>
      <c r="FYF929" s="3"/>
      <c r="FYG929" s="525"/>
      <c r="FYH929" s="3"/>
      <c r="FYI929" s="721"/>
      <c r="FYJ929" s="3"/>
      <c r="FYK929" s="525"/>
      <c r="FYL929" s="3"/>
      <c r="FYM929" s="721"/>
      <c r="FYN929" s="3"/>
      <c r="FYO929" s="525"/>
      <c r="FYP929" s="3"/>
      <c r="FYQ929" s="721"/>
      <c r="FYR929" s="3"/>
      <c r="FYS929" s="525"/>
      <c r="FYT929" s="3"/>
      <c r="FYU929" s="721"/>
      <c r="FYV929" s="3"/>
      <c r="FYW929" s="525"/>
      <c r="FYX929" s="3"/>
      <c r="FYY929" s="721"/>
      <c r="FYZ929" s="3"/>
      <c r="FZA929" s="525"/>
      <c r="FZB929" s="3"/>
      <c r="FZC929" s="721"/>
      <c r="FZD929" s="3"/>
      <c r="FZE929" s="525"/>
      <c r="FZF929" s="3"/>
      <c r="FZG929" s="721"/>
      <c r="FZH929" s="3"/>
      <c r="FZI929" s="525"/>
      <c r="FZJ929" s="3"/>
      <c r="FZK929" s="721"/>
      <c r="FZL929" s="3"/>
      <c r="FZM929" s="525"/>
      <c r="FZN929" s="3"/>
      <c r="FZO929" s="721"/>
      <c r="FZP929" s="3"/>
      <c r="FZQ929" s="525"/>
      <c r="FZR929" s="3"/>
      <c r="FZS929" s="721"/>
      <c r="FZT929" s="3"/>
      <c r="FZU929" s="525"/>
      <c r="FZV929" s="3"/>
      <c r="FZW929" s="721"/>
      <c r="FZX929" s="3"/>
      <c r="FZY929" s="525"/>
      <c r="FZZ929" s="3"/>
      <c r="GAA929" s="721"/>
      <c r="GAB929" s="3"/>
      <c r="GAC929" s="525"/>
      <c r="GAD929" s="3"/>
      <c r="GAE929" s="721"/>
      <c r="GAF929" s="3"/>
      <c r="GAG929" s="525"/>
      <c r="GAH929" s="3"/>
      <c r="GAI929" s="721"/>
      <c r="GAJ929" s="3"/>
      <c r="GAK929" s="525"/>
      <c r="GAL929" s="3"/>
      <c r="GAM929" s="721"/>
      <c r="GAN929" s="3"/>
      <c r="GAO929" s="525"/>
      <c r="GAP929" s="3"/>
      <c r="GAQ929" s="721"/>
      <c r="GAR929" s="3"/>
      <c r="GAS929" s="525"/>
      <c r="GAT929" s="3"/>
      <c r="GAU929" s="721"/>
      <c r="GAV929" s="3"/>
      <c r="GAW929" s="525"/>
      <c r="GAX929" s="3"/>
      <c r="GAY929" s="721"/>
      <c r="GAZ929" s="3"/>
      <c r="GBA929" s="525"/>
      <c r="GBB929" s="3"/>
      <c r="GBC929" s="721"/>
      <c r="GBD929" s="3"/>
      <c r="GBE929" s="525"/>
      <c r="GBF929" s="3"/>
      <c r="GBG929" s="721"/>
      <c r="GBH929" s="3"/>
      <c r="GBI929" s="525"/>
      <c r="GBJ929" s="3"/>
      <c r="GBK929" s="721"/>
      <c r="GBL929" s="3"/>
      <c r="GBM929" s="525"/>
      <c r="GBN929" s="3"/>
      <c r="GBO929" s="721"/>
      <c r="GBP929" s="3"/>
      <c r="GBQ929" s="525"/>
      <c r="GBR929" s="3"/>
      <c r="GBS929" s="721"/>
      <c r="GBT929" s="3"/>
      <c r="GBU929" s="525"/>
      <c r="GBV929" s="3"/>
      <c r="GBW929" s="721"/>
      <c r="GBX929" s="3"/>
      <c r="GBY929" s="525"/>
      <c r="GBZ929" s="3"/>
      <c r="GCA929" s="721"/>
      <c r="GCB929" s="3"/>
      <c r="GCC929" s="525"/>
      <c r="GCD929" s="3"/>
      <c r="GCE929" s="721"/>
      <c r="GCF929" s="3"/>
      <c r="GCG929" s="525"/>
      <c r="GCH929" s="3"/>
      <c r="GCI929" s="721"/>
      <c r="GCJ929" s="3"/>
      <c r="GCK929" s="525"/>
      <c r="GCL929" s="3"/>
      <c r="GCM929" s="721"/>
      <c r="GCN929" s="3"/>
      <c r="GCO929" s="525"/>
      <c r="GCP929" s="3"/>
      <c r="GCQ929" s="721"/>
      <c r="GCR929" s="3"/>
      <c r="GCS929" s="525"/>
      <c r="GCT929" s="3"/>
      <c r="GCU929" s="721"/>
      <c r="GCV929" s="3"/>
      <c r="GCW929" s="525"/>
      <c r="GCX929" s="3"/>
      <c r="GCY929" s="721"/>
      <c r="GCZ929" s="3"/>
      <c r="GDA929" s="525"/>
      <c r="GDB929" s="3"/>
      <c r="GDC929" s="721"/>
      <c r="GDD929" s="3"/>
      <c r="GDE929" s="525"/>
      <c r="GDF929" s="3"/>
      <c r="GDG929" s="721"/>
      <c r="GDH929" s="3"/>
      <c r="GDI929" s="525"/>
      <c r="GDJ929" s="3"/>
      <c r="GDK929" s="721"/>
      <c r="GDL929" s="3"/>
      <c r="GDM929" s="525"/>
      <c r="GDN929" s="3"/>
      <c r="GDO929" s="721"/>
      <c r="GDP929" s="3"/>
      <c r="GDQ929" s="525"/>
      <c r="GDR929" s="3"/>
      <c r="GDS929" s="721"/>
      <c r="GDT929" s="3"/>
      <c r="GDU929" s="525"/>
      <c r="GDV929" s="3"/>
      <c r="GDW929" s="721"/>
      <c r="GDX929" s="3"/>
      <c r="GDY929" s="525"/>
      <c r="GDZ929" s="3"/>
      <c r="GEA929" s="721"/>
      <c r="GEB929" s="3"/>
      <c r="GEC929" s="525"/>
      <c r="GED929" s="3"/>
      <c r="GEE929" s="721"/>
      <c r="GEF929" s="3"/>
      <c r="GEG929" s="525"/>
      <c r="GEH929" s="3"/>
      <c r="GEI929" s="721"/>
      <c r="GEJ929" s="3"/>
      <c r="GEK929" s="525"/>
      <c r="GEL929" s="3"/>
      <c r="GEM929" s="721"/>
      <c r="GEN929" s="3"/>
      <c r="GEO929" s="525"/>
      <c r="GEP929" s="3"/>
      <c r="GEQ929" s="721"/>
      <c r="GER929" s="3"/>
      <c r="GES929" s="525"/>
      <c r="GET929" s="3"/>
      <c r="GEU929" s="721"/>
      <c r="GEV929" s="3"/>
      <c r="GEW929" s="525"/>
      <c r="GEX929" s="3"/>
      <c r="GEY929" s="721"/>
      <c r="GEZ929" s="3"/>
      <c r="GFA929" s="525"/>
      <c r="GFB929" s="3"/>
      <c r="GFC929" s="721"/>
      <c r="GFD929" s="3"/>
      <c r="GFE929" s="525"/>
      <c r="GFF929" s="3"/>
      <c r="GFG929" s="721"/>
      <c r="GFH929" s="3"/>
      <c r="GFI929" s="525"/>
      <c r="GFJ929" s="3"/>
      <c r="GFK929" s="721"/>
      <c r="GFL929" s="3"/>
      <c r="GFM929" s="525"/>
      <c r="GFN929" s="3"/>
      <c r="GFO929" s="721"/>
      <c r="GFP929" s="3"/>
      <c r="GFQ929" s="525"/>
      <c r="GFR929" s="3"/>
      <c r="GFS929" s="721"/>
      <c r="GFT929" s="3"/>
      <c r="GFU929" s="525"/>
      <c r="GFV929" s="3"/>
      <c r="GFW929" s="721"/>
      <c r="GFX929" s="3"/>
      <c r="GFY929" s="525"/>
      <c r="GFZ929" s="3"/>
      <c r="GGA929" s="721"/>
      <c r="GGB929" s="3"/>
      <c r="GGC929" s="525"/>
      <c r="GGD929" s="3"/>
      <c r="GGE929" s="721"/>
      <c r="GGF929" s="3"/>
      <c r="GGG929" s="525"/>
      <c r="GGH929" s="3"/>
      <c r="GGI929" s="721"/>
      <c r="GGJ929" s="3"/>
      <c r="GGK929" s="525"/>
      <c r="GGL929" s="3"/>
      <c r="GGM929" s="721"/>
      <c r="GGN929" s="3"/>
      <c r="GGO929" s="525"/>
      <c r="GGP929" s="3"/>
      <c r="GGQ929" s="721"/>
      <c r="GGR929" s="3"/>
      <c r="GGS929" s="525"/>
      <c r="GGT929" s="3"/>
      <c r="GGU929" s="721"/>
      <c r="GGV929" s="3"/>
      <c r="GGW929" s="525"/>
      <c r="GGX929" s="3"/>
      <c r="GGY929" s="721"/>
      <c r="GGZ929" s="3"/>
      <c r="GHA929" s="525"/>
      <c r="GHB929" s="3"/>
      <c r="GHC929" s="721"/>
      <c r="GHD929" s="3"/>
      <c r="GHE929" s="525"/>
      <c r="GHF929" s="3"/>
      <c r="GHG929" s="721"/>
      <c r="GHH929" s="3"/>
      <c r="GHI929" s="525"/>
      <c r="GHJ929" s="3"/>
      <c r="GHK929" s="721"/>
      <c r="GHL929" s="3"/>
      <c r="GHM929" s="525"/>
      <c r="GHN929" s="3"/>
      <c r="GHO929" s="721"/>
      <c r="GHP929" s="3"/>
      <c r="GHQ929" s="525"/>
      <c r="GHR929" s="3"/>
      <c r="GHS929" s="721"/>
      <c r="GHT929" s="3"/>
      <c r="GHU929" s="525"/>
      <c r="GHV929" s="3"/>
      <c r="GHW929" s="721"/>
      <c r="GHX929" s="3"/>
      <c r="GHY929" s="525"/>
      <c r="GHZ929" s="3"/>
      <c r="GIA929" s="721"/>
      <c r="GIB929" s="3"/>
      <c r="GIC929" s="525"/>
      <c r="GID929" s="3"/>
      <c r="GIE929" s="721"/>
      <c r="GIF929" s="3"/>
      <c r="GIG929" s="525"/>
      <c r="GIH929" s="3"/>
      <c r="GII929" s="721"/>
      <c r="GIJ929" s="3"/>
      <c r="GIK929" s="525"/>
      <c r="GIL929" s="3"/>
      <c r="GIM929" s="721"/>
      <c r="GIN929" s="3"/>
      <c r="GIO929" s="525"/>
      <c r="GIP929" s="3"/>
      <c r="GIQ929" s="721"/>
      <c r="GIR929" s="3"/>
      <c r="GIS929" s="525"/>
      <c r="GIT929" s="3"/>
      <c r="GIU929" s="721"/>
      <c r="GIV929" s="3"/>
      <c r="GIW929" s="525"/>
      <c r="GIX929" s="3"/>
      <c r="GIY929" s="721"/>
      <c r="GIZ929" s="3"/>
      <c r="GJA929" s="525"/>
      <c r="GJB929" s="3"/>
      <c r="GJC929" s="721"/>
      <c r="GJD929" s="3"/>
      <c r="GJE929" s="525"/>
      <c r="GJF929" s="3"/>
      <c r="GJG929" s="721"/>
      <c r="GJH929" s="3"/>
      <c r="GJI929" s="525"/>
      <c r="GJJ929" s="3"/>
      <c r="GJK929" s="721"/>
      <c r="GJL929" s="3"/>
      <c r="GJM929" s="525"/>
      <c r="GJN929" s="3"/>
      <c r="GJO929" s="721"/>
      <c r="GJP929" s="3"/>
      <c r="GJQ929" s="525"/>
      <c r="GJR929" s="3"/>
      <c r="GJS929" s="721"/>
      <c r="GJT929" s="3"/>
      <c r="GJU929" s="525"/>
      <c r="GJV929" s="3"/>
      <c r="GJW929" s="721"/>
      <c r="GJX929" s="3"/>
      <c r="GJY929" s="525"/>
      <c r="GJZ929" s="3"/>
      <c r="GKA929" s="721"/>
      <c r="GKB929" s="3"/>
      <c r="GKC929" s="525"/>
      <c r="GKD929" s="3"/>
      <c r="GKE929" s="721"/>
      <c r="GKF929" s="3"/>
      <c r="GKG929" s="525"/>
      <c r="GKH929" s="3"/>
      <c r="GKI929" s="721"/>
      <c r="GKJ929" s="3"/>
      <c r="GKK929" s="525"/>
      <c r="GKL929" s="3"/>
      <c r="GKM929" s="721"/>
      <c r="GKN929" s="3"/>
      <c r="GKO929" s="525"/>
      <c r="GKP929" s="3"/>
      <c r="GKQ929" s="721"/>
      <c r="GKR929" s="3"/>
      <c r="GKS929" s="525"/>
      <c r="GKT929" s="3"/>
      <c r="GKU929" s="721"/>
      <c r="GKV929" s="3"/>
      <c r="GKW929" s="525"/>
      <c r="GKX929" s="3"/>
      <c r="GKY929" s="721"/>
      <c r="GKZ929" s="3"/>
      <c r="GLA929" s="525"/>
      <c r="GLB929" s="3"/>
      <c r="GLC929" s="721"/>
      <c r="GLD929" s="3"/>
      <c r="GLE929" s="525"/>
      <c r="GLF929" s="3"/>
      <c r="GLG929" s="721"/>
      <c r="GLH929" s="3"/>
      <c r="GLI929" s="525"/>
      <c r="GLJ929" s="3"/>
      <c r="GLK929" s="721"/>
      <c r="GLL929" s="3"/>
      <c r="GLM929" s="525"/>
      <c r="GLN929" s="3"/>
      <c r="GLO929" s="721"/>
      <c r="GLP929" s="3"/>
      <c r="GLQ929" s="525"/>
      <c r="GLR929" s="3"/>
      <c r="GLS929" s="721"/>
      <c r="GLT929" s="3"/>
      <c r="GLU929" s="525"/>
      <c r="GLV929" s="3"/>
      <c r="GLW929" s="721"/>
      <c r="GLX929" s="3"/>
      <c r="GLY929" s="525"/>
      <c r="GLZ929" s="3"/>
      <c r="GMA929" s="721"/>
      <c r="GMB929" s="3"/>
      <c r="GMC929" s="525"/>
      <c r="GMD929" s="3"/>
      <c r="GME929" s="721"/>
      <c r="GMF929" s="3"/>
      <c r="GMG929" s="525"/>
      <c r="GMH929" s="3"/>
      <c r="GMI929" s="721"/>
      <c r="GMJ929" s="3"/>
      <c r="GMK929" s="525"/>
      <c r="GML929" s="3"/>
      <c r="GMM929" s="721"/>
      <c r="GMN929" s="3"/>
      <c r="GMO929" s="525"/>
      <c r="GMP929" s="3"/>
      <c r="GMQ929" s="721"/>
      <c r="GMR929" s="3"/>
      <c r="GMS929" s="525"/>
      <c r="GMT929" s="3"/>
      <c r="GMU929" s="721"/>
      <c r="GMV929" s="3"/>
      <c r="GMW929" s="525"/>
      <c r="GMX929" s="3"/>
      <c r="GMY929" s="721"/>
      <c r="GMZ929" s="3"/>
      <c r="GNA929" s="525"/>
      <c r="GNB929" s="3"/>
      <c r="GNC929" s="721"/>
      <c r="GND929" s="3"/>
      <c r="GNE929" s="525"/>
      <c r="GNF929" s="3"/>
      <c r="GNG929" s="721"/>
      <c r="GNH929" s="3"/>
      <c r="GNI929" s="525"/>
      <c r="GNJ929" s="3"/>
      <c r="GNK929" s="721"/>
      <c r="GNL929" s="3"/>
      <c r="GNM929" s="525"/>
      <c r="GNN929" s="3"/>
      <c r="GNO929" s="721"/>
      <c r="GNP929" s="3"/>
      <c r="GNQ929" s="525"/>
      <c r="GNR929" s="3"/>
      <c r="GNS929" s="721"/>
      <c r="GNT929" s="3"/>
      <c r="GNU929" s="525"/>
      <c r="GNV929" s="3"/>
      <c r="GNW929" s="721"/>
      <c r="GNX929" s="3"/>
      <c r="GNY929" s="525"/>
      <c r="GNZ929" s="3"/>
      <c r="GOA929" s="721"/>
      <c r="GOB929" s="3"/>
      <c r="GOC929" s="525"/>
      <c r="GOD929" s="3"/>
      <c r="GOE929" s="721"/>
      <c r="GOF929" s="3"/>
      <c r="GOG929" s="525"/>
      <c r="GOH929" s="3"/>
      <c r="GOI929" s="721"/>
      <c r="GOJ929" s="3"/>
      <c r="GOK929" s="525"/>
      <c r="GOL929" s="3"/>
      <c r="GOM929" s="721"/>
      <c r="GON929" s="3"/>
      <c r="GOO929" s="525"/>
      <c r="GOP929" s="3"/>
      <c r="GOQ929" s="721"/>
      <c r="GOR929" s="3"/>
      <c r="GOS929" s="525"/>
      <c r="GOT929" s="3"/>
      <c r="GOU929" s="721"/>
      <c r="GOV929" s="3"/>
      <c r="GOW929" s="525"/>
      <c r="GOX929" s="3"/>
      <c r="GOY929" s="721"/>
      <c r="GOZ929" s="3"/>
      <c r="GPA929" s="525"/>
      <c r="GPB929" s="3"/>
      <c r="GPC929" s="721"/>
      <c r="GPD929" s="3"/>
      <c r="GPE929" s="525"/>
      <c r="GPF929" s="3"/>
      <c r="GPG929" s="721"/>
      <c r="GPH929" s="3"/>
      <c r="GPI929" s="525"/>
      <c r="GPJ929" s="3"/>
      <c r="GPK929" s="721"/>
      <c r="GPL929" s="3"/>
      <c r="GPM929" s="525"/>
      <c r="GPN929" s="3"/>
      <c r="GPO929" s="721"/>
      <c r="GPP929" s="3"/>
      <c r="GPQ929" s="525"/>
      <c r="GPR929" s="3"/>
      <c r="GPS929" s="721"/>
      <c r="GPT929" s="3"/>
      <c r="GPU929" s="525"/>
      <c r="GPV929" s="3"/>
      <c r="GPW929" s="721"/>
      <c r="GPX929" s="3"/>
      <c r="GPY929" s="525"/>
      <c r="GPZ929" s="3"/>
      <c r="GQA929" s="721"/>
      <c r="GQB929" s="3"/>
      <c r="GQC929" s="525"/>
      <c r="GQD929" s="3"/>
      <c r="GQE929" s="721"/>
      <c r="GQF929" s="3"/>
      <c r="GQG929" s="525"/>
      <c r="GQH929" s="3"/>
      <c r="GQI929" s="721"/>
      <c r="GQJ929" s="3"/>
      <c r="GQK929" s="525"/>
      <c r="GQL929" s="3"/>
      <c r="GQM929" s="721"/>
      <c r="GQN929" s="3"/>
      <c r="GQO929" s="525"/>
      <c r="GQP929" s="3"/>
      <c r="GQQ929" s="721"/>
      <c r="GQR929" s="3"/>
      <c r="GQS929" s="525"/>
      <c r="GQT929" s="3"/>
      <c r="GQU929" s="721"/>
      <c r="GQV929" s="3"/>
      <c r="GQW929" s="525"/>
      <c r="GQX929" s="3"/>
      <c r="GQY929" s="721"/>
      <c r="GQZ929" s="3"/>
      <c r="GRA929" s="525"/>
      <c r="GRB929" s="3"/>
      <c r="GRC929" s="721"/>
      <c r="GRD929" s="3"/>
      <c r="GRE929" s="525"/>
      <c r="GRF929" s="3"/>
      <c r="GRG929" s="721"/>
      <c r="GRH929" s="3"/>
      <c r="GRI929" s="525"/>
      <c r="GRJ929" s="3"/>
      <c r="GRK929" s="721"/>
      <c r="GRL929" s="3"/>
      <c r="GRM929" s="525"/>
      <c r="GRN929" s="3"/>
      <c r="GRO929" s="721"/>
      <c r="GRP929" s="3"/>
      <c r="GRQ929" s="525"/>
      <c r="GRR929" s="3"/>
      <c r="GRS929" s="721"/>
      <c r="GRT929" s="3"/>
      <c r="GRU929" s="525"/>
      <c r="GRV929" s="3"/>
      <c r="GRW929" s="721"/>
      <c r="GRX929" s="3"/>
      <c r="GRY929" s="525"/>
      <c r="GRZ929" s="3"/>
      <c r="GSA929" s="721"/>
      <c r="GSB929" s="3"/>
      <c r="GSC929" s="525"/>
      <c r="GSD929" s="3"/>
      <c r="GSE929" s="721"/>
      <c r="GSF929" s="3"/>
      <c r="GSG929" s="525"/>
      <c r="GSH929" s="3"/>
      <c r="GSI929" s="721"/>
      <c r="GSJ929" s="3"/>
      <c r="GSK929" s="525"/>
      <c r="GSL929" s="3"/>
      <c r="GSM929" s="721"/>
      <c r="GSN929" s="3"/>
      <c r="GSO929" s="525"/>
      <c r="GSP929" s="3"/>
      <c r="GSQ929" s="721"/>
      <c r="GSR929" s="3"/>
      <c r="GSS929" s="525"/>
      <c r="GST929" s="3"/>
      <c r="GSU929" s="721"/>
      <c r="GSV929" s="3"/>
      <c r="GSW929" s="525"/>
      <c r="GSX929" s="3"/>
      <c r="GSY929" s="721"/>
      <c r="GSZ929" s="3"/>
      <c r="GTA929" s="525"/>
      <c r="GTB929" s="3"/>
      <c r="GTC929" s="721"/>
      <c r="GTD929" s="3"/>
      <c r="GTE929" s="525"/>
      <c r="GTF929" s="3"/>
      <c r="GTG929" s="721"/>
      <c r="GTH929" s="3"/>
      <c r="GTI929" s="525"/>
      <c r="GTJ929" s="3"/>
      <c r="GTK929" s="721"/>
      <c r="GTL929" s="3"/>
      <c r="GTM929" s="525"/>
      <c r="GTN929" s="3"/>
      <c r="GTO929" s="721"/>
      <c r="GTP929" s="3"/>
      <c r="GTQ929" s="525"/>
      <c r="GTR929" s="3"/>
      <c r="GTS929" s="721"/>
      <c r="GTT929" s="3"/>
      <c r="GTU929" s="525"/>
      <c r="GTV929" s="3"/>
      <c r="GTW929" s="721"/>
      <c r="GTX929" s="3"/>
      <c r="GTY929" s="525"/>
      <c r="GTZ929" s="3"/>
      <c r="GUA929" s="721"/>
      <c r="GUB929" s="3"/>
      <c r="GUC929" s="525"/>
      <c r="GUD929" s="3"/>
      <c r="GUE929" s="721"/>
      <c r="GUF929" s="3"/>
      <c r="GUG929" s="525"/>
      <c r="GUH929" s="3"/>
      <c r="GUI929" s="721"/>
      <c r="GUJ929" s="3"/>
      <c r="GUK929" s="525"/>
      <c r="GUL929" s="3"/>
      <c r="GUM929" s="721"/>
      <c r="GUN929" s="3"/>
      <c r="GUO929" s="525"/>
      <c r="GUP929" s="3"/>
      <c r="GUQ929" s="721"/>
      <c r="GUR929" s="3"/>
      <c r="GUS929" s="525"/>
      <c r="GUT929" s="3"/>
      <c r="GUU929" s="721"/>
      <c r="GUV929" s="3"/>
      <c r="GUW929" s="525"/>
      <c r="GUX929" s="3"/>
      <c r="GUY929" s="721"/>
      <c r="GUZ929" s="3"/>
      <c r="GVA929" s="525"/>
      <c r="GVB929" s="3"/>
      <c r="GVC929" s="721"/>
      <c r="GVD929" s="3"/>
      <c r="GVE929" s="525"/>
      <c r="GVF929" s="3"/>
      <c r="GVG929" s="721"/>
      <c r="GVH929" s="3"/>
      <c r="GVI929" s="525"/>
      <c r="GVJ929" s="3"/>
      <c r="GVK929" s="721"/>
      <c r="GVL929" s="3"/>
      <c r="GVM929" s="525"/>
      <c r="GVN929" s="3"/>
      <c r="GVO929" s="721"/>
      <c r="GVP929" s="3"/>
      <c r="GVQ929" s="525"/>
      <c r="GVR929" s="3"/>
      <c r="GVS929" s="721"/>
      <c r="GVT929" s="3"/>
      <c r="GVU929" s="525"/>
      <c r="GVV929" s="3"/>
      <c r="GVW929" s="721"/>
      <c r="GVX929" s="3"/>
      <c r="GVY929" s="525"/>
      <c r="GVZ929" s="3"/>
      <c r="GWA929" s="721"/>
      <c r="GWB929" s="3"/>
      <c r="GWC929" s="525"/>
      <c r="GWD929" s="3"/>
      <c r="GWE929" s="721"/>
      <c r="GWF929" s="3"/>
      <c r="GWG929" s="525"/>
      <c r="GWH929" s="3"/>
      <c r="GWI929" s="721"/>
      <c r="GWJ929" s="3"/>
      <c r="GWK929" s="525"/>
      <c r="GWL929" s="3"/>
      <c r="GWM929" s="721"/>
      <c r="GWN929" s="3"/>
      <c r="GWO929" s="525"/>
      <c r="GWP929" s="3"/>
      <c r="GWQ929" s="721"/>
      <c r="GWR929" s="3"/>
      <c r="GWS929" s="525"/>
      <c r="GWT929" s="3"/>
      <c r="GWU929" s="721"/>
      <c r="GWV929" s="3"/>
      <c r="GWW929" s="525"/>
      <c r="GWX929" s="3"/>
      <c r="GWY929" s="721"/>
      <c r="GWZ929" s="3"/>
      <c r="GXA929" s="525"/>
      <c r="GXB929" s="3"/>
      <c r="GXC929" s="721"/>
      <c r="GXD929" s="3"/>
      <c r="GXE929" s="525"/>
      <c r="GXF929" s="3"/>
      <c r="GXG929" s="721"/>
      <c r="GXH929" s="3"/>
      <c r="GXI929" s="525"/>
      <c r="GXJ929" s="3"/>
      <c r="GXK929" s="721"/>
      <c r="GXL929" s="3"/>
      <c r="GXM929" s="525"/>
      <c r="GXN929" s="3"/>
      <c r="GXO929" s="721"/>
      <c r="GXP929" s="3"/>
      <c r="GXQ929" s="525"/>
      <c r="GXR929" s="3"/>
      <c r="GXS929" s="721"/>
      <c r="GXT929" s="3"/>
      <c r="GXU929" s="525"/>
      <c r="GXV929" s="3"/>
      <c r="GXW929" s="721"/>
      <c r="GXX929" s="3"/>
      <c r="GXY929" s="525"/>
      <c r="GXZ929" s="3"/>
      <c r="GYA929" s="721"/>
      <c r="GYB929" s="3"/>
      <c r="GYC929" s="525"/>
      <c r="GYD929" s="3"/>
      <c r="GYE929" s="721"/>
      <c r="GYF929" s="3"/>
      <c r="GYG929" s="525"/>
      <c r="GYH929" s="3"/>
      <c r="GYI929" s="721"/>
      <c r="GYJ929" s="3"/>
      <c r="GYK929" s="525"/>
      <c r="GYL929" s="3"/>
      <c r="GYM929" s="721"/>
      <c r="GYN929" s="3"/>
      <c r="GYO929" s="525"/>
      <c r="GYP929" s="3"/>
      <c r="GYQ929" s="721"/>
      <c r="GYR929" s="3"/>
      <c r="GYS929" s="525"/>
      <c r="GYT929" s="3"/>
      <c r="GYU929" s="721"/>
      <c r="GYV929" s="3"/>
      <c r="GYW929" s="525"/>
      <c r="GYX929" s="3"/>
      <c r="GYY929" s="721"/>
      <c r="GYZ929" s="3"/>
      <c r="GZA929" s="525"/>
      <c r="GZB929" s="3"/>
      <c r="GZC929" s="721"/>
      <c r="GZD929" s="3"/>
      <c r="GZE929" s="525"/>
      <c r="GZF929" s="3"/>
      <c r="GZG929" s="721"/>
      <c r="GZH929" s="3"/>
      <c r="GZI929" s="525"/>
      <c r="GZJ929" s="3"/>
      <c r="GZK929" s="721"/>
      <c r="GZL929" s="3"/>
      <c r="GZM929" s="525"/>
      <c r="GZN929" s="3"/>
      <c r="GZO929" s="721"/>
      <c r="GZP929" s="3"/>
      <c r="GZQ929" s="525"/>
      <c r="GZR929" s="3"/>
      <c r="GZS929" s="721"/>
      <c r="GZT929" s="3"/>
      <c r="GZU929" s="525"/>
      <c r="GZV929" s="3"/>
      <c r="GZW929" s="721"/>
      <c r="GZX929" s="3"/>
      <c r="GZY929" s="525"/>
      <c r="GZZ929" s="3"/>
      <c r="HAA929" s="721"/>
      <c r="HAB929" s="3"/>
      <c r="HAC929" s="525"/>
      <c r="HAD929" s="3"/>
      <c r="HAE929" s="721"/>
      <c r="HAF929" s="3"/>
      <c r="HAG929" s="525"/>
      <c r="HAH929" s="3"/>
      <c r="HAI929" s="721"/>
      <c r="HAJ929" s="3"/>
      <c r="HAK929" s="525"/>
      <c r="HAL929" s="3"/>
      <c r="HAM929" s="721"/>
      <c r="HAN929" s="3"/>
      <c r="HAO929" s="525"/>
      <c r="HAP929" s="3"/>
      <c r="HAQ929" s="721"/>
      <c r="HAR929" s="3"/>
      <c r="HAS929" s="525"/>
      <c r="HAT929" s="3"/>
      <c r="HAU929" s="721"/>
      <c r="HAV929" s="3"/>
      <c r="HAW929" s="525"/>
      <c r="HAX929" s="3"/>
      <c r="HAY929" s="721"/>
      <c r="HAZ929" s="3"/>
      <c r="HBA929" s="525"/>
      <c r="HBB929" s="3"/>
      <c r="HBC929" s="721"/>
      <c r="HBD929" s="3"/>
      <c r="HBE929" s="525"/>
      <c r="HBF929" s="3"/>
      <c r="HBG929" s="721"/>
      <c r="HBH929" s="3"/>
      <c r="HBI929" s="525"/>
      <c r="HBJ929" s="3"/>
      <c r="HBK929" s="721"/>
      <c r="HBL929" s="3"/>
      <c r="HBM929" s="525"/>
      <c r="HBN929" s="3"/>
      <c r="HBO929" s="721"/>
      <c r="HBP929" s="3"/>
      <c r="HBQ929" s="525"/>
      <c r="HBR929" s="3"/>
      <c r="HBS929" s="721"/>
      <c r="HBT929" s="3"/>
      <c r="HBU929" s="525"/>
      <c r="HBV929" s="3"/>
      <c r="HBW929" s="721"/>
      <c r="HBX929" s="3"/>
      <c r="HBY929" s="525"/>
      <c r="HBZ929" s="3"/>
      <c r="HCA929" s="721"/>
      <c r="HCB929" s="3"/>
      <c r="HCC929" s="525"/>
      <c r="HCD929" s="3"/>
      <c r="HCE929" s="721"/>
      <c r="HCF929" s="3"/>
      <c r="HCG929" s="525"/>
      <c r="HCH929" s="3"/>
      <c r="HCI929" s="721"/>
      <c r="HCJ929" s="3"/>
      <c r="HCK929" s="525"/>
      <c r="HCL929" s="3"/>
      <c r="HCM929" s="721"/>
      <c r="HCN929" s="3"/>
      <c r="HCO929" s="525"/>
      <c r="HCP929" s="3"/>
      <c r="HCQ929" s="721"/>
      <c r="HCR929" s="3"/>
      <c r="HCS929" s="525"/>
      <c r="HCT929" s="3"/>
      <c r="HCU929" s="721"/>
      <c r="HCV929" s="3"/>
      <c r="HCW929" s="525"/>
      <c r="HCX929" s="3"/>
      <c r="HCY929" s="721"/>
      <c r="HCZ929" s="3"/>
      <c r="HDA929" s="525"/>
      <c r="HDB929" s="3"/>
      <c r="HDC929" s="721"/>
      <c r="HDD929" s="3"/>
      <c r="HDE929" s="525"/>
      <c r="HDF929" s="3"/>
      <c r="HDG929" s="721"/>
      <c r="HDH929" s="3"/>
      <c r="HDI929" s="525"/>
      <c r="HDJ929" s="3"/>
      <c r="HDK929" s="721"/>
      <c r="HDL929" s="3"/>
      <c r="HDM929" s="525"/>
      <c r="HDN929" s="3"/>
      <c r="HDO929" s="721"/>
      <c r="HDP929" s="3"/>
      <c r="HDQ929" s="525"/>
      <c r="HDR929" s="3"/>
      <c r="HDS929" s="721"/>
      <c r="HDT929" s="3"/>
      <c r="HDU929" s="525"/>
      <c r="HDV929" s="3"/>
      <c r="HDW929" s="721"/>
      <c r="HDX929" s="3"/>
      <c r="HDY929" s="525"/>
      <c r="HDZ929" s="3"/>
      <c r="HEA929" s="721"/>
      <c r="HEB929" s="3"/>
      <c r="HEC929" s="525"/>
      <c r="HED929" s="3"/>
      <c r="HEE929" s="721"/>
      <c r="HEF929" s="3"/>
      <c r="HEG929" s="525"/>
      <c r="HEH929" s="3"/>
      <c r="HEI929" s="721"/>
      <c r="HEJ929" s="3"/>
      <c r="HEK929" s="525"/>
      <c r="HEL929" s="3"/>
      <c r="HEM929" s="721"/>
      <c r="HEN929" s="3"/>
      <c r="HEO929" s="525"/>
      <c r="HEP929" s="3"/>
      <c r="HEQ929" s="721"/>
      <c r="HER929" s="3"/>
      <c r="HES929" s="525"/>
      <c r="HET929" s="3"/>
      <c r="HEU929" s="721"/>
      <c r="HEV929" s="3"/>
      <c r="HEW929" s="525"/>
      <c r="HEX929" s="3"/>
      <c r="HEY929" s="721"/>
      <c r="HEZ929" s="3"/>
      <c r="HFA929" s="525"/>
      <c r="HFB929" s="3"/>
      <c r="HFC929" s="721"/>
      <c r="HFD929" s="3"/>
      <c r="HFE929" s="525"/>
      <c r="HFF929" s="3"/>
      <c r="HFG929" s="721"/>
      <c r="HFH929" s="3"/>
      <c r="HFI929" s="525"/>
      <c r="HFJ929" s="3"/>
      <c r="HFK929" s="721"/>
      <c r="HFL929" s="3"/>
      <c r="HFM929" s="525"/>
      <c r="HFN929" s="3"/>
      <c r="HFO929" s="721"/>
      <c r="HFP929" s="3"/>
      <c r="HFQ929" s="525"/>
      <c r="HFR929" s="3"/>
      <c r="HFS929" s="721"/>
      <c r="HFT929" s="3"/>
      <c r="HFU929" s="525"/>
      <c r="HFV929" s="3"/>
      <c r="HFW929" s="721"/>
      <c r="HFX929" s="3"/>
      <c r="HFY929" s="525"/>
      <c r="HFZ929" s="3"/>
      <c r="HGA929" s="721"/>
      <c r="HGB929" s="3"/>
      <c r="HGC929" s="525"/>
      <c r="HGD929" s="3"/>
      <c r="HGE929" s="721"/>
      <c r="HGF929" s="3"/>
      <c r="HGG929" s="525"/>
      <c r="HGH929" s="3"/>
      <c r="HGI929" s="721"/>
      <c r="HGJ929" s="3"/>
      <c r="HGK929" s="525"/>
      <c r="HGL929" s="3"/>
      <c r="HGM929" s="721"/>
      <c r="HGN929" s="3"/>
      <c r="HGO929" s="525"/>
      <c r="HGP929" s="3"/>
      <c r="HGQ929" s="721"/>
      <c r="HGR929" s="3"/>
      <c r="HGS929" s="525"/>
      <c r="HGT929" s="3"/>
      <c r="HGU929" s="721"/>
      <c r="HGV929" s="3"/>
      <c r="HGW929" s="525"/>
      <c r="HGX929" s="3"/>
      <c r="HGY929" s="721"/>
      <c r="HGZ929" s="3"/>
      <c r="HHA929" s="525"/>
      <c r="HHB929" s="3"/>
      <c r="HHC929" s="721"/>
      <c r="HHD929" s="3"/>
      <c r="HHE929" s="525"/>
      <c r="HHF929" s="3"/>
      <c r="HHG929" s="721"/>
      <c r="HHH929" s="3"/>
      <c r="HHI929" s="525"/>
      <c r="HHJ929" s="3"/>
      <c r="HHK929" s="721"/>
      <c r="HHL929" s="3"/>
      <c r="HHM929" s="525"/>
      <c r="HHN929" s="3"/>
      <c r="HHO929" s="721"/>
      <c r="HHP929" s="3"/>
      <c r="HHQ929" s="525"/>
      <c r="HHR929" s="3"/>
      <c r="HHS929" s="721"/>
      <c r="HHT929" s="3"/>
      <c r="HHU929" s="525"/>
      <c r="HHV929" s="3"/>
      <c r="HHW929" s="721"/>
      <c r="HHX929" s="3"/>
      <c r="HHY929" s="525"/>
      <c r="HHZ929" s="3"/>
      <c r="HIA929" s="721"/>
      <c r="HIB929" s="3"/>
      <c r="HIC929" s="525"/>
      <c r="HID929" s="3"/>
      <c r="HIE929" s="721"/>
      <c r="HIF929" s="3"/>
      <c r="HIG929" s="525"/>
      <c r="HIH929" s="3"/>
      <c r="HII929" s="721"/>
      <c r="HIJ929" s="3"/>
      <c r="HIK929" s="525"/>
      <c r="HIL929" s="3"/>
      <c r="HIM929" s="721"/>
      <c r="HIN929" s="3"/>
      <c r="HIO929" s="525"/>
      <c r="HIP929" s="3"/>
      <c r="HIQ929" s="721"/>
      <c r="HIR929" s="3"/>
      <c r="HIS929" s="525"/>
      <c r="HIT929" s="3"/>
      <c r="HIU929" s="721"/>
      <c r="HIV929" s="3"/>
      <c r="HIW929" s="525"/>
      <c r="HIX929" s="3"/>
      <c r="HIY929" s="721"/>
      <c r="HIZ929" s="3"/>
      <c r="HJA929" s="525"/>
      <c r="HJB929" s="3"/>
      <c r="HJC929" s="721"/>
      <c r="HJD929" s="3"/>
      <c r="HJE929" s="525"/>
      <c r="HJF929" s="3"/>
      <c r="HJG929" s="721"/>
      <c r="HJH929" s="3"/>
      <c r="HJI929" s="525"/>
      <c r="HJJ929" s="3"/>
      <c r="HJK929" s="721"/>
      <c r="HJL929" s="3"/>
      <c r="HJM929" s="525"/>
      <c r="HJN929" s="3"/>
      <c r="HJO929" s="721"/>
      <c r="HJP929" s="3"/>
      <c r="HJQ929" s="525"/>
      <c r="HJR929" s="3"/>
      <c r="HJS929" s="721"/>
      <c r="HJT929" s="3"/>
      <c r="HJU929" s="525"/>
      <c r="HJV929" s="3"/>
      <c r="HJW929" s="721"/>
      <c r="HJX929" s="3"/>
      <c r="HJY929" s="525"/>
      <c r="HJZ929" s="3"/>
      <c r="HKA929" s="721"/>
      <c r="HKB929" s="3"/>
      <c r="HKC929" s="525"/>
      <c r="HKD929" s="3"/>
      <c r="HKE929" s="721"/>
      <c r="HKF929" s="3"/>
      <c r="HKG929" s="525"/>
      <c r="HKH929" s="3"/>
      <c r="HKI929" s="721"/>
      <c r="HKJ929" s="3"/>
      <c r="HKK929" s="525"/>
      <c r="HKL929" s="3"/>
      <c r="HKM929" s="721"/>
      <c r="HKN929" s="3"/>
      <c r="HKO929" s="525"/>
      <c r="HKP929" s="3"/>
      <c r="HKQ929" s="721"/>
      <c r="HKR929" s="3"/>
      <c r="HKS929" s="525"/>
      <c r="HKT929" s="3"/>
      <c r="HKU929" s="721"/>
      <c r="HKV929" s="3"/>
      <c r="HKW929" s="525"/>
      <c r="HKX929" s="3"/>
      <c r="HKY929" s="721"/>
      <c r="HKZ929" s="3"/>
      <c r="HLA929" s="525"/>
      <c r="HLB929" s="3"/>
      <c r="HLC929" s="721"/>
      <c r="HLD929" s="3"/>
      <c r="HLE929" s="525"/>
      <c r="HLF929" s="3"/>
      <c r="HLG929" s="721"/>
      <c r="HLH929" s="3"/>
      <c r="HLI929" s="525"/>
      <c r="HLJ929" s="3"/>
      <c r="HLK929" s="721"/>
      <c r="HLL929" s="3"/>
      <c r="HLM929" s="525"/>
      <c r="HLN929" s="3"/>
      <c r="HLO929" s="721"/>
      <c r="HLP929" s="3"/>
      <c r="HLQ929" s="525"/>
      <c r="HLR929" s="3"/>
      <c r="HLS929" s="721"/>
      <c r="HLT929" s="3"/>
      <c r="HLU929" s="525"/>
      <c r="HLV929" s="3"/>
      <c r="HLW929" s="721"/>
      <c r="HLX929" s="3"/>
      <c r="HLY929" s="525"/>
      <c r="HLZ929" s="3"/>
      <c r="HMA929" s="721"/>
      <c r="HMB929" s="3"/>
      <c r="HMC929" s="525"/>
      <c r="HMD929" s="3"/>
      <c r="HME929" s="721"/>
      <c r="HMF929" s="3"/>
      <c r="HMG929" s="525"/>
      <c r="HMH929" s="3"/>
      <c r="HMI929" s="721"/>
      <c r="HMJ929" s="3"/>
      <c r="HMK929" s="525"/>
      <c r="HML929" s="3"/>
      <c r="HMM929" s="721"/>
      <c r="HMN929" s="3"/>
      <c r="HMO929" s="525"/>
      <c r="HMP929" s="3"/>
      <c r="HMQ929" s="721"/>
      <c r="HMR929" s="3"/>
      <c r="HMS929" s="525"/>
      <c r="HMT929" s="3"/>
      <c r="HMU929" s="721"/>
      <c r="HMV929" s="3"/>
      <c r="HMW929" s="525"/>
      <c r="HMX929" s="3"/>
      <c r="HMY929" s="721"/>
      <c r="HMZ929" s="3"/>
      <c r="HNA929" s="525"/>
      <c r="HNB929" s="3"/>
      <c r="HNC929" s="721"/>
      <c r="HND929" s="3"/>
      <c r="HNE929" s="525"/>
      <c r="HNF929" s="3"/>
      <c r="HNG929" s="721"/>
      <c r="HNH929" s="3"/>
      <c r="HNI929" s="525"/>
      <c r="HNJ929" s="3"/>
      <c r="HNK929" s="721"/>
      <c r="HNL929" s="3"/>
      <c r="HNM929" s="525"/>
      <c r="HNN929" s="3"/>
      <c r="HNO929" s="721"/>
      <c r="HNP929" s="3"/>
      <c r="HNQ929" s="525"/>
      <c r="HNR929" s="3"/>
      <c r="HNS929" s="721"/>
      <c r="HNT929" s="3"/>
      <c r="HNU929" s="525"/>
      <c r="HNV929" s="3"/>
      <c r="HNW929" s="721"/>
      <c r="HNX929" s="3"/>
      <c r="HNY929" s="525"/>
      <c r="HNZ929" s="3"/>
      <c r="HOA929" s="721"/>
      <c r="HOB929" s="3"/>
      <c r="HOC929" s="525"/>
      <c r="HOD929" s="3"/>
      <c r="HOE929" s="721"/>
      <c r="HOF929" s="3"/>
      <c r="HOG929" s="525"/>
      <c r="HOH929" s="3"/>
      <c r="HOI929" s="721"/>
      <c r="HOJ929" s="3"/>
      <c r="HOK929" s="525"/>
      <c r="HOL929" s="3"/>
      <c r="HOM929" s="721"/>
      <c r="HON929" s="3"/>
      <c r="HOO929" s="525"/>
      <c r="HOP929" s="3"/>
      <c r="HOQ929" s="721"/>
      <c r="HOR929" s="3"/>
      <c r="HOS929" s="525"/>
      <c r="HOT929" s="3"/>
      <c r="HOU929" s="721"/>
      <c r="HOV929" s="3"/>
      <c r="HOW929" s="525"/>
      <c r="HOX929" s="3"/>
      <c r="HOY929" s="721"/>
      <c r="HOZ929" s="3"/>
      <c r="HPA929" s="525"/>
      <c r="HPB929" s="3"/>
      <c r="HPC929" s="721"/>
      <c r="HPD929" s="3"/>
      <c r="HPE929" s="525"/>
      <c r="HPF929" s="3"/>
      <c r="HPG929" s="721"/>
      <c r="HPH929" s="3"/>
      <c r="HPI929" s="525"/>
      <c r="HPJ929" s="3"/>
      <c r="HPK929" s="721"/>
      <c r="HPL929" s="3"/>
      <c r="HPM929" s="525"/>
      <c r="HPN929" s="3"/>
      <c r="HPO929" s="721"/>
      <c r="HPP929" s="3"/>
      <c r="HPQ929" s="525"/>
      <c r="HPR929" s="3"/>
      <c r="HPS929" s="721"/>
      <c r="HPT929" s="3"/>
      <c r="HPU929" s="525"/>
      <c r="HPV929" s="3"/>
      <c r="HPW929" s="721"/>
      <c r="HPX929" s="3"/>
      <c r="HPY929" s="525"/>
      <c r="HPZ929" s="3"/>
      <c r="HQA929" s="721"/>
      <c r="HQB929" s="3"/>
      <c r="HQC929" s="525"/>
      <c r="HQD929" s="3"/>
      <c r="HQE929" s="721"/>
      <c r="HQF929" s="3"/>
      <c r="HQG929" s="525"/>
      <c r="HQH929" s="3"/>
      <c r="HQI929" s="721"/>
      <c r="HQJ929" s="3"/>
      <c r="HQK929" s="525"/>
      <c r="HQL929" s="3"/>
      <c r="HQM929" s="721"/>
      <c r="HQN929" s="3"/>
      <c r="HQO929" s="525"/>
      <c r="HQP929" s="3"/>
      <c r="HQQ929" s="721"/>
      <c r="HQR929" s="3"/>
      <c r="HQS929" s="525"/>
      <c r="HQT929" s="3"/>
      <c r="HQU929" s="721"/>
      <c r="HQV929" s="3"/>
      <c r="HQW929" s="525"/>
      <c r="HQX929" s="3"/>
      <c r="HQY929" s="721"/>
      <c r="HQZ929" s="3"/>
      <c r="HRA929" s="525"/>
      <c r="HRB929" s="3"/>
      <c r="HRC929" s="721"/>
      <c r="HRD929" s="3"/>
      <c r="HRE929" s="525"/>
      <c r="HRF929" s="3"/>
      <c r="HRG929" s="721"/>
      <c r="HRH929" s="3"/>
      <c r="HRI929" s="525"/>
      <c r="HRJ929" s="3"/>
      <c r="HRK929" s="721"/>
      <c r="HRL929" s="3"/>
      <c r="HRM929" s="525"/>
      <c r="HRN929" s="3"/>
      <c r="HRO929" s="721"/>
      <c r="HRP929" s="3"/>
      <c r="HRQ929" s="525"/>
      <c r="HRR929" s="3"/>
      <c r="HRS929" s="721"/>
      <c r="HRT929" s="3"/>
      <c r="HRU929" s="525"/>
      <c r="HRV929" s="3"/>
      <c r="HRW929" s="721"/>
      <c r="HRX929" s="3"/>
      <c r="HRY929" s="525"/>
      <c r="HRZ929" s="3"/>
      <c r="HSA929" s="721"/>
      <c r="HSB929" s="3"/>
      <c r="HSC929" s="525"/>
      <c r="HSD929" s="3"/>
      <c r="HSE929" s="721"/>
      <c r="HSF929" s="3"/>
      <c r="HSG929" s="525"/>
      <c r="HSH929" s="3"/>
      <c r="HSI929" s="721"/>
      <c r="HSJ929" s="3"/>
      <c r="HSK929" s="525"/>
      <c r="HSL929" s="3"/>
      <c r="HSM929" s="721"/>
      <c r="HSN929" s="3"/>
      <c r="HSO929" s="525"/>
      <c r="HSP929" s="3"/>
      <c r="HSQ929" s="721"/>
      <c r="HSR929" s="3"/>
      <c r="HSS929" s="525"/>
      <c r="HST929" s="3"/>
      <c r="HSU929" s="721"/>
      <c r="HSV929" s="3"/>
      <c r="HSW929" s="525"/>
      <c r="HSX929" s="3"/>
      <c r="HSY929" s="721"/>
      <c r="HSZ929" s="3"/>
      <c r="HTA929" s="525"/>
      <c r="HTB929" s="3"/>
      <c r="HTC929" s="721"/>
      <c r="HTD929" s="3"/>
      <c r="HTE929" s="525"/>
      <c r="HTF929" s="3"/>
      <c r="HTG929" s="721"/>
      <c r="HTH929" s="3"/>
      <c r="HTI929" s="525"/>
      <c r="HTJ929" s="3"/>
      <c r="HTK929" s="721"/>
      <c r="HTL929" s="3"/>
      <c r="HTM929" s="525"/>
      <c r="HTN929" s="3"/>
      <c r="HTO929" s="721"/>
      <c r="HTP929" s="3"/>
      <c r="HTQ929" s="525"/>
      <c r="HTR929" s="3"/>
      <c r="HTS929" s="721"/>
      <c r="HTT929" s="3"/>
      <c r="HTU929" s="525"/>
      <c r="HTV929" s="3"/>
      <c r="HTW929" s="721"/>
      <c r="HTX929" s="3"/>
      <c r="HTY929" s="525"/>
      <c r="HTZ929" s="3"/>
      <c r="HUA929" s="721"/>
      <c r="HUB929" s="3"/>
      <c r="HUC929" s="525"/>
      <c r="HUD929" s="3"/>
      <c r="HUE929" s="721"/>
      <c r="HUF929" s="3"/>
      <c r="HUG929" s="525"/>
      <c r="HUH929" s="3"/>
      <c r="HUI929" s="721"/>
      <c r="HUJ929" s="3"/>
      <c r="HUK929" s="525"/>
      <c r="HUL929" s="3"/>
      <c r="HUM929" s="721"/>
      <c r="HUN929" s="3"/>
      <c r="HUO929" s="525"/>
      <c r="HUP929" s="3"/>
      <c r="HUQ929" s="721"/>
      <c r="HUR929" s="3"/>
      <c r="HUS929" s="525"/>
      <c r="HUT929" s="3"/>
      <c r="HUU929" s="721"/>
      <c r="HUV929" s="3"/>
      <c r="HUW929" s="525"/>
      <c r="HUX929" s="3"/>
      <c r="HUY929" s="721"/>
      <c r="HUZ929" s="3"/>
      <c r="HVA929" s="525"/>
      <c r="HVB929" s="3"/>
      <c r="HVC929" s="721"/>
      <c r="HVD929" s="3"/>
      <c r="HVE929" s="525"/>
      <c r="HVF929" s="3"/>
      <c r="HVG929" s="721"/>
      <c r="HVH929" s="3"/>
      <c r="HVI929" s="525"/>
      <c r="HVJ929" s="3"/>
      <c r="HVK929" s="721"/>
      <c r="HVL929" s="3"/>
      <c r="HVM929" s="525"/>
      <c r="HVN929" s="3"/>
      <c r="HVO929" s="721"/>
      <c r="HVP929" s="3"/>
      <c r="HVQ929" s="525"/>
      <c r="HVR929" s="3"/>
      <c r="HVS929" s="721"/>
      <c r="HVT929" s="3"/>
      <c r="HVU929" s="525"/>
      <c r="HVV929" s="3"/>
      <c r="HVW929" s="721"/>
      <c r="HVX929" s="3"/>
      <c r="HVY929" s="525"/>
      <c r="HVZ929" s="3"/>
      <c r="HWA929" s="721"/>
      <c r="HWB929" s="3"/>
      <c r="HWC929" s="525"/>
      <c r="HWD929" s="3"/>
      <c r="HWE929" s="721"/>
      <c r="HWF929" s="3"/>
      <c r="HWG929" s="525"/>
      <c r="HWH929" s="3"/>
      <c r="HWI929" s="721"/>
      <c r="HWJ929" s="3"/>
      <c r="HWK929" s="525"/>
      <c r="HWL929" s="3"/>
      <c r="HWM929" s="721"/>
      <c r="HWN929" s="3"/>
      <c r="HWO929" s="525"/>
      <c r="HWP929" s="3"/>
      <c r="HWQ929" s="721"/>
      <c r="HWR929" s="3"/>
      <c r="HWS929" s="525"/>
      <c r="HWT929" s="3"/>
      <c r="HWU929" s="721"/>
      <c r="HWV929" s="3"/>
      <c r="HWW929" s="525"/>
      <c r="HWX929" s="3"/>
      <c r="HWY929" s="721"/>
      <c r="HWZ929" s="3"/>
      <c r="HXA929" s="525"/>
      <c r="HXB929" s="3"/>
      <c r="HXC929" s="721"/>
      <c r="HXD929" s="3"/>
      <c r="HXE929" s="525"/>
      <c r="HXF929" s="3"/>
      <c r="HXG929" s="721"/>
      <c r="HXH929" s="3"/>
      <c r="HXI929" s="525"/>
      <c r="HXJ929" s="3"/>
      <c r="HXK929" s="721"/>
      <c r="HXL929" s="3"/>
      <c r="HXM929" s="525"/>
      <c r="HXN929" s="3"/>
      <c r="HXO929" s="721"/>
      <c r="HXP929" s="3"/>
      <c r="HXQ929" s="525"/>
      <c r="HXR929" s="3"/>
      <c r="HXS929" s="721"/>
      <c r="HXT929" s="3"/>
      <c r="HXU929" s="525"/>
      <c r="HXV929" s="3"/>
      <c r="HXW929" s="721"/>
      <c r="HXX929" s="3"/>
      <c r="HXY929" s="525"/>
      <c r="HXZ929" s="3"/>
      <c r="HYA929" s="721"/>
      <c r="HYB929" s="3"/>
      <c r="HYC929" s="525"/>
      <c r="HYD929" s="3"/>
      <c r="HYE929" s="721"/>
      <c r="HYF929" s="3"/>
      <c r="HYG929" s="525"/>
      <c r="HYH929" s="3"/>
      <c r="HYI929" s="721"/>
      <c r="HYJ929" s="3"/>
      <c r="HYK929" s="525"/>
      <c r="HYL929" s="3"/>
      <c r="HYM929" s="721"/>
      <c r="HYN929" s="3"/>
      <c r="HYO929" s="525"/>
      <c r="HYP929" s="3"/>
      <c r="HYQ929" s="721"/>
      <c r="HYR929" s="3"/>
      <c r="HYS929" s="525"/>
      <c r="HYT929" s="3"/>
      <c r="HYU929" s="721"/>
      <c r="HYV929" s="3"/>
      <c r="HYW929" s="525"/>
      <c r="HYX929" s="3"/>
      <c r="HYY929" s="721"/>
      <c r="HYZ929" s="3"/>
      <c r="HZA929" s="525"/>
      <c r="HZB929" s="3"/>
      <c r="HZC929" s="721"/>
      <c r="HZD929" s="3"/>
      <c r="HZE929" s="525"/>
      <c r="HZF929" s="3"/>
      <c r="HZG929" s="721"/>
      <c r="HZH929" s="3"/>
      <c r="HZI929" s="525"/>
      <c r="HZJ929" s="3"/>
      <c r="HZK929" s="721"/>
      <c r="HZL929" s="3"/>
      <c r="HZM929" s="525"/>
      <c r="HZN929" s="3"/>
      <c r="HZO929" s="721"/>
      <c r="HZP929" s="3"/>
      <c r="HZQ929" s="525"/>
      <c r="HZR929" s="3"/>
      <c r="HZS929" s="721"/>
      <c r="HZT929" s="3"/>
      <c r="HZU929" s="525"/>
      <c r="HZV929" s="3"/>
      <c r="HZW929" s="721"/>
      <c r="HZX929" s="3"/>
      <c r="HZY929" s="525"/>
      <c r="HZZ929" s="3"/>
      <c r="IAA929" s="721"/>
      <c r="IAB929" s="3"/>
      <c r="IAC929" s="525"/>
      <c r="IAD929" s="3"/>
      <c r="IAE929" s="721"/>
      <c r="IAF929" s="3"/>
      <c r="IAG929" s="525"/>
      <c r="IAH929" s="3"/>
      <c r="IAI929" s="721"/>
      <c r="IAJ929" s="3"/>
      <c r="IAK929" s="525"/>
      <c r="IAL929" s="3"/>
      <c r="IAM929" s="721"/>
      <c r="IAN929" s="3"/>
      <c r="IAO929" s="525"/>
      <c r="IAP929" s="3"/>
      <c r="IAQ929" s="721"/>
      <c r="IAR929" s="3"/>
      <c r="IAS929" s="525"/>
      <c r="IAT929" s="3"/>
      <c r="IAU929" s="721"/>
      <c r="IAV929" s="3"/>
      <c r="IAW929" s="525"/>
      <c r="IAX929" s="3"/>
      <c r="IAY929" s="721"/>
      <c r="IAZ929" s="3"/>
      <c r="IBA929" s="525"/>
      <c r="IBB929" s="3"/>
      <c r="IBC929" s="721"/>
      <c r="IBD929" s="3"/>
      <c r="IBE929" s="525"/>
      <c r="IBF929" s="3"/>
      <c r="IBG929" s="721"/>
      <c r="IBH929" s="3"/>
      <c r="IBI929" s="525"/>
      <c r="IBJ929" s="3"/>
      <c r="IBK929" s="721"/>
      <c r="IBL929" s="3"/>
      <c r="IBM929" s="525"/>
      <c r="IBN929" s="3"/>
      <c r="IBO929" s="721"/>
      <c r="IBP929" s="3"/>
      <c r="IBQ929" s="525"/>
      <c r="IBR929" s="3"/>
      <c r="IBS929" s="721"/>
      <c r="IBT929" s="3"/>
      <c r="IBU929" s="525"/>
      <c r="IBV929" s="3"/>
      <c r="IBW929" s="721"/>
      <c r="IBX929" s="3"/>
      <c r="IBY929" s="525"/>
      <c r="IBZ929" s="3"/>
      <c r="ICA929" s="721"/>
      <c r="ICB929" s="3"/>
      <c r="ICC929" s="525"/>
      <c r="ICD929" s="3"/>
      <c r="ICE929" s="721"/>
      <c r="ICF929" s="3"/>
      <c r="ICG929" s="525"/>
      <c r="ICH929" s="3"/>
      <c r="ICI929" s="721"/>
      <c r="ICJ929" s="3"/>
      <c r="ICK929" s="525"/>
      <c r="ICL929" s="3"/>
      <c r="ICM929" s="721"/>
      <c r="ICN929" s="3"/>
      <c r="ICO929" s="525"/>
      <c r="ICP929" s="3"/>
      <c r="ICQ929" s="721"/>
      <c r="ICR929" s="3"/>
      <c r="ICS929" s="525"/>
      <c r="ICT929" s="3"/>
      <c r="ICU929" s="721"/>
      <c r="ICV929" s="3"/>
      <c r="ICW929" s="525"/>
      <c r="ICX929" s="3"/>
      <c r="ICY929" s="721"/>
      <c r="ICZ929" s="3"/>
      <c r="IDA929" s="525"/>
      <c r="IDB929" s="3"/>
      <c r="IDC929" s="721"/>
      <c r="IDD929" s="3"/>
      <c r="IDE929" s="525"/>
      <c r="IDF929" s="3"/>
      <c r="IDG929" s="721"/>
      <c r="IDH929" s="3"/>
      <c r="IDI929" s="525"/>
      <c r="IDJ929" s="3"/>
      <c r="IDK929" s="721"/>
      <c r="IDL929" s="3"/>
      <c r="IDM929" s="525"/>
      <c r="IDN929" s="3"/>
      <c r="IDO929" s="721"/>
      <c r="IDP929" s="3"/>
      <c r="IDQ929" s="525"/>
      <c r="IDR929" s="3"/>
      <c r="IDS929" s="721"/>
      <c r="IDT929" s="3"/>
      <c r="IDU929" s="525"/>
      <c r="IDV929" s="3"/>
      <c r="IDW929" s="721"/>
      <c r="IDX929" s="3"/>
      <c r="IDY929" s="525"/>
      <c r="IDZ929" s="3"/>
      <c r="IEA929" s="721"/>
      <c r="IEB929" s="3"/>
      <c r="IEC929" s="525"/>
      <c r="IED929" s="3"/>
      <c r="IEE929" s="721"/>
      <c r="IEF929" s="3"/>
      <c r="IEG929" s="525"/>
      <c r="IEH929" s="3"/>
      <c r="IEI929" s="721"/>
      <c r="IEJ929" s="3"/>
      <c r="IEK929" s="525"/>
      <c r="IEL929" s="3"/>
      <c r="IEM929" s="721"/>
      <c r="IEN929" s="3"/>
      <c r="IEO929" s="525"/>
      <c r="IEP929" s="3"/>
      <c r="IEQ929" s="721"/>
      <c r="IER929" s="3"/>
      <c r="IES929" s="525"/>
      <c r="IET929" s="3"/>
      <c r="IEU929" s="721"/>
      <c r="IEV929" s="3"/>
      <c r="IEW929" s="525"/>
      <c r="IEX929" s="3"/>
      <c r="IEY929" s="721"/>
      <c r="IEZ929" s="3"/>
      <c r="IFA929" s="525"/>
      <c r="IFB929" s="3"/>
      <c r="IFC929" s="721"/>
      <c r="IFD929" s="3"/>
      <c r="IFE929" s="525"/>
      <c r="IFF929" s="3"/>
      <c r="IFG929" s="721"/>
      <c r="IFH929" s="3"/>
      <c r="IFI929" s="525"/>
      <c r="IFJ929" s="3"/>
      <c r="IFK929" s="721"/>
      <c r="IFL929" s="3"/>
      <c r="IFM929" s="525"/>
      <c r="IFN929" s="3"/>
      <c r="IFO929" s="721"/>
      <c r="IFP929" s="3"/>
      <c r="IFQ929" s="525"/>
      <c r="IFR929" s="3"/>
      <c r="IFS929" s="721"/>
      <c r="IFT929" s="3"/>
      <c r="IFU929" s="525"/>
      <c r="IFV929" s="3"/>
      <c r="IFW929" s="721"/>
      <c r="IFX929" s="3"/>
      <c r="IFY929" s="525"/>
      <c r="IFZ929" s="3"/>
      <c r="IGA929" s="721"/>
      <c r="IGB929" s="3"/>
      <c r="IGC929" s="525"/>
      <c r="IGD929" s="3"/>
      <c r="IGE929" s="721"/>
      <c r="IGF929" s="3"/>
      <c r="IGG929" s="525"/>
      <c r="IGH929" s="3"/>
      <c r="IGI929" s="721"/>
      <c r="IGJ929" s="3"/>
      <c r="IGK929" s="525"/>
      <c r="IGL929" s="3"/>
      <c r="IGM929" s="721"/>
      <c r="IGN929" s="3"/>
      <c r="IGO929" s="525"/>
      <c r="IGP929" s="3"/>
      <c r="IGQ929" s="721"/>
      <c r="IGR929" s="3"/>
      <c r="IGS929" s="525"/>
      <c r="IGT929" s="3"/>
      <c r="IGU929" s="721"/>
      <c r="IGV929" s="3"/>
      <c r="IGW929" s="525"/>
      <c r="IGX929" s="3"/>
      <c r="IGY929" s="721"/>
      <c r="IGZ929" s="3"/>
      <c r="IHA929" s="525"/>
      <c r="IHB929" s="3"/>
      <c r="IHC929" s="721"/>
      <c r="IHD929" s="3"/>
      <c r="IHE929" s="525"/>
      <c r="IHF929" s="3"/>
      <c r="IHG929" s="721"/>
      <c r="IHH929" s="3"/>
      <c r="IHI929" s="525"/>
      <c r="IHJ929" s="3"/>
      <c r="IHK929" s="721"/>
      <c r="IHL929" s="3"/>
      <c r="IHM929" s="525"/>
      <c r="IHN929" s="3"/>
      <c r="IHO929" s="721"/>
      <c r="IHP929" s="3"/>
      <c r="IHQ929" s="525"/>
      <c r="IHR929" s="3"/>
      <c r="IHS929" s="721"/>
      <c r="IHT929" s="3"/>
      <c r="IHU929" s="525"/>
      <c r="IHV929" s="3"/>
      <c r="IHW929" s="721"/>
      <c r="IHX929" s="3"/>
      <c r="IHY929" s="525"/>
      <c r="IHZ929" s="3"/>
      <c r="IIA929" s="721"/>
      <c r="IIB929" s="3"/>
      <c r="IIC929" s="525"/>
      <c r="IID929" s="3"/>
      <c r="IIE929" s="721"/>
      <c r="IIF929" s="3"/>
      <c r="IIG929" s="525"/>
      <c r="IIH929" s="3"/>
      <c r="III929" s="721"/>
      <c r="IIJ929" s="3"/>
      <c r="IIK929" s="525"/>
      <c r="IIL929" s="3"/>
      <c r="IIM929" s="721"/>
      <c r="IIN929" s="3"/>
      <c r="IIO929" s="525"/>
      <c r="IIP929" s="3"/>
      <c r="IIQ929" s="721"/>
      <c r="IIR929" s="3"/>
      <c r="IIS929" s="525"/>
      <c r="IIT929" s="3"/>
      <c r="IIU929" s="721"/>
      <c r="IIV929" s="3"/>
      <c r="IIW929" s="525"/>
      <c r="IIX929" s="3"/>
      <c r="IIY929" s="721"/>
      <c r="IIZ929" s="3"/>
      <c r="IJA929" s="525"/>
      <c r="IJB929" s="3"/>
      <c r="IJC929" s="721"/>
      <c r="IJD929" s="3"/>
      <c r="IJE929" s="525"/>
      <c r="IJF929" s="3"/>
      <c r="IJG929" s="721"/>
      <c r="IJH929" s="3"/>
      <c r="IJI929" s="525"/>
      <c r="IJJ929" s="3"/>
      <c r="IJK929" s="721"/>
      <c r="IJL929" s="3"/>
      <c r="IJM929" s="525"/>
      <c r="IJN929" s="3"/>
      <c r="IJO929" s="721"/>
      <c r="IJP929" s="3"/>
      <c r="IJQ929" s="525"/>
      <c r="IJR929" s="3"/>
      <c r="IJS929" s="721"/>
      <c r="IJT929" s="3"/>
      <c r="IJU929" s="525"/>
      <c r="IJV929" s="3"/>
      <c r="IJW929" s="721"/>
      <c r="IJX929" s="3"/>
      <c r="IJY929" s="525"/>
      <c r="IJZ929" s="3"/>
      <c r="IKA929" s="721"/>
      <c r="IKB929" s="3"/>
      <c r="IKC929" s="525"/>
      <c r="IKD929" s="3"/>
      <c r="IKE929" s="721"/>
      <c r="IKF929" s="3"/>
      <c r="IKG929" s="525"/>
      <c r="IKH929" s="3"/>
      <c r="IKI929" s="721"/>
      <c r="IKJ929" s="3"/>
      <c r="IKK929" s="525"/>
      <c r="IKL929" s="3"/>
      <c r="IKM929" s="721"/>
      <c r="IKN929" s="3"/>
      <c r="IKO929" s="525"/>
      <c r="IKP929" s="3"/>
      <c r="IKQ929" s="721"/>
      <c r="IKR929" s="3"/>
      <c r="IKS929" s="525"/>
      <c r="IKT929" s="3"/>
      <c r="IKU929" s="721"/>
      <c r="IKV929" s="3"/>
      <c r="IKW929" s="525"/>
      <c r="IKX929" s="3"/>
      <c r="IKY929" s="721"/>
      <c r="IKZ929" s="3"/>
      <c r="ILA929" s="525"/>
      <c r="ILB929" s="3"/>
      <c r="ILC929" s="721"/>
      <c r="ILD929" s="3"/>
      <c r="ILE929" s="525"/>
      <c r="ILF929" s="3"/>
      <c r="ILG929" s="721"/>
      <c r="ILH929" s="3"/>
      <c r="ILI929" s="525"/>
      <c r="ILJ929" s="3"/>
      <c r="ILK929" s="721"/>
      <c r="ILL929" s="3"/>
      <c r="ILM929" s="525"/>
      <c r="ILN929" s="3"/>
      <c r="ILO929" s="721"/>
      <c r="ILP929" s="3"/>
      <c r="ILQ929" s="525"/>
      <c r="ILR929" s="3"/>
      <c r="ILS929" s="721"/>
      <c r="ILT929" s="3"/>
      <c r="ILU929" s="525"/>
      <c r="ILV929" s="3"/>
      <c r="ILW929" s="721"/>
      <c r="ILX929" s="3"/>
      <c r="ILY929" s="525"/>
      <c r="ILZ929" s="3"/>
      <c r="IMA929" s="721"/>
      <c r="IMB929" s="3"/>
      <c r="IMC929" s="525"/>
      <c r="IMD929" s="3"/>
      <c r="IME929" s="721"/>
      <c r="IMF929" s="3"/>
      <c r="IMG929" s="525"/>
      <c r="IMH929" s="3"/>
      <c r="IMI929" s="721"/>
      <c r="IMJ929" s="3"/>
      <c r="IMK929" s="525"/>
      <c r="IML929" s="3"/>
      <c r="IMM929" s="721"/>
      <c r="IMN929" s="3"/>
      <c r="IMO929" s="525"/>
      <c r="IMP929" s="3"/>
      <c r="IMQ929" s="721"/>
      <c r="IMR929" s="3"/>
      <c r="IMS929" s="525"/>
      <c r="IMT929" s="3"/>
      <c r="IMU929" s="721"/>
      <c r="IMV929" s="3"/>
      <c r="IMW929" s="525"/>
      <c r="IMX929" s="3"/>
      <c r="IMY929" s="721"/>
      <c r="IMZ929" s="3"/>
      <c r="INA929" s="525"/>
      <c r="INB929" s="3"/>
      <c r="INC929" s="721"/>
      <c r="IND929" s="3"/>
      <c r="INE929" s="525"/>
      <c r="INF929" s="3"/>
      <c r="ING929" s="721"/>
      <c r="INH929" s="3"/>
      <c r="INI929" s="525"/>
      <c r="INJ929" s="3"/>
      <c r="INK929" s="721"/>
      <c r="INL929" s="3"/>
      <c r="INM929" s="525"/>
      <c r="INN929" s="3"/>
      <c r="INO929" s="721"/>
      <c r="INP929" s="3"/>
      <c r="INQ929" s="525"/>
      <c r="INR929" s="3"/>
      <c r="INS929" s="721"/>
      <c r="INT929" s="3"/>
      <c r="INU929" s="525"/>
      <c r="INV929" s="3"/>
      <c r="INW929" s="721"/>
      <c r="INX929" s="3"/>
      <c r="INY929" s="525"/>
      <c r="INZ929" s="3"/>
      <c r="IOA929" s="721"/>
      <c r="IOB929" s="3"/>
      <c r="IOC929" s="525"/>
      <c r="IOD929" s="3"/>
      <c r="IOE929" s="721"/>
      <c r="IOF929" s="3"/>
      <c r="IOG929" s="525"/>
      <c r="IOH929" s="3"/>
      <c r="IOI929" s="721"/>
      <c r="IOJ929" s="3"/>
      <c r="IOK929" s="525"/>
      <c r="IOL929" s="3"/>
      <c r="IOM929" s="721"/>
      <c r="ION929" s="3"/>
      <c r="IOO929" s="525"/>
      <c r="IOP929" s="3"/>
      <c r="IOQ929" s="721"/>
      <c r="IOR929" s="3"/>
      <c r="IOS929" s="525"/>
      <c r="IOT929" s="3"/>
      <c r="IOU929" s="721"/>
      <c r="IOV929" s="3"/>
      <c r="IOW929" s="525"/>
      <c r="IOX929" s="3"/>
      <c r="IOY929" s="721"/>
      <c r="IOZ929" s="3"/>
      <c r="IPA929" s="525"/>
      <c r="IPB929" s="3"/>
      <c r="IPC929" s="721"/>
      <c r="IPD929" s="3"/>
      <c r="IPE929" s="525"/>
      <c r="IPF929" s="3"/>
      <c r="IPG929" s="721"/>
      <c r="IPH929" s="3"/>
      <c r="IPI929" s="525"/>
      <c r="IPJ929" s="3"/>
      <c r="IPK929" s="721"/>
      <c r="IPL929" s="3"/>
      <c r="IPM929" s="525"/>
      <c r="IPN929" s="3"/>
      <c r="IPO929" s="721"/>
      <c r="IPP929" s="3"/>
      <c r="IPQ929" s="525"/>
      <c r="IPR929" s="3"/>
      <c r="IPS929" s="721"/>
      <c r="IPT929" s="3"/>
      <c r="IPU929" s="525"/>
      <c r="IPV929" s="3"/>
      <c r="IPW929" s="721"/>
      <c r="IPX929" s="3"/>
      <c r="IPY929" s="525"/>
      <c r="IPZ929" s="3"/>
      <c r="IQA929" s="721"/>
      <c r="IQB929" s="3"/>
      <c r="IQC929" s="525"/>
      <c r="IQD929" s="3"/>
      <c r="IQE929" s="721"/>
      <c r="IQF929" s="3"/>
      <c r="IQG929" s="525"/>
      <c r="IQH929" s="3"/>
      <c r="IQI929" s="721"/>
      <c r="IQJ929" s="3"/>
      <c r="IQK929" s="525"/>
      <c r="IQL929" s="3"/>
      <c r="IQM929" s="721"/>
      <c r="IQN929" s="3"/>
      <c r="IQO929" s="525"/>
      <c r="IQP929" s="3"/>
      <c r="IQQ929" s="721"/>
      <c r="IQR929" s="3"/>
      <c r="IQS929" s="525"/>
      <c r="IQT929" s="3"/>
      <c r="IQU929" s="721"/>
      <c r="IQV929" s="3"/>
      <c r="IQW929" s="525"/>
      <c r="IQX929" s="3"/>
      <c r="IQY929" s="721"/>
      <c r="IQZ929" s="3"/>
      <c r="IRA929" s="525"/>
      <c r="IRB929" s="3"/>
      <c r="IRC929" s="721"/>
      <c r="IRD929" s="3"/>
      <c r="IRE929" s="525"/>
      <c r="IRF929" s="3"/>
      <c r="IRG929" s="721"/>
      <c r="IRH929" s="3"/>
      <c r="IRI929" s="525"/>
      <c r="IRJ929" s="3"/>
      <c r="IRK929" s="721"/>
      <c r="IRL929" s="3"/>
      <c r="IRM929" s="525"/>
      <c r="IRN929" s="3"/>
      <c r="IRO929" s="721"/>
      <c r="IRP929" s="3"/>
      <c r="IRQ929" s="525"/>
      <c r="IRR929" s="3"/>
      <c r="IRS929" s="721"/>
      <c r="IRT929" s="3"/>
      <c r="IRU929" s="525"/>
      <c r="IRV929" s="3"/>
      <c r="IRW929" s="721"/>
      <c r="IRX929" s="3"/>
      <c r="IRY929" s="525"/>
      <c r="IRZ929" s="3"/>
      <c r="ISA929" s="721"/>
      <c r="ISB929" s="3"/>
      <c r="ISC929" s="525"/>
      <c r="ISD929" s="3"/>
      <c r="ISE929" s="721"/>
      <c r="ISF929" s="3"/>
      <c r="ISG929" s="525"/>
      <c r="ISH929" s="3"/>
      <c r="ISI929" s="721"/>
      <c r="ISJ929" s="3"/>
      <c r="ISK929" s="525"/>
      <c r="ISL929" s="3"/>
      <c r="ISM929" s="721"/>
      <c r="ISN929" s="3"/>
      <c r="ISO929" s="525"/>
      <c r="ISP929" s="3"/>
      <c r="ISQ929" s="721"/>
      <c r="ISR929" s="3"/>
      <c r="ISS929" s="525"/>
      <c r="IST929" s="3"/>
      <c r="ISU929" s="721"/>
      <c r="ISV929" s="3"/>
      <c r="ISW929" s="525"/>
      <c r="ISX929" s="3"/>
      <c r="ISY929" s="721"/>
      <c r="ISZ929" s="3"/>
      <c r="ITA929" s="525"/>
      <c r="ITB929" s="3"/>
      <c r="ITC929" s="721"/>
      <c r="ITD929" s="3"/>
      <c r="ITE929" s="525"/>
      <c r="ITF929" s="3"/>
      <c r="ITG929" s="721"/>
      <c r="ITH929" s="3"/>
      <c r="ITI929" s="525"/>
      <c r="ITJ929" s="3"/>
      <c r="ITK929" s="721"/>
      <c r="ITL929" s="3"/>
      <c r="ITM929" s="525"/>
      <c r="ITN929" s="3"/>
      <c r="ITO929" s="721"/>
      <c r="ITP929" s="3"/>
      <c r="ITQ929" s="525"/>
      <c r="ITR929" s="3"/>
      <c r="ITS929" s="721"/>
      <c r="ITT929" s="3"/>
      <c r="ITU929" s="525"/>
      <c r="ITV929" s="3"/>
      <c r="ITW929" s="721"/>
      <c r="ITX929" s="3"/>
      <c r="ITY929" s="525"/>
      <c r="ITZ929" s="3"/>
      <c r="IUA929" s="721"/>
      <c r="IUB929" s="3"/>
      <c r="IUC929" s="525"/>
      <c r="IUD929" s="3"/>
      <c r="IUE929" s="721"/>
      <c r="IUF929" s="3"/>
      <c r="IUG929" s="525"/>
      <c r="IUH929" s="3"/>
      <c r="IUI929" s="721"/>
      <c r="IUJ929" s="3"/>
      <c r="IUK929" s="525"/>
      <c r="IUL929" s="3"/>
      <c r="IUM929" s="721"/>
      <c r="IUN929" s="3"/>
      <c r="IUO929" s="525"/>
      <c r="IUP929" s="3"/>
      <c r="IUQ929" s="721"/>
      <c r="IUR929" s="3"/>
      <c r="IUS929" s="525"/>
      <c r="IUT929" s="3"/>
      <c r="IUU929" s="721"/>
      <c r="IUV929" s="3"/>
      <c r="IUW929" s="525"/>
      <c r="IUX929" s="3"/>
      <c r="IUY929" s="721"/>
      <c r="IUZ929" s="3"/>
      <c r="IVA929" s="525"/>
      <c r="IVB929" s="3"/>
      <c r="IVC929" s="721"/>
      <c r="IVD929" s="3"/>
      <c r="IVE929" s="525"/>
      <c r="IVF929" s="3"/>
      <c r="IVG929" s="721"/>
      <c r="IVH929" s="3"/>
      <c r="IVI929" s="525"/>
      <c r="IVJ929" s="3"/>
      <c r="IVK929" s="721"/>
      <c r="IVL929" s="3"/>
      <c r="IVM929" s="525"/>
      <c r="IVN929" s="3"/>
      <c r="IVO929" s="721"/>
      <c r="IVP929" s="3"/>
      <c r="IVQ929" s="525"/>
      <c r="IVR929" s="3"/>
      <c r="IVS929" s="721"/>
      <c r="IVT929" s="3"/>
      <c r="IVU929" s="525"/>
      <c r="IVV929" s="3"/>
      <c r="IVW929" s="721"/>
      <c r="IVX929" s="3"/>
      <c r="IVY929" s="525"/>
      <c r="IVZ929" s="3"/>
      <c r="IWA929" s="721"/>
      <c r="IWB929" s="3"/>
      <c r="IWC929" s="525"/>
      <c r="IWD929" s="3"/>
      <c r="IWE929" s="721"/>
      <c r="IWF929" s="3"/>
      <c r="IWG929" s="525"/>
      <c r="IWH929" s="3"/>
      <c r="IWI929" s="721"/>
      <c r="IWJ929" s="3"/>
      <c r="IWK929" s="525"/>
      <c r="IWL929" s="3"/>
      <c r="IWM929" s="721"/>
      <c r="IWN929" s="3"/>
      <c r="IWO929" s="525"/>
      <c r="IWP929" s="3"/>
      <c r="IWQ929" s="721"/>
      <c r="IWR929" s="3"/>
      <c r="IWS929" s="525"/>
      <c r="IWT929" s="3"/>
      <c r="IWU929" s="721"/>
      <c r="IWV929" s="3"/>
      <c r="IWW929" s="525"/>
      <c r="IWX929" s="3"/>
      <c r="IWY929" s="721"/>
      <c r="IWZ929" s="3"/>
      <c r="IXA929" s="525"/>
      <c r="IXB929" s="3"/>
      <c r="IXC929" s="721"/>
      <c r="IXD929" s="3"/>
      <c r="IXE929" s="525"/>
      <c r="IXF929" s="3"/>
      <c r="IXG929" s="721"/>
      <c r="IXH929" s="3"/>
      <c r="IXI929" s="525"/>
      <c r="IXJ929" s="3"/>
      <c r="IXK929" s="721"/>
      <c r="IXL929" s="3"/>
      <c r="IXM929" s="525"/>
      <c r="IXN929" s="3"/>
      <c r="IXO929" s="721"/>
      <c r="IXP929" s="3"/>
      <c r="IXQ929" s="525"/>
      <c r="IXR929" s="3"/>
      <c r="IXS929" s="721"/>
      <c r="IXT929" s="3"/>
      <c r="IXU929" s="525"/>
      <c r="IXV929" s="3"/>
      <c r="IXW929" s="721"/>
      <c r="IXX929" s="3"/>
      <c r="IXY929" s="525"/>
      <c r="IXZ929" s="3"/>
      <c r="IYA929" s="721"/>
      <c r="IYB929" s="3"/>
      <c r="IYC929" s="525"/>
      <c r="IYD929" s="3"/>
      <c r="IYE929" s="721"/>
      <c r="IYF929" s="3"/>
      <c r="IYG929" s="525"/>
      <c r="IYH929" s="3"/>
      <c r="IYI929" s="721"/>
      <c r="IYJ929" s="3"/>
      <c r="IYK929" s="525"/>
      <c r="IYL929" s="3"/>
      <c r="IYM929" s="721"/>
      <c r="IYN929" s="3"/>
      <c r="IYO929" s="525"/>
      <c r="IYP929" s="3"/>
      <c r="IYQ929" s="721"/>
      <c r="IYR929" s="3"/>
      <c r="IYS929" s="525"/>
      <c r="IYT929" s="3"/>
      <c r="IYU929" s="721"/>
      <c r="IYV929" s="3"/>
      <c r="IYW929" s="525"/>
      <c r="IYX929" s="3"/>
      <c r="IYY929" s="721"/>
      <c r="IYZ929" s="3"/>
      <c r="IZA929" s="525"/>
      <c r="IZB929" s="3"/>
      <c r="IZC929" s="721"/>
      <c r="IZD929" s="3"/>
      <c r="IZE929" s="525"/>
      <c r="IZF929" s="3"/>
      <c r="IZG929" s="721"/>
      <c r="IZH929" s="3"/>
      <c r="IZI929" s="525"/>
      <c r="IZJ929" s="3"/>
      <c r="IZK929" s="721"/>
      <c r="IZL929" s="3"/>
      <c r="IZM929" s="525"/>
      <c r="IZN929" s="3"/>
      <c r="IZO929" s="721"/>
      <c r="IZP929" s="3"/>
      <c r="IZQ929" s="525"/>
      <c r="IZR929" s="3"/>
      <c r="IZS929" s="721"/>
      <c r="IZT929" s="3"/>
      <c r="IZU929" s="525"/>
      <c r="IZV929" s="3"/>
      <c r="IZW929" s="721"/>
      <c r="IZX929" s="3"/>
      <c r="IZY929" s="525"/>
      <c r="IZZ929" s="3"/>
      <c r="JAA929" s="721"/>
      <c r="JAB929" s="3"/>
      <c r="JAC929" s="525"/>
      <c r="JAD929" s="3"/>
      <c r="JAE929" s="721"/>
      <c r="JAF929" s="3"/>
      <c r="JAG929" s="525"/>
      <c r="JAH929" s="3"/>
      <c r="JAI929" s="721"/>
      <c r="JAJ929" s="3"/>
      <c r="JAK929" s="525"/>
      <c r="JAL929" s="3"/>
      <c r="JAM929" s="721"/>
      <c r="JAN929" s="3"/>
      <c r="JAO929" s="525"/>
      <c r="JAP929" s="3"/>
      <c r="JAQ929" s="721"/>
      <c r="JAR929" s="3"/>
      <c r="JAS929" s="525"/>
      <c r="JAT929" s="3"/>
      <c r="JAU929" s="721"/>
      <c r="JAV929" s="3"/>
      <c r="JAW929" s="525"/>
      <c r="JAX929" s="3"/>
      <c r="JAY929" s="721"/>
      <c r="JAZ929" s="3"/>
      <c r="JBA929" s="525"/>
      <c r="JBB929" s="3"/>
      <c r="JBC929" s="721"/>
      <c r="JBD929" s="3"/>
      <c r="JBE929" s="525"/>
      <c r="JBF929" s="3"/>
      <c r="JBG929" s="721"/>
      <c r="JBH929" s="3"/>
      <c r="JBI929" s="525"/>
      <c r="JBJ929" s="3"/>
      <c r="JBK929" s="721"/>
      <c r="JBL929" s="3"/>
      <c r="JBM929" s="525"/>
      <c r="JBN929" s="3"/>
      <c r="JBO929" s="721"/>
      <c r="JBP929" s="3"/>
      <c r="JBQ929" s="525"/>
      <c r="JBR929" s="3"/>
      <c r="JBS929" s="721"/>
      <c r="JBT929" s="3"/>
      <c r="JBU929" s="525"/>
      <c r="JBV929" s="3"/>
      <c r="JBW929" s="721"/>
      <c r="JBX929" s="3"/>
      <c r="JBY929" s="525"/>
      <c r="JBZ929" s="3"/>
      <c r="JCA929" s="721"/>
      <c r="JCB929" s="3"/>
      <c r="JCC929" s="525"/>
      <c r="JCD929" s="3"/>
      <c r="JCE929" s="721"/>
      <c r="JCF929" s="3"/>
      <c r="JCG929" s="525"/>
      <c r="JCH929" s="3"/>
      <c r="JCI929" s="721"/>
      <c r="JCJ929" s="3"/>
      <c r="JCK929" s="525"/>
      <c r="JCL929" s="3"/>
      <c r="JCM929" s="721"/>
      <c r="JCN929" s="3"/>
      <c r="JCO929" s="525"/>
      <c r="JCP929" s="3"/>
      <c r="JCQ929" s="721"/>
      <c r="JCR929" s="3"/>
      <c r="JCS929" s="525"/>
      <c r="JCT929" s="3"/>
      <c r="JCU929" s="721"/>
      <c r="JCV929" s="3"/>
      <c r="JCW929" s="525"/>
      <c r="JCX929" s="3"/>
      <c r="JCY929" s="721"/>
      <c r="JCZ929" s="3"/>
      <c r="JDA929" s="525"/>
      <c r="JDB929" s="3"/>
      <c r="JDC929" s="721"/>
      <c r="JDD929" s="3"/>
      <c r="JDE929" s="525"/>
      <c r="JDF929" s="3"/>
      <c r="JDG929" s="721"/>
      <c r="JDH929" s="3"/>
      <c r="JDI929" s="525"/>
      <c r="JDJ929" s="3"/>
      <c r="JDK929" s="721"/>
      <c r="JDL929" s="3"/>
      <c r="JDM929" s="525"/>
      <c r="JDN929" s="3"/>
      <c r="JDO929" s="721"/>
      <c r="JDP929" s="3"/>
      <c r="JDQ929" s="525"/>
      <c r="JDR929" s="3"/>
      <c r="JDS929" s="721"/>
      <c r="JDT929" s="3"/>
      <c r="JDU929" s="525"/>
      <c r="JDV929" s="3"/>
      <c r="JDW929" s="721"/>
      <c r="JDX929" s="3"/>
      <c r="JDY929" s="525"/>
      <c r="JDZ929" s="3"/>
      <c r="JEA929" s="721"/>
      <c r="JEB929" s="3"/>
      <c r="JEC929" s="525"/>
      <c r="JED929" s="3"/>
      <c r="JEE929" s="721"/>
      <c r="JEF929" s="3"/>
      <c r="JEG929" s="525"/>
      <c r="JEH929" s="3"/>
      <c r="JEI929" s="721"/>
      <c r="JEJ929" s="3"/>
      <c r="JEK929" s="525"/>
      <c r="JEL929" s="3"/>
      <c r="JEM929" s="721"/>
      <c r="JEN929" s="3"/>
      <c r="JEO929" s="525"/>
      <c r="JEP929" s="3"/>
      <c r="JEQ929" s="721"/>
      <c r="JER929" s="3"/>
      <c r="JES929" s="525"/>
      <c r="JET929" s="3"/>
      <c r="JEU929" s="721"/>
      <c r="JEV929" s="3"/>
      <c r="JEW929" s="525"/>
      <c r="JEX929" s="3"/>
      <c r="JEY929" s="721"/>
      <c r="JEZ929" s="3"/>
      <c r="JFA929" s="525"/>
      <c r="JFB929" s="3"/>
      <c r="JFC929" s="721"/>
      <c r="JFD929" s="3"/>
      <c r="JFE929" s="525"/>
      <c r="JFF929" s="3"/>
      <c r="JFG929" s="721"/>
      <c r="JFH929" s="3"/>
      <c r="JFI929" s="525"/>
      <c r="JFJ929" s="3"/>
      <c r="JFK929" s="721"/>
      <c r="JFL929" s="3"/>
      <c r="JFM929" s="525"/>
      <c r="JFN929" s="3"/>
      <c r="JFO929" s="721"/>
      <c r="JFP929" s="3"/>
      <c r="JFQ929" s="525"/>
      <c r="JFR929" s="3"/>
      <c r="JFS929" s="721"/>
      <c r="JFT929" s="3"/>
      <c r="JFU929" s="525"/>
      <c r="JFV929" s="3"/>
      <c r="JFW929" s="721"/>
      <c r="JFX929" s="3"/>
      <c r="JFY929" s="525"/>
      <c r="JFZ929" s="3"/>
      <c r="JGA929" s="721"/>
      <c r="JGB929" s="3"/>
      <c r="JGC929" s="525"/>
      <c r="JGD929" s="3"/>
      <c r="JGE929" s="721"/>
      <c r="JGF929" s="3"/>
      <c r="JGG929" s="525"/>
      <c r="JGH929" s="3"/>
      <c r="JGI929" s="721"/>
      <c r="JGJ929" s="3"/>
      <c r="JGK929" s="525"/>
      <c r="JGL929" s="3"/>
      <c r="JGM929" s="721"/>
      <c r="JGN929" s="3"/>
      <c r="JGO929" s="525"/>
      <c r="JGP929" s="3"/>
      <c r="JGQ929" s="721"/>
      <c r="JGR929" s="3"/>
      <c r="JGS929" s="525"/>
      <c r="JGT929" s="3"/>
      <c r="JGU929" s="721"/>
      <c r="JGV929" s="3"/>
      <c r="JGW929" s="525"/>
      <c r="JGX929" s="3"/>
      <c r="JGY929" s="721"/>
      <c r="JGZ929" s="3"/>
      <c r="JHA929" s="525"/>
      <c r="JHB929" s="3"/>
      <c r="JHC929" s="721"/>
      <c r="JHD929" s="3"/>
      <c r="JHE929" s="525"/>
      <c r="JHF929" s="3"/>
      <c r="JHG929" s="721"/>
      <c r="JHH929" s="3"/>
      <c r="JHI929" s="525"/>
      <c r="JHJ929" s="3"/>
      <c r="JHK929" s="721"/>
      <c r="JHL929" s="3"/>
      <c r="JHM929" s="525"/>
      <c r="JHN929" s="3"/>
      <c r="JHO929" s="721"/>
      <c r="JHP929" s="3"/>
      <c r="JHQ929" s="525"/>
      <c r="JHR929" s="3"/>
      <c r="JHS929" s="721"/>
      <c r="JHT929" s="3"/>
      <c r="JHU929" s="525"/>
      <c r="JHV929" s="3"/>
      <c r="JHW929" s="721"/>
      <c r="JHX929" s="3"/>
      <c r="JHY929" s="525"/>
      <c r="JHZ929" s="3"/>
      <c r="JIA929" s="721"/>
      <c r="JIB929" s="3"/>
      <c r="JIC929" s="525"/>
      <c r="JID929" s="3"/>
      <c r="JIE929" s="721"/>
      <c r="JIF929" s="3"/>
      <c r="JIG929" s="525"/>
      <c r="JIH929" s="3"/>
      <c r="JII929" s="721"/>
      <c r="JIJ929" s="3"/>
      <c r="JIK929" s="525"/>
      <c r="JIL929" s="3"/>
      <c r="JIM929" s="721"/>
      <c r="JIN929" s="3"/>
      <c r="JIO929" s="525"/>
      <c r="JIP929" s="3"/>
      <c r="JIQ929" s="721"/>
      <c r="JIR929" s="3"/>
      <c r="JIS929" s="525"/>
      <c r="JIT929" s="3"/>
      <c r="JIU929" s="721"/>
      <c r="JIV929" s="3"/>
      <c r="JIW929" s="525"/>
      <c r="JIX929" s="3"/>
      <c r="JIY929" s="721"/>
      <c r="JIZ929" s="3"/>
      <c r="JJA929" s="525"/>
      <c r="JJB929" s="3"/>
      <c r="JJC929" s="721"/>
      <c r="JJD929" s="3"/>
      <c r="JJE929" s="525"/>
      <c r="JJF929" s="3"/>
      <c r="JJG929" s="721"/>
      <c r="JJH929" s="3"/>
      <c r="JJI929" s="525"/>
      <c r="JJJ929" s="3"/>
      <c r="JJK929" s="721"/>
      <c r="JJL929" s="3"/>
      <c r="JJM929" s="525"/>
      <c r="JJN929" s="3"/>
      <c r="JJO929" s="721"/>
      <c r="JJP929" s="3"/>
      <c r="JJQ929" s="525"/>
      <c r="JJR929" s="3"/>
      <c r="JJS929" s="721"/>
      <c r="JJT929" s="3"/>
      <c r="JJU929" s="525"/>
      <c r="JJV929" s="3"/>
      <c r="JJW929" s="721"/>
      <c r="JJX929" s="3"/>
      <c r="JJY929" s="525"/>
      <c r="JJZ929" s="3"/>
      <c r="JKA929" s="721"/>
      <c r="JKB929" s="3"/>
      <c r="JKC929" s="525"/>
      <c r="JKD929" s="3"/>
      <c r="JKE929" s="721"/>
      <c r="JKF929" s="3"/>
      <c r="JKG929" s="525"/>
      <c r="JKH929" s="3"/>
      <c r="JKI929" s="721"/>
      <c r="JKJ929" s="3"/>
      <c r="JKK929" s="525"/>
      <c r="JKL929" s="3"/>
      <c r="JKM929" s="721"/>
      <c r="JKN929" s="3"/>
      <c r="JKO929" s="525"/>
      <c r="JKP929" s="3"/>
      <c r="JKQ929" s="721"/>
      <c r="JKR929" s="3"/>
      <c r="JKS929" s="525"/>
      <c r="JKT929" s="3"/>
      <c r="JKU929" s="721"/>
      <c r="JKV929" s="3"/>
      <c r="JKW929" s="525"/>
      <c r="JKX929" s="3"/>
      <c r="JKY929" s="721"/>
      <c r="JKZ929" s="3"/>
      <c r="JLA929" s="525"/>
      <c r="JLB929" s="3"/>
      <c r="JLC929" s="721"/>
      <c r="JLD929" s="3"/>
      <c r="JLE929" s="525"/>
      <c r="JLF929" s="3"/>
      <c r="JLG929" s="721"/>
      <c r="JLH929" s="3"/>
      <c r="JLI929" s="525"/>
      <c r="JLJ929" s="3"/>
      <c r="JLK929" s="721"/>
      <c r="JLL929" s="3"/>
      <c r="JLM929" s="525"/>
      <c r="JLN929" s="3"/>
      <c r="JLO929" s="721"/>
      <c r="JLP929" s="3"/>
      <c r="JLQ929" s="525"/>
      <c r="JLR929" s="3"/>
      <c r="JLS929" s="721"/>
      <c r="JLT929" s="3"/>
      <c r="JLU929" s="525"/>
      <c r="JLV929" s="3"/>
      <c r="JLW929" s="721"/>
      <c r="JLX929" s="3"/>
      <c r="JLY929" s="525"/>
      <c r="JLZ929" s="3"/>
      <c r="JMA929" s="721"/>
      <c r="JMB929" s="3"/>
      <c r="JMC929" s="525"/>
      <c r="JMD929" s="3"/>
      <c r="JME929" s="721"/>
      <c r="JMF929" s="3"/>
      <c r="JMG929" s="525"/>
      <c r="JMH929" s="3"/>
      <c r="JMI929" s="721"/>
      <c r="JMJ929" s="3"/>
      <c r="JMK929" s="525"/>
      <c r="JML929" s="3"/>
      <c r="JMM929" s="721"/>
      <c r="JMN929" s="3"/>
      <c r="JMO929" s="525"/>
      <c r="JMP929" s="3"/>
      <c r="JMQ929" s="721"/>
      <c r="JMR929" s="3"/>
      <c r="JMS929" s="525"/>
      <c r="JMT929" s="3"/>
      <c r="JMU929" s="721"/>
      <c r="JMV929" s="3"/>
      <c r="JMW929" s="525"/>
      <c r="JMX929" s="3"/>
      <c r="JMY929" s="721"/>
      <c r="JMZ929" s="3"/>
      <c r="JNA929" s="525"/>
      <c r="JNB929" s="3"/>
      <c r="JNC929" s="721"/>
      <c r="JND929" s="3"/>
      <c r="JNE929" s="525"/>
      <c r="JNF929" s="3"/>
      <c r="JNG929" s="721"/>
      <c r="JNH929" s="3"/>
      <c r="JNI929" s="525"/>
      <c r="JNJ929" s="3"/>
      <c r="JNK929" s="721"/>
      <c r="JNL929" s="3"/>
      <c r="JNM929" s="525"/>
      <c r="JNN929" s="3"/>
      <c r="JNO929" s="721"/>
      <c r="JNP929" s="3"/>
      <c r="JNQ929" s="525"/>
      <c r="JNR929" s="3"/>
      <c r="JNS929" s="721"/>
      <c r="JNT929" s="3"/>
      <c r="JNU929" s="525"/>
      <c r="JNV929" s="3"/>
      <c r="JNW929" s="721"/>
      <c r="JNX929" s="3"/>
      <c r="JNY929" s="525"/>
      <c r="JNZ929" s="3"/>
      <c r="JOA929" s="721"/>
      <c r="JOB929" s="3"/>
      <c r="JOC929" s="525"/>
      <c r="JOD929" s="3"/>
      <c r="JOE929" s="721"/>
      <c r="JOF929" s="3"/>
      <c r="JOG929" s="525"/>
      <c r="JOH929" s="3"/>
      <c r="JOI929" s="721"/>
      <c r="JOJ929" s="3"/>
      <c r="JOK929" s="525"/>
      <c r="JOL929" s="3"/>
      <c r="JOM929" s="721"/>
      <c r="JON929" s="3"/>
      <c r="JOO929" s="525"/>
      <c r="JOP929" s="3"/>
      <c r="JOQ929" s="721"/>
      <c r="JOR929" s="3"/>
      <c r="JOS929" s="525"/>
      <c r="JOT929" s="3"/>
      <c r="JOU929" s="721"/>
      <c r="JOV929" s="3"/>
      <c r="JOW929" s="525"/>
      <c r="JOX929" s="3"/>
      <c r="JOY929" s="721"/>
      <c r="JOZ929" s="3"/>
      <c r="JPA929" s="525"/>
      <c r="JPB929" s="3"/>
      <c r="JPC929" s="721"/>
      <c r="JPD929" s="3"/>
      <c r="JPE929" s="525"/>
      <c r="JPF929" s="3"/>
      <c r="JPG929" s="721"/>
      <c r="JPH929" s="3"/>
      <c r="JPI929" s="525"/>
      <c r="JPJ929" s="3"/>
      <c r="JPK929" s="721"/>
      <c r="JPL929" s="3"/>
      <c r="JPM929" s="525"/>
      <c r="JPN929" s="3"/>
      <c r="JPO929" s="721"/>
      <c r="JPP929" s="3"/>
      <c r="JPQ929" s="525"/>
      <c r="JPR929" s="3"/>
      <c r="JPS929" s="721"/>
      <c r="JPT929" s="3"/>
      <c r="JPU929" s="525"/>
      <c r="JPV929" s="3"/>
      <c r="JPW929" s="721"/>
      <c r="JPX929" s="3"/>
      <c r="JPY929" s="525"/>
      <c r="JPZ929" s="3"/>
      <c r="JQA929" s="721"/>
      <c r="JQB929" s="3"/>
      <c r="JQC929" s="525"/>
      <c r="JQD929" s="3"/>
      <c r="JQE929" s="721"/>
      <c r="JQF929" s="3"/>
      <c r="JQG929" s="525"/>
      <c r="JQH929" s="3"/>
      <c r="JQI929" s="721"/>
      <c r="JQJ929" s="3"/>
      <c r="JQK929" s="525"/>
      <c r="JQL929" s="3"/>
      <c r="JQM929" s="721"/>
      <c r="JQN929" s="3"/>
      <c r="JQO929" s="525"/>
      <c r="JQP929" s="3"/>
      <c r="JQQ929" s="721"/>
      <c r="JQR929" s="3"/>
      <c r="JQS929" s="525"/>
      <c r="JQT929" s="3"/>
      <c r="JQU929" s="721"/>
      <c r="JQV929" s="3"/>
      <c r="JQW929" s="525"/>
      <c r="JQX929" s="3"/>
      <c r="JQY929" s="721"/>
      <c r="JQZ929" s="3"/>
      <c r="JRA929" s="525"/>
      <c r="JRB929" s="3"/>
      <c r="JRC929" s="721"/>
      <c r="JRD929" s="3"/>
      <c r="JRE929" s="525"/>
      <c r="JRF929" s="3"/>
      <c r="JRG929" s="721"/>
      <c r="JRH929" s="3"/>
      <c r="JRI929" s="525"/>
      <c r="JRJ929" s="3"/>
      <c r="JRK929" s="721"/>
      <c r="JRL929" s="3"/>
      <c r="JRM929" s="525"/>
      <c r="JRN929" s="3"/>
      <c r="JRO929" s="721"/>
      <c r="JRP929" s="3"/>
      <c r="JRQ929" s="525"/>
      <c r="JRR929" s="3"/>
      <c r="JRS929" s="721"/>
      <c r="JRT929" s="3"/>
      <c r="JRU929" s="525"/>
      <c r="JRV929" s="3"/>
      <c r="JRW929" s="721"/>
      <c r="JRX929" s="3"/>
      <c r="JRY929" s="525"/>
      <c r="JRZ929" s="3"/>
      <c r="JSA929" s="721"/>
      <c r="JSB929" s="3"/>
      <c r="JSC929" s="525"/>
      <c r="JSD929" s="3"/>
      <c r="JSE929" s="721"/>
      <c r="JSF929" s="3"/>
      <c r="JSG929" s="525"/>
      <c r="JSH929" s="3"/>
      <c r="JSI929" s="721"/>
      <c r="JSJ929" s="3"/>
      <c r="JSK929" s="525"/>
      <c r="JSL929" s="3"/>
      <c r="JSM929" s="721"/>
      <c r="JSN929" s="3"/>
      <c r="JSO929" s="525"/>
      <c r="JSP929" s="3"/>
      <c r="JSQ929" s="721"/>
      <c r="JSR929" s="3"/>
      <c r="JSS929" s="525"/>
      <c r="JST929" s="3"/>
      <c r="JSU929" s="721"/>
      <c r="JSV929" s="3"/>
      <c r="JSW929" s="525"/>
      <c r="JSX929" s="3"/>
      <c r="JSY929" s="721"/>
      <c r="JSZ929" s="3"/>
      <c r="JTA929" s="525"/>
      <c r="JTB929" s="3"/>
      <c r="JTC929" s="721"/>
      <c r="JTD929" s="3"/>
      <c r="JTE929" s="525"/>
      <c r="JTF929" s="3"/>
      <c r="JTG929" s="721"/>
      <c r="JTH929" s="3"/>
      <c r="JTI929" s="525"/>
      <c r="JTJ929" s="3"/>
      <c r="JTK929" s="721"/>
      <c r="JTL929" s="3"/>
      <c r="JTM929" s="525"/>
      <c r="JTN929" s="3"/>
      <c r="JTO929" s="721"/>
      <c r="JTP929" s="3"/>
      <c r="JTQ929" s="525"/>
      <c r="JTR929" s="3"/>
      <c r="JTS929" s="721"/>
      <c r="JTT929" s="3"/>
      <c r="JTU929" s="525"/>
      <c r="JTV929" s="3"/>
      <c r="JTW929" s="721"/>
      <c r="JTX929" s="3"/>
      <c r="JTY929" s="525"/>
      <c r="JTZ929" s="3"/>
      <c r="JUA929" s="721"/>
      <c r="JUB929" s="3"/>
      <c r="JUC929" s="525"/>
      <c r="JUD929" s="3"/>
      <c r="JUE929" s="721"/>
      <c r="JUF929" s="3"/>
      <c r="JUG929" s="525"/>
      <c r="JUH929" s="3"/>
      <c r="JUI929" s="721"/>
      <c r="JUJ929" s="3"/>
      <c r="JUK929" s="525"/>
      <c r="JUL929" s="3"/>
      <c r="JUM929" s="721"/>
      <c r="JUN929" s="3"/>
      <c r="JUO929" s="525"/>
      <c r="JUP929" s="3"/>
      <c r="JUQ929" s="721"/>
      <c r="JUR929" s="3"/>
      <c r="JUS929" s="525"/>
      <c r="JUT929" s="3"/>
      <c r="JUU929" s="721"/>
      <c r="JUV929" s="3"/>
      <c r="JUW929" s="525"/>
      <c r="JUX929" s="3"/>
      <c r="JUY929" s="721"/>
      <c r="JUZ929" s="3"/>
      <c r="JVA929" s="525"/>
      <c r="JVB929" s="3"/>
      <c r="JVC929" s="721"/>
      <c r="JVD929" s="3"/>
      <c r="JVE929" s="525"/>
      <c r="JVF929" s="3"/>
      <c r="JVG929" s="721"/>
      <c r="JVH929" s="3"/>
      <c r="JVI929" s="525"/>
      <c r="JVJ929" s="3"/>
      <c r="JVK929" s="721"/>
      <c r="JVL929" s="3"/>
      <c r="JVM929" s="525"/>
      <c r="JVN929" s="3"/>
      <c r="JVO929" s="721"/>
      <c r="JVP929" s="3"/>
      <c r="JVQ929" s="525"/>
      <c r="JVR929" s="3"/>
      <c r="JVS929" s="721"/>
      <c r="JVT929" s="3"/>
      <c r="JVU929" s="525"/>
      <c r="JVV929" s="3"/>
      <c r="JVW929" s="721"/>
      <c r="JVX929" s="3"/>
      <c r="JVY929" s="525"/>
      <c r="JVZ929" s="3"/>
      <c r="JWA929" s="721"/>
      <c r="JWB929" s="3"/>
      <c r="JWC929" s="525"/>
      <c r="JWD929" s="3"/>
      <c r="JWE929" s="721"/>
      <c r="JWF929" s="3"/>
      <c r="JWG929" s="525"/>
      <c r="JWH929" s="3"/>
      <c r="JWI929" s="721"/>
      <c r="JWJ929" s="3"/>
      <c r="JWK929" s="525"/>
      <c r="JWL929" s="3"/>
      <c r="JWM929" s="721"/>
      <c r="JWN929" s="3"/>
      <c r="JWO929" s="525"/>
      <c r="JWP929" s="3"/>
      <c r="JWQ929" s="721"/>
      <c r="JWR929" s="3"/>
      <c r="JWS929" s="525"/>
      <c r="JWT929" s="3"/>
      <c r="JWU929" s="721"/>
      <c r="JWV929" s="3"/>
      <c r="JWW929" s="525"/>
      <c r="JWX929" s="3"/>
      <c r="JWY929" s="721"/>
      <c r="JWZ929" s="3"/>
      <c r="JXA929" s="525"/>
      <c r="JXB929" s="3"/>
      <c r="JXC929" s="721"/>
      <c r="JXD929" s="3"/>
      <c r="JXE929" s="525"/>
      <c r="JXF929" s="3"/>
      <c r="JXG929" s="721"/>
      <c r="JXH929" s="3"/>
      <c r="JXI929" s="525"/>
      <c r="JXJ929" s="3"/>
      <c r="JXK929" s="721"/>
      <c r="JXL929" s="3"/>
      <c r="JXM929" s="525"/>
      <c r="JXN929" s="3"/>
      <c r="JXO929" s="721"/>
      <c r="JXP929" s="3"/>
      <c r="JXQ929" s="525"/>
      <c r="JXR929" s="3"/>
      <c r="JXS929" s="721"/>
      <c r="JXT929" s="3"/>
      <c r="JXU929" s="525"/>
      <c r="JXV929" s="3"/>
      <c r="JXW929" s="721"/>
      <c r="JXX929" s="3"/>
      <c r="JXY929" s="525"/>
      <c r="JXZ929" s="3"/>
      <c r="JYA929" s="721"/>
      <c r="JYB929" s="3"/>
      <c r="JYC929" s="525"/>
      <c r="JYD929" s="3"/>
      <c r="JYE929" s="721"/>
      <c r="JYF929" s="3"/>
      <c r="JYG929" s="525"/>
      <c r="JYH929" s="3"/>
      <c r="JYI929" s="721"/>
      <c r="JYJ929" s="3"/>
      <c r="JYK929" s="525"/>
      <c r="JYL929" s="3"/>
      <c r="JYM929" s="721"/>
      <c r="JYN929" s="3"/>
      <c r="JYO929" s="525"/>
      <c r="JYP929" s="3"/>
      <c r="JYQ929" s="721"/>
      <c r="JYR929" s="3"/>
      <c r="JYS929" s="525"/>
      <c r="JYT929" s="3"/>
      <c r="JYU929" s="721"/>
      <c r="JYV929" s="3"/>
      <c r="JYW929" s="525"/>
      <c r="JYX929" s="3"/>
      <c r="JYY929" s="721"/>
      <c r="JYZ929" s="3"/>
      <c r="JZA929" s="525"/>
      <c r="JZB929" s="3"/>
      <c r="JZC929" s="721"/>
      <c r="JZD929" s="3"/>
      <c r="JZE929" s="525"/>
      <c r="JZF929" s="3"/>
      <c r="JZG929" s="721"/>
      <c r="JZH929" s="3"/>
      <c r="JZI929" s="525"/>
      <c r="JZJ929" s="3"/>
      <c r="JZK929" s="721"/>
      <c r="JZL929" s="3"/>
      <c r="JZM929" s="525"/>
      <c r="JZN929" s="3"/>
      <c r="JZO929" s="721"/>
      <c r="JZP929" s="3"/>
      <c r="JZQ929" s="525"/>
      <c r="JZR929" s="3"/>
      <c r="JZS929" s="721"/>
      <c r="JZT929" s="3"/>
      <c r="JZU929" s="525"/>
      <c r="JZV929" s="3"/>
      <c r="JZW929" s="721"/>
      <c r="JZX929" s="3"/>
      <c r="JZY929" s="525"/>
      <c r="JZZ929" s="3"/>
      <c r="KAA929" s="721"/>
      <c r="KAB929" s="3"/>
      <c r="KAC929" s="525"/>
      <c r="KAD929" s="3"/>
      <c r="KAE929" s="721"/>
      <c r="KAF929" s="3"/>
      <c r="KAG929" s="525"/>
      <c r="KAH929" s="3"/>
      <c r="KAI929" s="721"/>
      <c r="KAJ929" s="3"/>
      <c r="KAK929" s="525"/>
      <c r="KAL929" s="3"/>
      <c r="KAM929" s="721"/>
      <c r="KAN929" s="3"/>
      <c r="KAO929" s="525"/>
      <c r="KAP929" s="3"/>
      <c r="KAQ929" s="721"/>
      <c r="KAR929" s="3"/>
      <c r="KAS929" s="525"/>
      <c r="KAT929" s="3"/>
      <c r="KAU929" s="721"/>
      <c r="KAV929" s="3"/>
      <c r="KAW929" s="525"/>
      <c r="KAX929" s="3"/>
      <c r="KAY929" s="721"/>
      <c r="KAZ929" s="3"/>
      <c r="KBA929" s="525"/>
      <c r="KBB929" s="3"/>
      <c r="KBC929" s="721"/>
      <c r="KBD929" s="3"/>
      <c r="KBE929" s="525"/>
      <c r="KBF929" s="3"/>
      <c r="KBG929" s="721"/>
      <c r="KBH929" s="3"/>
      <c r="KBI929" s="525"/>
      <c r="KBJ929" s="3"/>
      <c r="KBK929" s="721"/>
      <c r="KBL929" s="3"/>
      <c r="KBM929" s="525"/>
      <c r="KBN929" s="3"/>
      <c r="KBO929" s="721"/>
      <c r="KBP929" s="3"/>
      <c r="KBQ929" s="525"/>
      <c r="KBR929" s="3"/>
      <c r="KBS929" s="721"/>
      <c r="KBT929" s="3"/>
      <c r="KBU929" s="525"/>
      <c r="KBV929" s="3"/>
      <c r="KBW929" s="721"/>
      <c r="KBX929" s="3"/>
      <c r="KBY929" s="525"/>
      <c r="KBZ929" s="3"/>
      <c r="KCA929" s="721"/>
      <c r="KCB929" s="3"/>
      <c r="KCC929" s="525"/>
      <c r="KCD929" s="3"/>
      <c r="KCE929" s="721"/>
      <c r="KCF929" s="3"/>
      <c r="KCG929" s="525"/>
      <c r="KCH929" s="3"/>
      <c r="KCI929" s="721"/>
      <c r="KCJ929" s="3"/>
      <c r="KCK929" s="525"/>
      <c r="KCL929" s="3"/>
      <c r="KCM929" s="721"/>
      <c r="KCN929" s="3"/>
      <c r="KCO929" s="525"/>
      <c r="KCP929" s="3"/>
      <c r="KCQ929" s="721"/>
      <c r="KCR929" s="3"/>
      <c r="KCS929" s="525"/>
      <c r="KCT929" s="3"/>
      <c r="KCU929" s="721"/>
      <c r="KCV929" s="3"/>
      <c r="KCW929" s="525"/>
      <c r="KCX929" s="3"/>
      <c r="KCY929" s="721"/>
      <c r="KCZ929" s="3"/>
      <c r="KDA929" s="525"/>
      <c r="KDB929" s="3"/>
      <c r="KDC929" s="721"/>
      <c r="KDD929" s="3"/>
      <c r="KDE929" s="525"/>
      <c r="KDF929" s="3"/>
      <c r="KDG929" s="721"/>
      <c r="KDH929" s="3"/>
      <c r="KDI929" s="525"/>
      <c r="KDJ929" s="3"/>
      <c r="KDK929" s="721"/>
      <c r="KDL929" s="3"/>
      <c r="KDM929" s="525"/>
      <c r="KDN929" s="3"/>
      <c r="KDO929" s="721"/>
      <c r="KDP929" s="3"/>
      <c r="KDQ929" s="525"/>
      <c r="KDR929" s="3"/>
      <c r="KDS929" s="721"/>
      <c r="KDT929" s="3"/>
      <c r="KDU929" s="525"/>
      <c r="KDV929" s="3"/>
      <c r="KDW929" s="721"/>
      <c r="KDX929" s="3"/>
      <c r="KDY929" s="525"/>
      <c r="KDZ929" s="3"/>
      <c r="KEA929" s="721"/>
      <c r="KEB929" s="3"/>
      <c r="KEC929" s="525"/>
      <c r="KED929" s="3"/>
      <c r="KEE929" s="721"/>
      <c r="KEF929" s="3"/>
      <c r="KEG929" s="525"/>
      <c r="KEH929" s="3"/>
      <c r="KEI929" s="721"/>
      <c r="KEJ929" s="3"/>
      <c r="KEK929" s="525"/>
      <c r="KEL929" s="3"/>
      <c r="KEM929" s="721"/>
      <c r="KEN929" s="3"/>
      <c r="KEO929" s="525"/>
      <c r="KEP929" s="3"/>
      <c r="KEQ929" s="721"/>
      <c r="KER929" s="3"/>
      <c r="KES929" s="525"/>
      <c r="KET929" s="3"/>
      <c r="KEU929" s="721"/>
      <c r="KEV929" s="3"/>
      <c r="KEW929" s="525"/>
      <c r="KEX929" s="3"/>
      <c r="KEY929" s="721"/>
      <c r="KEZ929" s="3"/>
      <c r="KFA929" s="525"/>
      <c r="KFB929" s="3"/>
      <c r="KFC929" s="721"/>
      <c r="KFD929" s="3"/>
      <c r="KFE929" s="525"/>
      <c r="KFF929" s="3"/>
      <c r="KFG929" s="721"/>
      <c r="KFH929" s="3"/>
      <c r="KFI929" s="525"/>
      <c r="KFJ929" s="3"/>
      <c r="KFK929" s="721"/>
      <c r="KFL929" s="3"/>
      <c r="KFM929" s="525"/>
      <c r="KFN929" s="3"/>
      <c r="KFO929" s="721"/>
      <c r="KFP929" s="3"/>
      <c r="KFQ929" s="525"/>
      <c r="KFR929" s="3"/>
      <c r="KFS929" s="721"/>
      <c r="KFT929" s="3"/>
      <c r="KFU929" s="525"/>
      <c r="KFV929" s="3"/>
      <c r="KFW929" s="721"/>
      <c r="KFX929" s="3"/>
      <c r="KFY929" s="525"/>
      <c r="KFZ929" s="3"/>
      <c r="KGA929" s="721"/>
      <c r="KGB929" s="3"/>
      <c r="KGC929" s="525"/>
      <c r="KGD929" s="3"/>
      <c r="KGE929" s="721"/>
      <c r="KGF929" s="3"/>
      <c r="KGG929" s="525"/>
      <c r="KGH929" s="3"/>
      <c r="KGI929" s="721"/>
      <c r="KGJ929" s="3"/>
      <c r="KGK929" s="525"/>
      <c r="KGL929" s="3"/>
      <c r="KGM929" s="721"/>
      <c r="KGN929" s="3"/>
      <c r="KGO929" s="525"/>
      <c r="KGP929" s="3"/>
      <c r="KGQ929" s="721"/>
      <c r="KGR929" s="3"/>
      <c r="KGS929" s="525"/>
      <c r="KGT929" s="3"/>
      <c r="KGU929" s="721"/>
      <c r="KGV929" s="3"/>
      <c r="KGW929" s="525"/>
      <c r="KGX929" s="3"/>
      <c r="KGY929" s="721"/>
      <c r="KGZ929" s="3"/>
      <c r="KHA929" s="525"/>
      <c r="KHB929" s="3"/>
      <c r="KHC929" s="721"/>
      <c r="KHD929" s="3"/>
      <c r="KHE929" s="525"/>
      <c r="KHF929" s="3"/>
      <c r="KHG929" s="721"/>
      <c r="KHH929" s="3"/>
      <c r="KHI929" s="525"/>
      <c r="KHJ929" s="3"/>
      <c r="KHK929" s="721"/>
      <c r="KHL929" s="3"/>
      <c r="KHM929" s="525"/>
      <c r="KHN929" s="3"/>
      <c r="KHO929" s="721"/>
      <c r="KHP929" s="3"/>
      <c r="KHQ929" s="525"/>
      <c r="KHR929" s="3"/>
      <c r="KHS929" s="721"/>
      <c r="KHT929" s="3"/>
      <c r="KHU929" s="525"/>
      <c r="KHV929" s="3"/>
      <c r="KHW929" s="721"/>
      <c r="KHX929" s="3"/>
      <c r="KHY929" s="525"/>
      <c r="KHZ929" s="3"/>
      <c r="KIA929" s="721"/>
      <c r="KIB929" s="3"/>
      <c r="KIC929" s="525"/>
      <c r="KID929" s="3"/>
      <c r="KIE929" s="721"/>
      <c r="KIF929" s="3"/>
      <c r="KIG929" s="525"/>
      <c r="KIH929" s="3"/>
      <c r="KII929" s="721"/>
      <c r="KIJ929" s="3"/>
      <c r="KIK929" s="525"/>
      <c r="KIL929" s="3"/>
      <c r="KIM929" s="721"/>
      <c r="KIN929" s="3"/>
      <c r="KIO929" s="525"/>
      <c r="KIP929" s="3"/>
      <c r="KIQ929" s="721"/>
      <c r="KIR929" s="3"/>
      <c r="KIS929" s="525"/>
      <c r="KIT929" s="3"/>
      <c r="KIU929" s="721"/>
      <c r="KIV929" s="3"/>
      <c r="KIW929" s="525"/>
      <c r="KIX929" s="3"/>
      <c r="KIY929" s="721"/>
      <c r="KIZ929" s="3"/>
      <c r="KJA929" s="525"/>
      <c r="KJB929" s="3"/>
      <c r="KJC929" s="721"/>
      <c r="KJD929" s="3"/>
      <c r="KJE929" s="525"/>
      <c r="KJF929" s="3"/>
      <c r="KJG929" s="721"/>
      <c r="KJH929" s="3"/>
      <c r="KJI929" s="525"/>
      <c r="KJJ929" s="3"/>
      <c r="KJK929" s="721"/>
      <c r="KJL929" s="3"/>
      <c r="KJM929" s="525"/>
      <c r="KJN929" s="3"/>
      <c r="KJO929" s="721"/>
      <c r="KJP929" s="3"/>
      <c r="KJQ929" s="525"/>
      <c r="KJR929" s="3"/>
      <c r="KJS929" s="721"/>
      <c r="KJT929" s="3"/>
      <c r="KJU929" s="525"/>
      <c r="KJV929" s="3"/>
      <c r="KJW929" s="721"/>
      <c r="KJX929" s="3"/>
      <c r="KJY929" s="525"/>
      <c r="KJZ929" s="3"/>
      <c r="KKA929" s="721"/>
      <c r="KKB929" s="3"/>
      <c r="KKC929" s="525"/>
      <c r="KKD929" s="3"/>
      <c r="KKE929" s="721"/>
      <c r="KKF929" s="3"/>
      <c r="KKG929" s="525"/>
      <c r="KKH929" s="3"/>
      <c r="KKI929" s="721"/>
      <c r="KKJ929" s="3"/>
      <c r="KKK929" s="525"/>
      <c r="KKL929" s="3"/>
      <c r="KKM929" s="721"/>
      <c r="KKN929" s="3"/>
      <c r="KKO929" s="525"/>
      <c r="KKP929" s="3"/>
      <c r="KKQ929" s="721"/>
      <c r="KKR929" s="3"/>
      <c r="KKS929" s="525"/>
      <c r="KKT929" s="3"/>
      <c r="KKU929" s="721"/>
      <c r="KKV929" s="3"/>
      <c r="KKW929" s="525"/>
      <c r="KKX929" s="3"/>
      <c r="KKY929" s="721"/>
      <c r="KKZ929" s="3"/>
      <c r="KLA929" s="525"/>
      <c r="KLB929" s="3"/>
      <c r="KLC929" s="721"/>
      <c r="KLD929" s="3"/>
      <c r="KLE929" s="525"/>
      <c r="KLF929" s="3"/>
      <c r="KLG929" s="721"/>
      <c r="KLH929" s="3"/>
      <c r="KLI929" s="525"/>
      <c r="KLJ929" s="3"/>
      <c r="KLK929" s="721"/>
      <c r="KLL929" s="3"/>
      <c r="KLM929" s="525"/>
      <c r="KLN929" s="3"/>
      <c r="KLO929" s="721"/>
      <c r="KLP929" s="3"/>
      <c r="KLQ929" s="525"/>
      <c r="KLR929" s="3"/>
      <c r="KLS929" s="721"/>
      <c r="KLT929" s="3"/>
      <c r="KLU929" s="525"/>
      <c r="KLV929" s="3"/>
      <c r="KLW929" s="721"/>
      <c r="KLX929" s="3"/>
      <c r="KLY929" s="525"/>
      <c r="KLZ929" s="3"/>
      <c r="KMA929" s="721"/>
      <c r="KMB929" s="3"/>
      <c r="KMC929" s="525"/>
      <c r="KMD929" s="3"/>
      <c r="KME929" s="721"/>
      <c r="KMF929" s="3"/>
      <c r="KMG929" s="525"/>
      <c r="KMH929" s="3"/>
      <c r="KMI929" s="721"/>
      <c r="KMJ929" s="3"/>
      <c r="KMK929" s="525"/>
      <c r="KML929" s="3"/>
      <c r="KMM929" s="721"/>
      <c r="KMN929" s="3"/>
      <c r="KMO929" s="525"/>
      <c r="KMP929" s="3"/>
      <c r="KMQ929" s="721"/>
      <c r="KMR929" s="3"/>
      <c r="KMS929" s="525"/>
      <c r="KMT929" s="3"/>
      <c r="KMU929" s="721"/>
      <c r="KMV929" s="3"/>
      <c r="KMW929" s="525"/>
      <c r="KMX929" s="3"/>
      <c r="KMY929" s="721"/>
      <c r="KMZ929" s="3"/>
      <c r="KNA929" s="525"/>
      <c r="KNB929" s="3"/>
      <c r="KNC929" s="721"/>
      <c r="KND929" s="3"/>
      <c r="KNE929" s="525"/>
      <c r="KNF929" s="3"/>
      <c r="KNG929" s="721"/>
      <c r="KNH929" s="3"/>
      <c r="KNI929" s="525"/>
      <c r="KNJ929" s="3"/>
      <c r="KNK929" s="721"/>
      <c r="KNL929" s="3"/>
      <c r="KNM929" s="525"/>
      <c r="KNN929" s="3"/>
      <c r="KNO929" s="721"/>
      <c r="KNP929" s="3"/>
      <c r="KNQ929" s="525"/>
      <c r="KNR929" s="3"/>
      <c r="KNS929" s="721"/>
      <c r="KNT929" s="3"/>
      <c r="KNU929" s="525"/>
      <c r="KNV929" s="3"/>
      <c r="KNW929" s="721"/>
      <c r="KNX929" s="3"/>
      <c r="KNY929" s="525"/>
      <c r="KNZ929" s="3"/>
      <c r="KOA929" s="721"/>
      <c r="KOB929" s="3"/>
      <c r="KOC929" s="525"/>
      <c r="KOD929" s="3"/>
      <c r="KOE929" s="721"/>
      <c r="KOF929" s="3"/>
      <c r="KOG929" s="525"/>
      <c r="KOH929" s="3"/>
      <c r="KOI929" s="721"/>
      <c r="KOJ929" s="3"/>
      <c r="KOK929" s="525"/>
      <c r="KOL929" s="3"/>
      <c r="KOM929" s="721"/>
      <c r="KON929" s="3"/>
      <c r="KOO929" s="525"/>
      <c r="KOP929" s="3"/>
      <c r="KOQ929" s="721"/>
      <c r="KOR929" s="3"/>
      <c r="KOS929" s="525"/>
      <c r="KOT929" s="3"/>
      <c r="KOU929" s="721"/>
      <c r="KOV929" s="3"/>
      <c r="KOW929" s="525"/>
      <c r="KOX929" s="3"/>
      <c r="KOY929" s="721"/>
      <c r="KOZ929" s="3"/>
      <c r="KPA929" s="525"/>
      <c r="KPB929" s="3"/>
      <c r="KPC929" s="721"/>
      <c r="KPD929" s="3"/>
      <c r="KPE929" s="525"/>
      <c r="KPF929" s="3"/>
      <c r="KPG929" s="721"/>
      <c r="KPH929" s="3"/>
      <c r="KPI929" s="525"/>
      <c r="KPJ929" s="3"/>
      <c r="KPK929" s="721"/>
      <c r="KPL929" s="3"/>
      <c r="KPM929" s="525"/>
      <c r="KPN929" s="3"/>
      <c r="KPO929" s="721"/>
      <c r="KPP929" s="3"/>
      <c r="KPQ929" s="525"/>
      <c r="KPR929" s="3"/>
      <c r="KPS929" s="721"/>
      <c r="KPT929" s="3"/>
      <c r="KPU929" s="525"/>
      <c r="KPV929" s="3"/>
      <c r="KPW929" s="721"/>
      <c r="KPX929" s="3"/>
      <c r="KPY929" s="525"/>
      <c r="KPZ929" s="3"/>
      <c r="KQA929" s="721"/>
      <c r="KQB929" s="3"/>
      <c r="KQC929" s="525"/>
      <c r="KQD929" s="3"/>
      <c r="KQE929" s="721"/>
      <c r="KQF929" s="3"/>
      <c r="KQG929" s="525"/>
      <c r="KQH929" s="3"/>
      <c r="KQI929" s="721"/>
      <c r="KQJ929" s="3"/>
      <c r="KQK929" s="525"/>
      <c r="KQL929" s="3"/>
      <c r="KQM929" s="721"/>
      <c r="KQN929" s="3"/>
      <c r="KQO929" s="525"/>
      <c r="KQP929" s="3"/>
      <c r="KQQ929" s="721"/>
      <c r="KQR929" s="3"/>
      <c r="KQS929" s="525"/>
      <c r="KQT929" s="3"/>
      <c r="KQU929" s="721"/>
      <c r="KQV929" s="3"/>
      <c r="KQW929" s="525"/>
      <c r="KQX929" s="3"/>
      <c r="KQY929" s="721"/>
      <c r="KQZ929" s="3"/>
      <c r="KRA929" s="525"/>
      <c r="KRB929" s="3"/>
      <c r="KRC929" s="721"/>
      <c r="KRD929" s="3"/>
      <c r="KRE929" s="525"/>
      <c r="KRF929" s="3"/>
      <c r="KRG929" s="721"/>
      <c r="KRH929" s="3"/>
      <c r="KRI929" s="525"/>
      <c r="KRJ929" s="3"/>
      <c r="KRK929" s="721"/>
      <c r="KRL929" s="3"/>
      <c r="KRM929" s="525"/>
      <c r="KRN929" s="3"/>
      <c r="KRO929" s="721"/>
      <c r="KRP929" s="3"/>
      <c r="KRQ929" s="525"/>
      <c r="KRR929" s="3"/>
      <c r="KRS929" s="721"/>
      <c r="KRT929" s="3"/>
      <c r="KRU929" s="525"/>
      <c r="KRV929" s="3"/>
      <c r="KRW929" s="721"/>
      <c r="KRX929" s="3"/>
      <c r="KRY929" s="525"/>
      <c r="KRZ929" s="3"/>
      <c r="KSA929" s="721"/>
      <c r="KSB929" s="3"/>
      <c r="KSC929" s="525"/>
      <c r="KSD929" s="3"/>
      <c r="KSE929" s="721"/>
      <c r="KSF929" s="3"/>
      <c r="KSG929" s="525"/>
      <c r="KSH929" s="3"/>
      <c r="KSI929" s="721"/>
      <c r="KSJ929" s="3"/>
      <c r="KSK929" s="525"/>
      <c r="KSL929" s="3"/>
      <c r="KSM929" s="721"/>
      <c r="KSN929" s="3"/>
      <c r="KSO929" s="525"/>
      <c r="KSP929" s="3"/>
      <c r="KSQ929" s="721"/>
      <c r="KSR929" s="3"/>
      <c r="KSS929" s="525"/>
      <c r="KST929" s="3"/>
      <c r="KSU929" s="721"/>
      <c r="KSV929" s="3"/>
      <c r="KSW929" s="525"/>
      <c r="KSX929" s="3"/>
      <c r="KSY929" s="721"/>
      <c r="KSZ929" s="3"/>
      <c r="KTA929" s="525"/>
      <c r="KTB929" s="3"/>
      <c r="KTC929" s="721"/>
      <c r="KTD929" s="3"/>
      <c r="KTE929" s="525"/>
      <c r="KTF929" s="3"/>
      <c r="KTG929" s="721"/>
      <c r="KTH929" s="3"/>
      <c r="KTI929" s="525"/>
      <c r="KTJ929" s="3"/>
      <c r="KTK929" s="721"/>
      <c r="KTL929" s="3"/>
      <c r="KTM929" s="525"/>
      <c r="KTN929" s="3"/>
      <c r="KTO929" s="721"/>
      <c r="KTP929" s="3"/>
      <c r="KTQ929" s="525"/>
      <c r="KTR929" s="3"/>
      <c r="KTS929" s="721"/>
      <c r="KTT929" s="3"/>
      <c r="KTU929" s="525"/>
      <c r="KTV929" s="3"/>
      <c r="KTW929" s="721"/>
      <c r="KTX929" s="3"/>
      <c r="KTY929" s="525"/>
      <c r="KTZ929" s="3"/>
      <c r="KUA929" s="721"/>
      <c r="KUB929" s="3"/>
      <c r="KUC929" s="525"/>
      <c r="KUD929" s="3"/>
      <c r="KUE929" s="721"/>
      <c r="KUF929" s="3"/>
      <c r="KUG929" s="525"/>
      <c r="KUH929" s="3"/>
      <c r="KUI929" s="721"/>
      <c r="KUJ929" s="3"/>
      <c r="KUK929" s="525"/>
      <c r="KUL929" s="3"/>
      <c r="KUM929" s="721"/>
      <c r="KUN929" s="3"/>
      <c r="KUO929" s="525"/>
      <c r="KUP929" s="3"/>
      <c r="KUQ929" s="721"/>
      <c r="KUR929" s="3"/>
      <c r="KUS929" s="525"/>
      <c r="KUT929" s="3"/>
      <c r="KUU929" s="721"/>
      <c r="KUV929" s="3"/>
      <c r="KUW929" s="525"/>
      <c r="KUX929" s="3"/>
      <c r="KUY929" s="721"/>
      <c r="KUZ929" s="3"/>
      <c r="KVA929" s="525"/>
      <c r="KVB929" s="3"/>
      <c r="KVC929" s="721"/>
      <c r="KVD929" s="3"/>
      <c r="KVE929" s="525"/>
      <c r="KVF929" s="3"/>
      <c r="KVG929" s="721"/>
      <c r="KVH929" s="3"/>
      <c r="KVI929" s="525"/>
      <c r="KVJ929" s="3"/>
      <c r="KVK929" s="721"/>
      <c r="KVL929" s="3"/>
      <c r="KVM929" s="525"/>
      <c r="KVN929" s="3"/>
      <c r="KVO929" s="721"/>
      <c r="KVP929" s="3"/>
      <c r="KVQ929" s="525"/>
      <c r="KVR929" s="3"/>
      <c r="KVS929" s="721"/>
      <c r="KVT929" s="3"/>
      <c r="KVU929" s="525"/>
      <c r="KVV929" s="3"/>
      <c r="KVW929" s="721"/>
      <c r="KVX929" s="3"/>
      <c r="KVY929" s="525"/>
      <c r="KVZ929" s="3"/>
      <c r="KWA929" s="721"/>
      <c r="KWB929" s="3"/>
      <c r="KWC929" s="525"/>
      <c r="KWD929" s="3"/>
      <c r="KWE929" s="721"/>
      <c r="KWF929" s="3"/>
      <c r="KWG929" s="525"/>
      <c r="KWH929" s="3"/>
      <c r="KWI929" s="721"/>
      <c r="KWJ929" s="3"/>
      <c r="KWK929" s="525"/>
      <c r="KWL929" s="3"/>
      <c r="KWM929" s="721"/>
      <c r="KWN929" s="3"/>
      <c r="KWO929" s="525"/>
      <c r="KWP929" s="3"/>
      <c r="KWQ929" s="721"/>
      <c r="KWR929" s="3"/>
      <c r="KWS929" s="525"/>
      <c r="KWT929" s="3"/>
      <c r="KWU929" s="721"/>
      <c r="KWV929" s="3"/>
      <c r="KWW929" s="525"/>
      <c r="KWX929" s="3"/>
      <c r="KWY929" s="721"/>
      <c r="KWZ929" s="3"/>
      <c r="KXA929" s="525"/>
      <c r="KXB929" s="3"/>
      <c r="KXC929" s="721"/>
      <c r="KXD929" s="3"/>
      <c r="KXE929" s="525"/>
      <c r="KXF929" s="3"/>
      <c r="KXG929" s="721"/>
      <c r="KXH929" s="3"/>
      <c r="KXI929" s="525"/>
      <c r="KXJ929" s="3"/>
      <c r="KXK929" s="721"/>
      <c r="KXL929" s="3"/>
      <c r="KXM929" s="525"/>
      <c r="KXN929" s="3"/>
      <c r="KXO929" s="721"/>
      <c r="KXP929" s="3"/>
      <c r="KXQ929" s="525"/>
      <c r="KXR929" s="3"/>
      <c r="KXS929" s="721"/>
      <c r="KXT929" s="3"/>
      <c r="KXU929" s="525"/>
      <c r="KXV929" s="3"/>
      <c r="KXW929" s="721"/>
      <c r="KXX929" s="3"/>
      <c r="KXY929" s="525"/>
      <c r="KXZ929" s="3"/>
      <c r="KYA929" s="721"/>
      <c r="KYB929" s="3"/>
      <c r="KYC929" s="525"/>
      <c r="KYD929" s="3"/>
      <c r="KYE929" s="721"/>
      <c r="KYF929" s="3"/>
      <c r="KYG929" s="525"/>
      <c r="KYH929" s="3"/>
      <c r="KYI929" s="721"/>
      <c r="KYJ929" s="3"/>
      <c r="KYK929" s="525"/>
      <c r="KYL929" s="3"/>
      <c r="KYM929" s="721"/>
      <c r="KYN929" s="3"/>
      <c r="KYO929" s="525"/>
      <c r="KYP929" s="3"/>
      <c r="KYQ929" s="721"/>
      <c r="KYR929" s="3"/>
      <c r="KYS929" s="525"/>
      <c r="KYT929" s="3"/>
      <c r="KYU929" s="721"/>
      <c r="KYV929" s="3"/>
      <c r="KYW929" s="525"/>
      <c r="KYX929" s="3"/>
      <c r="KYY929" s="721"/>
      <c r="KYZ929" s="3"/>
      <c r="KZA929" s="525"/>
      <c r="KZB929" s="3"/>
      <c r="KZC929" s="721"/>
      <c r="KZD929" s="3"/>
      <c r="KZE929" s="525"/>
      <c r="KZF929" s="3"/>
      <c r="KZG929" s="721"/>
      <c r="KZH929" s="3"/>
      <c r="KZI929" s="525"/>
      <c r="KZJ929" s="3"/>
      <c r="KZK929" s="721"/>
      <c r="KZL929" s="3"/>
      <c r="KZM929" s="525"/>
      <c r="KZN929" s="3"/>
      <c r="KZO929" s="721"/>
      <c r="KZP929" s="3"/>
      <c r="KZQ929" s="525"/>
      <c r="KZR929" s="3"/>
      <c r="KZS929" s="721"/>
      <c r="KZT929" s="3"/>
      <c r="KZU929" s="525"/>
      <c r="KZV929" s="3"/>
      <c r="KZW929" s="721"/>
      <c r="KZX929" s="3"/>
      <c r="KZY929" s="525"/>
      <c r="KZZ929" s="3"/>
      <c r="LAA929" s="721"/>
      <c r="LAB929" s="3"/>
      <c r="LAC929" s="525"/>
      <c r="LAD929" s="3"/>
      <c r="LAE929" s="721"/>
      <c r="LAF929" s="3"/>
      <c r="LAG929" s="525"/>
      <c r="LAH929" s="3"/>
      <c r="LAI929" s="721"/>
      <c r="LAJ929" s="3"/>
      <c r="LAK929" s="525"/>
      <c r="LAL929" s="3"/>
      <c r="LAM929" s="721"/>
      <c r="LAN929" s="3"/>
      <c r="LAO929" s="525"/>
      <c r="LAP929" s="3"/>
      <c r="LAQ929" s="721"/>
      <c r="LAR929" s="3"/>
      <c r="LAS929" s="525"/>
      <c r="LAT929" s="3"/>
      <c r="LAU929" s="721"/>
      <c r="LAV929" s="3"/>
      <c r="LAW929" s="525"/>
      <c r="LAX929" s="3"/>
      <c r="LAY929" s="721"/>
      <c r="LAZ929" s="3"/>
      <c r="LBA929" s="525"/>
      <c r="LBB929" s="3"/>
      <c r="LBC929" s="721"/>
      <c r="LBD929" s="3"/>
      <c r="LBE929" s="525"/>
      <c r="LBF929" s="3"/>
      <c r="LBG929" s="721"/>
      <c r="LBH929" s="3"/>
      <c r="LBI929" s="525"/>
      <c r="LBJ929" s="3"/>
      <c r="LBK929" s="721"/>
      <c r="LBL929" s="3"/>
      <c r="LBM929" s="525"/>
      <c r="LBN929" s="3"/>
      <c r="LBO929" s="721"/>
      <c r="LBP929" s="3"/>
      <c r="LBQ929" s="525"/>
      <c r="LBR929" s="3"/>
      <c r="LBS929" s="721"/>
      <c r="LBT929" s="3"/>
      <c r="LBU929" s="525"/>
      <c r="LBV929" s="3"/>
      <c r="LBW929" s="721"/>
      <c r="LBX929" s="3"/>
      <c r="LBY929" s="525"/>
      <c r="LBZ929" s="3"/>
      <c r="LCA929" s="721"/>
      <c r="LCB929" s="3"/>
      <c r="LCC929" s="525"/>
      <c r="LCD929" s="3"/>
      <c r="LCE929" s="721"/>
      <c r="LCF929" s="3"/>
      <c r="LCG929" s="525"/>
      <c r="LCH929" s="3"/>
      <c r="LCI929" s="721"/>
      <c r="LCJ929" s="3"/>
      <c r="LCK929" s="525"/>
      <c r="LCL929" s="3"/>
      <c r="LCM929" s="721"/>
      <c r="LCN929" s="3"/>
      <c r="LCO929" s="525"/>
      <c r="LCP929" s="3"/>
      <c r="LCQ929" s="721"/>
      <c r="LCR929" s="3"/>
      <c r="LCS929" s="525"/>
      <c r="LCT929" s="3"/>
      <c r="LCU929" s="721"/>
      <c r="LCV929" s="3"/>
      <c r="LCW929" s="525"/>
      <c r="LCX929" s="3"/>
      <c r="LCY929" s="721"/>
      <c r="LCZ929" s="3"/>
      <c r="LDA929" s="525"/>
      <c r="LDB929" s="3"/>
      <c r="LDC929" s="721"/>
      <c r="LDD929" s="3"/>
      <c r="LDE929" s="525"/>
      <c r="LDF929" s="3"/>
      <c r="LDG929" s="721"/>
      <c r="LDH929" s="3"/>
      <c r="LDI929" s="525"/>
      <c r="LDJ929" s="3"/>
      <c r="LDK929" s="721"/>
      <c r="LDL929" s="3"/>
      <c r="LDM929" s="525"/>
      <c r="LDN929" s="3"/>
      <c r="LDO929" s="721"/>
      <c r="LDP929" s="3"/>
      <c r="LDQ929" s="525"/>
      <c r="LDR929" s="3"/>
      <c r="LDS929" s="721"/>
      <c r="LDT929" s="3"/>
      <c r="LDU929" s="525"/>
      <c r="LDV929" s="3"/>
      <c r="LDW929" s="721"/>
      <c r="LDX929" s="3"/>
      <c r="LDY929" s="525"/>
      <c r="LDZ929" s="3"/>
      <c r="LEA929" s="721"/>
      <c r="LEB929" s="3"/>
      <c r="LEC929" s="525"/>
      <c r="LED929" s="3"/>
      <c r="LEE929" s="721"/>
      <c r="LEF929" s="3"/>
      <c r="LEG929" s="525"/>
      <c r="LEH929" s="3"/>
      <c r="LEI929" s="721"/>
      <c r="LEJ929" s="3"/>
      <c r="LEK929" s="525"/>
      <c r="LEL929" s="3"/>
      <c r="LEM929" s="721"/>
      <c r="LEN929" s="3"/>
      <c r="LEO929" s="525"/>
      <c r="LEP929" s="3"/>
      <c r="LEQ929" s="721"/>
      <c r="LER929" s="3"/>
      <c r="LES929" s="525"/>
      <c r="LET929" s="3"/>
      <c r="LEU929" s="721"/>
      <c r="LEV929" s="3"/>
      <c r="LEW929" s="525"/>
      <c r="LEX929" s="3"/>
      <c r="LEY929" s="721"/>
      <c r="LEZ929" s="3"/>
      <c r="LFA929" s="525"/>
      <c r="LFB929" s="3"/>
      <c r="LFC929" s="721"/>
      <c r="LFD929" s="3"/>
      <c r="LFE929" s="525"/>
      <c r="LFF929" s="3"/>
      <c r="LFG929" s="721"/>
      <c r="LFH929" s="3"/>
      <c r="LFI929" s="525"/>
      <c r="LFJ929" s="3"/>
      <c r="LFK929" s="721"/>
      <c r="LFL929" s="3"/>
      <c r="LFM929" s="525"/>
      <c r="LFN929" s="3"/>
      <c r="LFO929" s="721"/>
      <c r="LFP929" s="3"/>
      <c r="LFQ929" s="525"/>
      <c r="LFR929" s="3"/>
      <c r="LFS929" s="721"/>
      <c r="LFT929" s="3"/>
      <c r="LFU929" s="525"/>
      <c r="LFV929" s="3"/>
      <c r="LFW929" s="721"/>
      <c r="LFX929" s="3"/>
      <c r="LFY929" s="525"/>
      <c r="LFZ929" s="3"/>
      <c r="LGA929" s="721"/>
      <c r="LGB929" s="3"/>
      <c r="LGC929" s="525"/>
      <c r="LGD929" s="3"/>
      <c r="LGE929" s="721"/>
      <c r="LGF929" s="3"/>
      <c r="LGG929" s="525"/>
      <c r="LGH929" s="3"/>
      <c r="LGI929" s="721"/>
      <c r="LGJ929" s="3"/>
      <c r="LGK929" s="525"/>
      <c r="LGL929" s="3"/>
      <c r="LGM929" s="721"/>
      <c r="LGN929" s="3"/>
      <c r="LGO929" s="525"/>
      <c r="LGP929" s="3"/>
      <c r="LGQ929" s="721"/>
      <c r="LGR929" s="3"/>
      <c r="LGS929" s="525"/>
      <c r="LGT929" s="3"/>
      <c r="LGU929" s="721"/>
      <c r="LGV929" s="3"/>
      <c r="LGW929" s="525"/>
      <c r="LGX929" s="3"/>
      <c r="LGY929" s="721"/>
      <c r="LGZ929" s="3"/>
      <c r="LHA929" s="525"/>
      <c r="LHB929" s="3"/>
      <c r="LHC929" s="721"/>
      <c r="LHD929" s="3"/>
      <c r="LHE929" s="525"/>
      <c r="LHF929" s="3"/>
      <c r="LHG929" s="721"/>
      <c r="LHH929" s="3"/>
      <c r="LHI929" s="525"/>
      <c r="LHJ929" s="3"/>
      <c r="LHK929" s="721"/>
      <c r="LHL929" s="3"/>
      <c r="LHM929" s="525"/>
      <c r="LHN929" s="3"/>
      <c r="LHO929" s="721"/>
      <c r="LHP929" s="3"/>
      <c r="LHQ929" s="525"/>
      <c r="LHR929" s="3"/>
      <c r="LHS929" s="721"/>
      <c r="LHT929" s="3"/>
      <c r="LHU929" s="525"/>
      <c r="LHV929" s="3"/>
      <c r="LHW929" s="721"/>
      <c r="LHX929" s="3"/>
      <c r="LHY929" s="525"/>
      <c r="LHZ929" s="3"/>
      <c r="LIA929" s="721"/>
      <c r="LIB929" s="3"/>
      <c r="LIC929" s="525"/>
      <c r="LID929" s="3"/>
      <c r="LIE929" s="721"/>
      <c r="LIF929" s="3"/>
      <c r="LIG929" s="525"/>
      <c r="LIH929" s="3"/>
      <c r="LII929" s="721"/>
      <c r="LIJ929" s="3"/>
      <c r="LIK929" s="525"/>
      <c r="LIL929" s="3"/>
      <c r="LIM929" s="721"/>
      <c r="LIN929" s="3"/>
      <c r="LIO929" s="525"/>
      <c r="LIP929" s="3"/>
      <c r="LIQ929" s="721"/>
      <c r="LIR929" s="3"/>
      <c r="LIS929" s="525"/>
      <c r="LIT929" s="3"/>
      <c r="LIU929" s="721"/>
      <c r="LIV929" s="3"/>
      <c r="LIW929" s="525"/>
      <c r="LIX929" s="3"/>
      <c r="LIY929" s="721"/>
      <c r="LIZ929" s="3"/>
      <c r="LJA929" s="525"/>
      <c r="LJB929" s="3"/>
      <c r="LJC929" s="721"/>
      <c r="LJD929" s="3"/>
      <c r="LJE929" s="525"/>
      <c r="LJF929" s="3"/>
      <c r="LJG929" s="721"/>
      <c r="LJH929" s="3"/>
      <c r="LJI929" s="525"/>
      <c r="LJJ929" s="3"/>
      <c r="LJK929" s="721"/>
      <c r="LJL929" s="3"/>
      <c r="LJM929" s="525"/>
      <c r="LJN929" s="3"/>
      <c r="LJO929" s="721"/>
      <c r="LJP929" s="3"/>
      <c r="LJQ929" s="525"/>
      <c r="LJR929" s="3"/>
      <c r="LJS929" s="721"/>
      <c r="LJT929" s="3"/>
      <c r="LJU929" s="525"/>
      <c r="LJV929" s="3"/>
      <c r="LJW929" s="721"/>
      <c r="LJX929" s="3"/>
      <c r="LJY929" s="525"/>
      <c r="LJZ929" s="3"/>
      <c r="LKA929" s="721"/>
      <c r="LKB929" s="3"/>
      <c r="LKC929" s="525"/>
      <c r="LKD929" s="3"/>
      <c r="LKE929" s="721"/>
      <c r="LKF929" s="3"/>
      <c r="LKG929" s="525"/>
      <c r="LKH929" s="3"/>
      <c r="LKI929" s="721"/>
      <c r="LKJ929" s="3"/>
      <c r="LKK929" s="525"/>
      <c r="LKL929" s="3"/>
      <c r="LKM929" s="721"/>
      <c r="LKN929" s="3"/>
      <c r="LKO929" s="525"/>
      <c r="LKP929" s="3"/>
      <c r="LKQ929" s="721"/>
      <c r="LKR929" s="3"/>
      <c r="LKS929" s="525"/>
      <c r="LKT929" s="3"/>
      <c r="LKU929" s="721"/>
      <c r="LKV929" s="3"/>
      <c r="LKW929" s="525"/>
      <c r="LKX929" s="3"/>
      <c r="LKY929" s="721"/>
      <c r="LKZ929" s="3"/>
      <c r="LLA929" s="525"/>
      <c r="LLB929" s="3"/>
      <c r="LLC929" s="721"/>
      <c r="LLD929" s="3"/>
      <c r="LLE929" s="525"/>
      <c r="LLF929" s="3"/>
      <c r="LLG929" s="721"/>
      <c r="LLH929" s="3"/>
      <c r="LLI929" s="525"/>
      <c r="LLJ929" s="3"/>
      <c r="LLK929" s="721"/>
      <c r="LLL929" s="3"/>
      <c r="LLM929" s="525"/>
      <c r="LLN929" s="3"/>
      <c r="LLO929" s="721"/>
      <c r="LLP929" s="3"/>
      <c r="LLQ929" s="525"/>
      <c r="LLR929" s="3"/>
      <c r="LLS929" s="721"/>
      <c r="LLT929" s="3"/>
      <c r="LLU929" s="525"/>
      <c r="LLV929" s="3"/>
      <c r="LLW929" s="721"/>
      <c r="LLX929" s="3"/>
      <c r="LLY929" s="525"/>
      <c r="LLZ929" s="3"/>
      <c r="LMA929" s="721"/>
      <c r="LMB929" s="3"/>
      <c r="LMC929" s="525"/>
      <c r="LMD929" s="3"/>
      <c r="LME929" s="721"/>
      <c r="LMF929" s="3"/>
      <c r="LMG929" s="525"/>
      <c r="LMH929" s="3"/>
      <c r="LMI929" s="721"/>
      <c r="LMJ929" s="3"/>
      <c r="LMK929" s="525"/>
      <c r="LML929" s="3"/>
      <c r="LMM929" s="721"/>
      <c r="LMN929" s="3"/>
      <c r="LMO929" s="525"/>
      <c r="LMP929" s="3"/>
      <c r="LMQ929" s="721"/>
      <c r="LMR929" s="3"/>
      <c r="LMS929" s="525"/>
      <c r="LMT929" s="3"/>
      <c r="LMU929" s="721"/>
      <c r="LMV929" s="3"/>
      <c r="LMW929" s="525"/>
      <c r="LMX929" s="3"/>
      <c r="LMY929" s="721"/>
      <c r="LMZ929" s="3"/>
      <c r="LNA929" s="525"/>
      <c r="LNB929" s="3"/>
      <c r="LNC929" s="721"/>
      <c r="LND929" s="3"/>
      <c r="LNE929" s="525"/>
      <c r="LNF929" s="3"/>
      <c r="LNG929" s="721"/>
      <c r="LNH929" s="3"/>
      <c r="LNI929" s="525"/>
      <c r="LNJ929" s="3"/>
      <c r="LNK929" s="721"/>
      <c r="LNL929" s="3"/>
      <c r="LNM929" s="525"/>
      <c r="LNN929" s="3"/>
      <c r="LNO929" s="721"/>
      <c r="LNP929" s="3"/>
      <c r="LNQ929" s="525"/>
      <c r="LNR929" s="3"/>
      <c r="LNS929" s="721"/>
      <c r="LNT929" s="3"/>
      <c r="LNU929" s="525"/>
      <c r="LNV929" s="3"/>
      <c r="LNW929" s="721"/>
      <c r="LNX929" s="3"/>
      <c r="LNY929" s="525"/>
      <c r="LNZ929" s="3"/>
      <c r="LOA929" s="721"/>
      <c r="LOB929" s="3"/>
      <c r="LOC929" s="525"/>
      <c r="LOD929" s="3"/>
      <c r="LOE929" s="721"/>
      <c r="LOF929" s="3"/>
      <c r="LOG929" s="525"/>
      <c r="LOH929" s="3"/>
      <c r="LOI929" s="721"/>
      <c r="LOJ929" s="3"/>
      <c r="LOK929" s="525"/>
      <c r="LOL929" s="3"/>
      <c r="LOM929" s="721"/>
      <c r="LON929" s="3"/>
      <c r="LOO929" s="525"/>
      <c r="LOP929" s="3"/>
      <c r="LOQ929" s="721"/>
      <c r="LOR929" s="3"/>
      <c r="LOS929" s="525"/>
      <c r="LOT929" s="3"/>
      <c r="LOU929" s="721"/>
      <c r="LOV929" s="3"/>
      <c r="LOW929" s="525"/>
      <c r="LOX929" s="3"/>
      <c r="LOY929" s="721"/>
      <c r="LOZ929" s="3"/>
      <c r="LPA929" s="525"/>
      <c r="LPB929" s="3"/>
      <c r="LPC929" s="721"/>
      <c r="LPD929" s="3"/>
      <c r="LPE929" s="525"/>
      <c r="LPF929" s="3"/>
      <c r="LPG929" s="721"/>
      <c r="LPH929" s="3"/>
      <c r="LPI929" s="525"/>
      <c r="LPJ929" s="3"/>
      <c r="LPK929" s="721"/>
      <c r="LPL929" s="3"/>
      <c r="LPM929" s="525"/>
      <c r="LPN929" s="3"/>
      <c r="LPO929" s="721"/>
      <c r="LPP929" s="3"/>
      <c r="LPQ929" s="525"/>
      <c r="LPR929" s="3"/>
      <c r="LPS929" s="721"/>
      <c r="LPT929" s="3"/>
      <c r="LPU929" s="525"/>
      <c r="LPV929" s="3"/>
      <c r="LPW929" s="721"/>
      <c r="LPX929" s="3"/>
      <c r="LPY929" s="525"/>
      <c r="LPZ929" s="3"/>
      <c r="LQA929" s="721"/>
      <c r="LQB929" s="3"/>
      <c r="LQC929" s="525"/>
      <c r="LQD929" s="3"/>
      <c r="LQE929" s="721"/>
      <c r="LQF929" s="3"/>
      <c r="LQG929" s="525"/>
      <c r="LQH929" s="3"/>
      <c r="LQI929" s="721"/>
      <c r="LQJ929" s="3"/>
      <c r="LQK929" s="525"/>
      <c r="LQL929" s="3"/>
      <c r="LQM929" s="721"/>
      <c r="LQN929" s="3"/>
      <c r="LQO929" s="525"/>
      <c r="LQP929" s="3"/>
      <c r="LQQ929" s="721"/>
      <c r="LQR929" s="3"/>
      <c r="LQS929" s="525"/>
      <c r="LQT929" s="3"/>
      <c r="LQU929" s="721"/>
      <c r="LQV929" s="3"/>
      <c r="LQW929" s="525"/>
      <c r="LQX929" s="3"/>
      <c r="LQY929" s="721"/>
      <c r="LQZ929" s="3"/>
      <c r="LRA929" s="525"/>
      <c r="LRB929" s="3"/>
      <c r="LRC929" s="721"/>
      <c r="LRD929" s="3"/>
      <c r="LRE929" s="525"/>
      <c r="LRF929" s="3"/>
      <c r="LRG929" s="721"/>
      <c r="LRH929" s="3"/>
      <c r="LRI929" s="525"/>
      <c r="LRJ929" s="3"/>
      <c r="LRK929" s="721"/>
      <c r="LRL929" s="3"/>
      <c r="LRM929" s="525"/>
      <c r="LRN929" s="3"/>
      <c r="LRO929" s="721"/>
      <c r="LRP929" s="3"/>
      <c r="LRQ929" s="525"/>
      <c r="LRR929" s="3"/>
      <c r="LRS929" s="721"/>
      <c r="LRT929" s="3"/>
      <c r="LRU929" s="525"/>
      <c r="LRV929" s="3"/>
      <c r="LRW929" s="721"/>
      <c r="LRX929" s="3"/>
      <c r="LRY929" s="525"/>
      <c r="LRZ929" s="3"/>
      <c r="LSA929" s="721"/>
      <c r="LSB929" s="3"/>
      <c r="LSC929" s="525"/>
      <c r="LSD929" s="3"/>
      <c r="LSE929" s="721"/>
      <c r="LSF929" s="3"/>
      <c r="LSG929" s="525"/>
      <c r="LSH929" s="3"/>
      <c r="LSI929" s="721"/>
      <c r="LSJ929" s="3"/>
      <c r="LSK929" s="525"/>
      <c r="LSL929" s="3"/>
      <c r="LSM929" s="721"/>
      <c r="LSN929" s="3"/>
      <c r="LSO929" s="525"/>
      <c r="LSP929" s="3"/>
      <c r="LSQ929" s="721"/>
      <c r="LSR929" s="3"/>
      <c r="LSS929" s="525"/>
      <c r="LST929" s="3"/>
      <c r="LSU929" s="721"/>
      <c r="LSV929" s="3"/>
      <c r="LSW929" s="525"/>
      <c r="LSX929" s="3"/>
      <c r="LSY929" s="721"/>
      <c r="LSZ929" s="3"/>
      <c r="LTA929" s="525"/>
      <c r="LTB929" s="3"/>
      <c r="LTC929" s="721"/>
      <c r="LTD929" s="3"/>
      <c r="LTE929" s="525"/>
      <c r="LTF929" s="3"/>
      <c r="LTG929" s="721"/>
      <c r="LTH929" s="3"/>
      <c r="LTI929" s="525"/>
      <c r="LTJ929" s="3"/>
      <c r="LTK929" s="721"/>
      <c r="LTL929" s="3"/>
      <c r="LTM929" s="525"/>
      <c r="LTN929" s="3"/>
      <c r="LTO929" s="721"/>
      <c r="LTP929" s="3"/>
      <c r="LTQ929" s="525"/>
      <c r="LTR929" s="3"/>
      <c r="LTS929" s="721"/>
      <c r="LTT929" s="3"/>
      <c r="LTU929" s="525"/>
      <c r="LTV929" s="3"/>
      <c r="LTW929" s="721"/>
      <c r="LTX929" s="3"/>
      <c r="LTY929" s="525"/>
      <c r="LTZ929" s="3"/>
      <c r="LUA929" s="721"/>
      <c r="LUB929" s="3"/>
      <c r="LUC929" s="525"/>
      <c r="LUD929" s="3"/>
      <c r="LUE929" s="721"/>
      <c r="LUF929" s="3"/>
      <c r="LUG929" s="525"/>
      <c r="LUH929" s="3"/>
      <c r="LUI929" s="721"/>
      <c r="LUJ929" s="3"/>
      <c r="LUK929" s="525"/>
      <c r="LUL929" s="3"/>
      <c r="LUM929" s="721"/>
      <c r="LUN929" s="3"/>
      <c r="LUO929" s="525"/>
      <c r="LUP929" s="3"/>
      <c r="LUQ929" s="721"/>
      <c r="LUR929" s="3"/>
      <c r="LUS929" s="525"/>
      <c r="LUT929" s="3"/>
      <c r="LUU929" s="721"/>
      <c r="LUV929" s="3"/>
      <c r="LUW929" s="525"/>
      <c r="LUX929" s="3"/>
      <c r="LUY929" s="721"/>
      <c r="LUZ929" s="3"/>
      <c r="LVA929" s="525"/>
      <c r="LVB929" s="3"/>
      <c r="LVC929" s="721"/>
      <c r="LVD929" s="3"/>
      <c r="LVE929" s="525"/>
      <c r="LVF929" s="3"/>
      <c r="LVG929" s="721"/>
      <c r="LVH929" s="3"/>
      <c r="LVI929" s="525"/>
      <c r="LVJ929" s="3"/>
      <c r="LVK929" s="721"/>
      <c r="LVL929" s="3"/>
      <c r="LVM929" s="525"/>
      <c r="LVN929" s="3"/>
      <c r="LVO929" s="721"/>
      <c r="LVP929" s="3"/>
      <c r="LVQ929" s="525"/>
      <c r="LVR929" s="3"/>
      <c r="LVS929" s="721"/>
      <c r="LVT929" s="3"/>
      <c r="LVU929" s="525"/>
      <c r="LVV929" s="3"/>
      <c r="LVW929" s="721"/>
      <c r="LVX929" s="3"/>
      <c r="LVY929" s="525"/>
      <c r="LVZ929" s="3"/>
      <c r="LWA929" s="721"/>
      <c r="LWB929" s="3"/>
      <c r="LWC929" s="525"/>
      <c r="LWD929" s="3"/>
      <c r="LWE929" s="721"/>
      <c r="LWF929" s="3"/>
      <c r="LWG929" s="525"/>
      <c r="LWH929" s="3"/>
      <c r="LWI929" s="721"/>
      <c r="LWJ929" s="3"/>
      <c r="LWK929" s="525"/>
      <c r="LWL929" s="3"/>
      <c r="LWM929" s="721"/>
      <c r="LWN929" s="3"/>
      <c r="LWO929" s="525"/>
      <c r="LWP929" s="3"/>
      <c r="LWQ929" s="721"/>
      <c r="LWR929" s="3"/>
      <c r="LWS929" s="525"/>
      <c r="LWT929" s="3"/>
      <c r="LWU929" s="721"/>
      <c r="LWV929" s="3"/>
      <c r="LWW929" s="525"/>
      <c r="LWX929" s="3"/>
      <c r="LWY929" s="721"/>
      <c r="LWZ929" s="3"/>
      <c r="LXA929" s="525"/>
      <c r="LXB929" s="3"/>
      <c r="LXC929" s="721"/>
      <c r="LXD929" s="3"/>
      <c r="LXE929" s="525"/>
      <c r="LXF929" s="3"/>
      <c r="LXG929" s="721"/>
      <c r="LXH929" s="3"/>
      <c r="LXI929" s="525"/>
      <c r="LXJ929" s="3"/>
      <c r="LXK929" s="721"/>
      <c r="LXL929" s="3"/>
      <c r="LXM929" s="525"/>
      <c r="LXN929" s="3"/>
      <c r="LXO929" s="721"/>
      <c r="LXP929" s="3"/>
      <c r="LXQ929" s="525"/>
      <c r="LXR929" s="3"/>
      <c r="LXS929" s="721"/>
      <c r="LXT929" s="3"/>
      <c r="LXU929" s="525"/>
      <c r="LXV929" s="3"/>
      <c r="LXW929" s="721"/>
      <c r="LXX929" s="3"/>
      <c r="LXY929" s="525"/>
      <c r="LXZ929" s="3"/>
      <c r="LYA929" s="721"/>
      <c r="LYB929" s="3"/>
      <c r="LYC929" s="525"/>
      <c r="LYD929" s="3"/>
      <c r="LYE929" s="721"/>
      <c r="LYF929" s="3"/>
      <c r="LYG929" s="525"/>
      <c r="LYH929" s="3"/>
      <c r="LYI929" s="721"/>
      <c r="LYJ929" s="3"/>
      <c r="LYK929" s="525"/>
      <c r="LYL929" s="3"/>
      <c r="LYM929" s="721"/>
      <c r="LYN929" s="3"/>
      <c r="LYO929" s="525"/>
      <c r="LYP929" s="3"/>
      <c r="LYQ929" s="721"/>
      <c r="LYR929" s="3"/>
      <c r="LYS929" s="525"/>
      <c r="LYT929" s="3"/>
      <c r="LYU929" s="721"/>
      <c r="LYV929" s="3"/>
      <c r="LYW929" s="525"/>
      <c r="LYX929" s="3"/>
      <c r="LYY929" s="721"/>
      <c r="LYZ929" s="3"/>
      <c r="LZA929" s="525"/>
      <c r="LZB929" s="3"/>
      <c r="LZC929" s="721"/>
      <c r="LZD929" s="3"/>
      <c r="LZE929" s="525"/>
      <c r="LZF929" s="3"/>
      <c r="LZG929" s="721"/>
      <c r="LZH929" s="3"/>
      <c r="LZI929" s="525"/>
      <c r="LZJ929" s="3"/>
      <c r="LZK929" s="721"/>
      <c r="LZL929" s="3"/>
      <c r="LZM929" s="525"/>
      <c r="LZN929" s="3"/>
      <c r="LZO929" s="721"/>
      <c r="LZP929" s="3"/>
      <c r="LZQ929" s="525"/>
      <c r="LZR929" s="3"/>
      <c r="LZS929" s="721"/>
      <c r="LZT929" s="3"/>
      <c r="LZU929" s="525"/>
      <c r="LZV929" s="3"/>
      <c r="LZW929" s="721"/>
      <c r="LZX929" s="3"/>
      <c r="LZY929" s="525"/>
      <c r="LZZ929" s="3"/>
      <c r="MAA929" s="721"/>
      <c r="MAB929" s="3"/>
      <c r="MAC929" s="525"/>
      <c r="MAD929" s="3"/>
      <c r="MAE929" s="721"/>
      <c r="MAF929" s="3"/>
      <c r="MAG929" s="525"/>
      <c r="MAH929" s="3"/>
      <c r="MAI929" s="721"/>
      <c r="MAJ929" s="3"/>
      <c r="MAK929" s="525"/>
      <c r="MAL929" s="3"/>
      <c r="MAM929" s="721"/>
      <c r="MAN929" s="3"/>
      <c r="MAO929" s="525"/>
      <c r="MAP929" s="3"/>
      <c r="MAQ929" s="721"/>
      <c r="MAR929" s="3"/>
      <c r="MAS929" s="525"/>
      <c r="MAT929" s="3"/>
      <c r="MAU929" s="721"/>
      <c r="MAV929" s="3"/>
      <c r="MAW929" s="525"/>
      <c r="MAX929" s="3"/>
      <c r="MAY929" s="721"/>
      <c r="MAZ929" s="3"/>
      <c r="MBA929" s="525"/>
      <c r="MBB929" s="3"/>
      <c r="MBC929" s="721"/>
      <c r="MBD929" s="3"/>
      <c r="MBE929" s="525"/>
      <c r="MBF929" s="3"/>
      <c r="MBG929" s="721"/>
      <c r="MBH929" s="3"/>
      <c r="MBI929" s="525"/>
      <c r="MBJ929" s="3"/>
      <c r="MBK929" s="721"/>
      <c r="MBL929" s="3"/>
      <c r="MBM929" s="525"/>
      <c r="MBN929" s="3"/>
      <c r="MBO929" s="721"/>
      <c r="MBP929" s="3"/>
      <c r="MBQ929" s="525"/>
      <c r="MBR929" s="3"/>
      <c r="MBS929" s="721"/>
      <c r="MBT929" s="3"/>
      <c r="MBU929" s="525"/>
      <c r="MBV929" s="3"/>
      <c r="MBW929" s="721"/>
      <c r="MBX929" s="3"/>
      <c r="MBY929" s="525"/>
      <c r="MBZ929" s="3"/>
      <c r="MCA929" s="721"/>
      <c r="MCB929" s="3"/>
      <c r="MCC929" s="525"/>
      <c r="MCD929" s="3"/>
      <c r="MCE929" s="721"/>
      <c r="MCF929" s="3"/>
      <c r="MCG929" s="525"/>
      <c r="MCH929" s="3"/>
      <c r="MCI929" s="721"/>
      <c r="MCJ929" s="3"/>
      <c r="MCK929" s="525"/>
      <c r="MCL929" s="3"/>
      <c r="MCM929" s="721"/>
      <c r="MCN929" s="3"/>
      <c r="MCO929" s="525"/>
      <c r="MCP929" s="3"/>
      <c r="MCQ929" s="721"/>
      <c r="MCR929" s="3"/>
      <c r="MCS929" s="525"/>
      <c r="MCT929" s="3"/>
      <c r="MCU929" s="721"/>
      <c r="MCV929" s="3"/>
      <c r="MCW929" s="525"/>
      <c r="MCX929" s="3"/>
      <c r="MCY929" s="721"/>
      <c r="MCZ929" s="3"/>
      <c r="MDA929" s="525"/>
      <c r="MDB929" s="3"/>
      <c r="MDC929" s="721"/>
      <c r="MDD929" s="3"/>
      <c r="MDE929" s="525"/>
      <c r="MDF929" s="3"/>
      <c r="MDG929" s="721"/>
      <c r="MDH929" s="3"/>
      <c r="MDI929" s="525"/>
      <c r="MDJ929" s="3"/>
      <c r="MDK929" s="721"/>
      <c r="MDL929" s="3"/>
      <c r="MDM929" s="525"/>
      <c r="MDN929" s="3"/>
      <c r="MDO929" s="721"/>
      <c r="MDP929" s="3"/>
      <c r="MDQ929" s="525"/>
      <c r="MDR929" s="3"/>
      <c r="MDS929" s="721"/>
      <c r="MDT929" s="3"/>
      <c r="MDU929" s="525"/>
      <c r="MDV929" s="3"/>
      <c r="MDW929" s="721"/>
      <c r="MDX929" s="3"/>
      <c r="MDY929" s="525"/>
      <c r="MDZ929" s="3"/>
      <c r="MEA929" s="721"/>
      <c r="MEB929" s="3"/>
      <c r="MEC929" s="525"/>
      <c r="MED929" s="3"/>
      <c r="MEE929" s="721"/>
      <c r="MEF929" s="3"/>
      <c r="MEG929" s="525"/>
      <c r="MEH929" s="3"/>
      <c r="MEI929" s="721"/>
      <c r="MEJ929" s="3"/>
      <c r="MEK929" s="525"/>
      <c r="MEL929" s="3"/>
      <c r="MEM929" s="721"/>
      <c r="MEN929" s="3"/>
      <c r="MEO929" s="525"/>
      <c r="MEP929" s="3"/>
      <c r="MEQ929" s="721"/>
      <c r="MER929" s="3"/>
      <c r="MES929" s="525"/>
      <c r="MET929" s="3"/>
      <c r="MEU929" s="721"/>
      <c r="MEV929" s="3"/>
      <c r="MEW929" s="525"/>
      <c r="MEX929" s="3"/>
      <c r="MEY929" s="721"/>
      <c r="MEZ929" s="3"/>
      <c r="MFA929" s="525"/>
      <c r="MFB929" s="3"/>
      <c r="MFC929" s="721"/>
      <c r="MFD929" s="3"/>
      <c r="MFE929" s="525"/>
      <c r="MFF929" s="3"/>
      <c r="MFG929" s="721"/>
      <c r="MFH929" s="3"/>
      <c r="MFI929" s="525"/>
      <c r="MFJ929" s="3"/>
      <c r="MFK929" s="721"/>
      <c r="MFL929" s="3"/>
      <c r="MFM929" s="525"/>
      <c r="MFN929" s="3"/>
      <c r="MFO929" s="721"/>
      <c r="MFP929" s="3"/>
      <c r="MFQ929" s="525"/>
      <c r="MFR929" s="3"/>
      <c r="MFS929" s="721"/>
      <c r="MFT929" s="3"/>
      <c r="MFU929" s="525"/>
      <c r="MFV929" s="3"/>
      <c r="MFW929" s="721"/>
      <c r="MFX929" s="3"/>
      <c r="MFY929" s="525"/>
      <c r="MFZ929" s="3"/>
      <c r="MGA929" s="721"/>
      <c r="MGB929" s="3"/>
      <c r="MGC929" s="525"/>
      <c r="MGD929" s="3"/>
      <c r="MGE929" s="721"/>
      <c r="MGF929" s="3"/>
      <c r="MGG929" s="525"/>
      <c r="MGH929" s="3"/>
      <c r="MGI929" s="721"/>
      <c r="MGJ929" s="3"/>
      <c r="MGK929" s="525"/>
      <c r="MGL929" s="3"/>
      <c r="MGM929" s="721"/>
      <c r="MGN929" s="3"/>
      <c r="MGO929" s="525"/>
      <c r="MGP929" s="3"/>
      <c r="MGQ929" s="721"/>
      <c r="MGR929" s="3"/>
      <c r="MGS929" s="525"/>
      <c r="MGT929" s="3"/>
      <c r="MGU929" s="721"/>
      <c r="MGV929" s="3"/>
      <c r="MGW929" s="525"/>
      <c r="MGX929" s="3"/>
      <c r="MGY929" s="721"/>
      <c r="MGZ929" s="3"/>
      <c r="MHA929" s="525"/>
      <c r="MHB929" s="3"/>
      <c r="MHC929" s="721"/>
      <c r="MHD929" s="3"/>
      <c r="MHE929" s="525"/>
      <c r="MHF929" s="3"/>
      <c r="MHG929" s="721"/>
      <c r="MHH929" s="3"/>
      <c r="MHI929" s="525"/>
      <c r="MHJ929" s="3"/>
      <c r="MHK929" s="721"/>
      <c r="MHL929" s="3"/>
      <c r="MHM929" s="525"/>
      <c r="MHN929" s="3"/>
      <c r="MHO929" s="721"/>
      <c r="MHP929" s="3"/>
      <c r="MHQ929" s="525"/>
      <c r="MHR929" s="3"/>
      <c r="MHS929" s="721"/>
      <c r="MHT929" s="3"/>
      <c r="MHU929" s="525"/>
      <c r="MHV929" s="3"/>
      <c r="MHW929" s="721"/>
      <c r="MHX929" s="3"/>
      <c r="MHY929" s="525"/>
      <c r="MHZ929" s="3"/>
      <c r="MIA929" s="721"/>
      <c r="MIB929" s="3"/>
      <c r="MIC929" s="525"/>
      <c r="MID929" s="3"/>
      <c r="MIE929" s="721"/>
      <c r="MIF929" s="3"/>
      <c r="MIG929" s="525"/>
      <c r="MIH929" s="3"/>
      <c r="MII929" s="721"/>
      <c r="MIJ929" s="3"/>
      <c r="MIK929" s="525"/>
      <c r="MIL929" s="3"/>
      <c r="MIM929" s="721"/>
      <c r="MIN929" s="3"/>
      <c r="MIO929" s="525"/>
      <c r="MIP929" s="3"/>
      <c r="MIQ929" s="721"/>
      <c r="MIR929" s="3"/>
      <c r="MIS929" s="525"/>
      <c r="MIT929" s="3"/>
      <c r="MIU929" s="721"/>
      <c r="MIV929" s="3"/>
      <c r="MIW929" s="525"/>
      <c r="MIX929" s="3"/>
      <c r="MIY929" s="721"/>
      <c r="MIZ929" s="3"/>
      <c r="MJA929" s="525"/>
      <c r="MJB929" s="3"/>
      <c r="MJC929" s="721"/>
      <c r="MJD929" s="3"/>
      <c r="MJE929" s="525"/>
      <c r="MJF929" s="3"/>
      <c r="MJG929" s="721"/>
      <c r="MJH929" s="3"/>
      <c r="MJI929" s="525"/>
      <c r="MJJ929" s="3"/>
      <c r="MJK929" s="721"/>
      <c r="MJL929" s="3"/>
      <c r="MJM929" s="525"/>
      <c r="MJN929" s="3"/>
      <c r="MJO929" s="721"/>
      <c r="MJP929" s="3"/>
      <c r="MJQ929" s="525"/>
      <c r="MJR929" s="3"/>
      <c r="MJS929" s="721"/>
      <c r="MJT929" s="3"/>
      <c r="MJU929" s="525"/>
      <c r="MJV929" s="3"/>
      <c r="MJW929" s="721"/>
      <c r="MJX929" s="3"/>
      <c r="MJY929" s="525"/>
      <c r="MJZ929" s="3"/>
      <c r="MKA929" s="721"/>
      <c r="MKB929" s="3"/>
      <c r="MKC929" s="525"/>
      <c r="MKD929" s="3"/>
      <c r="MKE929" s="721"/>
      <c r="MKF929" s="3"/>
      <c r="MKG929" s="525"/>
      <c r="MKH929" s="3"/>
      <c r="MKI929" s="721"/>
      <c r="MKJ929" s="3"/>
      <c r="MKK929" s="525"/>
      <c r="MKL929" s="3"/>
      <c r="MKM929" s="721"/>
      <c r="MKN929" s="3"/>
      <c r="MKO929" s="525"/>
      <c r="MKP929" s="3"/>
      <c r="MKQ929" s="721"/>
      <c r="MKR929" s="3"/>
      <c r="MKS929" s="525"/>
      <c r="MKT929" s="3"/>
      <c r="MKU929" s="721"/>
      <c r="MKV929" s="3"/>
      <c r="MKW929" s="525"/>
      <c r="MKX929" s="3"/>
      <c r="MKY929" s="721"/>
      <c r="MKZ929" s="3"/>
      <c r="MLA929" s="525"/>
      <c r="MLB929" s="3"/>
      <c r="MLC929" s="721"/>
      <c r="MLD929" s="3"/>
      <c r="MLE929" s="525"/>
      <c r="MLF929" s="3"/>
      <c r="MLG929" s="721"/>
      <c r="MLH929" s="3"/>
      <c r="MLI929" s="525"/>
      <c r="MLJ929" s="3"/>
      <c r="MLK929" s="721"/>
      <c r="MLL929" s="3"/>
      <c r="MLM929" s="525"/>
      <c r="MLN929" s="3"/>
      <c r="MLO929" s="721"/>
      <c r="MLP929" s="3"/>
      <c r="MLQ929" s="525"/>
      <c r="MLR929" s="3"/>
      <c r="MLS929" s="721"/>
      <c r="MLT929" s="3"/>
      <c r="MLU929" s="525"/>
      <c r="MLV929" s="3"/>
      <c r="MLW929" s="721"/>
      <c r="MLX929" s="3"/>
      <c r="MLY929" s="525"/>
      <c r="MLZ929" s="3"/>
      <c r="MMA929" s="721"/>
      <c r="MMB929" s="3"/>
      <c r="MMC929" s="525"/>
      <c r="MMD929" s="3"/>
      <c r="MME929" s="721"/>
      <c r="MMF929" s="3"/>
      <c r="MMG929" s="525"/>
      <c r="MMH929" s="3"/>
      <c r="MMI929" s="721"/>
      <c r="MMJ929" s="3"/>
      <c r="MMK929" s="525"/>
      <c r="MML929" s="3"/>
      <c r="MMM929" s="721"/>
      <c r="MMN929" s="3"/>
      <c r="MMO929" s="525"/>
      <c r="MMP929" s="3"/>
      <c r="MMQ929" s="721"/>
      <c r="MMR929" s="3"/>
      <c r="MMS929" s="525"/>
      <c r="MMT929" s="3"/>
      <c r="MMU929" s="721"/>
      <c r="MMV929" s="3"/>
      <c r="MMW929" s="525"/>
      <c r="MMX929" s="3"/>
      <c r="MMY929" s="721"/>
      <c r="MMZ929" s="3"/>
      <c r="MNA929" s="525"/>
      <c r="MNB929" s="3"/>
      <c r="MNC929" s="721"/>
      <c r="MND929" s="3"/>
      <c r="MNE929" s="525"/>
      <c r="MNF929" s="3"/>
      <c r="MNG929" s="721"/>
      <c r="MNH929" s="3"/>
      <c r="MNI929" s="525"/>
      <c r="MNJ929" s="3"/>
      <c r="MNK929" s="721"/>
      <c r="MNL929" s="3"/>
      <c r="MNM929" s="525"/>
      <c r="MNN929" s="3"/>
      <c r="MNO929" s="721"/>
      <c r="MNP929" s="3"/>
      <c r="MNQ929" s="525"/>
      <c r="MNR929" s="3"/>
      <c r="MNS929" s="721"/>
      <c r="MNT929" s="3"/>
      <c r="MNU929" s="525"/>
      <c r="MNV929" s="3"/>
      <c r="MNW929" s="721"/>
      <c r="MNX929" s="3"/>
      <c r="MNY929" s="525"/>
      <c r="MNZ929" s="3"/>
      <c r="MOA929" s="721"/>
      <c r="MOB929" s="3"/>
      <c r="MOC929" s="525"/>
      <c r="MOD929" s="3"/>
      <c r="MOE929" s="721"/>
      <c r="MOF929" s="3"/>
      <c r="MOG929" s="525"/>
      <c r="MOH929" s="3"/>
      <c r="MOI929" s="721"/>
      <c r="MOJ929" s="3"/>
      <c r="MOK929" s="525"/>
      <c r="MOL929" s="3"/>
      <c r="MOM929" s="721"/>
      <c r="MON929" s="3"/>
      <c r="MOO929" s="525"/>
      <c r="MOP929" s="3"/>
      <c r="MOQ929" s="721"/>
      <c r="MOR929" s="3"/>
      <c r="MOS929" s="525"/>
      <c r="MOT929" s="3"/>
      <c r="MOU929" s="721"/>
      <c r="MOV929" s="3"/>
      <c r="MOW929" s="525"/>
      <c r="MOX929" s="3"/>
      <c r="MOY929" s="721"/>
      <c r="MOZ929" s="3"/>
      <c r="MPA929" s="525"/>
      <c r="MPB929" s="3"/>
      <c r="MPC929" s="721"/>
      <c r="MPD929" s="3"/>
      <c r="MPE929" s="525"/>
      <c r="MPF929" s="3"/>
      <c r="MPG929" s="721"/>
      <c r="MPH929" s="3"/>
      <c r="MPI929" s="525"/>
      <c r="MPJ929" s="3"/>
      <c r="MPK929" s="721"/>
      <c r="MPL929" s="3"/>
      <c r="MPM929" s="525"/>
      <c r="MPN929" s="3"/>
      <c r="MPO929" s="721"/>
      <c r="MPP929" s="3"/>
      <c r="MPQ929" s="525"/>
      <c r="MPR929" s="3"/>
      <c r="MPS929" s="721"/>
      <c r="MPT929" s="3"/>
      <c r="MPU929" s="525"/>
      <c r="MPV929" s="3"/>
      <c r="MPW929" s="721"/>
      <c r="MPX929" s="3"/>
      <c r="MPY929" s="525"/>
      <c r="MPZ929" s="3"/>
      <c r="MQA929" s="721"/>
      <c r="MQB929" s="3"/>
      <c r="MQC929" s="525"/>
      <c r="MQD929" s="3"/>
      <c r="MQE929" s="721"/>
      <c r="MQF929" s="3"/>
      <c r="MQG929" s="525"/>
      <c r="MQH929" s="3"/>
      <c r="MQI929" s="721"/>
      <c r="MQJ929" s="3"/>
      <c r="MQK929" s="525"/>
      <c r="MQL929" s="3"/>
      <c r="MQM929" s="721"/>
      <c r="MQN929" s="3"/>
      <c r="MQO929" s="525"/>
      <c r="MQP929" s="3"/>
      <c r="MQQ929" s="721"/>
      <c r="MQR929" s="3"/>
      <c r="MQS929" s="525"/>
      <c r="MQT929" s="3"/>
      <c r="MQU929" s="721"/>
      <c r="MQV929" s="3"/>
      <c r="MQW929" s="525"/>
      <c r="MQX929" s="3"/>
      <c r="MQY929" s="721"/>
      <c r="MQZ929" s="3"/>
      <c r="MRA929" s="525"/>
      <c r="MRB929" s="3"/>
      <c r="MRC929" s="721"/>
      <c r="MRD929" s="3"/>
      <c r="MRE929" s="525"/>
      <c r="MRF929" s="3"/>
      <c r="MRG929" s="721"/>
      <c r="MRH929" s="3"/>
      <c r="MRI929" s="525"/>
      <c r="MRJ929" s="3"/>
      <c r="MRK929" s="721"/>
      <c r="MRL929" s="3"/>
      <c r="MRM929" s="525"/>
      <c r="MRN929" s="3"/>
      <c r="MRO929" s="721"/>
      <c r="MRP929" s="3"/>
      <c r="MRQ929" s="525"/>
      <c r="MRR929" s="3"/>
      <c r="MRS929" s="721"/>
      <c r="MRT929" s="3"/>
      <c r="MRU929" s="525"/>
      <c r="MRV929" s="3"/>
      <c r="MRW929" s="721"/>
      <c r="MRX929" s="3"/>
      <c r="MRY929" s="525"/>
      <c r="MRZ929" s="3"/>
      <c r="MSA929" s="721"/>
      <c r="MSB929" s="3"/>
      <c r="MSC929" s="525"/>
      <c r="MSD929" s="3"/>
      <c r="MSE929" s="721"/>
      <c r="MSF929" s="3"/>
      <c r="MSG929" s="525"/>
      <c r="MSH929" s="3"/>
      <c r="MSI929" s="721"/>
      <c r="MSJ929" s="3"/>
      <c r="MSK929" s="525"/>
      <c r="MSL929" s="3"/>
      <c r="MSM929" s="721"/>
      <c r="MSN929" s="3"/>
      <c r="MSO929" s="525"/>
      <c r="MSP929" s="3"/>
      <c r="MSQ929" s="721"/>
      <c r="MSR929" s="3"/>
      <c r="MSS929" s="525"/>
      <c r="MST929" s="3"/>
      <c r="MSU929" s="721"/>
      <c r="MSV929" s="3"/>
      <c r="MSW929" s="525"/>
      <c r="MSX929" s="3"/>
      <c r="MSY929" s="721"/>
      <c r="MSZ929" s="3"/>
      <c r="MTA929" s="525"/>
      <c r="MTB929" s="3"/>
      <c r="MTC929" s="721"/>
      <c r="MTD929" s="3"/>
      <c r="MTE929" s="525"/>
      <c r="MTF929" s="3"/>
      <c r="MTG929" s="721"/>
      <c r="MTH929" s="3"/>
      <c r="MTI929" s="525"/>
      <c r="MTJ929" s="3"/>
      <c r="MTK929" s="721"/>
      <c r="MTL929" s="3"/>
      <c r="MTM929" s="525"/>
      <c r="MTN929" s="3"/>
      <c r="MTO929" s="721"/>
      <c r="MTP929" s="3"/>
      <c r="MTQ929" s="525"/>
      <c r="MTR929" s="3"/>
      <c r="MTS929" s="721"/>
      <c r="MTT929" s="3"/>
      <c r="MTU929" s="525"/>
      <c r="MTV929" s="3"/>
      <c r="MTW929" s="721"/>
      <c r="MTX929" s="3"/>
      <c r="MTY929" s="525"/>
      <c r="MTZ929" s="3"/>
      <c r="MUA929" s="721"/>
      <c r="MUB929" s="3"/>
      <c r="MUC929" s="525"/>
      <c r="MUD929" s="3"/>
      <c r="MUE929" s="721"/>
      <c r="MUF929" s="3"/>
      <c r="MUG929" s="525"/>
      <c r="MUH929" s="3"/>
      <c r="MUI929" s="721"/>
      <c r="MUJ929" s="3"/>
      <c r="MUK929" s="525"/>
      <c r="MUL929" s="3"/>
      <c r="MUM929" s="721"/>
      <c r="MUN929" s="3"/>
      <c r="MUO929" s="525"/>
      <c r="MUP929" s="3"/>
      <c r="MUQ929" s="721"/>
      <c r="MUR929" s="3"/>
      <c r="MUS929" s="525"/>
      <c r="MUT929" s="3"/>
      <c r="MUU929" s="721"/>
      <c r="MUV929" s="3"/>
      <c r="MUW929" s="525"/>
      <c r="MUX929" s="3"/>
      <c r="MUY929" s="721"/>
      <c r="MUZ929" s="3"/>
      <c r="MVA929" s="525"/>
      <c r="MVB929" s="3"/>
      <c r="MVC929" s="721"/>
      <c r="MVD929" s="3"/>
      <c r="MVE929" s="525"/>
      <c r="MVF929" s="3"/>
      <c r="MVG929" s="721"/>
      <c r="MVH929" s="3"/>
      <c r="MVI929" s="525"/>
      <c r="MVJ929" s="3"/>
      <c r="MVK929" s="721"/>
      <c r="MVL929" s="3"/>
      <c r="MVM929" s="525"/>
      <c r="MVN929" s="3"/>
      <c r="MVO929" s="721"/>
      <c r="MVP929" s="3"/>
      <c r="MVQ929" s="525"/>
      <c r="MVR929" s="3"/>
      <c r="MVS929" s="721"/>
      <c r="MVT929" s="3"/>
      <c r="MVU929" s="525"/>
      <c r="MVV929" s="3"/>
      <c r="MVW929" s="721"/>
      <c r="MVX929" s="3"/>
      <c r="MVY929" s="525"/>
      <c r="MVZ929" s="3"/>
      <c r="MWA929" s="721"/>
      <c r="MWB929" s="3"/>
      <c r="MWC929" s="525"/>
      <c r="MWD929" s="3"/>
      <c r="MWE929" s="721"/>
      <c r="MWF929" s="3"/>
      <c r="MWG929" s="525"/>
      <c r="MWH929" s="3"/>
      <c r="MWI929" s="721"/>
      <c r="MWJ929" s="3"/>
      <c r="MWK929" s="525"/>
      <c r="MWL929" s="3"/>
      <c r="MWM929" s="721"/>
      <c r="MWN929" s="3"/>
      <c r="MWO929" s="525"/>
      <c r="MWP929" s="3"/>
      <c r="MWQ929" s="721"/>
      <c r="MWR929" s="3"/>
      <c r="MWS929" s="525"/>
      <c r="MWT929" s="3"/>
      <c r="MWU929" s="721"/>
      <c r="MWV929" s="3"/>
      <c r="MWW929" s="525"/>
      <c r="MWX929" s="3"/>
      <c r="MWY929" s="721"/>
      <c r="MWZ929" s="3"/>
      <c r="MXA929" s="525"/>
      <c r="MXB929" s="3"/>
      <c r="MXC929" s="721"/>
      <c r="MXD929" s="3"/>
      <c r="MXE929" s="525"/>
      <c r="MXF929" s="3"/>
      <c r="MXG929" s="721"/>
      <c r="MXH929" s="3"/>
      <c r="MXI929" s="525"/>
      <c r="MXJ929" s="3"/>
      <c r="MXK929" s="721"/>
      <c r="MXL929" s="3"/>
      <c r="MXM929" s="525"/>
      <c r="MXN929" s="3"/>
      <c r="MXO929" s="721"/>
      <c r="MXP929" s="3"/>
      <c r="MXQ929" s="525"/>
      <c r="MXR929" s="3"/>
      <c r="MXS929" s="721"/>
      <c r="MXT929" s="3"/>
      <c r="MXU929" s="525"/>
      <c r="MXV929" s="3"/>
      <c r="MXW929" s="721"/>
      <c r="MXX929" s="3"/>
      <c r="MXY929" s="525"/>
      <c r="MXZ929" s="3"/>
      <c r="MYA929" s="721"/>
      <c r="MYB929" s="3"/>
      <c r="MYC929" s="525"/>
      <c r="MYD929" s="3"/>
      <c r="MYE929" s="721"/>
      <c r="MYF929" s="3"/>
      <c r="MYG929" s="525"/>
      <c r="MYH929" s="3"/>
      <c r="MYI929" s="721"/>
      <c r="MYJ929" s="3"/>
      <c r="MYK929" s="525"/>
      <c r="MYL929" s="3"/>
      <c r="MYM929" s="721"/>
      <c r="MYN929" s="3"/>
      <c r="MYO929" s="525"/>
      <c r="MYP929" s="3"/>
      <c r="MYQ929" s="721"/>
      <c r="MYR929" s="3"/>
      <c r="MYS929" s="525"/>
      <c r="MYT929" s="3"/>
      <c r="MYU929" s="721"/>
      <c r="MYV929" s="3"/>
      <c r="MYW929" s="525"/>
      <c r="MYX929" s="3"/>
      <c r="MYY929" s="721"/>
      <c r="MYZ929" s="3"/>
      <c r="MZA929" s="525"/>
      <c r="MZB929" s="3"/>
      <c r="MZC929" s="721"/>
      <c r="MZD929" s="3"/>
      <c r="MZE929" s="525"/>
      <c r="MZF929" s="3"/>
      <c r="MZG929" s="721"/>
      <c r="MZH929" s="3"/>
      <c r="MZI929" s="525"/>
      <c r="MZJ929" s="3"/>
      <c r="MZK929" s="721"/>
      <c r="MZL929" s="3"/>
      <c r="MZM929" s="525"/>
      <c r="MZN929" s="3"/>
      <c r="MZO929" s="721"/>
      <c r="MZP929" s="3"/>
      <c r="MZQ929" s="525"/>
      <c r="MZR929" s="3"/>
      <c r="MZS929" s="721"/>
      <c r="MZT929" s="3"/>
      <c r="MZU929" s="525"/>
      <c r="MZV929" s="3"/>
      <c r="MZW929" s="721"/>
      <c r="MZX929" s="3"/>
      <c r="MZY929" s="525"/>
      <c r="MZZ929" s="3"/>
      <c r="NAA929" s="721"/>
      <c r="NAB929" s="3"/>
      <c r="NAC929" s="525"/>
      <c r="NAD929" s="3"/>
      <c r="NAE929" s="721"/>
      <c r="NAF929" s="3"/>
      <c r="NAG929" s="525"/>
      <c r="NAH929" s="3"/>
      <c r="NAI929" s="721"/>
      <c r="NAJ929" s="3"/>
      <c r="NAK929" s="525"/>
      <c r="NAL929" s="3"/>
      <c r="NAM929" s="721"/>
      <c r="NAN929" s="3"/>
      <c r="NAO929" s="525"/>
      <c r="NAP929" s="3"/>
      <c r="NAQ929" s="721"/>
      <c r="NAR929" s="3"/>
      <c r="NAS929" s="525"/>
      <c r="NAT929" s="3"/>
      <c r="NAU929" s="721"/>
      <c r="NAV929" s="3"/>
      <c r="NAW929" s="525"/>
      <c r="NAX929" s="3"/>
      <c r="NAY929" s="721"/>
      <c r="NAZ929" s="3"/>
      <c r="NBA929" s="525"/>
      <c r="NBB929" s="3"/>
      <c r="NBC929" s="721"/>
      <c r="NBD929" s="3"/>
      <c r="NBE929" s="525"/>
      <c r="NBF929" s="3"/>
      <c r="NBG929" s="721"/>
      <c r="NBH929" s="3"/>
      <c r="NBI929" s="525"/>
      <c r="NBJ929" s="3"/>
      <c r="NBK929" s="721"/>
      <c r="NBL929" s="3"/>
      <c r="NBM929" s="525"/>
      <c r="NBN929" s="3"/>
      <c r="NBO929" s="721"/>
      <c r="NBP929" s="3"/>
      <c r="NBQ929" s="525"/>
      <c r="NBR929" s="3"/>
      <c r="NBS929" s="721"/>
      <c r="NBT929" s="3"/>
      <c r="NBU929" s="525"/>
      <c r="NBV929" s="3"/>
      <c r="NBW929" s="721"/>
      <c r="NBX929" s="3"/>
      <c r="NBY929" s="525"/>
      <c r="NBZ929" s="3"/>
      <c r="NCA929" s="721"/>
      <c r="NCB929" s="3"/>
      <c r="NCC929" s="525"/>
      <c r="NCD929" s="3"/>
      <c r="NCE929" s="721"/>
      <c r="NCF929" s="3"/>
      <c r="NCG929" s="525"/>
      <c r="NCH929" s="3"/>
      <c r="NCI929" s="721"/>
      <c r="NCJ929" s="3"/>
      <c r="NCK929" s="525"/>
      <c r="NCL929" s="3"/>
      <c r="NCM929" s="721"/>
      <c r="NCN929" s="3"/>
      <c r="NCO929" s="525"/>
      <c r="NCP929" s="3"/>
      <c r="NCQ929" s="721"/>
      <c r="NCR929" s="3"/>
      <c r="NCS929" s="525"/>
      <c r="NCT929" s="3"/>
      <c r="NCU929" s="721"/>
      <c r="NCV929" s="3"/>
      <c r="NCW929" s="525"/>
      <c r="NCX929" s="3"/>
      <c r="NCY929" s="721"/>
      <c r="NCZ929" s="3"/>
      <c r="NDA929" s="525"/>
      <c r="NDB929" s="3"/>
      <c r="NDC929" s="721"/>
      <c r="NDD929" s="3"/>
      <c r="NDE929" s="525"/>
      <c r="NDF929" s="3"/>
      <c r="NDG929" s="721"/>
      <c r="NDH929" s="3"/>
      <c r="NDI929" s="525"/>
      <c r="NDJ929" s="3"/>
      <c r="NDK929" s="721"/>
      <c r="NDL929" s="3"/>
      <c r="NDM929" s="525"/>
      <c r="NDN929" s="3"/>
      <c r="NDO929" s="721"/>
      <c r="NDP929" s="3"/>
      <c r="NDQ929" s="525"/>
      <c r="NDR929" s="3"/>
      <c r="NDS929" s="721"/>
      <c r="NDT929" s="3"/>
      <c r="NDU929" s="525"/>
      <c r="NDV929" s="3"/>
      <c r="NDW929" s="721"/>
      <c r="NDX929" s="3"/>
      <c r="NDY929" s="525"/>
      <c r="NDZ929" s="3"/>
      <c r="NEA929" s="721"/>
      <c r="NEB929" s="3"/>
      <c r="NEC929" s="525"/>
      <c r="NED929" s="3"/>
      <c r="NEE929" s="721"/>
      <c r="NEF929" s="3"/>
      <c r="NEG929" s="525"/>
      <c r="NEH929" s="3"/>
      <c r="NEI929" s="721"/>
      <c r="NEJ929" s="3"/>
      <c r="NEK929" s="525"/>
      <c r="NEL929" s="3"/>
      <c r="NEM929" s="721"/>
      <c r="NEN929" s="3"/>
      <c r="NEO929" s="525"/>
      <c r="NEP929" s="3"/>
      <c r="NEQ929" s="721"/>
      <c r="NER929" s="3"/>
      <c r="NES929" s="525"/>
      <c r="NET929" s="3"/>
      <c r="NEU929" s="721"/>
      <c r="NEV929" s="3"/>
      <c r="NEW929" s="525"/>
      <c r="NEX929" s="3"/>
      <c r="NEY929" s="721"/>
      <c r="NEZ929" s="3"/>
      <c r="NFA929" s="525"/>
      <c r="NFB929" s="3"/>
      <c r="NFC929" s="721"/>
      <c r="NFD929" s="3"/>
      <c r="NFE929" s="525"/>
      <c r="NFF929" s="3"/>
      <c r="NFG929" s="721"/>
      <c r="NFH929" s="3"/>
      <c r="NFI929" s="525"/>
      <c r="NFJ929" s="3"/>
      <c r="NFK929" s="721"/>
      <c r="NFL929" s="3"/>
      <c r="NFM929" s="525"/>
      <c r="NFN929" s="3"/>
      <c r="NFO929" s="721"/>
      <c r="NFP929" s="3"/>
      <c r="NFQ929" s="525"/>
      <c r="NFR929" s="3"/>
      <c r="NFS929" s="721"/>
      <c r="NFT929" s="3"/>
      <c r="NFU929" s="525"/>
      <c r="NFV929" s="3"/>
      <c r="NFW929" s="721"/>
      <c r="NFX929" s="3"/>
      <c r="NFY929" s="525"/>
      <c r="NFZ929" s="3"/>
      <c r="NGA929" s="721"/>
      <c r="NGB929" s="3"/>
      <c r="NGC929" s="525"/>
      <c r="NGD929" s="3"/>
      <c r="NGE929" s="721"/>
      <c r="NGF929" s="3"/>
      <c r="NGG929" s="525"/>
      <c r="NGH929" s="3"/>
      <c r="NGI929" s="721"/>
      <c r="NGJ929" s="3"/>
      <c r="NGK929" s="525"/>
      <c r="NGL929" s="3"/>
      <c r="NGM929" s="721"/>
      <c r="NGN929" s="3"/>
      <c r="NGO929" s="525"/>
      <c r="NGP929" s="3"/>
      <c r="NGQ929" s="721"/>
      <c r="NGR929" s="3"/>
      <c r="NGS929" s="525"/>
      <c r="NGT929" s="3"/>
      <c r="NGU929" s="721"/>
      <c r="NGV929" s="3"/>
      <c r="NGW929" s="525"/>
      <c r="NGX929" s="3"/>
      <c r="NGY929" s="721"/>
      <c r="NGZ929" s="3"/>
      <c r="NHA929" s="525"/>
      <c r="NHB929" s="3"/>
      <c r="NHC929" s="721"/>
      <c r="NHD929" s="3"/>
      <c r="NHE929" s="525"/>
      <c r="NHF929" s="3"/>
      <c r="NHG929" s="721"/>
      <c r="NHH929" s="3"/>
      <c r="NHI929" s="525"/>
      <c r="NHJ929" s="3"/>
      <c r="NHK929" s="721"/>
      <c r="NHL929" s="3"/>
      <c r="NHM929" s="525"/>
      <c r="NHN929" s="3"/>
      <c r="NHO929" s="721"/>
      <c r="NHP929" s="3"/>
      <c r="NHQ929" s="525"/>
      <c r="NHR929" s="3"/>
      <c r="NHS929" s="721"/>
      <c r="NHT929" s="3"/>
      <c r="NHU929" s="525"/>
      <c r="NHV929" s="3"/>
      <c r="NHW929" s="721"/>
      <c r="NHX929" s="3"/>
      <c r="NHY929" s="525"/>
      <c r="NHZ929" s="3"/>
      <c r="NIA929" s="721"/>
      <c r="NIB929" s="3"/>
      <c r="NIC929" s="525"/>
      <c r="NID929" s="3"/>
      <c r="NIE929" s="721"/>
      <c r="NIF929" s="3"/>
      <c r="NIG929" s="525"/>
      <c r="NIH929" s="3"/>
      <c r="NII929" s="721"/>
      <c r="NIJ929" s="3"/>
      <c r="NIK929" s="525"/>
      <c r="NIL929" s="3"/>
      <c r="NIM929" s="721"/>
      <c r="NIN929" s="3"/>
      <c r="NIO929" s="525"/>
      <c r="NIP929" s="3"/>
      <c r="NIQ929" s="721"/>
      <c r="NIR929" s="3"/>
      <c r="NIS929" s="525"/>
      <c r="NIT929" s="3"/>
      <c r="NIU929" s="721"/>
      <c r="NIV929" s="3"/>
      <c r="NIW929" s="525"/>
      <c r="NIX929" s="3"/>
      <c r="NIY929" s="721"/>
      <c r="NIZ929" s="3"/>
      <c r="NJA929" s="525"/>
      <c r="NJB929" s="3"/>
      <c r="NJC929" s="721"/>
      <c r="NJD929" s="3"/>
      <c r="NJE929" s="525"/>
      <c r="NJF929" s="3"/>
      <c r="NJG929" s="721"/>
      <c r="NJH929" s="3"/>
      <c r="NJI929" s="525"/>
      <c r="NJJ929" s="3"/>
      <c r="NJK929" s="721"/>
      <c r="NJL929" s="3"/>
      <c r="NJM929" s="525"/>
      <c r="NJN929" s="3"/>
      <c r="NJO929" s="721"/>
      <c r="NJP929" s="3"/>
      <c r="NJQ929" s="525"/>
      <c r="NJR929" s="3"/>
      <c r="NJS929" s="721"/>
      <c r="NJT929" s="3"/>
      <c r="NJU929" s="525"/>
      <c r="NJV929" s="3"/>
      <c r="NJW929" s="721"/>
      <c r="NJX929" s="3"/>
      <c r="NJY929" s="525"/>
      <c r="NJZ929" s="3"/>
      <c r="NKA929" s="721"/>
      <c r="NKB929" s="3"/>
      <c r="NKC929" s="525"/>
      <c r="NKD929" s="3"/>
      <c r="NKE929" s="721"/>
      <c r="NKF929" s="3"/>
      <c r="NKG929" s="525"/>
      <c r="NKH929" s="3"/>
      <c r="NKI929" s="721"/>
      <c r="NKJ929" s="3"/>
      <c r="NKK929" s="525"/>
      <c r="NKL929" s="3"/>
      <c r="NKM929" s="721"/>
      <c r="NKN929" s="3"/>
      <c r="NKO929" s="525"/>
      <c r="NKP929" s="3"/>
      <c r="NKQ929" s="721"/>
      <c r="NKR929" s="3"/>
      <c r="NKS929" s="525"/>
      <c r="NKT929" s="3"/>
      <c r="NKU929" s="721"/>
      <c r="NKV929" s="3"/>
      <c r="NKW929" s="525"/>
      <c r="NKX929" s="3"/>
      <c r="NKY929" s="721"/>
      <c r="NKZ929" s="3"/>
      <c r="NLA929" s="525"/>
      <c r="NLB929" s="3"/>
      <c r="NLC929" s="721"/>
      <c r="NLD929" s="3"/>
      <c r="NLE929" s="525"/>
      <c r="NLF929" s="3"/>
      <c r="NLG929" s="721"/>
      <c r="NLH929" s="3"/>
      <c r="NLI929" s="525"/>
      <c r="NLJ929" s="3"/>
      <c r="NLK929" s="721"/>
      <c r="NLL929" s="3"/>
      <c r="NLM929" s="525"/>
      <c r="NLN929" s="3"/>
      <c r="NLO929" s="721"/>
      <c r="NLP929" s="3"/>
      <c r="NLQ929" s="525"/>
      <c r="NLR929" s="3"/>
      <c r="NLS929" s="721"/>
      <c r="NLT929" s="3"/>
      <c r="NLU929" s="525"/>
      <c r="NLV929" s="3"/>
      <c r="NLW929" s="721"/>
      <c r="NLX929" s="3"/>
      <c r="NLY929" s="525"/>
      <c r="NLZ929" s="3"/>
      <c r="NMA929" s="721"/>
      <c r="NMB929" s="3"/>
      <c r="NMC929" s="525"/>
      <c r="NMD929" s="3"/>
      <c r="NME929" s="721"/>
      <c r="NMF929" s="3"/>
      <c r="NMG929" s="525"/>
      <c r="NMH929" s="3"/>
      <c r="NMI929" s="721"/>
      <c r="NMJ929" s="3"/>
      <c r="NMK929" s="525"/>
      <c r="NML929" s="3"/>
      <c r="NMM929" s="721"/>
      <c r="NMN929" s="3"/>
      <c r="NMO929" s="525"/>
      <c r="NMP929" s="3"/>
      <c r="NMQ929" s="721"/>
      <c r="NMR929" s="3"/>
      <c r="NMS929" s="525"/>
      <c r="NMT929" s="3"/>
      <c r="NMU929" s="721"/>
      <c r="NMV929" s="3"/>
      <c r="NMW929" s="525"/>
      <c r="NMX929" s="3"/>
      <c r="NMY929" s="721"/>
      <c r="NMZ929" s="3"/>
      <c r="NNA929" s="525"/>
      <c r="NNB929" s="3"/>
      <c r="NNC929" s="721"/>
      <c r="NND929" s="3"/>
      <c r="NNE929" s="525"/>
      <c r="NNF929" s="3"/>
      <c r="NNG929" s="721"/>
      <c r="NNH929" s="3"/>
      <c r="NNI929" s="525"/>
      <c r="NNJ929" s="3"/>
      <c r="NNK929" s="721"/>
      <c r="NNL929" s="3"/>
      <c r="NNM929" s="525"/>
      <c r="NNN929" s="3"/>
      <c r="NNO929" s="721"/>
      <c r="NNP929" s="3"/>
      <c r="NNQ929" s="525"/>
      <c r="NNR929" s="3"/>
      <c r="NNS929" s="721"/>
      <c r="NNT929" s="3"/>
      <c r="NNU929" s="525"/>
      <c r="NNV929" s="3"/>
      <c r="NNW929" s="721"/>
      <c r="NNX929" s="3"/>
      <c r="NNY929" s="525"/>
      <c r="NNZ929" s="3"/>
      <c r="NOA929" s="721"/>
      <c r="NOB929" s="3"/>
      <c r="NOC929" s="525"/>
      <c r="NOD929" s="3"/>
      <c r="NOE929" s="721"/>
      <c r="NOF929" s="3"/>
      <c r="NOG929" s="525"/>
      <c r="NOH929" s="3"/>
      <c r="NOI929" s="721"/>
      <c r="NOJ929" s="3"/>
      <c r="NOK929" s="525"/>
      <c r="NOL929" s="3"/>
      <c r="NOM929" s="721"/>
      <c r="NON929" s="3"/>
      <c r="NOO929" s="525"/>
      <c r="NOP929" s="3"/>
      <c r="NOQ929" s="721"/>
      <c r="NOR929" s="3"/>
      <c r="NOS929" s="525"/>
      <c r="NOT929" s="3"/>
      <c r="NOU929" s="721"/>
      <c r="NOV929" s="3"/>
      <c r="NOW929" s="525"/>
      <c r="NOX929" s="3"/>
      <c r="NOY929" s="721"/>
      <c r="NOZ929" s="3"/>
      <c r="NPA929" s="525"/>
      <c r="NPB929" s="3"/>
      <c r="NPC929" s="721"/>
      <c r="NPD929" s="3"/>
      <c r="NPE929" s="525"/>
      <c r="NPF929" s="3"/>
      <c r="NPG929" s="721"/>
      <c r="NPH929" s="3"/>
      <c r="NPI929" s="525"/>
      <c r="NPJ929" s="3"/>
      <c r="NPK929" s="721"/>
      <c r="NPL929" s="3"/>
      <c r="NPM929" s="525"/>
      <c r="NPN929" s="3"/>
      <c r="NPO929" s="721"/>
      <c r="NPP929" s="3"/>
      <c r="NPQ929" s="525"/>
      <c r="NPR929" s="3"/>
      <c r="NPS929" s="721"/>
      <c r="NPT929" s="3"/>
      <c r="NPU929" s="525"/>
      <c r="NPV929" s="3"/>
      <c r="NPW929" s="721"/>
      <c r="NPX929" s="3"/>
      <c r="NPY929" s="525"/>
      <c r="NPZ929" s="3"/>
      <c r="NQA929" s="721"/>
      <c r="NQB929" s="3"/>
      <c r="NQC929" s="525"/>
      <c r="NQD929" s="3"/>
      <c r="NQE929" s="721"/>
      <c r="NQF929" s="3"/>
      <c r="NQG929" s="525"/>
      <c r="NQH929" s="3"/>
      <c r="NQI929" s="721"/>
      <c r="NQJ929" s="3"/>
      <c r="NQK929" s="525"/>
      <c r="NQL929" s="3"/>
      <c r="NQM929" s="721"/>
      <c r="NQN929" s="3"/>
      <c r="NQO929" s="525"/>
      <c r="NQP929" s="3"/>
      <c r="NQQ929" s="721"/>
      <c r="NQR929" s="3"/>
      <c r="NQS929" s="525"/>
      <c r="NQT929" s="3"/>
      <c r="NQU929" s="721"/>
      <c r="NQV929" s="3"/>
      <c r="NQW929" s="525"/>
      <c r="NQX929" s="3"/>
      <c r="NQY929" s="721"/>
      <c r="NQZ929" s="3"/>
      <c r="NRA929" s="525"/>
      <c r="NRB929" s="3"/>
      <c r="NRC929" s="721"/>
      <c r="NRD929" s="3"/>
      <c r="NRE929" s="525"/>
      <c r="NRF929" s="3"/>
      <c r="NRG929" s="721"/>
      <c r="NRH929" s="3"/>
      <c r="NRI929" s="525"/>
      <c r="NRJ929" s="3"/>
      <c r="NRK929" s="721"/>
      <c r="NRL929" s="3"/>
      <c r="NRM929" s="525"/>
      <c r="NRN929" s="3"/>
      <c r="NRO929" s="721"/>
      <c r="NRP929" s="3"/>
      <c r="NRQ929" s="525"/>
      <c r="NRR929" s="3"/>
      <c r="NRS929" s="721"/>
      <c r="NRT929" s="3"/>
      <c r="NRU929" s="525"/>
      <c r="NRV929" s="3"/>
      <c r="NRW929" s="721"/>
      <c r="NRX929" s="3"/>
      <c r="NRY929" s="525"/>
      <c r="NRZ929" s="3"/>
      <c r="NSA929" s="721"/>
      <c r="NSB929" s="3"/>
      <c r="NSC929" s="525"/>
      <c r="NSD929" s="3"/>
      <c r="NSE929" s="721"/>
      <c r="NSF929" s="3"/>
      <c r="NSG929" s="525"/>
      <c r="NSH929" s="3"/>
      <c r="NSI929" s="721"/>
      <c r="NSJ929" s="3"/>
      <c r="NSK929" s="525"/>
      <c r="NSL929" s="3"/>
      <c r="NSM929" s="721"/>
      <c r="NSN929" s="3"/>
      <c r="NSO929" s="525"/>
      <c r="NSP929" s="3"/>
      <c r="NSQ929" s="721"/>
      <c r="NSR929" s="3"/>
      <c r="NSS929" s="525"/>
      <c r="NST929" s="3"/>
      <c r="NSU929" s="721"/>
      <c r="NSV929" s="3"/>
      <c r="NSW929" s="525"/>
      <c r="NSX929" s="3"/>
      <c r="NSY929" s="721"/>
      <c r="NSZ929" s="3"/>
      <c r="NTA929" s="525"/>
      <c r="NTB929" s="3"/>
      <c r="NTC929" s="721"/>
      <c r="NTD929" s="3"/>
      <c r="NTE929" s="525"/>
      <c r="NTF929" s="3"/>
      <c r="NTG929" s="721"/>
      <c r="NTH929" s="3"/>
      <c r="NTI929" s="525"/>
      <c r="NTJ929" s="3"/>
      <c r="NTK929" s="721"/>
      <c r="NTL929" s="3"/>
      <c r="NTM929" s="525"/>
      <c r="NTN929" s="3"/>
      <c r="NTO929" s="721"/>
      <c r="NTP929" s="3"/>
      <c r="NTQ929" s="525"/>
      <c r="NTR929" s="3"/>
      <c r="NTS929" s="721"/>
      <c r="NTT929" s="3"/>
      <c r="NTU929" s="525"/>
      <c r="NTV929" s="3"/>
      <c r="NTW929" s="721"/>
      <c r="NTX929" s="3"/>
      <c r="NTY929" s="525"/>
      <c r="NTZ929" s="3"/>
      <c r="NUA929" s="721"/>
      <c r="NUB929" s="3"/>
      <c r="NUC929" s="525"/>
      <c r="NUD929" s="3"/>
      <c r="NUE929" s="721"/>
      <c r="NUF929" s="3"/>
      <c r="NUG929" s="525"/>
      <c r="NUH929" s="3"/>
      <c r="NUI929" s="721"/>
      <c r="NUJ929" s="3"/>
      <c r="NUK929" s="525"/>
      <c r="NUL929" s="3"/>
      <c r="NUM929" s="721"/>
      <c r="NUN929" s="3"/>
      <c r="NUO929" s="525"/>
      <c r="NUP929" s="3"/>
      <c r="NUQ929" s="721"/>
      <c r="NUR929" s="3"/>
      <c r="NUS929" s="525"/>
      <c r="NUT929" s="3"/>
      <c r="NUU929" s="721"/>
      <c r="NUV929" s="3"/>
      <c r="NUW929" s="525"/>
      <c r="NUX929" s="3"/>
      <c r="NUY929" s="721"/>
      <c r="NUZ929" s="3"/>
      <c r="NVA929" s="525"/>
      <c r="NVB929" s="3"/>
      <c r="NVC929" s="721"/>
      <c r="NVD929" s="3"/>
      <c r="NVE929" s="525"/>
      <c r="NVF929" s="3"/>
      <c r="NVG929" s="721"/>
      <c r="NVH929" s="3"/>
      <c r="NVI929" s="525"/>
      <c r="NVJ929" s="3"/>
      <c r="NVK929" s="721"/>
      <c r="NVL929" s="3"/>
      <c r="NVM929" s="525"/>
      <c r="NVN929" s="3"/>
      <c r="NVO929" s="721"/>
      <c r="NVP929" s="3"/>
      <c r="NVQ929" s="525"/>
      <c r="NVR929" s="3"/>
      <c r="NVS929" s="721"/>
      <c r="NVT929" s="3"/>
      <c r="NVU929" s="525"/>
      <c r="NVV929" s="3"/>
      <c r="NVW929" s="721"/>
      <c r="NVX929" s="3"/>
      <c r="NVY929" s="525"/>
      <c r="NVZ929" s="3"/>
      <c r="NWA929" s="721"/>
      <c r="NWB929" s="3"/>
      <c r="NWC929" s="525"/>
      <c r="NWD929" s="3"/>
      <c r="NWE929" s="721"/>
      <c r="NWF929" s="3"/>
      <c r="NWG929" s="525"/>
      <c r="NWH929" s="3"/>
      <c r="NWI929" s="721"/>
      <c r="NWJ929" s="3"/>
      <c r="NWK929" s="525"/>
      <c r="NWL929" s="3"/>
      <c r="NWM929" s="721"/>
      <c r="NWN929" s="3"/>
      <c r="NWO929" s="525"/>
      <c r="NWP929" s="3"/>
      <c r="NWQ929" s="721"/>
      <c r="NWR929" s="3"/>
      <c r="NWS929" s="525"/>
      <c r="NWT929" s="3"/>
      <c r="NWU929" s="721"/>
      <c r="NWV929" s="3"/>
      <c r="NWW929" s="525"/>
      <c r="NWX929" s="3"/>
      <c r="NWY929" s="721"/>
      <c r="NWZ929" s="3"/>
      <c r="NXA929" s="525"/>
      <c r="NXB929" s="3"/>
      <c r="NXC929" s="721"/>
      <c r="NXD929" s="3"/>
      <c r="NXE929" s="525"/>
      <c r="NXF929" s="3"/>
      <c r="NXG929" s="721"/>
      <c r="NXH929" s="3"/>
      <c r="NXI929" s="525"/>
      <c r="NXJ929" s="3"/>
      <c r="NXK929" s="721"/>
      <c r="NXL929" s="3"/>
      <c r="NXM929" s="525"/>
      <c r="NXN929" s="3"/>
      <c r="NXO929" s="721"/>
      <c r="NXP929" s="3"/>
      <c r="NXQ929" s="525"/>
      <c r="NXR929" s="3"/>
      <c r="NXS929" s="721"/>
      <c r="NXT929" s="3"/>
      <c r="NXU929" s="525"/>
      <c r="NXV929" s="3"/>
      <c r="NXW929" s="721"/>
      <c r="NXX929" s="3"/>
      <c r="NXY929" s="525"/>
      <c r="NXZ929" s="3"/>
      <c r="NYA929" s="721"/>
      <c r="NYB929" s="3"/>
      <c r="NYC929" s="525"/>
      <c r="NYD929" s="3"/>
      <c r="NYE929" s="721"/>
      <c r="NYF929" s="3"/>
      <c r="NYG929" s="525"/>
      <c r="NYH929" s="3"/>
      <c r="NYI929" s="721"/>
      <c r="NYJ929" s="3"/>
      <c r="NYK929" s="525"/>
      <c r="NYL929" s="3"/>
      <c r="NYM929" s="721"/>
      <c r="NYN929" s="3"/>
      <c r="NYO929" s="525"/>
      <c r="NYP929" s="3"/>
      <c r="NYQ929" s="721"/>
      <c r="NYR929" s="3"/>
      <c r="NYS929" s="525"/>
      <c r="NYT929" s="3"/>
      <c r="NYU929" s="721"/>
      <c r="NYV929" s="3"/>
      <c r="NYW929" s="525"/>
      <c r="NYX929" s="3"/>
      <c r="NYY929" s="721"/>
      <c r="NYZ929" s="3"/>
      <c r="NZA929" s="525"/>
      <c r="NZB929" s="3"/>
      <c r="NZC929" s="721"/>
      <c r="NZD929" s="3"/>
      <c r="NZE929" s="525"/>
      <c r="NZF929" s="3"/>
      <c r="NZG929" s="721"/>
      <c r="NZH929" s="3"/>
      <c r="NZI929" s="525"/>
      <c r="NZJ929" s="3"/>
      <c r="NZK929" s="721"/>
      <c r="NZL929" s="3"/>
      <c r="NZM929" s="525"/>
      <c r="NZN929" s="3"/>
      <c r="NZO929" s="721"/>
      <c r="NZP929" s="3"/>
      <c r="NZQ929" s="525"/>
      <c r="NZR929" s="3"/>
      <c r="NZS929" s="721"/>
      <c r="NZT929" s="3"/>
      <c r="NZU929" s="525"/>
      <c r="NZV929" s="3"/>
      <c r="NZW929" s="721"/>
      <c r="NZX929" s="3"/>
      <c r="NZY929" s="525"/>
      <c r="NZZ929" s="3"/>
      <c r="OAA929" s="721"/>
      <c r="OAB929" s="3"/>
      <c r="OAC929" s="525"/>
      <c r="OAD929" s="3"/>
      <c r="OAE929" s="721"/>
      <c r="OAF929" s="3"/>
      <c r="OAG929" s="525"/>
      <c r="OAH929" s="3"/>
      <c r="OAI929" s="721"/>
      <c r="OAJ929" s="3"/>
      <c r="OAK929" s="525"/>
      <c r="OAL929" s="3"/>
      <c r="OAM929" s="721"/>
      <c r="OAN929" s="3"/>
      <c r="OAO929" s="525"/>
      <c r="OAP929" s="3"/>
      <c r="OAQ929" s="721"/>
      <c r="OAR929" s="3"/>
      <c r="OAS929" s="525"/>
      <c r="OAT929" s="3"/>
      <c r="OAU929" s="721"/>
      <c r="OAV929" s="3"/>
      <c r="OAW929" s="525"/>
      <c r="OAX929" s="3"/>
      <c r="OAY929" s="721"/>
      <c r="OAZ929" s="3"/>
      <c r="OBA929" s="525"/>
      <c r="OBB929" s="3"/>
      <c r="OBC929" s="721"/>
      <c r="OBD929" s="3"/>
      <c r="OBE929" s="525"/>
      <c r="OBF929" s="3"/>
      <c r="OBG929" s="721"/>
      <c r="OBH929" s="3"/>
      <c r="OBI929" s="525"/>
      <c r="OBJ929" s="3"/>
      <c r="OBK929" s="721"/>
      <c r="OBL929" s="3"/>
      <c r="OBM929" s="525"/>
      <c r="OBN929" s="3"/>
      <c r="OBO929" s="721"/>
      <c r="OBP929" s="3"/>
      <c r="OBQ929" s="525"/>
      <c r="OBR929" s="3"/>
      <c r="OBS929" s="721"/>
      <c r="OBT929" s="3"/>
      <c r="OBU929" s="525"/>
      <c r="OBV929" s="3"/>
      <c r="OBW929" s="721"/>
      <c r="OBX929" s="3"/>
      <c r="OBY929" s="525"/>
      <c r="OBZ929" s="3"/>
      <c r="OCA929" s="721"/>
      <c r="OCB929" s="3"/>
      <c r="OCC929" s="525"/>
      <c r="OCD929" s="3"/>
      <c r="OCE929" s="721"/>
      <c r="OCF929" s="3"/>
      <c r="OCG929" s="525"/>
      <c r="OCH929" s="3"/>
      <c r="OCI929" s="721"/>
      <c r="OCJ929" s="3"/>
      <c r="OCK929" s="525"/>
      <c r="OCL929" s="3"/>
      <c r="OCM929" s="721"/>
      <c r="OCN929" s="3"/>
      <c r="OCO929" s="525"/>
      <c r="OCP929" s="3"/>
      <c r="OCQ929" s="721"/>
      <c r="OCR929" s="3"/>
      <c r="OCS929" s="525"/>
      <c r="OCT929" s="3"/>
      <c r="OCU929" s="721"/>
      <c r="OCV929" s="3"/>
      <c r="OCW929" s="525"/>
      <c r="OCX929" s="3"/>
      <c r="OCY929" s="721"/>
      <c r="OCZ929" s="3"/>
      <c r="ODA929" s="525"/>
      <c r="ODB929" s="3"/>
      <c r="ODC929" s="721"/>
      <c r="ODD929" s="3"/>
      <c r="ODE929" s="525"/>
      <c r="ODF929" s="3"/>
      <c r="ODG929" s="721"/>
      <c r="ODH929" s="3"/>
      <c r="ODI929" s="525"/>
      <c r="ODJ929" s="3"/>
      <c r="ODK929" s="721"/>
      <c r="ODL929" s="3"/>
      <c r="ODM929" s="525"/>
      <c r="ODN929" s="3"/>
      <c r="ODO929" s="721"/>
      <c r="ODP929" s="3"/>
      <c r="ODQ929" s="525"/>
      <c r="ODR929" s="3"/>
      <c r="ODS929" s="721"/>
      <c r="ODT929" s="3"/>
      <c r="ODU929" s="525"/>
      <c r="ODV929" s="3"/>
      <c r="ODW929" s="721"/>
      <c r="ODX929" s="3"/>
      <c r="ODY929" s="525"/>
      <c r="ODZ929" s="3"/>
      <c r="OEA929" s="721"/>
      <c r="OEB929" s="3"/>
      <c r="OEC929" s="525"/>
      <c r="OED929" s="3"/>
      <c r="OEE929" s="721"/>
      <c r="OEF929" s="3"/>
      <c r="OEG929" s="525"/>
      <c r="OEH929" s="3"/>
      <c r="OEI929" s="721"/>
      <c r="OEJ929" s="3"/>
      <c r="OEK929" s="525"/>
      <c r="OEL929" s="3"/>
      <c r="OEM929" s="721"/>
      <c r="OEN929" s="3"/>
      <c r="OEO929" s="525"/>
      <c r="OEP929" s="3"/>
      <c r="OEQ929" s="721"/>
      <c r="OER929" s="3"/>
      <c r="OES929" s="525"/>
      <c r="OET929" s="3"/>
      <c r="OEU929" s="721"/>
      <c r="OEV929" s="3"/>
      <c r="OEW929" s="525"/>
      <c r="OEX929" s="3"/>
      <c r="OEY929" s="721"/>
      <c r="OEZ929" s="3"/>
      <c r="OFA929" s="525"/>
      <c r="OFB929" s="3"/>
      <c r="OFC929" s="721"/>
      <c r="OFD929" s="3"/>
      <c r="OFE929" s="525"/>
      <c r="OFF929" s="3"/>
      <c r="OFG929" s="721"/>
      <c r="OFH929" s="3"/>
      <c r="OFI929" s="525"/>
      <c r="OFJ929" s="3"/>
      <c r="OFK929" s="721"/>
      <c r="OFL929" s="3"/>
      <c r="OFM929" s="525"/>
      <c r="OFN929" s="3"/>
      <c r="OFO929" s="721"/>
      <c r="OFP929" s="3"/>
      <c r="OFQ929" s="525"/>
      <c r="OFR929" s="3"/>
      <c r="OFS929" s="721"/>
      <c r="OFT929" s="3"/>
      <c r="OFU929" s="525"/>
      <c r="OFV929" s="3"/>
      <c r="OFW929" s="721"/>
      <c r="OFX929" s="3"/>
      <c r="OFY929" s="525"/>
      <c r="OFZ929" s="3"/>
      <c r="OGA929" s="721"/>
      <c r="OGB929" s="3"/>
      <c r="OGC929" s="525"/>
      <c r="OGD929" s="3"/>
      <c r="OGE929" s="721"/>
      <c r="OGF929" s="3"/>
      <c r="OGG929" s="525"/>
      <c r="OGH929" s="3"/>
      <c r="OGI929" s="721"/>
      <c r="OGJ929" s="3"/>
      <c r="OGK929" s="525"/>
      <c r="OGL929" s="3"/>
      <c r="OGM929" s="721"/>
      <c r="OGN929" s="3"/>
      <c r="OGO929" s="525"/>
      <c r="OGP929" s="3"/>
      <c r="OGQ929" s="721"/>
      <c r="OGR929" s="3"/>
      <c r="OGS929" s="525"/>
      <c r="OGT929" s="3"/>
      <c r="OGU929" s="721"/>
      <c r="OGV929" s="3"/>
      <c r="OGW929" s="525"/>
      <c r="OGX929" s="3"/>
      <c r="OGY929" s="721"/>
      <c r="OGZ929" s="3"/>
      <c r="OHA929" s="525"/>
      <c r="OHB929" s="3"/>
      <c r="OHC929" s="721"/>
      <c r="OHD929" s="3"/>
      <c r="OHE929" s="525"/>
      <c r="OHF929" s="3"/>
      <c r="OHG929" s="721"/>
      <c r="OHH929" s="3"/>
      <c r="OHI929" s="525"/>
      <c r="OHJ929" s="3"/>
      <c r="OHK929" s="721"/>
      <c r="OHL929" s="3"/>
      <c r="OHM929" s="525"/>
      <c r="OHN929" s="3"/>
      <c r="OHO929" s="721"/>
      <c r="OHP929" s="3"/>
      <c r="OHQ929" s="525"/>
      <c r="OHR929" s="3"/>
      <c r="OHS929" s="721"/>
      <c r="OHT929" s="3"/>
      <c r="OHU929" s="525"/>
      <c r="OHV929" s="3"/>
      <c r="OHW929" s="721"/>
      <c r="OHX929" s="3"/>
      <c r="OHY929" s="525"/>
      <c r="OHZ929" s="3"/>
      <c r="OIA929" s="721"/>
      <c r="OIB929" s="3"/>
      <c r="OIC929" s="525"/>
      <c r="OID929" s="3"/>
      <c r="OIE929" s="721"/>
      <c r="OIF929" s="3"/>
      <c r="OIG929" s="525"/>
      <c r="OIH929" s="3"/>
      <c r="OII929" s="721"/>
      <c r="OIJ929" s="3"/>
      <c r="OIK929" s="525"/>
      <c r="OIL929" s="3"/>
      <c r="OIM929" s="721"/>
      <c r="OIN929" s="3"/>
      <c r="OIO929" s="525"/>
      <c r="OIP929" s="3"/>
      <c r="OIQ929" s="721"/>
      <c r="OIR929" s="3"/>
      <c r="OIS929" s="525"/>
      <c r="OIT929" s="3"/>
      <c r="OIU929" s="721"/>
      <c r="OIV929" s="3"/>
      <c r="OIW929" s="525"/>
      <c r="OIX929" s="3"/>
      <c r="OIY929" s="721"/>
      <c r="OIZ929" s="3"/>
      <c r="OJA929" s="525"/>
      <c r="OJB929" s="3"/>
      <c r="OJC929" s="721"/>
      <c r="OJD929" s="3"/>
      <c r="OJE929" s="525"/>
      <c r="OJF929" s="3"/>
      <c r="OJG929" s="721"/>
      <c r="OJH929" s="3"/>
      <c r="OJI929" s="525"/>
      <c r="OJJ929" s="3"/>
      <c r="OJK929" s="721"/>
      <c r="OJL929" s="3"/>
      <c r="OJM929" s="525"/>
      <c r="OJN929" s="3"/>
      <c r="OJO929" s="721"/>
      <c r="OJP929" s="3"/>
      <c r="OJQ929" s="525"/>
      <c r="OJR929" s="3"/>
      <c r="OJS929" s="721"/>
      <c r="OJT929" s="3"/>
      <c r="OJU929" s="525"/>
      <c r="OJV929" s="3"/>
      <c r="OJW929" s="721"/>
      <c r="OJX929" s="3"/>
      <c r="OJY929" s="525"/>
      <c r="OJZ929" s="3"/>
      <c r="OKA929" s="721"/>
      <c r="OKB929" s="3"/>
      <c r="OKC929" s="525"/>
      <c r="OKD929" s="3"/>
      <c r="OKE929" s="721"/>
      <c r="OKF929" s="3"/>
      <c r="OKG929" s="525"/>
      <c r="OKH929" s="3"/>
      <c r="OKI929" s="721"/>
      <c r="OKJ929" s="3"/>
      <c r="OKK929" s="525"/>
      <c r="OKL929" s="3"/>
      <c r="OKM929" s="721"/>
      <c r="OKN929" s="3"/>
      <c r="OKO929" s="525"/>
      <c r="OKP929" s="3"/>
      <c r="OKQ929" s="721"/>
      <c r="OKR929" s="3"/>
      <c r="OKS929" s="525"/>
      <c r="OKT929" s="3"/>
      <c r="OKU929" s="721"/>
      <c r="OKV929" s="3"/>
      <c r="OKW929" s="525"/>
      <c r="OKX929" s="3"/>
      <c r="OKY929" s="721"/>
      <c r="OKZ929" s="3"/>
      <c r="OLA929" s="525"/>
      <c r="OLB929" s="3"/>
      <c r="OLC929" s="721"/>
      <c r="OLD929" s="3"/>
      <c r="OLE929" s="525"/>
      <c r="OLF929" s="3"/>
      <c r="OLG929" s="721"/>
      <c r="OLH929" s="3"/>
      <c r="OLI929" s="525"/>
      <c r="OLJ929" s="3"/>
      <c r="OLK929" s="721"/>
      <c r="OLL929" s="3"/>
      <c r="OLM929" s="525"/>
      <c r="OLN929" s="3"/>
      <c r="OLO929" s="721"/>
      <c r="OLP929" s="3"/>
      <c r="OLQ929" s="525"/>
      <c r="OLR929" s="3"/>
      <c r="OLS929" s="721"/>
      <c r="OLT929" s="3"/>
      <c r="OLU929" s="525"/>
      <c r="OLV929" s="3"/>
      <c r="OLW929" s="721"/>
      <c r="OLX929" s="3"/>
      <c r="OLY929" s="525"/>
      <c r="OLZ929" s="3"/>
      <c r="OMA929" s="721"/>
      <c r="OMB929" s="3"/>
      <c r="OMC929" s="525"/>
      <c r="OMD929" s="3"/>
      <c r="OME929" s="721"/>
      <c r="OMF929" s="3"/>
      <c r="OMG929" s="525"/>
      <c r="OMH929" s="3"/>
      <c r="OMI929" s="721"/>
      <c r="OMJ929" s="3"/>
      <c r="OMK929" s="525"/>
      <c r="OML929" s="3"/>
      <c r="OMM929" s="721"/>
      <c r="OMN929" s="3"/>
      <c r="OMO929" s="525"/>
      <c r="OMP929" s="3"/>
      <c r="OMQ929" s="721"/>
      <c r="OMR929" s="3"/>
      <c r="OMS929" s="525"/>
      <c r="OMT929" s="3"/>
      <c r="OMU929" s="721"/>
      <c r="OMV929" s="3"/>
      <c r="OMW929" s="525"/>
      <c r="OMX929" s="3"/>
      <c r="OMY929" s="721"/>
      <c r="OMZ929" s="3"/>
      <c r="ONA929" s="525"/>
      <c r="ONB929" s="3"/>
      <c r="ONC929" s="721"/>
      <c r="OND929" s="3"/>
      <c r="ONE929" s="525"/>
      <c r="ONF929" s="3"/>
      <c r="ONG929" s="721"/>
      <c r="ONH929" s="3"/>
      <c r="ONI929" s="525"/>
      <c r="ONJ929" s="3"/>
      <c r="ONK929" s="721"/>
      <c r="ONL929" s="3"/>
      <c r="ONM929" s="525"/>
      <c r="ONN929" s="3"/>
      <c r="ONO929" s="721"/>
      <c r="ONP929" s="3"/>
      <c r="ONQ929" s="525"/>
      <c r="ONR929" s="3"/>
      <c r="ONS929" s="721"/>
      <c r="ONT929" s="3"/>
      <c r="ONU929" s="525"/>
      <c r="ONV929" s="3"/>
      <c r="ONW929" s="721"/>
      <c r="ONX929" s="3"/>
      <c r="ONY929" s="525"/>
      <c r="ONZ929" s="3"/>
      <c r="OOA929" s="721"/>
      <c r="OOB929" s="3"/>
      <c r="OOC929" s="525"/>
      <c r="OOD929" s="3"/>
      <c r="OOE929" s="721"/>
      <c r="OOF929" s="3"/>
      <c r="OOG929" s="525"/>
      <c r="OOH929" s="3"/>
      <c r="OOI929" s="721"/>
      <c r="OOJ929" s="3"/>
      <c r="OOK929" s="525"/>
      <c r="OOL929" s="3"/>
      <c r="OOM929" s="721"/>
      <c r="OON929" s="3"/>
      <c r="OOO929" s="525"/>
      <c r="OOP929" s="3"/>
      <c r="OOQ929" s="721"/>
      <c r="OOR929" s="3"/>
      <c r="OOS929" s="525"/>
      <c r="OOT929" s="3"/>
      <c r="OOU929" s="721"/>
      <c r="OOV929" s="3"/>
      <c r="OOW929" s="525"/>
      <c r="OOX929" s="3"/>
      <c r="OOY929" s="721"/>
      <c r="OOZ929" s="3"/>
      <c r="OPA929" s="525"/>
      <c r="OPB929" s="3"/>
      <c r="OPC929" s="721"/>
      <c r="OPD929" s="3"/>
      <c r="OPE929" s="525"/>
      <c r="OPF929" s="3"/>
      <c r="OPG929" s="721"/>
      <c r="OPH929" s="3"/>
      <c r="OPI929" s="525"/>
      <c r="OPJ929" s="3"/>
      <c r="OPK929" s="721"/>
      <c r="OPL929" s="3"/>
      <c r="OPM929" s="525"/>
      <c r="OPN929" s="3"/>
      <c r="OPO929" s="721"/>
      <c r="OPP929" s="3"/>
      <c r="OPQ929" s="525"/>
      <c r="OPR929" s="3"/>
      <c r="OPS929" s="721"/>
      <c r="OPT929" s="3"/>
      <c r="OPU929" s="525"/>
      <c r="OPV929" s="3"/>
      <c r="OPW929" s="721"/>
      <c r="OPX929" s="3"/>
      <c r="OPY929" s="525"/>
      <c r="OPZ929" s="3"/>
      <c r="OQA929" s="721"/>
      <c r="OQB929" s="3"/>
      <c r="OQC929" s="525"/>
      <c r="OQD929" s="3"/>
      <c r="OQE929" s="721"/>
      <c r="OQF929" s="3"/>
      <c r="OQG929" s="525"/>
      <c r="OQH929" s="3"/>
      <c r="OQI929" s="721"/>
      <c r="OQJ929" s="3"/>
      <c r="OQK929" s="525"/>
      <c r="OQL929" s="3"/>
      <c r="OQM929" s="721"/>
      <c r="OQN929" s="3"/>
      <c r="OQO929" s="525"/>
      <c r="OQP929" s="3"/>
      <c r="OQQ929" s="721"/>
      <c r="OQR929" s="3"/>
      <c r="OQS929" s="525"/>
      <c r="OQT929" s="3"/>
      <c r="OQU929" s="721"/>
      <c r="OQV929" s="3"/>
      <c r="OQW929" s="525"/>
      <c r="OQX929" s="3"/>
      <c r="OQY929" s="721"/>
      <c r="OQZ929" s="3"/>
      <c r="ORA929" s="525"/>
      <c r="ORB929" s="3"/>
      <c r="ORC929" s="721"/>
      <c r="ORD929" s="3"/>
      <c r="ORE929" s="525"/>
      <c r="ORF929" s="3"/>
      <c r="ORG929" s="721"/>
      <c r="ORH929" s="3"/>
      <c r="ORI929" s="525"/>
      <c r="ORJ929" s="3"/>
      <c r="ORK929" s="721"/>
      <c r="ORL929" s="3"/>
      <c r="ORM929" s="525"/>
      <c r="ORN929" s="3"/>
      <c r="ORO929" s="721"/>
      <c r="ORP929" s="3"/>
      <c r="ORQ929" s="525"/>
      <c r="ORR929" s="3"/>
      <c r="ORS929" s="721"/>
      <c r="ORT929" s="3"/>
      <c r="ORU929" s="525"/>
      <c r="ORV929" s="3"/>
      <c r="ORW929" s="721"/>
      <c r="ORX929" s="3"/>
      <c r="ORY929" s="525"/>
      <c r="ORZ929" s="3"/>
      <c r="OSA929" s="721"/>
      <c r="OSB929" s="3"/>
      <c r="OSC929" s="525"/>
      <c r="OSD929" s="3"/>
      <c r="OSE929" s="721"/>
      <c r="OSF929" s="3"/>
      <c r="OSG929" s="525"/>
      <c r="OSH929" s="3"/>
      <c r="OSI929" s="721"/>
      <c r="OSJ929" s="3"/>
      <c r="OSK929" s="525"/>
      <c r="OSL929" s="3"/>
      <c r="OSM929" s="721"/>
      <c r="OSN929" s="3"/>
      <c r="OSO929" s="525"/>
      <c r="OSP929" s="3"/>
      <c r="OSQ929" s="721"/>
      <c r="OSR929" s="3"/>
      <c r="OSS929" s="525"/>
      <c r="OST929" s="3"/>
      <c r="OSU929" s="721"/>
      <c r="OSV929" s="3"/>
      <c r="OSW929" s="525"/>
      <c r="OSX929" s="3"/>
      <c r="OSY929" s="721"/>
      <c r="OSZ929" s="3"/>
      <c r="OTA929" s="525"/>
      <c r="OTB929" s="3"/>
      <c r="OTC929" s="721"/>
      <c r="OTD929" s="3"/>
      <c r="OTE929" s="525"/>
      <c r="OTF929" s="3"/>
      <c r="OTG929" s="721"/>
      <c r="OTH929" s="3"/>
      <c r="OTI929" s="525"/>
      <c r="OTJ929" s="3"/>
      <c r="OTK929" s="721"/>
      <c r="OTL929" s="3"/>
      <c r="OTM929" s="525"/>
      <c r="OTN929" s="3"/>
      <c r="OTO929" s="721"/>
      <c r="OTP929" s="3"/>
      <c r="OTQ929" s="525"/>
      <c r="OTR929" s="3"/>
      <c r="OTS929" s="721"/>
      <c r="OTT929" s="3"/>
      <c r="OTU929" s="525"/>
      <c r="OTV929" s="3"/>
      <c r="OTW929" s="721"/>
      <c r="OTX929" s="3"/>
      <c r="OTY929" s="525"/>
      <c r="OTZ929" s="3"/>
      <c r="OUA929" s="721"/>
      <c r="OUB929" s="3"/>
      <c r="OUC929" s="525"/>
      <c r="OUD929" s="3"/>
      <c r="OUE929" s="721"/>
      <c r="OUF929" s="3"/>
      <c r="OUG929" s="525"/>
      <c r="OUH929" s="3"/>
      <c r="OUI929" s="721"/>
      <c r="OUJ929" s="3"/>
      <c r="OUK929" s="525"/>
      <c r="OUL929" s="3"/>
      <c r="OUM929" s="721"/>
      <c r="OUN929" s="3"/>
      <c r="OUO929" s="525"/>
      <c r="OUP929" s="3"/>
      <c r="OUQ929" s="721"/>
      <c r="OUR929" s="3"/>
      <c r="OUS929" s="525"/>
      <c r="OUT929" s="3"/>
      <c r="OUU929" s="721"/>
      <c r="OUV929" s="3"/>
      <c r="OUW929" s="525"/>
      <c r="OUX929" s="3"/>
      <c r="OUY929" s="721"/>
      <c r="OUZ929" s="3"/>
      <c r="OVA929" s="525"/>
      <c r="OVB929" s="3"/>
      <c r="OVC929" s="721"/>
      <c r="OVD929" s="3"/>
      <c r="OVE929" s="525"/>
      <c r="OVF929" s="3"/>
      <c r="OVG929" s="721"/>
      <c r="OVH929" s="3"/>
      <c r="OVI929" s="525"/>
      <c r="OVJ929" s="3"/>
      <c r="OVK929" s="721"/>
      <c r="OVL929" s="3"/>
      <c r="OVM929" s="525"/>
      <c r="OVN929" s="3"/>
      <c r="OVO929" s="721"/>
      <c r="OVP929" s="3"/>
      <c r="OVQ929" s="525"/>
      <c r="OVR929" s="3"/>
      <c r="OVS929" s="721"/>
      <c r="OVT929" s="3"/>
      <c r="OVU929" s="525"/>
      <c r="OVV929" s="3"/>
      <c r="OVW929" s="721"/>
      <c r="OVX929" s="3"/>
      <c r="OVY929" s="525"/>
      <c r="OVZ929" s="3"/>
      <c r="OWA929" s="721"/>
      <c r="OWB929" s="3"/>
      <c r="OWC929" s="525"/>
      <c r="OWD929" s="3"/>
      <c r="OWE929" s="721"/>
      <c r="OWF929" s="3"/>
      <c r="OWG929" s="525"/>
      <c r="OWH929" s="3"/>
      <c r="OWI929" s="721"/>
      <c r="OWJ929" s="3"/>
      <c r="OWK929" s="525"/>
      <c r="OWL929" s="3"/>
      <c r="OWM929" s="721"/>
      <c r="OWN929" s="3"/>
      <c r="OWO929" s="525"/>
      <c r="OWP929" s="3"/>
      <c r="OWQ929" s="721"/>
      <c r="OWR929" s="3"/>
      <c r="OWS929" s="525"/>
      <c r="OWT929" s="3"/>
      <c r="OWU929" s="721"/>
      <c r="OWV929" s="3"/>
      <c r="OWW929" s="525"/>
      <c r="OWX929" s="3"/>
      <c r="OWY929" s="721"/>
      <c r="OWZ929" s="3"/>
      <c r="OXA929" s="525"/>
      <c r="OXB929" s="3"/>
      <c r="OXC929" s="721"/>
      <c r="OXD929" s="3"/>
      <c r="OXE929" s="525"/>
      <c r="OXF929" s="3"/>
      <c r="OXG929" s="721"/>
      <c r="OXH929" s="3"/>
      <c r="OXI929" s="525"/>
      <c r="OXJ929" s="3"/>
      <c r="OXK929" s="721"/>
      <c r="OXL929" s="3"/>
      <c r="OXM929" s="525"/>
      <c r="OXN929" s="3"/>
      <c r="OXO929" s="721"/>
      <c r="OXP929" s="3"/>
      <c r="OXQ929" s="525"/>
      <c r="OXR929" s="3"/>
      <c r="OXS929" s="721"/>
      <c r="OXT929" s="3"/>
      <c r="OXU929" s="525"/>
      <c r="OXV929" s="3"/>
      <c r="OXW929" s="721"/>
      <c r="OXX929" s="3"/>
      <c r="OXY929" s="525"/>
      <c r="OXZ929" s="3"/>
      <c r="OYA929" s="721"/>
      <c r="OYB929" s="3"/>
      <c r="OYC929" s="525"/>
      <c r="OYD929" s="3"/>
      <c r="OYE929" s="721"/>
      <c r="OYF929" s="3"/>
      <c r="OYG929" s="525"/>
      <c r="OYH929" s="3"/>
      <c r="OYI929" s="721"/>
      <c r="OYJ929" s="3"/>
      <c r="OYK929" s="525"/>
      <c r="OYL929" s="3"/>
      <c r="OYM929" s="721"/>
      <c r="OYN929" s="3"/>
      <c r="OYO929" s="525"/>
      <c r="OYP929" s="3"/>
      <c r="OYQ929" s="721"/>
      <c r="OYR929" s="3"/>
      <c r="OYS929" s="525"/>
      <c r="OYT929" s="3"/>
      <c r="OYU929" s="721"/>
      <c r="OYV929" s="3"/>
      <c r="OYW929" s="525"/>
      <c r="OYX929" s="3"/>
      <c r="OYY929" s="721"/>
      <c r="OYZ929" s="3"/>
      <c r="OZA929" s="525"/>
      <c r="OZB929" s="3"/>
      <c r="OZC929" s="721"/>
      <c r="OZD929" s="3"/>
      <c r="OZE929" s="525"/>
      <c r="OZF929" s="3"/>
      <c r="OZG929" s="721"/>
      <c r="OZH929" s="3"/>
      <c r="OZI929" s="525"/>
      <c r="OZJ929" s="3"/>
      <c r="OZK929" s="721"/>
      <c r="OZL929" s="3"/>
      <c r="OZM929" s="525"/>
      <c r="OZN929" s="3"/>
      <c r="OZO929" s="721"/>
      <c r="OZP929" s="3"/>
      <c r="OZQ929" s="525"/>
      <c r="OZR929" s="3"/>
      <c r="OZS929" s="721"/>
      <c r="OZT929" s="3"/>
      <c r="OZU929" s="525"/>
      <c r="OZV929" s="3"/>
      <c r="OZW929" s="721"/>
      <c r="OZX929" s="3"/>
      <c r="OZY929" s="525"/>
      <c r="OZZ929" s="3"/>
      <c r="PAA929" s="721"/>
      <c r="PAB929" s="3"/>
      <c r="PAC929" s="525"/>
      <c r="PAD929" s="3"/>
      <c r="PAE929" s="721"/>
      <c r="PAF929" s="3"/>
      <c r="PAG929" s="525"/>
      <c r="PAH929" s="3"/>
      <c r="PAI929" s="721"/>
      <c r="PAJ929" s="3"/>
      <c r="PAK929" s="525"/>
      <c r="PAL929" s="3"/>
      <c r="PAM929" s="721"/>
      <c r="PAN929" s="3"/>
      <c r="PAO929" s="525"/>
      <c r="PAP929" s="3"/>
      <c r="PAQ929" s="721"/>
      <c r="PAR929" s="3"/>
      <c r="PAS929" s="525"/>
      <c r="PAT929" s="3"/>
      <c r="PAU929" s="721"/>
      <c r="PAV929" s="3"/>
      <c r="PAW929" s="525"/>
      <c r="PAX929" s="3"/>
      <c r="PAY929" s="721"/>
      <c r="PAZ929" s="3"/>
      <c r="PBA929" s="525"/>
      <c r="PBB929" s="3"/>
      <c r="PBC929" s="721"/>
      <c r="PBD929" s="3"/>
      <c r="PBE929" s="525"/>
      <c r="PBF929" s="3"/>
      <c r="PBG929" s="721"/>
      <c r="PBH929" s="3"/>
      <c r="PBI929" s="525"/>
      <c r="PBJ929" s="3"/>
      <c r="PBK929" s="721"/>
      <c r="PBL929" s="3"/>
      <c r="PBM929" s="525"/>
      <c r="PBN929" s="3"/>
      <c r="PBO929" s="721"/>
      <c r="PBP929" s="3"/>
      <c r="PBQ929" s="525"/>
      <c r="PBR929" s="3"/>
      <c r="PBS929" s="721"/>
      <c r="PBT929" s="3"/>
      <c r="PBU929" s="525"/>
      <c r="PBV929" s="3"/>
      <c r="PBW929" s="721"/>
      <c r="PBX929" s="3"/>
      <c r="PBY929" s="525"/>
      <c r="PBZ929" s="3"/>
      <c r="PCA929" s="721"/>
      <c r="PCB929" s="3"/>
      <c r="PCC929" s="525"/>
      <c r="PCD929" s="3"/>
      <c r="PCE929" s="721"/>
      <c r="PCF929" s="3"/>
      <c r="PCG929" s="525"/>
      <c r="PCH929" s="3"/>
      <c r="PCI929" s="721"/>
      <c r="PCJ929" s="3"/>
      <c r="PCK929" s="525"/>
      <c r="PCL929" s="3"/>
      <c r="PCM929" s="721"/>
      <c r="PCN929" s="3"/>
      <c r="PCO929" s="525"/>
      <c r="PCP929" s="3"/>
      <c r="PCQ929" s="721"/>
      <c r="PCR929" s="3"/>
      <c r="PCS929" s="525"/>
      <c r="PCT929" s="3"/>
      <c r="PCU929" s="721"/>
      <c r="PCV929" s="3"/>
      <c r="PCW929" s="525"/>
      <c r="PCX929" s="3"/>
      <c r="PCY929" s="721"/>
      <c r="PCZ929" s="3"/>
      <c r="PDA929" s="525"/>
      <c r="PDB929" s="3"/>
      <c r="PDC929" s="721"/>
      <c r="PDD929" s="3"/>
      <c r="PDE929" s="525"/>
      <c r="PDF929" s="3"/>
      <c r="PDG929" s="721"/>
      <c r="PDH929" s="3"/>
      <c r="PDI929" s="525"/>
      <c r="PDJ929" s="3"/>
      <c r="PDK929" s="721"/>
      <c r="PDL929" s="3"/>
      <c r="PDM929" s="525"/>
      <c r="PDN929" s="3"/>
      <c r="PDO929" s="721"/>
      <c r="PDP929" s="3"/>
      <c r="PDQ929" s="525"/>
      <c r="PDR929" s="3"/>
      <c r="PDS929" s="721"/>
      <c r="PDT929" s="3"/>
      <c r="PDU929" s="525"/>
      <c r="PDV929" s="3"/>
      <c r="PDW929" s="721"/>
      <c r="PDX929" s="3"/>
      <c r="PDY929" s="525"/>
      <c r="PDZ929" s="3"/>
      <c r="PEA929" s="721"/>
      <c r="PEB929" s="3"/>
      <c r="PEC929" s="525"/>
      <c r="PED929" s="3"/>
      <c r="PEE929" s="721"/>
      <c r="PEF929" s="3"/>
      <c r="PEG929" s="525"/>
      <c r="PEH929" s="3"/>
      <c r="PEI929" s="721"/>
      <c r="PEJ929" s="3"/>
      <c r="PEK929" s="525"/>
      <c r="PEL929" s="3"/>
      <c r="PEM929" s="721"/>
      <c r="PEN929" s="3"/>
      <c r="PEO929" s="525"/>
      <c r="PEP929" s="3"/>
      <c r="PEQ929" s="721"/>
      <c r="PER929" s="3"/>
      <c r="PES929" s="525"/>
      <c r="PET929" s="3"/>
      <c r="PEU929" s="721"/>
      <c r="PEV929" s="3"/>
      <c r="PEW929" s="525"/>
      <c r="PEX929" s="3"/>
      <c r="PEY929" s="721"/>
      <c r="PEZ929" s="3"/>
      <c r="PFA929" s="525"/>
      <c r="PFB929" s="3"/>
      <c r="PFC929" s="721"/>
      <c r="PFD929" s="3"/>
      <c r="PFE929" s="525"/>
      <c r="PFF929" s="3"/>
      <c r="PFG929" s="721"/>
      <c r="PFH929" s="3"/>
      <c r="PFI929" s="525"/>
      <c r="PFJ929" s="3"/>
      <c r="PFK929" s="721"/>
      <c r="PFL929" s="3"/>
      <c r="PFM929" s="525"/>
      <c r="PFN929" s="3"/>
      <c r="PFO929" s="721"/>
      <c r="PFP929" s="3"/>
      <c r="PFQ929" s="525"/>
      <c r="PFR929" s="3"/>
      <c r="PFS929" s="721"/>
      <c r="PFT929" s="3"/>
      <c r="PFU929" s="525"/>
      <c r="PFV929" s="3"/>
      <c r="PFW929" s="721"/>
      <c r="PFX929" s="3"/>
      <c r="PFY929" s="525"/>
      <c r="PFZ929" s="3"/>
      <c r="PGA929" s="721"/>
      <c r="PGB929" s="3"/>
      <c r="PGC929" s="525"/>
      <c r="PGD929" s="3"/>
      <c r="PGE929" s="721"/>
      <c r="PGF929" s="3"/>
      <c r="PGG929" s="525"/>
      <c r="PGH929" s="3"/>
      <c r="PGI929" s="721"/>
      <c r="PGJ929" s="3"/>
      <c r="PGK929" s="525"/>
      <c r="PGL929" s="3"/>
      <c r="PGM929" s="721"/>
      <c r="PGN929" s="3"/>
      <c r="PGO929" s="525"/>
      <c r="PGP929" s="3"/>
      <c r="PGQ929" s="721"/>
      <c r="PGR929" s="3"/>
      <c r="PGS929" s="525"/>
      <c r="PGT929" s="3"/>
      <c r="PGU929" s="721"/>
      <c r="PGV929" s="3"/>
      <c r="PGW929" s="525"/>
      <c r="PGX929" s="3"/>
      <c r="PGY929" s="721"/>
      <c r="PGZ929" s="3"/>
      <c r="PHA929" s="525"/>
      <c r="PHB929" s="3"/>
      <c r="PHC929" s="721"/>
      <c r="PHD929" s="3"/>
      <c r="PHE929" s="525"/>
      <c r="PHF929" s="3"/>
      <c r="PHG929" s="721"/>
      <c r="PHH929" s="3"/>
      <c r="PHI929" s="525"/>
      <c r="PHJ929" s="3"/>
      <c r="PHK929" s="721"/>
      <c r="PHL929" s="3"/>
      <c r="PHM929" s="525"/>
      <c r="PHN929" s="3"/>
      <c r="PHO929" s="721"/>
      <c r="PHP929" s="3"/>
      <c r="PHQ929" s="525"/>
      <c r="PHR929" s="3"/>
      <c r="PHS929" s="721"/>
      <c r="PHT929" s="3"/>
      <c r="PHU929" s="525"/>
      <c r="PHV929" s="3"/>
      <c r="PHW929" s="721"/>
      <c r="PHX929" s="3"/>
      <c r="PHY929" s="525"/>
      <c r="PHZ929" s="3"/>
      <c r="PIA929" s="721"/>
      <c r="PIB929" s="3"/>
      <c r="PIC929" s="525"/>
      <c r="PID929" s="3"/>
      <c r="PIE929" s="721"/>
      <c r="PIF929" s="3"/>
      <c r="PIG929" s="525"/>
      <c r="PIH929" s="3"/>
      <c r="PII929" s="721"/>
      <c r="PIJ929" s="3"/>
      <c r="PIK929" s="525"/>
      <c r="PIL929" s="3"/>
      <c r="PIM929" s="721"/>
      <c r="PIN929" s="3"/>
      <c r="PIO929" s="525"/>
      <c r="PIP929" s="3"/>
      <c r="PIQ929" s="721"/>
      <c r="PIR929" s="3"/>
      <c r="PIS929" s="525"/>
      <c r="PIT929" s="3"/>
      <c r="PIU929" s="721"/>
      <c r="PIV929" s="3"/>
      <c r="PIW929" s="525"/>
      <c r="PIX929" s="3"/>
      <c r="PIY929" s="721"/>
      <c r="PIZ929" s="3"/>
      <c r="PJA929" s="525"/>
      <c r="PJB929" s="3"/>
      <c r="PJC929" s="721"/>
      <c r="PJD929" s="3"/>
      <c r="PJE929" s="525"/>
      <c r="PJF929" s="3"/>
      <c r="PJG929" s="721"/>
      <c r="PJH929" s="3"/>
      <c r="PJI929" s="525"/>
      <c r="PJJ929" s="3"/>
      <c r="PJK929" s="721"/>
      <c r="PJL929" s="3"/>
      <c r="PJM929" s="525"/>
      <c r="PJN929" s="3"/>
      <c r="PJO929" s="721"/>
      <c r="PJP929" s="3"/>
      <c r="PJQ929" s="525"/>
      <c r="PJR929" s="3"/>
      <c r="PJS929" s="721"/>
      <c r="PJT929" s="3"/>
      <c r="PJU929" s="525"/>
      <c r="PJV929" s="3"/>
      <c r="PJW929" s="721"/>
      <c r="PJX929" s="3"/>
      <c r="PJY929" s="525"/>
      <c r="PJZ929" s="3"/>
      <c r="PKA929" s="721"/>
      <c r="PKB929" s="3"/>
      <c r="PKC929" s="525"/>
      <c r="PKD929" s="3"/>
      <c r="PKE929" s="721"/>
      <c r="PKF929" s="3"/>
      <c r="PKG929" s="525"/>
      <c r="PKH929" s="3"/>
      <c r="PKI929" s="721"/>
      <c r="PKJ929" s="3"/>
      <c r="PKK929" s="525"/>
      <c r="PKL929" s="3"/>
      <c r="PKM929" s="721"/>
      <c r="PKN929" s="3"/>
      <c r="PKO929" s="525"/>
      <c r="PKP929" s="3"/>
      <c r="PKQ929" s="721"/>
      <c r="PKR929" s="3"/>
      <c r="PKS929" s="525"/>
      <c r="PKT929" s="3"/>
      <c r="PKU929" s="721"/>
      <c r="PKV929" s="3"/>
      <c r="PKW929" s="525"/>
      <c r="PKX929" s="3"/>
      <c r="PKY929" s="721"/>
      <c r="PKZ929" s="3"/>
      <c r="PLA929" s="525"/>
      <c r="PLB929" s="3"/>
      <c r="PLC929" s="721"/>
      <c r="PLD929" s="3"/>
      <c r="PLE929" s="525"/>
      <c r="PLF929" s="3"/>
      <c r="PLG929" s="721"/>
      <c r="PLH929" s="3"/>
      <c r="PLI929" s="525"/>
      <c r="PLJ929" s="3"/>
      <c r="PLK929" s="721"/>
      <c r="PLL929" s="3"/>
      <c r="PLM929" s="525"/>
      <c r="PLN929" s="3"/>
      <c r="PLO929" s="721"/>
      <c r="PLP929" s="3"/>
      <c r="PLQ929" s="525"/>
      <c r="PLR929" s="3"/>
      <c r="PLS929" s="721"/>
      <c r="PLT929" s="3"/>
      <c r="PLU929" s="525"/>
      <c r="PLV929" s="3"/>
      <c r="PLW929" s="721"/>
      <c r="PLX929" s="3"/>
      <c r="PLY929" s="525"/>
      <c r="PLZ929" s="3"/>
      <c r="PMA929" s="721"/>
      <c r="PMB929" s="3"/>
      <c r="PMC929" s="525"/>
      <c r="PMD929" s="3"/>
      <c r="PME929" s="721"/>
      <c r="PMF929" s="3"/>
      <c r="PMG929" s="525"/>
      <c r="PMH929" s="3"/>
      <c r="PMI929" s="721"/>
      <c r="PMJ929" s="3"/>
      <c r="PMK929" s="525"/>
      <c r="PML929" s="3"/>
      <c r="PMM929" s="721"/>
      <c r="PMN929" s="3"/>
      <c r="PMO929" s="525"/>
      <c r="PMP929" s="3"/>
      <c r="PMQ929" s="721"/>
      <c r="PMR929" s="3"/>
      <c r="PMS929" s="525"/>
      <c r="PMT929" s="3"/>
      <c r="PMU929" s="721"/>
      <c r="PMV929" s="3"/>
      <c r="PMW929" s="525"/>
      <c r="PMX929" s="3"/>
      <c r="PMY929" s="721"/>
      <c r="PMZ929" s="3"/>
      <c r="PNA929" s="525"/>
      <c r="PNB929" s="3"/>
      <c r="PNC929" s="721"/>
      <c r="PND929" s="3"/>
      <c r="PNE929" s="525"/>
      <c r="PNF929" s="3"/>
      <c r="PNG929" s="721"/>
      <c r="PNH929" s="3"/>
      <c r="PNI929" s="525"/>
      <c r="PNJ929" s="3"/>
      <c r="PNK929" s="721"/>
      <c r="PNL929" s="3"/>
      <c r="PNM929" s="525"/>
      <c r="PNN929" s="3"/>
      <c r="PNO929" s="721"/>
      <c r="PNP929" s="3"/>
      <c r="PNQ929" s="525"/>
      <c r="PNR929" s="3"/>
      <c r="PNS929" s="721"/>
      <c r="PNT929" s="3"/>
      <c r="PNU929" s="525"/>
      <c r="PNV929" s="3"/>
      <c r="PNW929" s="721"/>
      <c r="PNX929" s="3"/>
      <c r="PNY929" s="525"/>
      <c r="PNZ929" s="3"/>
      <c r="POA929" s="721"/>
      <c r="POB929" s="3"/>
      <c r="POC929" s="525"/>
      <c r="POD929" s="3"/>
      <c r="POE929" s="721"/>
      <c r="POF929" s="3"/>
      <c r="POG929" s="525"/>
      <c r="POH929" s="3"/>
      <c r="POI929" s="721"/>
      <c r="POJ929" s="3"/>
      <c r="POK929" s="525"/>
      <c r="POL929" s="3"/>
      <c r="POM929" s="721"/>
      <c r="PON929" s="3"/>
      <c r="POO929" s="525"/>
      <c r="POP929" s="3"/>
      <c r="POQ929" s="721"/>
      <c r="POR929" s="3"/>
      <c r="POS929" s="525"/>
      <c r="POT929" s="3"/>
      <c r="POU929" s="721"/>
      <c r="POV929" s="3"/>
      <c r="POW929" s="525"/>
      <c r="POX929" s="3"/>
      <c r="POY929" s="721"/>
      <c r="POZ929" s="3"/>
      <c r="PPA929" s="525"/>
      <c r="PPB929" s="3"/>
      <c r="PPC929" s="721"/>
      <c r="PPD929" s="3"/>
      <c r="PPE929" s="525"/>
      <c r="PPF929" s="3"/>
      <c r="PPG929" s="721"/>
      <c r="PPH929" s="3"/>
      <c r="PPI929" s="525"/>
      <c r="PPJ929" s="3"/>
      <c r="PPK929" s="721"/>
      <c r="PPL929" s="3"/>
      <c r="PPM929" s="525"/>
      <c r="PPN929" s="3"/>
      <c r="PPO929" s="721"/>
      <c r="PPP929" s="3"/>
      <c r="PPQ929" s="525"/>
      <c r="PPR929" s="3"/>
      <c r="PPS929" s="721"/>
      <c r="PPT929" s="3"/>
      <c r="PPU929" s="525"/>
      <c r="PPV929" s="3"/>
      <c r="PPW929" s="721"/>
      <c r="PPX929" s="3"/>
      <c r="PPY929" s="525"/>
      <c r="PPZ929" s="3"/>
      <c r="PQA929" s="721"/>
      <c r="PQB929" s="3"/>
      <c r="PQC929" s="525"/>
      <c r="PQD929" s="3"/>
      <c r="PQE929" s="721"/>
      <c r="PQF929" s="3"/>
      <c r="PQG929" s="525"/>
      <c r="PQH929" s="3"/>
      <c r="PQI929" s="721"/>
      <c r="PQJ929" s="3"/>
      <c r="PQK929" s="525"/>
      <c r="PQL929" s="3"/>
      <c r="PQM929" s="721"/>
      <c r="PQN929" s="3"/>
      <c r="PQO929" s="525"/>
      <c r="PQP929" s="3"/>
      <c r="PQQ929" s="721"/>
      <c r="PQR929" s="3"/>
      <c r="PQS929" s="525"/>
      <c r="PQT929" s="3"/>
      <c r="PQU929" s="721"/>
      <c r="PQV929" s="3"/>
      <c r="PQW929" s="525"/>
      <c r="PQX929" s="3"/>
      <c r="PQY929" s="721"/>
      <c r="PQZ929" s="3"/>
      <c r="PRA929" s="525"/>
      <c r="PRB929" s="3"/>
      <c r="PRC929" s="721"/>
      <c r="PRD929" s="3"/>
      <c r="PRE929" s="525"/>
      <c r="PRF929" s="3"/>
      <c r="PRG929" s="721"/>
      <c r="PRH929" s="3"/>
      <c r="PRI929" s="525"/>
      <c r="PRJ929" s="3"/>
      <c r="PRK929" s="721"/>
      <c r="PRL929" s="3"/>
      <c r="PRM929" s="525"/>
      <c r="PRN929" s="3"/>
      <c r="PRO929" s="721"/>
      <c r="PRP929" s="3"/>
      <c r="PRQ929" s="525"/>
      <c r="PRR929" s="3"/>
      <c r="PRS929" s="721"/>
      <c r="PRT929" s="3"/>
      <c r="PRU929" s="525"/>
      <c r="PRV929" s="3"/>
      <c r="PRW929" s="721"/>
      <c r="PRX929" s="3"/>
      <c r="PRY929" s="525"/>
      <c r="PRZ929" s="3"/>
      <c r="PSA929" s="721"/>
      <c r="PSB929" s="3"/>
      <c r="PSC929" s="525"/>
      <c r="PSD929" s="3"/>
      <c r="PSE929" s="721"/>
      <c r="PSF929" s="3"/>
      <c r="PSG929" s="525"/>
      <c r="PSH929" s="3"/>
      <c r="PSI929" s="721"/>
      <c r="PSJ929" s="3"/>
      <c r="PSK929" s="525"/>
      <c r="PSL929" s="3"/>
      <c r="PSM929" s="721"/>
      <c r="PSN929" s="3"/>
      <c r="PSO929" s="525"/>
      <c r="PSP929" s="3"/>
      <c r="PSQ929" s="721"/>
      <c r="PSR929" s="3"/>
      <c r="PSS929" s="525"/>
      <c r="PST929" s="3"/>
      <c r="PSU929" s="721"/>
      <c r="PSV929" s="3"/>
      <c r="PSW929" s="525"/>
      <c r="PSX929" s="3"/>
      <c r="PSY929" s="721"/>
      <c r="PSZ929" s="3"/>
      <c r="PTA929" s="525"/>
      <c r="PTB929" s="3"/>
      <c r="PTC929" s="721"/>
      <c r="PTD929" s="3"/>
      <c r="PTE929" s="525"/>
      <c r="PTF929" s="3"/>
      <c r="PTG929" s="721"/>
      <c r="PTH929" s="3"/>
      <c r="PTI929" s="525"/>
      <c r="PTJ929" s="3"/>
      <c r="PTK929" s="721"/>
      <c r="PTL929" s="3"/>
      <c r="PTM929" s="525"/>
      <c r="PTN929" s="3"/>
      <c r="PTO929" s="721"/>
      <c r="PTP929" s="3"/>
      <c r="PTQ929" s="525"/>
      <c r="PTR929" s="3"/>
      <c r="PTS929" s="721"/>
      <c r="PTT929" s="3"/>
      <c r="PTU929" s="525"/>
      <c r="PTV929" s="3"/>
      <c r="PTW929" s="721"/>
      <c r="PTX929" s="3"/>
      <c r="PTY929" s="525"/>
      <c r="PTZ929" s="3"/>
      <c r="PUA929" s="721"/>
      <c r="PUB929" s="3"/>
      <c r="PUC929" s="525"/>
      <c r="PUD929" s="3"/>
      <c r="PUE929" s="721"/>
      <c r="PUF929" s="3"/>
      <c r="PUG929" s="525"/>
      <c r="PUH929" s="3"/>
      <c r="PUI929" s="721"/>
      <c r="PUJ929" s="3"/>
      <c r="PUK929" s="525"/>
      <c r="PUL929" s="3"/>
      <c r="PUM929" s="721"/>
      <c r="PUN929" s="3"/>
      <c r="PUO929" s="525"/>
      <c r="PUP929" s="3"/>
      <c r="PUQ929" s="721"/>
      <c r="PUR929" s="3"/>
      <c r="PUS929" s="525"/>
      <c r="PUT929" s="3"/>
      <c r="PUU929" s="721"/>
      <c r="PUV929" s="3"/>
      <c r="PUW929" s="525"/>
      <c r="PUX929" s="3"/>
      <c r="PUY929" s="721"/>
      <c r="PUZ929" s="3"/>
      <c r="PVA929" s="525"/>
      <c r="PVB929" s="3"/>
      <c r="PVC929" s="721"/>
      <c r="PVD929" s="3"/>
      <c r="PVE929" s="525"/>
      <c r="PVF929" s="3"/>
      <c r="PVG929" s="721"/>
      <c r="PVH929" s="3"/>
      <c r="PVI929" s="525"/>
      <c r="PVJ929" s="3"/>
      <c r="PVK929" s="721"/>
      <c r="PVL929" s="3"/>
      <c r="PVM929" s="525"/>
      <c r="PVN929" s="3"/>
      <c r="PVO929" s="721"/>
      <c r="PVP929" s="3"/>
      <c r="PVQ929" s="525"/>
      <c r="PVR929" s="3"/>
      <c r="PVS929" s="721"/>
      <c r="PVT929" s="3"/>
      <c r="PVU929" s="525"/>
      <c r="PVV929" s="3"/>
      <c r="PVW929" s="721"/>
      <c r="PVX929" s="3"/>
      <c r="PVY929" s="525"/>
      <c r="PVZ929" s="3"/>
      <c r="PWA929" s="721"/>
      <c r="PWB929" s="3"/>
      <c r="PWC929" s="525"/>
      <c r="PWD929" s="3"/>
      <c r="PWE929" s="721"/>
      <c r="PWF929" s="3"/>
      <c r="PWG929" s="525"/>
      <c r="PWH929" s="3"/>
      <c r="PWI929" s="721"/>
      <c r="PWJ929" s="3"/>
      <c r="PWK929" s="525"/>
      <c r="PWL929" s="3"/>
      <c r="PWM929" s="721"/>
      <c r="PWN929" s="3"/>
      <c r="PWO929" s="525"/>
      <c r="PWP929" s="3"/>
      <c r="PWQ929" s="721"/>
      <c r="PWR929" s="3"/>
      <c r="PWS929" s="525"/>
      <c r="PWT929" s="3"/>
      <c r="PWU929" s="721"/>
      <c r="PWV929" s="3"/>
      <c r="PWW929" s="525"/>
      <c r="PWX929" s="3"/>
      <c r="PWY929" s="721"/>
      <c r="PWZ929" s="3"/>
      <c r="PXA929" s="525"/>
      <c r="PXB929" s="3"/>
      <c r="PXC929" s="721"/>
      <c r="PXD929" s="3"/>
      <c r="PXE929" s="525"/>
      <c r="PXF929" s="3"/>
      <c r="PXG929" s="721"/>
      <c r="PXH929" s="3"/>
      <c r="PXI929" s="525"/>
      <c r="PXJ929" s="3"/>
      <c r="PXK929" s="721"/>
      <c r="PXL929" s="3"/>
      <c r="PXM929" s="525"/>
      <c r="PXN929" s="3"/>
      <c r="PXO929" s="721"/>
      <c r="PXP929" s="3"/>
      <c r="PXQ929" s="525"/>
      <c r="PXR929" s="3"/>
      <c r="PXS929" s="721"/>
      <c r="PXT929" s="3"/>
      <c r="PXU929" s="525"/>
      <c r="PXV929" s="3"/>
      <c r="PXW929" s="721"/>
      <c r="PXX929" s="3"/>
      <c r="PXY929" s="525"/>
      <c r="PXZ929" s="3"/>
      <c r="PYA929" s="721"/>
      <c r="PYB929" s="3"/>
      <c r="PYC929" s="525"/>
      <c r="PYD929" s="3"/>
      <c r="PYE929" s="721"/>
      <c r="PYF929" s="3"/>
      <c r="PYG929" s="525"/>
      <c r="PYH929" s="3"/>
      <c r="PYI929" s="721"/>
      <c r="PYJ929" s="3"/>
      <c r="PYK929" s="525"/>
      <c r="PYL929" s="3"/>
      <c r="PYM929" s="721"/>
      <c r="PYN929" s="3"/>
      <c r="PYO929" s="525"/>
      <c r="PYP929" s="3"/>
      <c r="PYQ929" s="721"/>
      <c r="PYR929" s="3"/>
      <c r="PYS929" s="525"/>
      <c r="PYT929" s="3"/>
      <c r="PYU929" s="721"/>
      <c r="PYV929" s="3"/>
      <c r="PYW929" s="525"/>
      <c r="PYX929" s="3"/>
      <c r="PYY929" s="721"/>
      <c r="PYZ929" s="3"/>
      <c r="PZA929" s="525"/>
      <c r="PZB929" s="3"/>
      <c r="PZC929" s="721"/>
      <c r="PZD929" s="3"/>
      <c r="PZE929" s="525"/>
      <c r="PZF929" s="3"/>
      <c r="PZG929" s="721"/>
      <c r="PZH929" s="3"/>
      <c r="PZI929" s="525"/>
      <c r="PZJ929" s="3"/>
      <c r="PZK929" s="721"/>
      <c r="PZL929" s="3"/>
      <c r="PZM929" s="525"/>
      <c r="PZN929" s="3"/>
      <c r="PZO929" s="721"/>
      <c r="PZP929" s="3"/>
      <c r="PZQ929" s="525"/>
      <c r="PZR929" s="3"/>
      <c r="PZS929" s="721"/>
      <c r="PZT929" s="3"/>
      <c r="PZU929" s="525"/>
      <c r="PZV929" s="3"/>
      <c r="PZW929" s="721"/>
      <c r="PZX929" s="3"/>
      <c r="PZY929" s="525"/>
      <c r="PZZ929" s="3"/>
      <c r="QAA929" s="721"/>
      <c r="QAB929" s="3"/>
      <c r="QAC929" s="525"/>
      <c r="QAD929" s="3"/>
      <c r="QAE929" s="721"/>
      <c r="QAF929" s="3"/>
      <c r="QAG929" s="525"/>
      <c r="QAH929" s="3"/>
      <c r="QAI929" s="721"/>
      <c r="QAJ929" s="3"/>
      <c r="QAK929" s="525"/>
      <c r="QAL929" s="3"/>
      <c r="QAM929" s="721"/>
      <c r="QAN929" s="3"/>
      <c r="QAO929" s="525"/>
      <c r="QAP929" s="3"/>
      <c r="QAQ929" s="721"/>
      <c r="QAR929" s="3"/>
      <c r="QAS929" s="525"/>
      <c r="QAT929" s="3"/>
      <c r="QAU929" s="721"/>
      <c r="QAV929" s="3"/>
      <c r="QAW929" s="525"/>
      <c r="QAX929" s="3"/>
      <c r="QAY929" s="721"/>
      <c r="QAZ929" s="3"/>
      <c r="QBA929" s="525"/>
      <c r="QBB929" s="3"/>
      <c r="QBC929" s="721"/>
      <c r="QBD929" s="3"/>
      <c r="QBE929" s="525"/>
      <c r="QBF929" s="3"/>
      <c r="QBG929" s="721"/>
      <c r="QBH929" s="3"/>
      <c r="QBI929" s="525"/>
      <c r="QBJ929" s="3"/>
      <c r="QBK929" s="721"/>
      <c r="QBL929" s="3"/>
      <c r="QBM929" s="525"/>
      <c r="QBN929" s="3"/>
      <c r="QBO929" s="721"/>
      <c r="QBP929" s="3"/>
      <c r="QBQ929" s="525"/>
      <c r="QBR929" s="3"/>
      <c r="QBS929" s="721"/>
      <c r="QBT929" s="3"/>
      <c r="QBU929" s="525"/>
      <c r="QBV929" s="3"/>
      <c r="QBW929" s="721"/>
      <c r="QBX929" s="3"/>
      <c r="QBY929" s="525"/>
      <c r="QBZ929" s="3"/>
      <c r="QCA929" s="721"/>
      <c r="QCB929" s="3"/>
      <c r="QCC929" s="525"/>
      <c r="QCD929" s="3"/>
      <c r="QCE929" s="721"/>
      <c r="QCF929" s="3"/>
      <c r="QCG929" s="525"/>
      <c r="QCH929" s="3"/>
      <c r="QCI929" s="721"/>
      <c r="QCJ929" s="3"/>
      <c r="QCK929" s="525"/>
      <c r="QCL929" s="3"/>
      <c r="QCM929" s="721"/>
      <c r="QCN929" s="3"/>
      <c r="QCO929" s="525"/>
      <c r="QCP929" s="3"/>
      <c r="QCQ929" s="721"/>
      <c r="QCR929" s="3"/>
      <c r="QCS929" s="525"/>
      <c r="QCT929" s="3"/>
      <c r="QCU929" s="721"/>
      <c r="QCV929" s="3"/>
      <c r="QCW929" s="525"/>
      <c r="QCX929" s="3"/>
      <c r="QCY929" s="721"/>
      <c r="QCZ929" s="3"/>
      <c r="QDA929" s="525"/>
      <c r="QDB929" s="3"/>
      <c r="QDC929" s="721"/>
      <c r="QDD929" s="3"/>
      <c r="QDE929" s="525"/>
      <c r="QDF929" s="3"/>
      <c r="QDG929" s="721"/>
      <c r="QDH929" s="3"/>
      <c r="QDI929" s="525"/>
      <c r="QDJ929" s="3"/>
      <c r="QDK929" s="721"/>
      <c r="QDL929" s="3"/>
      <c r="QDM929" s="525"/>
      <c r="QDN929" s="3"/>
      <c r="QDO929" s="721"/>
      <c r="QDP929" s="3"/>
      <c r="QDQ929" s="525"/>
      <c r="QDR929" s="3"/>
      <c r="QDS929" s="721"/>
      <c r="QDT929" s="3"/>
      <c r="QDU929" s="525"/>
      <c r="QDV929" s="3"/>
      <c r="QDW929" s="721"/>
      <c r="QDX929" s="3"/>
      <c r="QDY929" s="525"/>
      <c r="QDZ929" s="3"/>
      <c r="QEA929" s="721"/>
      <c r="QEB929" s="3"/>
      <c r="QEC929" s="525"/>
      <c r="QED929" s="3"/>
      <c r="QEE929" s="721"/>
      <c r="QEF929" s="3"/>
      <c r="QEG929" s="525"/>
      <c r="QEH929" s="3"/>
      <c r="QEI929" s="721"/>
      <c r="QEJ929" s="3"/>
      <c r="QEK929" s="525"/>
      <c r="QEL929" s="3"/>
      <c r="QEM929" s="721"/>
      <c r="QEN929" s="3"/>
      <c r="QEO929" s="525"/>
      <c r="QEP929" s="3"/>
      <c r="QEQ929" s="721"/>
      <c r="QER929" s="3"/>
      <c r="QES929" s="525"/>
      <c r="QET929" s="3"/>
      <c r="QEU929" s="721"/>
      <c r="QEV929" s="3"/>
      <c r="QEW929" s="525"/>
      <c r="QEX929" s="3"/>
      <c r="QEY929" s="721"/>
      <c r="QEZ929" s="3"/>
      <c r="QFA929" s="525"/>
      <c r="QFB929" s="3"/>
      <c r="QFC929" s="721"/>
      <c r="QFD929" s="3"/>
      <c r="QFE929" s="525"/>
      <c r="QFF929" s="3"/>
      <c r="QFG929" s="721"/>
      <c r="QFH929" s="3"/>
      <c r="QFI929" s="525"/>
      <c r="QFJ929" s="3"/>
      <c r="QFK929" s="721"/>
      <c r="QFL929" s="3"/>
      <c r="QFM929" s="525"/>
      <c r="QFN929" s="3"/>
      <c r="QFO929" s="721"/>
      <c r="QFP929" s="3"/>
      <c r="QFQ929" s="525"/>
      <c r="QFR929" s="3"/>
      <c r="QFS929" s="721"/>
      <c r="QFT929" s="3"/>
      <c r="QFU929" s="525"/>
      <c r="QFV929" s="3"/>
      <c r="QFW929" s="721"/>
      <c r="QFX929" s="3"/>
      <c r="QFY929" s="525"/>
      <c r="QFZ929" s="3"/>
      <c r="QGA929" s="721"/>
      <c r="QGB929" s="3"/>
      <c r="QGC929" s="525"/>
      <c r="QGD929" s="3"/>
      <c r="QGE929" s="721"/>
      <c r="QGF929" s="3"/>
      <c r="QGG929" s="525"/>
      <c r="QGH929" s="3"/>
      <c r="QGI929" s="721"/>
      <c r="QGJ929" s="3"/>
      <c r="QGK929" s="525"/>
      <c r="QGL929" s="3"/>
      <c r="QGM929" s="721"/>
      <c r="QGN929" s="3"/>
      <c r="QGO929" s="525"/>
      <c r="QGP929" s="3"/>
      <c r="QGQ929" s="721"/>
      <c r="QGR929" s="3"/>
      <c r="QGS929" s="525"/>
      <c r="QGT929" s="3"/>
      <c r="QGU929" s="721"/>
      <c r="QGV929" s="3"/>
      <c r="QGW929" s="525"/>
      <c r="QGX929" s="3"/>
      <c r="QGY929" s="721"/>
      <c r="QGZ929" s="3"/>
      <c r="QHA929" s="525"/>
      <c r="QHB929" s="3"/>
      <c r="QHC929" s="721"/>
      <c r="QHD929" s="3"/>
      <c r="QHE929" s="525"/>
      <c r="QHF929" s="3"/>
      <c r="QHG929" s="721"/>
      <c r="QHH929" s="3"/>
      <c r="QHI929" s="525"/>
      <c r="QHJ929" s="3"/>
      <c r="QHK929" s="721"/>
      <c r="QHL929" s="3"/>
      <c r="QHM929" s="525"/>
      <c r="QHN929" s="3"/>
      <c r="QHO929" s="721"/>
      <c r="QHP929" s="3"/>
      <c r="QHQ929" s="525"/>
      <c r="QHR929" s="3"/>
      <c r="QHS929" s="721"/>
      <c r="QHT929" s="3"/>
      <c r="QHU929" s="525"/>
      <c r="QHV929" s="3"/>
      <c r="QHW929" s="721"/>
      <c r="QHX929" s="3"/>
      <c r="QHY929" s="525"/>
      <c r="QHZ929" s="3"/>
      <c r="QIA929" s="721"/>
      <c r="QIB929" s="3"/>
      <c r="QIC929" s="525"/>
      <c r="QID929" s="3"/>
      <c r="QIE929" s="721"/>
      <c r="QIF929" s="3"/>
      <c r="QIG929" s="525"/>
      <c r="QIH929" s="3"/>
      <c r="QII929" s="721"/>
      <c r="QIJ929" s="3"/>
      <c r="QIK929" s="525"/>
      <c r="QIL929" s="3"/>
      <c r="QIM929" s="721"/>
      <c r="QIN929" s="3"/>
      <c r="QIO929" s="525"/>
      <c r="QIP929" s="3"/>
      <c r="QIQ929" s="721"/>
      <c r="QIR929" s="3"/>
      <c r="QIS929" s="525"/>
      <c r="QIT929" s="3"/>
      <c r="QIU929" s="721"/>
      <c r="QIV929" s="3"/>
      <c r="QIW929" s="525"/>
      <c r="QIX929" s="3"/>
      <c r="QIY929" s="721"/>
      <c r="QIZ929" s="3"/>
      <c r="QJA929" s="525"/>
      <c r="QJB929" s="3"/>
      <c r="QJC929" s="721"/>
      <c r="QJD929" s="3"/>
      <c r="QJE929" s="525"/>
      <c r="QJF929" s="3"/>
      <c r="QJG929" s="721"/>
      <c r="QJH929" s="3"/>
      <c r="QJI929" s="525"/>
      <c r="QJJ929" s="3"/>
      <c r="QJK929" s="721"/>
      <c r="QJL929" s="3"/>
      <c r="QJM929" s="525"/>
      <c r="QJN929" s="3"/>
      <c r="QJO929" s="721"/>
      <c r="QJP929" s="3"/>
      <c r="QJQ929" s="525"/>
      <c r="QJR929" s="3"/>
      <c r="QJS929" s="721"/>
      <c r="QJT929" s="3"/>
      <c r="QJU929" s="525"/>
      <c r="QJV929" s="3"/>
      <c r="QJW929" s="721"/>
      <c r="QJX929" s="3"/>
      <c r="QJY929" s="525"/>
      <c r="QJZ929" s="3"/>
      <c r="QKA929" s="721"/>
      <c r="QKB929" s="3"/>
      <c r="QKC929" s="525"/>
      <c r="QKD929" s="3"/>
      <c r="QKE929" s="721"/>
      <c r="QKF929" s="3"/>
      <c r="QKG929" s="525"/>
      <c r="QKH929" s="3"/>
      <c r="QKI929" s="721"/>
      <c r="QKJ929" s="3"/>
      <c r="QKK929" s="525"/>
      <c r="QKL929" s="3"/>
      <c r="QKM929" s="721"/>
      <c r="QKN929" s="3"/>
      <c r="QKO929" s="525"/>
      <c r="QKP929" s="3"/>
      <c r="QKQ929" s="721"/>
      <c r="QKR929" s="3"/>
      <c r="QKS929" s="525"/>
      <c r="QKT929" s="3"/>
      <c r="QKU929" s="721"/>
      <c r="QKV929" s="3"/>
      <c r="QKW929" s="525"/>
      <c r="QKX929" s="3"/>
      <c r="QKY929" s="721"/>
      <c r="QKZ929" s="3"/>
      <c r="QLA929" s="525"/>
      <c r="QLB929" s="3"/>
      <c r="QLC929" s="721"/>
      <c r="QLD929" s="3"/>
      <c r="QLE929" s="525"/>
      <c r="QLF929" s="3"/>
      <c r="QLG929" s="721"/>
      <c r="QLH929" s="3"/>
      <c r="QLI929" s="525"/>
      <c r="QLJ929" s="3"/>
      <c r="QLK929" s="721"/>
      <c r="QLL929" s="3"/>
      <c r="QLM929" s="525"/>
      <c r="QLN929" s="3"/>
      <c r="QLO929" s="721"/>
      <c r="QLP929" s="3"/>
      <c r="QLQ929" s="525"/>
      <c r="QLR929" s="3"/>
      <c r="QLS929" s="721"/>
      <c r="QLT929" s="3"/>
      <c r="QLU929" s="525"/>
      <c r="QLV929" s="3"/>
      <c r="QLW929" s="721"/>
      <c r="QLX929" s="3"/>
      <c r="QLY929" s="525"/>
      <c r="QLZ929" s="3"/>
      <c r="QMA929" s="721"/>
      <c r="QMB929" s="3"/>
      <c r="QMC929" s="525"/>
      <c r="QMD929" s="3"/>
      <c r="QME929" s="721"/>
      <c r="QMF929" s="3"/>
      <c r="QMG929" s="525"/>
      <c r="QMH929" s="3"/>
      <c r="QMI929" s="721"/>
      <c r="QMJ929" s="3"/>
      <c r="QMK929" s="525"/>
      <c r="QML929" s="3"/>
      <c r="QMM929" s="721"/>
      <c r="QMN929" s="3"/>
      <c r="QMO929" s="525"/>
      <c r="QMP929" s="3"/>
      <c r="QMQ929" s="721"/>
      <c r="QMR929" s="3"/>
      <c r="QMS929" s="525"/>
      <c r="QMT929" s="3"/>
      <c r="QMU929" s="721"/>
      <c r="QMV929" s="3"/>
      <c r="QMW929" s="525"/>
      <c r="QMX929" s="3"/>
      <c r="QMY929" s="721"/>
      <c r="QMZ929" s="3"/>
      <c r="QNA929" s="525"/>
      <c r="QNB929" s="3"/>
      <c r="QNC929" s="721"/>
      <c r="QND929" s="3"/>
      <c r="QNE929" s="525"/>
      <c r="QNF929" s="3"/>
      <c r="QNG929" s="721"/>
      <c r="QNH929" s="3"/>
      <c r="QNI929" s="525"/>
      <c r="QNJ929" s="3"/>
      <c r="QNK929" s="721"/>
      <c r="QNL929" s="3"/>
      <c r="QNM929" s="525"/>
      <c r="QNN929" s="3"/>
      <c r="QNO929" s="721"/>
      <c r="QNP929" s="3"/>
      <c r="QNQ929" s="525"/>
      <c r="QNR929" s="3"/>
      <c r="QNS929" s="721"/>
      <c r="QNT929" s="3"/>
      <c r="QNU929" s="525"/>
      <c r="QNV929" s="3"/>
      <c r="QNW929" s="721"/>
      <c r="QNX929" s="3"/>
      <c r="QNY929" s="525"/>
      <c r="QNZ929" s="3"/>
      <c r="QOA929" s="721"/>
      <c r="QOB929" s="3"/>
      <c r="QOC929" s="525"/>
      <c r="QOD929" s="3"/>
      <c r="QOE929" s="721"/>
      <c r="QOF929" s="3"/>
      <c r="QOG929" s="525"/>
      <c r="QOH929" s="3"/>
      <c r="QOI929" s="721"/>
      <c r="QOJ929" s="3"/>
      <c r="QOK929" s="525"/>
      <c r="QOL929" s="3"/>
      <c r="QOM929" s="721"/>
      <c r="QON929" s="3"/>
      <c r="QOO929" s="525"/>
      <c r="QOP929" s="3"/>
      <c r="QOQ929" s="721"/>
      <c r="QOR929" s="3"/>
      <c r="QOS929" s="525"/>
      <c r="QOT929" s="3"/>
      <c r="QOU929" s="721"/>
      <c r="QOV929" s="3"/>
      <c r="QOW929" s="525"/>
      <c r="QOX929" s="3"/>
      <c r="QOY929" s="721"/>
      <c r="QOZ929" s="3"/>
      <c r="QPA929" s="525"/>
      <c r="QPB929" s="3"/>
      <c r="QPC929" s="721"/>
      <c r="QPD929" s="3"/>
      <c r="QPE929" s="525"/>
      <c r="QPF929" s="3"/>
      <c r="QPG929" s="721"/>
      <c r="QPH929" s="3"/>
      <c r="QPI929" s="525"/>
      <c r="QPJ929" s="3"/>
      <c r="QPK929" s="721"/>
      <c r="QPL929" s="3"/>
      <c r="QPM929" s="525"/>
      <c r="QPN929" s="3"/>
      <c r="QPO929" s="721"/>
      <c r="QPP929" s="3"/>
      <c r="QPQ929" s="525"/>
      <c r="QPR929" s="3"/>
      <c r="QPS929" s="721"/>
      <c r="QPT929" s="3"/>
      <c r="QPU929" s="525"/>
      <c r="QPV929" s="3"/>
      <c r="QPW929" s="721"/>
      <c r="QPX929" s="3"/>
      <c r="QPY929" s="525"/>
      <c r="QPZ929" s="3"/>
      <c r="QQA929" s="721"/>
      <c r="QQB929" s="3"/>
      <c r="QQC929" s="525"/>
      <c r="QQD929" s="3"/>
      <c r="QQE929" s="721"/>
      <c r="QQF929" s="3"/>
      <c r="QQG929" s="525"/>
      <c r="QQH929" s="3"/>
      <c r="QQI929" s="721"/>
      <c r="QQJ929" s="3"/>
      <c r="QQK929" s="525"/>
      <c r="QQL929" s="3"/>
      <c r="QQM929" s="721"/>
      <c r="QQN929" s="3"/>
      <c r="QQO929" s="525"/>
      <c r="QQP929" s="3"/>
      <c r="QQQ929" s="721"/>
      <c r="QQR929" s="3"/>
      <c r="QQS929" s="525"/>
      <c r="QQT929" s="3"/>
      <c r="QQU929" s="721"/>
      <c r="QQV929" s="3"/>
      <c r="QQW929" s="525"/>
      <c r="QQX929" s="3"/>
      <c r="QQY929" s="721"/>
      <c r="QQZ929" s="3"/>
      <c r="QRA929" s="525"/>
      <c r="QRB929" s="3"/>
      <c r="QRC929" s="721"/>
      <c r="QRD929" s="3"/>
      <c r="QRE929" s="525"/>
      <c r="QRF929" s="3"/>
      <c r="QRG929" s="721"/>
      <c r="QRH929" s="3"/>
      <c r="QRI929" s="525"/>
      <c r="QRJ929" s="3"/>
      <c r="QRK929" s="721"/>
      <c r="QRL929" s="3"/>
      <c r="QRM929" s="525"/>
      <c r="QRN929" s="3"/>
      <c r="QRO929" s="721"/>
      <c r="QRP929" s="3"/>
      <c r="QRQ929" s="525"/>
      <c r="QRR929" s="3"/>
      <c r="QRS929" s="721"/>
      <c r="QRT929" s="3"/>
      <c r="QRU929" s="525"/>
      <c r="QRV929" s="3"/>
      <c r="QRW929" s="721"/>
      <c r="QRX929" s="3"/>
      <c r="QRY929" s="525"/>
      <c r="QRZ929" s="3"/>
      <c r="QSA929" s="721"/>
      <c r="QSB929" s="3"/>
      <c r="QSC929" s="525"/>
      <c r="QSD929" s="3"/>
      <c r="QSE929" s="721"/>
      <c r="QSF929" s="3"/>
      <c r="QSG929" s="525"/>
      <c r="QSH929" s="3"/>
      <c r="QSI929" s="721"/>
      <c r="QSJ929" s="3"/>
      <c r="QSK929" s="525"/>
      <c r="QSL929" s="3"/>
      <c r="QSM929" s="721"/>
      <c r="QSN929" s="3"/>
      <c r="QSO929" s="525"/>
      <c r="QSP929" s="3"/>
      <c r="QSQ929" s="721"/>
      <c r="QSR929" s="3"/>
      <c r="QSS929" s="525"/>
      <c r="QST929" s="3"/>
      <c r="QSU929" s="721"/>
      <c r="QSV929" s="3"/>
      <c r="QSW929" s="525"/>
      <c r="QSX929" s="3"/>
      <c r="QSY929" s="721"/>
      <c r="QSZ929" s="3"/>
      <c r="QTA929" s="525"/>
      <c r="QTB929" s="3"/>
      <c r="QTC929" s="721"/>
      <c r="QTD929" s="3"/>
      <c r="QTE929" s="525"/>
      <c r="QTF929" s="3"/>
      <c r="QTG929" s="721"/>
      <c r="QTH929" s="3"/>
      <c r="QTI929" s="525"/>
      <c r="QTJ929" s="3"/>
      <c r="QTK929" s="721"/>
      <c r="QTL929" s="3"/>
      <c r="QTM929" s="525"/>
      <c r="QTN929" s="3"/>
      <c r="QTO929" s="721"/>
      <c r="QTP929" s="3"/>
      <c r="QTQ929" s="525"/>
      <c r="QTR929" s="3"/>
      <c r="QTS929" s="721"/>
      <c r="QTT929" s="3"/>
      <c r="QTU929" s="525"/>
      <c r="QTV929" s="3"/>
      <c r="QTW929" s="721"/>
      <c r="QTX929" s="3"/>
      <c r="QTY929" s="525"/>
      <c r="QTZ929" s="3"/>
      <c r="QUA929" s="721"/>
      <c r="QUB929" s="3"/>
      <c r="QUC929" s="525"/>
      <c r="QUD929" s="3"/>
      <c r="QUE929" s="721"/>
      <c r="QUF929" s="3"/>
      <c r="QUG929" s="525"/>
      <c r="QUH929" s="3"/>
      <c r="QUI929" s="721"/>
      <c r="QUJ929" s="3"/>
      <c r="QUK929" s="525"/>
      <c r="QUL929" s="3"/>
      <c r="QUM929" s="721"/>
      <c r="QUN929" s="3"/>
      <c r="QUO929" s="525"/>
      <c r="QUP929" s="3"/>
      <c r="QUQ929" s="721"/>
      <c r="QUR929" s="3"/>
      <c r="QUS929" s="525"/>
      <c r="QUT929" s="3"/>
      <c r="QUU929" s="721"/>
      <c r="QUV929" s="3"/>
      <c r="QUW929" s="525"/>
      <c r="QUX929" s="3"/>
      <c r="QUY929" s="721"/>
      <c r="QUZ929" s="3"/>
      <c r="QVA929" s="525"/>
      <c r="QVB929" s="3"/>
      <c r="QVC929" s="721"/>
      <c r="QVD929" s="3"/>
      <c r="QVE929" s="525"/>
      <c r="QVF929" s="3"/>
      <c r="QVG929" s="721"/>
      <c r="QVH929" s="3"/>
      <c r="QVI929" s="525"/>
      <c r="QVJ929" s="3"/>
      <c r="QVK929" s="721"/>
      <c r="QVL929" s="3"/>
      <c r="QVM929" s="525"/>
      <c r="QVN929" s="3"/>
      <c r="QVO929" s="721"/>
      <c r="QVP929" s="3"/>
      <c r="QVQ929" s="525"/>
      <c r="QVR929" s="3"/>
      <c r="QVS929" s="721"/>
      <c r="QVT929" s="3"/>
      <c r="QVU929" s="525"/>
      <c r="QVV929" s="3"/>
      <c r="QVW929" s="721"/>
      <c r="QVX929" s="3"/>
      <c r="QVY929" s="525"/>
      <c r="QVZ929" s="3"/>
      <c r="QWA929" s="721"/>
      <c r="QWB929" s="3"/>
      <c r="QWC929" s="525"/>
      <c r="QWD929" s="3"/>
      <c r="QWE929" s="721"/>
      <c r="QWF929" s="3"/>
      <c r="QWG929" s="525"/>
      <c r="QWH929" s="3"/>
      <c r="QWI929" s="721"/>
      <c r="QWJ929" s="3"/>
      <c r="QWK929" s="525"/>
      <c r="QWL929" s="3"/>
      <c r="QWM929" s="721"/>
      <c r="QWN929" s="3"/>
      <c r="QWO929" s="525"/>
      <c r="QWP929" s="3"/>
      <c r="QWQ929" s="721"/>
      <c r="QWR929" s="3"/>
      <c r="QWS929" s="525"/>
      <c r="QWT929" s="3"/>
      <c r="QWU929" s="721"/>
      <c r="QWV929" s="3"/>
      <c r="QWW929" s="525"/>
      <c r="QWX929" s="3"/>
      <c r="QWY929" s="721"/>
      <c r="QWZ929" s="3"/>
      <c r="QXA929" s="525"/>
      <c r="QXB929" s="3"/>
      <c r="QXC929" s="721"/>
      <c r="QXD929" s="3"/>
      <c r="QXE929" s="525"/>
      <c r="QXF929" s="3"/>
      <c r="QXG929" s="721"/>
      <c r="QXH929" s="3"/>
      <c r="QXI929" s="525"/>
      <c r="QXJ929" s="3"/>
      <c r="QXK929" s="721"/>
      <c r="QXL929" s="3"/>
      <c r="QXM929" s="525"/>
      <c r="QXN929" s="3"/>
      <c r="QXO929" s="721"/>
      <c r="QXP929" s="3"/>
      <c r="QXQ929" s="525"/>
      <c r="QXR929" s="3"/>
      <c r="QXS929" s="721"/>
      <c r="QXT929" s="3"/>
      <c r="QXU929" s="525"/>
      <c r="QXV929" s="3"/>
      <c r="QXW929" s="721"/>
      <c r="QXX929" s="3"/>
      <c r="QXY929" s="525"/>
      <c r="QXZ929" s="3"/>
      <c r="QYA929" s="721"/>
      <c r="QYB929" s="3"/>
      <c r="QYC929" s="525"/>
      <c r="QYD929" s="3"/>
      <c r="QYE929" s="721"/>
      <c r="QYF929" s="3"/>
      <c r="QYG929" s="525"/>
      <c r="QYH929" s="3"/>
      <c r="QYI929" s="721"/>
      <c r="QYJ929" s="3"/>
      <c r="QYK929" s="525"/>
      <c r="QYL929" s="3"/>
      <c r="QYM929" s="721"/>
      <c r="QYN929" s="3"/>
      <c r="QYO929" s="525"/>
      <c r="QYP929" s="3"/>
      <c r="QYQ929" s="721"/>
      <c r="QYR929" s="3"/>
      <c r="QYS929" s="525"/>
      <c r="QYT929" s="3"/>
      <c r="QYU929" s="721"/>
      <c r="QYV929" s="3"/>
      <c r="QYW929" s="525"/>
      <c r="QYX929" s="3"/>
      <c r="QYY929" s="721"/>
      <c r="QYZ929" s="3"/>
      <c r="QZA929" s="525"/>
      <c r="QZB929" s="3"/>
      <c r="QZC929" s="721"/>
      <c r="QZD929" s="3"/>
      <c r="QZE929" s="525"/>
      <c r="QZF929" s="3"/>
      <c r="QZG929" s="721"/>
      <c r="QZH929" s="3"/>
      <c r="QZI929" s="525"/>
      <c r="QZJ929" s="3"/>
      <c r="QZK929" s="721"/>
      <c r="QZL929" s="3"/>
      <c r="QZM929" s="525"/>
      <c r="QZN929" s="3"/>
      <c r="QZO929" s="721"/>
      <c r="QZP929" s="3"/>
      <c r="QZQ929" s="525"/>
      <c r="QZR929" s="3"/>
      <c r="QZS929" s="721"/>
      <c r="QZT929" s="3"/>
      <c r="QZU929" s="525"/>
      <c r="QZV929" s="3"/>
      <c r="QZW929" s="721"/>
      <c r="QZX929" s="3"/>
      <c r="QZY929" s="525"/>
      <c r="QZZ929" s="3"/>
      <c r="RAA929" s="721"/>
      <c r="RAB929" s="3"/>
      <c r="RAC929" s="525"/>
      <c r="RAD929" s="3"/>
      <c r="RAE929" s="721"/>
      <c r="RAF929" s="3"/>
      <c r="RAG929" s="525"/>
      <c r="RAH929" s="3"/>
      <c r="RAI929" s="721"/>
      <c r="RAJ929" s="3"/>
      <c r="RAK929" s="525"/>
      <c r="RAL929" s="3"/>
      <c r="RAM929" s="721"/>
      <c r="RAN929" s="3"/>
      <c r="RAO929" s="525"/>
      <c r="RAP929" s="3"/>
      <c r="RAQ929" s="721"/>
      <c r="RAR929" s="3"/>
      <c r="RAS929" s="525"/>
      <c r="RAT929" s="3"/>
      <c r="RAU929" s="721"/>
      <c r="RAV929" s="3"/>
      <c r="RAW929" s="525"/>
      <c r="RAX929" s="3"/>
      <c r="RAY929" s="721"/>
      <c r="RAZ929" s="3"/>
      <c r="RBA929" s="525"/>
      <c r="RBB929" s="3"/>
      <c r="RBC929" s="721"/>
      <c r="RBD929" s="3"/>
      <c r="RBE929" s="525"/>
      <c r="RBF929" s="3"/>
      <c r="RBG929" s="721"/>
      <c r="RBH929" s="3"/>
      <c r="RBI929" s="525"/>
      <c r="RBJ929" s="3"/>
      <c r="RBK929" s="721"/>
      <c r="RBL929" s="3"/>
      <c r="RBM929" s="525"/>
      <c r="RBN929" s="3"/>
      <c r="RBO929" s="721"/>
      <c r="RBP929" s="3"/>
      <c r="RBQ929" s="525"/>
      <c r="RBR929" s="3"/>
      <c r="RBS929" s="721"/>
      <c r="RBT929" s="3"/>
      <c r="RBU929" s="525"/>
      <c r="RBV929" s="3"/>
      <c r="RBW929" s="721"/>
      <c r="RBX929" s="3"/>
      <c r="RBY929" s="525"/>
      <c r="RBZ929" s="3"/>
      <c r="RCA929" s="721"/>
      <c r="RCB929" s="3"/>
      <c r="RCC929" s="525"/>
      <c r="RCD929" s="3"/>
      <c r="RCE929" s="721"/>
      <c r="RCF929" s="3"/>
      <c r="RCG929" s="525"/>
      <c r="RCH929" s="3"/>
      <c r="RCI929" s="721"/>
      <c r="RCJ929" s="3"/>
      <c r="RCK929" s="525"/>
      <c r="RCL929" s="3"/>
      <c r="RCM929" s="721"/>
      <c r="RCN929" s="3"/>
      <c r="RCO929" s="525"/>
      <c r="RCP929" s="3"/>
      <c r="RCQ929" s="721"/>
      <c r="RCR929" s="3"/>
      <c r="RCS929" s="525"/>
      <c r="RCT929" s="3"/>
      <c r="RCU929" s="721"/>
      <c r="RCV929" s="3"/>
      <c r="RCW929" s="525"/>
      <c r="RCX929" s="3"/>
      <c r="RCY929" s="721"/>
      <c r="RCZ929" s="3"/>
      <c r="RDA929" s="525"/>
      <c r="RDB929" s="3"/>
      <c r="RDC929" s="721"/>
      <c r="RDD929" s="3"/>
      <c r="RDE929" s="525"/>
      <c r="RDF929" s="3"/>
      <c r="RDG929" s="721"/>
      <c r="RDH929" s="3"/>
      <c r="RDI929" s="525"/>
      <c r="RDJ929" s="3"/>
      <c r="RDK929" s="721"/>
      <c r="RDL929" s="3"/>
      <c r="RDM929" s="525"/>
      <c r="RDN929" s="3"/>
      <c r="RDO929" s="721"/>
      <c r="RDP929" s="3"/>
      <c r="RDQ929" s="525"/>
      <c r="RDR929" s="3"/>
      <c r="RDS929" s="721"/>
      <c r="RDT929" s="3"/>
      <c r="RDU929" s="525"/>
      <c r="RDV929" s="3"/>
      <c r="RDW929" s="721"/>
      <c r="RDX929" s="3"/>
      <c r="RDY929" s="525"/>
      <c r="RDZ929" s="3"/>
      <c r="REA929" s="721"/>
      <c r="REB929" s="3"/>
      <c r="REC929" s="525"/>
      <c r="RED929" s="3"/>
      <c r="REE929" s="721"/>
      <c r="REF929" s="3"/>
      <c r="REG929" s="525"/>
      <c r="REH929" s="3"/>
      <c r="REI929" s="721"/>
      <c r="REJ929" s="3"/>
      <c r="REK929" s="525"/>
      <c r="REL929" s="3"/>
      <c r="REM929" s="721"/>
      <c r="REN929" s="3"/>
      <c r="REO929" s="525"/>
      <c r="REP929" s="3"/>
      <c r="REQ929" s="721"/>
      <c r="RER929" s="3"/>
      <c r="RES929" s="525"/>
      <c r="RET929" s="3"/>
      <c r="REU929" s="721"/>
      <c r="REV929" s="3"/>
      <c r="REW929" s="525"/>
      <c r="REX929" s="3"/>
      <c r="REY929" s="721"/>
      <c r="REZ929" s="3"/>
      <c r="RFA929" s="525"/>
      <c r="RFB929" s="3"/>
      <c r="RFC929" s="721"/>
      <c r="RFD929" s="3"/>
      <c r="RFE929" s="525"/>
      <c r="RFF929" s="3"/>
      <c r="RFG929" s="721"/>
      <c r="RFH929" s="3"/>
      <c r="RFI929" s="525"/>
      <c r="RFJ929" s="3"/>
      <c r="RFK929" s="721"/>
      <c r="RFL929" s="3"/>
      <c r="RFM929" s="525"/>
      <c r="RFN929" s="3"/>
      <c r="RFO929" s="721"/>
      <c r="RFP929" s="3"/>
      <c r="RFQ929" s="525"/>
      <c r="RFR929" s="3"/>
      <c r="RFS929" s="721"/>
      <c r="RFT929" s="3"/>
      <c r="RFU929" s="525"/>
      <c r="RFV929" s="3"/>
      <c r="RFW929" s="721"/>
      <c r="RFX929" s="3"/>
      <c r="RFY929" s="525"/>
      <c r="RFZ929" s="3"/>
      <c r="RGA929" s="721"/>
      <c r="RGB929" s="3"/>
      <c r="RGC929" s="525"/>
      <c r="RGD929" s="3"/>
      <c r="RGE929" s="721"/>
      <c r="RGF929" s="3"/>
      <c r="RGG929" s="525"/>
      <c r="RGH929" s="3"/>
      <c r="RGI929" s="721"/>
      <c r="RGJ929" s="3"/>
      <c r="RGK929" s="525"/>
      <c r="RGL929" s="3"/>
      <c r="RGM929" s="721"/>
      <c r="RGN929" s="3"/>
      <c r="RGO929" s="525"/>
      <c r="RGP929" s="3"/>
      <c r="RGQ929" s="721"/>
      <c r="RGR929" s="3"/>
      <c r="RGS929" s="525"/>
      <c r="RGT929" s="3"/>
      <c r="RGU929" s="721"/>
      <c r="RGV929" s="3"/>
      <c r="RGW929" s="525"/>
      <c r="RGX929" s="3"/>
      <c r="RGY929" s="721"/>
      <c r="RGZ929" s="3"/>
      <c r="RHA929" s="525"/>
      <c r="RHB929" s="3"/>
      <c r="RHC929" s="721"/>
      <c r="RHD929" s="3"/>
      <c r="RHE929" s="525"/>
      <c r="RHF929" s="3"/>
      <c r="RHG929" s="721"/>
      <c r="RHH929" s="3"/>
      <c r="RHI929" s="525"/>
      <c r="RHJ929" s="3"/>
      <c r="RHK929" s="721"/>
      <c r="RHL929" s="3"/>
      <c r="RHM929" s="525"/>
      <c r="RHN929" s="3"/>
      <c r="RHO929" s="721"/>
      <c r="RHP929" s="3"/>
      <c r="RHQ929" s="525"/>
      <c r="RHR929" s="3"/>
      <c r="RHS929" s="721"/>
      <c r="RHT929" s="3"/>
      <c r="RHU929" s="525"/>
      <c r="RHV929" s="3"/>
      <c r="RHW929" s="721"/>
      <c r="RHX929" s="3"/>
      <c r="RHY929" s="525"/>
      <c r="RHZ929" s="3"/>
      <c r="RIA929" s="721"/>
      <c r="RIB929" s="3"/>
      <c r="RIC929" s="525"/>
      <c r="RID929" s="3"/>
      <c r="RIE929" s="721"/>
      <c r="RIF929" s="3"/>
      <c r="RIG929" s="525"/>
      <c r="RIH929" s="3"/>
      <c r="RII929" s="721"/>
      <c r="RIJ929" s="3"/>
      <c r="RIK929" s="525"/>
      <c r="RIL929" s="3"/>
      <c r="RIM929" s="721"/>
      <c r="RIN929" s="3"/>
      <c r="RIO929" s="525"/>
      <c r="RIP929" s="3"/>
      <c r="RIQ929" s="721"/>
      <c r="RIR929" s="3"/>
      <c r="RIS929" s="525"/>
      <c r="RIT929" s="3"/>
      <c r="RIU929" s="721"/>
      <c r="RIV929" s="3"/>
      <c r="RIW929" s="525"/>
      <c r="RIX929" s="3"/>
      <c r="RIY929" s="721"/>
      <c r="RIZ929" s="3"/>
      <c r="RJA929" s="525"/>
      <c r="RJB929" s="3"/>
      <c r="RJC929" s="721"/>
      <c r="RJD929" s="3"/>
      <c r="RJE929" s="525"/>
      <c r="RJF929" s="3"/>
      <c r="RJG929" s="721"/>
      <c r="RJH929" s="3"/>
      <c r="RJI929" s="525"/>
      <c r="RJJ929" s="3"/>
      <c r="RJK929" s="721"/>
      <c r="RJL929" s="3"/>
      <c r="RJM929" s="525"/>
      <c r="RJN929" s="3"/>
      <c r="RJO929" s="721"/>
      <c r="RJP929" s="3"/>
      <c r="RJQ929" s="525"/>
      <c r="RJR929" s="3"/>
      <c r="RJS929" s="721"/>
      <c r="RJT929" s="3"/>
      <c r="RJU929" s="525"/>
      <c r="RJV929" s="3"/>
      <c r="RJW929" s="721"/>
      <c r="RJX929" s="3"/>
      <c r="RJY929" s="525"/>
      <c r="RJZ929" s="3"/>
      <c r="RKA929" s="721"/>
      <c r="RKB929" s="3"/>
      <c r="RKC929" s="525"/>
      <c r="RKD929" s="3"/>
      <c r="RKE929" s="721"/>
      <c r="RKF929" s="3"/>
      <c r="RKG929" s="525"/>
      <c r="RKH929" s="3"/>
      <c r="RKI929" s="721"/>
      <c r="RKJ929" s="3"/>
      <c r="RKK929" s="525"/>
      <c r="RKL929" s="3"/>
      <c r="RKM929" s="721"/>
      <c r="RKN929" s="3"/>
      <c r="RKO929" s="525"/>
      <c r="RKP929" s="3"/>
      <c r="RKQ929" s="721"/>
      <c r="RKR929" s="3"/>
      <c r="RKS929" s="525"/>
      <c r="RKT929" s="3"/>
      <c r="RKU929" s="721"/>
      <c r="RKV929" s="3"/>
      <c r="RKW929" s="525"/>
      <c r="RKX929" s="3"/>
      <c r="RKY929" s="721"/>
      <c r="RKZ929" s="3"/>
      <c r="RLA929" s="525"/>
      <c r="RLB929" s="3"/>
      <c r="RLC929" s="721"/>
      <c r="RLD929" s="3"/>
      <c r="RLE929" s="525"/>
      <c r="RLF929" s="3"/>
      <c r="RLG929" s="721"/>
      <c r="RLH929" s="3"/>
      <c r="RLI929" s="525"/>
      <c r="RLJ929" s="3"/>
      <c r="RLK929" s="721"/>
      <c r="RLL929" s="3"/>
      <c r="RLM929" s="525"/>
      <c r="RLN929" s="3"/>
      <c r="RLO929" s="721"/>
      <c r="RLP929" s="3"/>
      <c r="RLQ929" s="525"/>
      <c r="RLR929" s="3"/>
      <c r="RLS929" s="721"/>
      <c r="RLT929" s="3"/>
      <c r="RLU929" s="525"/>
      <c r="RLV929" s="3"/>
      <c r="RLW929" s="721"/>
      <c r="RLX929" s="3"/>
      <c r="RLY929" s="525"/>
      <c r="RLZ929" s="3"/>
      <c r="RMA929" s="721"/>
      <c r="RMB929" s="3"/>
      <c r="RMC929" s="525"/>
      <c r="RMD929" s="3"/>
      <c r="RME929" s="721"/>
      <c r="RMF929" s="3"/>
      <c r="RMG929" s="525"/>
      <c r="RMH929" s="3"/>
      <c r="RMI929" s="721"/>
      <c r="RMJ929" s="3"/>
      <c r="RMK929" s="525"/>
      <c r="RML929" s="3"/>
      <c r="RMM929" s="721"/>
      <c r="RMN929" s="3"/>
      <c r="RMO929" s="525"/>
      <c r="RMP929" s="3"/>
      <c r="RMQ929" s="721"/>
      <c r="RMR929" s="3"/>
      <c r="RMS929" s="525"/>
      <c r="RMT929" s="3"/>
      <c r="RMU929" s="721"/>
      <c r="RMV929" s="3"/>
      <c r="RMW929" s="525"/>
      <c r="RMX929" s="3"/>
      <c r="RMY929" s="721"/>
      <c r="RMZ929" s="3"/>
      <c r="RNA929" s="525"/>
      <c r="RNB929" s="3"/>
      <c r="RNC929" s="721"/>
      <c r="RND929" s="3"/>
      <c r="RNE929" s="525"/>
      <c r="RNF929" s="3"/>
      <c r="RNG929" s="721"/>
      <c r="RNH929" s="3"/>
      <c r="RNI929" s="525"/>
      <c r="RNJ929" s="3"/>
      <c r="RNK929" s="721"/>
      <c r="RNL929" s="3"/>
      <c r="RNM929" s="525"/>
      <c r="RNN929" s="3"/>
      <c r="RNO929" s="721"/>
      <c r="RNP929" s="3"/>
      <c r="RNQ929" s="525"/>
      <c r="RNR929" s="3"/>
      <c r="RNS929" s="721"/>
      <c r="RNT929" s="3"/>
      <c r="RNU929" s="525"/>
      <c r="RNV929" s="3"/>
      <c r="RNW929" s="721"/>
      <c r="RNX929" s="3"/>
      <c r="RNY929" s="525"/>
      <c r="RNZ929" s="3"/>
      <c r="ROA929" s="721"/>
      <c r="ROB929" s="3"/>
      <c r="ROC929" s="525"/>
      <c r="ROD929" s="3"/>
      <c r="ROE929" s="721"/>
      <c r="ROF929" s="3"/>
      <c r="ROG929" s="525"/>
      <c r="ROH929" s="3"/>
      <c r="ROI929" s="721"/>
      <c r="ROJ929" s="3"/>
      <c r="ROK929" s="525"/>
      <c r="ROL929" s="3"/>
      <c r="ROM929" s="721"/>
      <c r="RON929" s="3"/>
      <c r="ROO929" s="525"/>
      <c r="ROP929" s="3"/>
      <c r="ROQ929" s="721"/>
      <c r="ROR929" s="3"/>
      <c r="ROS929" s="525"/>
      <c r="ROT929" s="3"/>
      <c r="ROU929" s="721"/>
      <c r="ROV929" s="3"/>
      <c r="ROW929" s="525"/>
      <c r="ROX929" s="3"/>
      <c r="ROY929" s="721"/>
      <c r="ROZ929" s="3"/>
      <c r="RPA929" s="525"/>
      <c r="RPB929" s="3"/>
      <c r="RPC929" s="721"/>
      <c r="RPD929" s="3"/>
      <c r="RPE929" s="525"/>
      <c r="RPF929" s="3"/>
      <c r="RPG929" s="721"/>
      <c r="RPH929" s="3"/>
      <c r="RPI929" s="525"/>
      <c r="RPJ929" s="3"/>
      <c r="RPK929" s="721"/>
      <c r="RPL929" s="3"/>
      <c r="RPM929" s="525"/>
      <c r="RPN929" s="3"/>
      <c r="RPO929" s="721"/>
      <c r="RPP929" s="3"/>
      <c r="RPQ929" s="525"/>
      <c r="RPR929" s="3"/>
      <c r="RPS929" s="721"/>
      <c r="RPT929" s="3"/>
      <c r="RPU929" s="525"/>
      <c r="RPV929" s="3"/>
      <c r="RPW929" s="721"/>
      <c r="RPX929" s="3"/>
      <c r="RPY929" s="525"/>
      <c r="RPZ929" s="3"/>
      <c r="RQA929" s="721"/>
      <c r="RQB929" s="3"/>
      <c r="RQC929" s="525"/>
      <c r="RQD929" s="3"/>
      <c r="RQE929" s="721"/>
      <c r="RQF929" s="3"/>
      <c r="RQG929" s="525"/>
      <c r="RQH929" s="3"/>
      <c r="RQI929" s="721"/>
      <c r="RQJ929" s="3"/>
      <c r="RQK929" s="525"/>
      <c r="RQL929" s="3"/>
      <c r="RQM929" s="721"/>
      <c r="RQN929" s="3"/>
      <c r="RQO929" s="525"/>
      <c r="RQP929" s="3"/>
      <c r="RQQ929" s="721"/>
      <c r="RQR929" s="3"/>
      <c r="RQS929" s="525"/>
      <c r="RQT929" s="3"/>
      <c r="RQU929" s="721"/>
      <c r="RQV929" s="3"/>
      <c r="RQW929" s="525"/>
      <c r="RQX929" s="3"/>
      <c r="RQY929" s="721"/>
      <c r="RQZ929" s="3"/>
      <c r="RRA929" s="525"/>
      <c r="RRB929" s="3"/>
      <c r="RRC929" s="721"/>
      <c r="RRD929" s="3"/>
      <c r="RRE929" s="525"/>
      <c r="RRF929" s="3"/>
      <c r="RRG929" s="721"/>
      <c r="RRH929" s="3"/>
      <c r="RRI929" s="525"/>
      <c r="RRJ929" s="3"/>
      <c r="RRK929" s="721"/>
      <c r="RRL929" s="3"/>
      <c r="RRM929" s="525"/>
      <c r="RRN929" s="3"/>
      <c r="RRO929" s="721"/>
      <c r="RRP929" s="3"/>
      <c r="RRQ929" s="525"/>
      <c r="RRR929" s="3"/>
      <c r="RRS929" s="721"/>
      <c r="RRT929" s="3"/>
      <c r="RRU929" s="525"/>
      <c r="RRV929" s="3"/>
      <c r="RRW929" s="721"/>
      <c r="RRX929" s="3"/>
      <c r="RRY929" s="525"/>
      <c r="RRZ929" s="3"/>
      <c r="RSA929" s="721"/>
      <c r="RSB929" s="3"/>
      <c r="RSC929" s="525"/>
      <c r="RSD929" s="3"/>
      <c r="RSE929" s="721"/>
      <c r="RSF929" s="3"/>
      <c r="RSG929" s="525"/>
      <c r="RSH929" s="3"/>
      <c r="RSI929" s="721"/>
      <c r="RSJ929" s="3"/>
      <c r="RSK929" s="525"/>
      <c r="RSL929" s="3"/>
      <c r="RSM929" s="721"/>
      <c r="RSN929" s="3"/>
      <c r="RSO929" s="525"/>
      <c r="RSP929" s="3"/>
      <c r="RSQ929" s="721"/>
      <c r="RSR929" s="3"/>
      <c r="RSS929" s="525"/>
      <c r="RST929" s="3"/>
      <c r="RSU929" s="721"/>
      <c r="RSV929" s="3"/>
      <c r="RSW929" s="525"/>
      <c r="RSX929" s="3"/>
      <c r="RSY929" s="721"/>
      <c r="RSZ929" s="3"/>
      <c r="RTA929" s="525"/>
      <c r="RTB929" s="3"/>
      <c r="RTC929" s="721"/>
      <c r="RTD929" s="3"/>
      <c r="RTE929" s="525"/>
      <c r="RTF929" s="3"/>
      <c r="RTG929" s="721"/>
      <c r="RTH929" s="3"/>
      <c r="RTI929" s="525"/>
      <c r="RTJ929" s="3"/>
      <c r="RTK929" s="721"/>
      <c r="RTL929" s="3"/>
      <c r="RTM929" s="525"/>
      <c r="RTN929" s="3"/>
      <c r="RTO929" s="721"/>
      <c r="RTP929" s="3"/>
      <c r="RTQ929" s="525"/>
      <c r="RTR929" s="3"/>
      <c r="RTS929" s="721"/>
      <c r="RTT929" s="3"/>
      <c r="RTU929" s="525"/>
      <c r="RTV929" s="3"/>
      <c r="RTW929" s="721"/>
      <c r="RTX929" s="3"/>
      <c r="RTY929" s="525"/>
      <c r="RTZ929" s="3"/>
      <c r="RUA929" s="721"/>
      <c r="RUB929" s="3"/>
      <c r="RUC929" s="525"/>
      <c r="RUD929" s="3"/>
      <c r="RUE929" s="721"/>
      <c r="RUF929" s="3"/>
      <c r="RUG929" s="525"/>
      <c r="RUH929" s="3"/>
      <c r="RUI929" s="721"/>
      <c r="RUJ929" s="3"/>
      <c r="RUK929" s="525"/>
      <c r="RUL929" s="3"/>
      <c r="RUM929" s="721"/>
      <c r="RUN929" s="3"/>
      <c r="RUO929" s="525"/>
      <c r="RUP929" s="3"/>
      <c r="RUQ929" s="721"/>
      <c r="RUR929" s="3"/>
      <c r="RUS929" s="525"/>
      <c r="RUT929" s="3"/>
      <c r="RUU929" s="721"/>
      <c r="RUV929" s="3"/>
      <c r="RUW929" s="525"/>
      <c r="RUX929" s="3"/>
      <c r="RUY929" s="721"/>
      <c r="RUZ929" s="3"/>
      <c r="RVA929" s="525"/>
      <c r="RVB929" s="3"/>
      <c r="RVC929" s="721"/>
      <c r="RVD929" s="3"/>
      <c r="RVE929" s="525"/>
      <c r="RVF929" s="3"/>
      <c r="RVG929" s="721"/>
      <c r="RVH929" s="3"/>
      <c r="RVI929" s="525"/>
      <c r="RVJ929" s="3"/>
      <c r="RVK929" s="721"/>
      <c r="RVL929" s="3"/>
      <c r="RVM929" s="525"/>
      <c r="RVN929" s="3"/>
      <c r="RVO929" s="721"/>
      <c r="RVP929" s="3"/>
      <c r="RVQ929" s="525"/>
      <c r="RVR929" s="3"/>
      <c r="RVS929" s="721"/>
      <c r="RVT929" s="3"/>
      <c r="RVU929" s="525"/>
      <c r="RVV929" s="3"/>
      <c r="RVW929" s="721"/>
      <c r="RVX929" s="3"/>
      <c r="RVY929" s="525"/>
      <c r="RVZ929" s="3"/>
      <c r="RWA929" s="721"/>
      <c r="RWB929" s="3"/>
      <c r="RWC929" s="525"/>
      <c r="RWD929" s="3"/>
      <c r="RWE929" s="721"/>
      <c r="RWF929" s="3"/>
      <c r="RWG929" s="525"/>
      <c r="RWH929" s="3"/>
      <c r="RWI929" s="721"/>
      <c r="RWJ929" s="3"/>
      <c r="RWK929" s="525"/>
      <c r="RWL929" s="3"/>
      <c r="RWM929" s="721"/>
      <c r="RWN929" s="3"/>
      <c r="RWO929" s="525"/>
      <c r="RWP929" s="3"/>
      <c r="RWQ929" s="721"/>
      <c r="RWR929" s="3"/>
      <c r="RWS929" s="525"/>
      <c r="RWT929" s="3"/>
      <c r="RWU929" s="721"/>
      <c r="RWV929" s="3"/>
      <c r="RWW929" s="525"/>
      <c r="RWX929" s="3"/>
      <c r="RWY929" s="721"/>
      <c r="RWZ929" s="3"/>
      <c r="RXA929" s="525"/>
      <c r="RXB929" s="3"/>
      <c r="RXC929" s="721"/>
      <c r="RXD929" s="3"/>
      <c r="RXE929" s="525"/>
      <c r="RXF929" s="3"/>
      <c r="RXG929" s="721"/>
      <c r="RXH929" s="3"/>
      <c r="RXI929" s="525"/>
      <c r="RXJ929" s="3"/>
      <c r="RXK929" s="721"/>
      <c r="RXL929" s="3"/>
      <c r="RXM929" s="525"/>
      <c r="RXN929" s="3"/>
      <c r="RXO929" s="721"/>
      <c r="RXP929" s="3"/>
      <c r="RXQ929" s="525"/>
      <c r="RXR929" s="3"/>
      <c r="RXS929" s="721"/>
      <c r="RXT929" s="3"/>
      <c r="RXU929" s="525"/>
      <c r="RXV929" s="3"/>
      <c r="RXW929" s="721"/>
      <c r="RXX929" s="3"/>
      <c r="RXY929" s="525"/>
      <c r="RXZ929" s="3"/>
      <c r="RYA929" s="721"/>
      <c r="RYB929" s="3"/>
      <c r="RYC929" s="525"/>
      <c r="RYD929" s="3"/>
      <c r="RYE929" s="721"/>
      <c r="RYF929" s="3"/>
      <c r="RYG929" s="525"/>
      <c r="RYH929" s="3"/>
      <c r="RYI929" s="721"/>
      <c r="RYJ929" s="3"/>
      <c r="RYK929" s="525"/>
      <c r="RYL929" s="3"/>
      <c r="RYM929" s="721"/>
      <c r="RYN929" s="3"/>
      <c r="RYO929" s="525"/>
      <c r="RYP929" s="3"/>
      <c r="RYQ929" s="721"/>
      <c r="RYR929" s="3"/>
      <c r="RYS929" s="525"/>
      <c r="RYT929" s="3"/>
      <c r="RYU929" s="721"/>
      <c r="RYV929" s="3"/>
      <c r="RYW929" s="525"/>
      <c r="RYX929" s="3"/>
      <c r="RYY929" s="721"/>
      <c r="RYZ929" s="3"/>
      <c r="RZA929" s="525"/>
      <c r="RZB929" s="3"/>
      <c r="RZC929" s="721"/>
      <c r="RZD929" s="3"/>
      <c r="RZE929" s="525"/>
      <c r="RZF929" s="3"/>
      <c r="RZG929" s="721"/>
      <c r="RZH929" s="3"/>
      <c r="RZI929" s="525"/>
      <c r="RZJ929" s="3"/>
      <c r="RZK929" s="721"/>
      <c r="RZL929" s="3"/>
      <c r="RZM929" s="525"/>
      <c r="RZN929" s="3"/>
      <c r="RZO929" s="721"/>
      <c r="RZP929" s="3"/>
      <c r="RZQ929" s="525"/>
      <c r="RZR929" s="3"/>
      <c r="RZS929" s="721"/>
      <c r="RZT929" s="3"/>
      <c r="RZU929" s="525"/>
      <c r="RZV929" s="3"/>
      <c r="RZW929" s="721"/>
      <c r="RZX929" s="3"/>
      <c r="RZY929" s="525"/>
      <c r="RZZ929" s="3"/>
      <c r="SAA929" s="721"/>
      <c r="SAB929" s="3"/>
      <c r="SAC929" s="525"/>
      <c r="SAD929" s="3"/>
      <c r="SAE929" s="721"/>
      <c r="SAF929" s="3"/>
      <c r="SAG929" s="525"/>
      <c r="SAH929" s="3"/>
      <c r="SAI929" s="721"/>
      <c r="SAJ929" s="3"/>
      <c r="SAK929" s="525"/>
      <c r="SAL929" s="3"/>
      <c r="SAM929" s="721"/>
      <c r="SAN929" s="3"/>
      <c r="SAO929" s="525"/>
      <c r="SAP929" s="3"/>
      <c r="SAQ929" s="721"/>
      <c r="SAR929" s="3"/>
      <c r="SAS929" s="525"/>
      <c r="SAT929" s="3"/>
      <c r="SAU929" s="721"/>
      <c r="SAV929" s="3"/>
      <c r="SAW929" s="525"/>
      <c r="SAX929" s="3"/>
      <c r="SAY929" s="721"/>
      <c r="SAZ929" s="3"/>
      <c r="SBA929" s="525"/>
      <c r="SBB929" s="3"/>
      <c r="SBC929" s="721"/>
      <c r="SBD929" s="3"/>
      <c r="SBE929" s="525"/>
      <c r="SBF929" s="3"/>
      <c r="SBG929" s="721"/>
      <c r="SBH929" s="3"/>
      <c r="SBI929" s="525"/>
      <c r="SBJ929" s="3"/>
      <c r="SBK929" s="721"/>
      <c r="SBL929" s="3"/>
      <c r="SBM929" s="525"/>
      <c r="SBN929" s="3"/>
      <c r="SBO929" s="721"/>
      <c r="SBP929" s="3"/>
      <c r="SBQ929" s="525"/>
      <c r="SBR929" s="3"/>
      <c r="SBS929" s="721"/>
      <c r="SBT929" s="3"/>
      <c r="SBU929" s="525"/>
      <c r="SBV929" s="3"/>
      <c r="SBW929" s="721"/>
      <c r="SBX929" s="3"/>
      <c r="SBY929" s="525"/>
      <c r="SBZ929" s="3"/>
      <c r="SCA929" s="721"/>
      <c r="SCB929" s="3"/>
      <c r="SCC929" s="525"/>
      <c r="SCD929" s="3"/>
      <c r="SCE929" s="721"/>
      <c r="SCF929" s="3"/>
      <c r="SCG929" s="525"/>
      <c r="SCH929" s="3"/>
      <c r="SCI929" s="721"/>
      <c r="SCJ929" s="3"/>
      <c r="SCK929" s="525"/>
      <c r="SCL929" s="3"/>
      <c r="SCM929" s="721"/>
      <c r="SCN929" s="3"/>
      <c r="SCO929" s="525"/>
      <c r="SCP929" s="3"/>
      <c r="SCQ929" s="721"/>
      <c r="SCR929" s="3"/>
      <c r="SCS929" s="525"/>
      <c r="SCT929" s="3"/>
      <c r="SCU929" s="721"/>
      <c r="SCV929" s="3"/>
      <c r="SCW929" s="525"/>
      <c r="SCX929" s="3"/>
      <c r="SCY929" s="721"/>
      <c r="SCZ929" s="3"/>
      <c r="SDA929" s="525"/>
      <c r="SDB929" s="3"/>
      <c r="SDC929" s="721"/>
      <c r="SDD929" s="3"/>
      <c r="SDE929" s="525"/>
      <c r="SDF929" s="3"/>
      <c r="SDG929" s="721"/>
      <c r="SDH929" s="3"/>
      <c r="SDI929" s="525"/>
      <c r="SDJ929" s="3"/>
      <c r="SDK929" s="721"/>
      <c r="SDL929" s="3"/>
      <c r="SDM929" s="525"/>
      <c r="SDN929" s="3"/>
      <c r="SDO929" s="721"/>
      <c r="SDP929" s="3"/>
      <c r="SDQ929" s="525"/>
      <c r="SDR929" s="3"/>
      <c r="SDS929" s="721"/>
      <c r="SDT929" s="3"/>
      <c r="SDU929" s="525"/>
      <c r="SDV929" s="3"/>
      <c r="SDW929" s="721"/>
      <c r="SDX929" s="3"/>
      <c r="SDY929" s="525"/>
      <c r="SDZ929" s="3"/>
      <c r="SEA929" s="721"/>
      <c r="SEB929" s="3"/>
      <c r="SEC929" s="525"/>
      <c r="SED929" s="3"/>
      <c r="SEE929" s="721"/>
      <c r="SEF929" s="3"/>
      <c r="SEG929" s="525"/>
      <c r="SEH929" s="3"/>
      <c r="SEI929" s="721"/>
      <c r="SEJ929" s="3"/>
      <c r="SEK929" s="525"/>
      <c r="SEL929" s="3"/>
      <c r="SEM929" s="721"/>
      <c r="SEN929" s="3"/>
      <c r="SEO929" s="525"/>
      <c r="SEP929" s="3"/>
      <c r="SEQ929" s="721"/>
      <c r="SER929" s="3"/>
      <c r="SES929" s="525"/>
      <c r="SET929" s="3"/>
      <c r="SEU929" s="721"/>
      <c r="SEV929" s="3"/>
      <c r="SEW929" s="525"/>
      <c r="SEX929" s="3"/>
      <c r="SEY929" s="721"/>
      <c r="SEZ929" s="3"/>
      <c r="SFA929" s="525"/>
      <c r="SFB929" s="3"/>
      <c r="SFC929" s="721"/>
      <c r="SFD929" s="3"/>
      <c r="SFE929" s="525"/>
      <c r="SFF929" s="3"/>
      <c r="SFG929" s="721"/>
      <c r="SFH929" s="3"/>
      <c r="SFI929" s="525"/>
      <c r="SFJ929" s="3"/>
      <c r="SFK929" s="721"/>
      <c r="SFL929" s="3"/>
      <c r="SFM929" s="525"/>
      <c r="SFN929" s="3"/>
      <c r="SFO929" s="721"/>
      <c r="SFP929" s="3"/>
      <c r="SFQ929" s="525"/>
      <c r="SFR929" s="3"/>
      <c r="SFS929" s="721"/>
      <c r="SFT929" s="3"/>
      <c r="SFU929" s="525"/>
      <c r="SFV929" s="3"/>
      <c r="SFW929" s="721"/>
      <c r="SFX929" s="3"/>
      <c r="SFY929" s="525"/>
      <c r="SFZ929" s="3"/>
      <c r="SGA929" s="721"/>
      <c r="SGB929" s="3"/>
      <c r="SGC929" s="525"/>
      <c r="SGD929" s="3"/>
      <c r="SGE929" s="721"/>
      <c r="SGF929" s="3"/>
      <c r="SGG929" s="525"/>
      <c r="SGH929" s="3"/>
      <c r="SGI929" s="721"/>
      <c r="SGJ929" s="3"/>
      <c r="SGK929" s="525"/>
      <c r="SGL929" s="3"/>
      <c r="SGM929" s="721"/>
      <c r="SGN929" s="3"/>
      <c r="SGO929" s="525"/>
      <c r="SGP929" s="3"/>
      <c r="SGQ929" s="721"/>
      <c r="SGR929" s="3"/>
      <c r="SGS929" s="525"/>
      <c r="SGT929" s="3"/>
      <c r="SGU929" s="721"/>
      <c r="SGV929" s="3"/>
      <c r="SGW929" s="525"/>
      <c r="SGX929" s="3"/>
      <c r="SGY929" s="721"/>
      <c r="SGZ929" s="3"/>
      <c r="SHA929" s="525"/>
      <c r="SHB929" s="3"/>
      <c r="SHC929" s="721"/>
      <c r="SHD929" s="3"/>
      <c r="SHE929" s="525"/>
      <c r="SHF929" s="3"/>
      <c r="SHG929" s="721"/>
      <c r="SHH929" s="3"/>
      <c r="SHI929" s="525"/>
      <c r="SHJ929" s="3"/>
      <c r="SHK929" s="721"/>
      <c r="SHL929" s="3"/>
      <c r="SHM929" s="525"/>
      <c r="SHN929" s="3"/>
      <c r="SHO929" s="721"/>
      <c r="SHP929" s="3"/>
      <c r="SHQ929" s="525"/>
      <c r="SHR929" s="3"/>
      <c r="SHS929" s="721"/>
      <c r="SHT929" s="3"/>
      <c r="SHU929" s="525"/>
      <c r="SHV929" s="3"/>
      <c r="SHW929" s="721"/>
      <c r="SHX929" s="3"/>
      <c r="SHY929" s="525"/>
      <c r="SHZ929" s="3"/>
      <c r="SIA929" s="721"/>
      <c r="SIB929" s="3"/>
      <c r="SIC929" s="525"/>
      <c r="SID929" s="3"/>
      <c r="SIE929" s="721"/>
      <c r="SIF929" s="3"/>
      <c r="SIG929" s="525"/>
      <c r="SIH929" s="3"/>
      <c r="SII929" s="721"/>
      <c r="SIJ929" s="3"/>
      <c r="SIK929" s="525"/>
      <c r="SIL929" s="3"/>
      <c r="SIM929" s="721"/>
      <c r="SIN929" s="3"/>
      <c r="SIO929" s="525"/>
      <c r="SIP929" s="3"/>
      <c r="SIQ929" s="721"/>
      <c r="SIR929" s="3"/>
      <c r="SIS929" s="525"/>
      <c r="SIT929" s="3"/>
      <c r="SIU929" s="721"/>
      <c r="SIV929" s="3"/>
      <c r="SIW929" s="525"/>
      <c r="SIX929" s="3"/>
      <c r="SIY929" s="721"/>
      <c r="SIZ929" s="3"/>
      <c r="SJA929" s="525"/>
      <c r="SJB929" s="3"/>
      <c r="SJC929" s="721"/>
      <c r="SJD929" s="3"/>
      <c r="SJE929" s="525"/>
      <c r="SJF929" s="3"/>
      <c r="SJG929" s="721"/>
      <c r="SJH929" s="3"/>
      <c r="SJI929" s="525"/>
      <c r="SJJ929" s="3"/>
      <c r="SJK929" s="721"/>
      <c r="SJL929" s="3"/>
      <c r="SJM929" s="525"/>
      <c r="SJN929" s="3"/>
      <c r="SJO929" s="721"/>
      <c r="SJP929" s="3"/>
      <c r="SJQ929" s="525"/>
      <c r="SJR929" s="3"/>
      <c r="SJS929" s="721"/>
      <c r="SJT929" s="3"/>
      <c r="SJU929" s="525"/>
      <c r="SJV929" s="3"/>
      <c r="SJW929" s="721"/>
      <c r="SJX929" s="3"/>
      <c r="SJY929" s="525"/>
      <c r="SJZ929" s="3"/>
      <c r="SKA929" s="721"/>
      <c r="SKB929" s="3"/>
      <c r="SKC929" s="525"/>
      <c r="SKD929" s="3"/>
      <c r="SKE929" s="721"/>
      <c r="SKF929" s="3"/>
      <c r="SKG929" s="525"/>
      <c r="SKH929" s="3"/>
      <c r="SKI929" s="721"/>
      <c r="SKJ929" s="3"/>
      <c r="SKK929" s="525"/>
      <c r="SKL929" s="3"/>
      <c r="SKM929" s="721"/>
      <c r="SKN929" s="3"/>
      <c r="SKO929" s="525"/>
      <c r="SKP929" s="3"/>
      <c r="SKQ929" s="721"/>
      <c r="SKR929" s="3"/>
      <c r="SKS929" s="525"/>
      <c r="SKT929" s="3"/>
      <c r="SKU929" s="721"/>
      <c r="SKV929" s="3"/>
      <c r="SKW929" s="525"/>
      <c r="SKX929" s="3"/>
      <c r="SKY929" s="721"/>
      <c r="SKZ929" s="3"/>
      <c r="SLA929" s="525"/>
      <c r="SLB929" s="3"/>
      <c r="SLC929" s="721"/>
      <c r="SLD929" s="3"/>
      <c r="SLE929" s="525"/>
      <c r="SLF929" s="3"/>
      <c r="SLG929" s="721"/>
      <c r="SLH929" s="3"/>
      <c r="SLI929" s="525"/>
      <c r="SLJ929" s="3"/>
      <c r="SLK929" s="721"/>
      <c r="SLL929" s="3"/>
      <c r="SLM929" s="525"/>
      <c r="SLN929" s="3"/>
      <c r="SLO929" s="721"/>
      <c r="SLP929" s="3"/>
      <c r="SLQ929" s="525"/>
      <c r="SLR929" s="3"/>
      <c r="SLS929" s="721"/>
      <c r="SLT929" s="3"/>
      <c r="SLU929" s="525"/>
      <c r="SLV929" s="3"/>
      <c r="SLW929" s="721"/>
      <c r="SLX929" s="3"/>
      <c r="SLY929" s="525"/>
      <c r="SLZ929" s="3"/>
      <c r="SMA929" s="721"/>
      <c r="SMB929" s="3"/>
      <c r="SMC929" s="525"/>
      <c r="SMD929" s="3"/>
      <c r="SME929" s="721"/>
      <c r="SMF929" s="3"/>
      <c r="SMG929" s="525"/>
      <c r="SMH929" s="3"/>
      <c r="SMI929" s="721"/>
      <c r="SMJ929" s="3"/>
      <c r="SMK929" s="525"/>
      <c r="SML929" s="3"/>
      <c r="SMM929" s="721"/>
      <c r="SMN929" s="3"/>
      <c r="SMO929" s="525"/>
      <c r="SMP929" s="3"/>
      <c r="SMQ929" s="721"/>
      <c r="SMR929" s="3"/>
      <c r="SMS929" s="525"/>
      <c r="SMT929" s="3"/>
      <c r="SMU929" s="721"/>
      <c r="SMV929" s="3"/>
      <c r="SMW929" s="525"/>
      <c r="SMX929" s="3"/>
      <c r="SMY929" s="721"/>
      <c r="SMZ929" s="3"/>
      <c r="SNA929" s="525"/>
      <c r="SNB929" s="3"/>
      <c r="SNC929" s="721"/>
      <c r="SND929" s="3"/>
      <c r="SNE929" s="525"/>
      <c r="SNF929" s="3"/>
      <c r="SNG929" s="721"/>
      <c r="SNH929" s="3"/>
      <c r="SNI929" s="525"/>
      <c r="SNJ929" s="3"/>
      <c r="SNK929" s="721"/>
      <c r="SNL929" s="3"/>
      <c r="SNM929" s="525"/>
      <c r="SNN929" s="3"/>
      <c r="SNO929" s="721"/>
      <c r="SNP929" s="3"/>
      <c r="SNQ929" s="525"/>
      <c r="SNR929" s="3"/>
      <c r="SNS929" s="721"/>
      <c r="SNT929" s="3"/>
      <c r="SNU929" s="525"/>
      <c r="SNV929" s="3"/>
      <c r="SNW929" s="721"/>
      <c r="SNX929" s="3"/>
      <c r="SNY929" s="525"/>
      <c r="SNZ929" s="3"/>
      <c r="SOA929" s="721"/>
      <c r="SOB929" s="3"/>
      <c r="SOC929" s="525"/>
      <c r="SOD929" s="3"/>
      <c r="SOE929" s="721"/>
      <c r="SOF929" s="3"/>
      <c r="SOG929" s="525"/>
      <c r="SOH929" s="3"/>
      <c r="SOI929" s="721"/>
      <c r="SOJ929" s="3"/>
      <c r="SOK929" s="525"/>
      <c r="SOL929" s="3"/>
      <c r="SOM929" s="721"/>
      <c r="SON929" s="3"/>
      <c r="SOO929" s="525"/>
      <c r="SOP929" s="3"/>
      <c r="SOQ929" s="721"/>
      <c r="SOR929" s="3"/>
      <c r="SOS929" s="525"/>
      <c r="SOT929" s="3"/>
      <c r="SOU929" s="721"/>
      <c r="SOV929" s="3"/>
      <c r="SOW929" s="525"/>
      <c r="SOX929" s="3"/>
      <c r="SOY929" s="721"/>
      <c r="SOZ929" s="3"/>
      <c r="SPA929" s="525"/>
      <c r="SPB929" s="3"/>
      <c r="SPC929" s="721"/>
      <c r="SPD929" s="3"/>
      <c r="SPE929" s="525"/>
      <c r="SPF929" s="3"/>
      <c r="SPG929" s="721"/>
      <c r="SPH929" s="3"/>
      <c r="SPI929" s="525"/>
      <c r="SPJ929" s="3"/>
      <c r="SPK929" s="721"/>
      <c r="SPL929" s="3"/>
      <c r="SPM929" s="525"/>
      <c r="SPN929" s="3"/>
      <c r="SPO929" s="721"/>
      <c r="SPP929" s="3"/>
      <c r="SPQ929" s="525"/>
      <c r="SPR929" s="3"/>
      <c r="SPS929" s="721"/>
      <c r="SPT929" s="3"/>
      <c r="SPU929" s="525"/>
      <c r="SPV929" s="3"/>
      <c r="SPW929" s="721"/>
      <c r="SPX929" s="3"/>
      <c r="SPY929" s="525"/>
      <c r="SPZ929" s="3"/>
      <c r="SQA929" s="721"/>
      <c r="SQB929" s="3"/>
      <c r="SQC929" s="525"/>
      <c r="SQD929" s="3"/>
      <c r="SQE929" s="721"/>
      <c r="SQF929" s="3"/>
      <c r="SQG929" s="525"/>
      <c r="SQH929" s="3"/>
      <c r="SQI929" s="721"/>
      <c r="SQJ929" s="3"/>
      <c r="SQK929" s="525"/>
      <c r="SQL929" s="3"/>
      <c r="SQM929" s="721"/>
      <c r="SQN929" s="3"/>
      <c r="SQO929" s="525"/>
      <c r="SQP929" s="3"/>
      <c r="SQQ929" s="721"/>
      <c r="SQR929" s="3"/>
      <c r="SQS929" s="525"/>
      <c r="SQT929" s="3"/>
      <c r="SQU929" s="721"/>
      <c r="SQV929" s="3"/>
      <c r="SQW929" s="525"/>
      <c r="SQX929" s="3"/>
      <c r="SQY929" s="721"/>
      <c r="SQZ929" s="3"/>
      <c r="SRA929" s="525"/>
      <c r="SRB929" s="3"/>
      <c r="SRC929" s="721"/>
      <c r="SRD929" s="3"/>
      <c r="SRE929" s="525"/>
      <c r="SRF929" s="3"/>
      <c r="SRG929" s="721"/>
      <c r="SRH929" s="3"/>
      <c r="SRI929" s="525"/>
      <c r="SRJ929" s="3"/>
      <c r="SRK929" s="721"/>
      <c r="SRL929" s="3"/>
      <c r="SRM929" s="525"/>
      <c r="SRN929" s="3"/>
      <c r="SRO929" s="721"/>
      <c r="SRP929" s="3"/>
      <c r="SRQ929" s="525"/>
      <c r="SRR929" s="3"/>
      <c r="SRS929" s="721"/>
      <c r="SRT929" s="3"/>
      <c r="SRU929" s="525"/>
      <c r="SRV929" s="3"/>
      <c r="SRW929" s="721"/>
      <c r="SRX929" s="3"/>
      <c r="SRY929" s="525"/>
      <c r="SRZ929" s="3"/>
      <c r="SSA929" s="721"/>
      <c r="SSB929" s="3"/>
      <c r="SSC929" s="525"/>
      <c r="SSD929" s="3"/>
      <c r="SSE929" s="721"/>
      <c r="SSF929" s="3"/>
      <c r="SSG929" s="525"/>
      <c r="SSH929" s="3"/>
      <c r="SSI929" s="721"/>
      <c r="SSJ929" s="3"/>
      <c r="SSK929" s="525"/>
      <c r="SSL929" s="3"/>
      <c r="SSM929" s="721"/>
      <c r="SSN929" s="3"/>
      <c r="SSO929" s="525"/>
      <c r="SSP929" s="3"/>
      <c r="SSQ929" s="721"/>
      <c r="SSR929" s="3"/>
      <c r="SSS929" s="525"/>
      <c r="SST929" s="3"/>
      <c r="SSU929" s="721"/>
      <c r="SSV929" s="3"/>
      <c r="SSW929" s="525"/>
      <c r="SSX929" s="3"/>
      <c r="SSY929" s="721"/>
      <c r="SSZ929" s="3"/>
      <c r="STA929" s="525"/>
      <c r="STB929" s="3"/>
      <c r="STC929" s="721"/>
      <c r="STD929" s="3"/>
      <c r="STE929" s="525"/>
      <c r="STF929" s="3"/>
      <c r="STG929" s="721"/>
      <c r="STH929" s="3"/>
      <c r="STI929" s="525"/>
      <c r="STJ929" s="3"/>
      <c r="STK929" s="721"/>
      <c r="STL929" s="3"/>
      <c r="STM929" s="525"/>
      <c r="STN929" s="3"/>
      <c r="STO929" s="721"/>
      <c r="STP929" s="3"/>
      <c r="STQ929" s="525"/>
      <c r="STR929" s="3"/>
      <c r="STS929" s="721"/>
      <c r="STT929" s="3"/>
      <c r="STU929" s="525"/>
      <c r="STV929" s="3"/>
      <c r="STW929" s="721"/>
      <c r="STX929" s="3"/>
      <c r="STY929" s="525"/>
      <c r="STZ929" s="3"/>
      <c r="SUA929" s="721"/>
      <c r="SUB929" s="3"/>
      <c r="SUC929" s="525"/>
      <c r="SUD929" s="3"/>
      <c r="SUE929" s="721"/>
      <c r="SUF929" s="3"/>
      <c r="SUG929" s="525"/>
      <c r="SUH929" s="3"/>
      <c r="SUI929" s="721"/>
      <c r="SUJ929" s="3"/>
      <c r="SUK929" s="525"/>
      <c r="SUL929" s="3"/>
      <c r="SUM929" s="721"/>
      <c r="SUN929" s="3"/>
      <c r="SUO929" s="525"/>
      <c r="SUP929" s="3"/>
      <c r="SUQ929" s="721"/>
      <c r="SUR929" s="3"/>
      <c r="SUS929" s="525"/>
      <c r="SUT929" s="3"/>
      <c r="SUU929" s="721"/>
      <c r="SUV929" s="3"/>
      <c r="SUW929" s="525"/>
      <c r="SUX929" s="3"/>
      <c r="SUY929" s="721"/>
      <c r="SUZ929" s="3"/>
      <c r="SVA929" s="525"/>
      <c r="SVB929" s="3"/>
      <c r="SVC929" s="721"/>
      <c r="SVD929" s="3"/>
      <c r="SVE929" s="525"/>
      <c r="SVF929" s="3"/>
      <c r="SVG929" s="721"/>
      <c r="SVH929" s="3"/>
      <c r="SVI929" s="525"/>
      <c r="SVJ929" s="3"/>
      <c r="SVK929" s="721"/>
      <c r="SVL929" s="3"/>
      <c r="SVM929" s="525"/>
      <c r="SVN929" s="3"/>
      <c r="SVO929" s="721"/>
      <c r="SVP929" s="3"/>
      <c r="SVQ929" s="525"/>
      <c r="SVR929" s="3"/>
      <c r="SVS929" s="721"/>
      <c r="SVT929" s="3"/>
      <c r="SVU929" s="525"/>
      <c r="SVV929" s="3"/>
      <c r="SVW929" s="721"/>
      <c r="SVX929" s="3"/>
      <c r="SVY929" s="525"/>
      <c r="SVZ929" s="3"/>
      <c r="SWA929" s="721"/>
      <c r="SWB929" s="3"/>
      <c r="SWC929" s="525"/>
      <c r="SWD929" s="3"/>
      <c r="SWE929" s="721"/>
      <c r="SWF929" s="3"/>
      <c r="SWG929" s="525"/>
      <c r="SWH929" s="3"/>
      <c r="SWI929" s="721"/>
      <c r="SWJ929" s="3"/>
      <c r="SWK929" s="525"/>
      <c r="SWL929" s="3"/>
      <c r="SWM929" s="721"/>
      <c r="SWN929" s="3"/>
      <c r="SWO929" s="525"/>
      <c r="SWP929" s="3"/>
      <c r="SWQ929" s="721"/>
      <c r="SWR929" s="3"/>
      <c r="SWS929" s="525"/>
      <c r="SWT929" s="3"/>
      <c r="SWU929" s="721"/>
      <c r="SWV929" s="3"/>
      <c r="SWW929" s="525"/>
      <c r="SWX929" s="3"/>
      <c r="SWY929" s="721"/>
      <c r="SWZ929" s="3"/>
      <c r="SXA929" s="525"/>
      <c r="SXB929" s="3"/>
      <c r="SXC929" s="721"/>
      <c r="SXD929" s="3"/>
      <c r="SXE929" s="525"/>
      <c r="SXF929" s="3"/>
      <c r="SXG929" s="721"/>
      <c r="SXH929" s="3"/>
      <c r="SXI929" s="525"/>
      <c r="SXJ929" s="3"/>
      <c r="SXK929" s="721"/>
      <c r="SXL929" s="3"/>
      <c r="SXM929" s="525"/>
      <c r="SXN929" s="3"/>
      <c r="SXO929" s="721"/>
      <c r="SXP929" s="3"/>
      <c r="SXQ929" s="525"/>
      <c r="SXR929" s="3"/>
      <c r="SXS929" s="721"/>
      <c r="SXT929" s="3"/>
      <c r="SXU929" s="525"/>
      <c r="SXV929" s="3"/>
      <c r="SXW929" s="721"/>
      <c r="SXX929" s="3"/>
      <c r="SXY929" s="525"/>
      <c r="SXZ929" s="3"/>
      <c r="SYA929" s="721"/>
      <c r="SYB929" s="3"/>
      <c r="SYC929" s="525"/>
      <c r="SYD929" s="3"/>
      <c r="SYE929" s="721"/>
      <c r="SYF929" s="3"/>
      <c r="SYG929" s="525"/>
      <c r="SYH929" s="3"/>
      <c r="SYI929" s="721"/>
      <c r="SYJ929" s="3"/>
      <c r="SYK929" s="525"/>
      <c r="SYL929" s="3"/>
      <c r="SYM929" s="721"/>
      <c r="SYN929" s="3"/>
      <c r="SYO929" s="525"/>
      <c r="SYP929" s="3"/>
      <c r="SYQ929" s="721"/>
      <c r="SYR929" s="3"/>
      <c r="SYS929" s="525"/>
      <c r="SYT929" s="3"/>
      <c r="SYU929" s="721"/>
      <c r="SYV929" s="3"/>
      <c r="SYW929" s="525"/>
      <c r="SYX929" s="3"/>
      <c r="SYY929" s="721"/>
      <c r="SYZ929" s="3"/>
      <c r="SZA929" s="525"/>
      <c r="SZB929" s="3"/>
      <c r="SZC929" s="721"/>
      <c r="SZD929" s="3"/>
      <c r="SZE929" s="525"/>
      <c r="SZF929" s="3"/>
      <c r="SZG929" s="721"/>
      <c r="SZH929" s="3"/>
      <c r="SZI929" s="525"/>
      <c r="SZJ929" s="3"/>
      <c r="SZK929" s="721"/>
      <c r="SZL929" s="3"/>
      <c r="SZM929" s="525"/>
      <c r="SZN929" s="3"/>
      <c r="SZO929" s="721"/>
      <c r="SZP929" s="3"/>
      <c r="SZQ929" s="525"/>
      <c r="SZR929" s="3"/>
      <c r="SZS929" s="721"/>
      <c r="SZT929" s="3"/>
      <c r="SZU929" s="525"/>
      <c r="SZV929" s="3"/>
      <c r="SZW929" s="721"/>
      <c r="SZX929" s="3"/>
      <c r="SZY929" s="525"/>
      <c r="SZZ929" s="3"/>
      <c r="TAA929" s="721"/>
      <c r="TAB929" s="3"/>
      <c r="TAC929" s="525"/>
      <c r="TAD929" s="3"/>
      <c r="TAE929" s="721"/>
      <c r="TAF929" s="3"/>
      <c r="TAG929" s="525"/>
      <c r="TAH929" s="3"/>
      <c r="TAI929" s="721"/>
      <c r="TAJ929" s="3"/>
      <c r="TAK929" s="525"/>
      <c r="TAL929" s="3"/>
      <c r="TAM929" s="721"/>
      <c r="TAN929" s="3"/>
      <c r="TAO929" s="525"/>
      <c r="TAP929" s="3"/>
      <c r="TAQ929" s="721"/>
      <c r="TAR929" s="3"/>
      <c r="TAS929" s="525"/>
      <c r="TAT929" s="3"/>
      <c r="TAU929" s="721"/>
      <c r="TAV929" s="3"/>
      <c r="TAW929" s="525"/>
      <c r="TAX929" s="3"/>
      <c r="TAY929" s="721"/>
      <c r="TAZ929" s="3"/>
      <c r="TBA929" s="525"/>
      <c r="TBB929" s="3"/>
      <c r="TBC929" s="721"/>
      <c r="TBD929" s="3"/>
      <c r="TBE929" s="525"/>
      <c r="TBF929" s="3"/>
      <c r="TBG929" s="721"/>
      <c r="TBH929" s="3"/>
      <c r="TBI929" s="525"/>
      <c r="TBJ929" s="3"/>
      <c r="TBK929" s="721"/>
      <c r="TBL929" s="3"/>
      <c r="TBM929" s="525"/>
      <c r="TBN929" s="3"/>
      <c r="TBO929" s="721"/>
      <c r="TBP929" s="3"/>
      <c r="TBQ929" s="525"/>
      <c r="TBR929" s="3"/>
      <c r="TBS929" s="721"/>
      <c r="TBT929" s="3"/>
      <c r="TBU929" s="525"/>
      <c r="TBV929" s="3"/>
      <c r="TBW929" s="721"/>
      <c r="TBX929" s="3"/>
      <c r="TBY929" s="525"/>
      <c r="TBZ929" s="3"/>
      <c r="TCA929" s="721"/>
      <c r="TCB929" s="3"/>
      <c r="TCC929" s="525"/>
      <c r="TCD929" s="3"/>
      <c r="TCE929" s="721"/>
      <c r="TCF929" s="3"/>
      <c r="TCG929" s="525"/>
      <c r="TCH929" s="3"/>
      <c r="TCI929" s="721"/>
      <c r="TCJ929" s="3"/>
      <c r="TCK929" s="525"/>
      <c r="TCL929" s="3"/>
      <c r="TCM929" s="721"/>
      <c r="TCN929" s="3"/>
      <c r="TCO929" s="525"/>
      <c r="TCP929" s="3"/>
      <c r="TCQ929" s="721"/>
      <c r="TCR929" s="3"/>
      <c r="TCS929" s="525"/>
      <c r="TCT929" s="3"/>
      <c r="TCU929" s="721"/>
      <c r="TCV929" s="3"/>
      <c r="TCW929" s="525"/>
      <c r="TCX929" s="3"/>
      <c r="TCY929" s="721"/>
      <c r="TCZ929" s="3"/>
      <c r="TDA929" s="525"/>
      <c r="TDB929" s="3"/>
      <c r="TDC929" s="721"/>
      <c r="TDD929" s="3"/>
      <c r="TDE929" s="525"/>
      <c r="TDF929" s="3"/>
      <c r="TDG929" s="721"/>
      <c r="TDH929" s="3"/>
      <c r="TDI929" s="525"/>
      <c r="TDJ929" s="3"/>
      <c r="TDK929" s="721"/>
      <c r="TDL929" s="3"/>
      <c r="TDM929" s="525"/>
      <c r="TDN929" s="3"/>
      <c r="TDO929" s="721"/>
      <c r="TDP929" s="3"/>
      <c r="TDQ929" s="525"/>
      <c r="TDR929" s="3"/>
      <c r="TDS929" s="721"/>
      <c r="TDT929" s="3"/>
      <c r="TDU929" s="525"/>
      <c r="TDV929" s="3"/>
      <c r="TDW929" s="721"/>
      <c r="TDX929" s="3"/>
      <c r="TDY929" s="525"/>
      <c r="TDZ929" s="3"/>
      <c r="TEA929" s="721"/>
      <c r="TEB929" s="3"/>
      <c r="TEC929" s="525"/>
      <c r="TED929" s="3"/>
      <c r="TEE929" s="721"/>
      <c r="TEF929" s="3"/>
      <c r="TEG929" s="525"/>
      <c r="TEH929" s="3"/>
      <c r="TEI929" s="721"/>
      <c r="TEJ929" s="3"/>
      <c r="TEK929" s="525"/>
      <c r="TEL929" s="3"/>
      <c r="TEM929" s="721"/>
      <c r="TEN929" s="3"/>
      <c r="TEO929" s="525"/>
      <c r="TEP929" s="3"/>
      <c r="TEQ929" s="721"/>
      <c r="TER929" s="3"/>
      <c r="TES929" s="525"/>
      <c r="TET929" s="3"/>
      <c r="TEU929" s="721"/>
      <c r="TEV929" s="3"/>
      <c r="TEW929" s="525"/>
      <c r="TEX929" s="3"/>
      <c r="TEY929" s="721"/>
      <c r="TEZ929" s="3"/>
      <c r="TFA929" s="525"/>
      <c r="TFB929" s="3"/>
      <c r="TFC929" s="721"/>
      <c r="TFD929" s="3"/>
      <c r="TFE929" s="525"/>
      <c r="TFF929" s="3"/>
      <c r="TFG929" s="721"/>
      <c r="TFH929" s="3"/>
      <c r="TFI929" s="525"/>
      <c r="TFJ929" s="3"/>
      <c r="TFK929" s="721"/>
      <c r="TFL929" s="3"/>
      <c r="TFM929" s="525"/>
      <c r="TFN929" s="3"/>
      <c r="TFO929" s="721"/>
      <c r="TFP929" s="3"/>
      <c r="TFQ929" s="525"/>
      <c r="TFR929" s="3"/>
      <c r="TFS929" s="721"/>
      <c r="TFT929" s="3"/>
      <c r="TFU929" s="525"/>
      <c r="TFV929" s="3"/>
      <c r="TFW929" s="721"/>
      <c r="TFX929" s="3"/>
      <c r="TFY929" s="525"/>
      <c r="TFZ929" s="3"/>
      <c r="TGA929" s="721"/>
      <c r="TGB929" s="3"/>
      <c r="TGC929" s="525"/>
      <c r="TGD929" s="3"/>
      <c r="TGE929" s="721"/>
      <c r="TGF929" s="3"/>
      <c r="TGG929" s="525"/>
      <c r="TGH929" s="3"/>
      <c r="TGI929" s="721"/>
      <c r="TGJ929" s="3"/>
      <c r="TGK929" s="525"/>
      <c r="TGL929" s="3"/>
      <c r="TGM929" s="721"/>
      <c r="TGN929" s="3"/>
      <c r="TGO929" s="525"/>
      <c r="TGP929" s="3"/>
      <c r="TGQ929" s="721"/>
      <c r="TGR929" s="3"/>
      <c r="TGS929" s="525"/>
      <c r="TGT929" s="3"/>
      <c r="TGU929" s="721"/>
      <c r="TGV929" s="3"/>
      <c r="TGW929" s="525"/>
      <c r="TGX929" s="3"/>
      <c r="TGY929" s="721"/>
      <c r="TGZ929" s="3"/>
      <c r="THA929" s="525"/>
      <c r="THB929" s="3"/>
      <c r="THC929" s="721"/>
      <c r="THD929" s="3"/>
      <c r="THE929" s="525"/>
      <c r="THF929" s="3"/>
      <c r="THG929" s="721"/>
      <c r="THH929" s="3"/>
      <c r="THI929" s="525"/>
      <c r="THJ929" s="3"/>
      <c r="THK929" s="721"/>
      <c r="THL929" s="3"/>
      <c r="THM929" s="525"/>
      <c r="THN929" s="3"/>
      <c r="THO929" s="721"/>
      <c r="THP929" s="3"/>
      <c r="THQ929" s="525"/>
      <c r="THR929" s="3"/>
      <c r="THS929" s="721"/>
      <c r="THT929" s="3"/>
      <c r="THU929" s="525"/>
      <c r="THV929" s="3"/>
      <c r="THW929" s="721"/>
      <c r="THX929" s="3"/>
      <c r="THY929" s="525"/>
      <c r="THZ929" s="3"/>
      <c r="TIA929" s="721"/>
      <c r="TIB929" s="3"/>
      <c r="TIC929" s="525"/>
      <c r="TID929" s="3"/>
      <c r="TIE929" s="721"/>
      <c r="TIF929" s="3"/>
      <c r="TIG929" s="525"/>
      <c r="TIH929" s="3"/>
      <c r="TII929" s="721"/>
      <c r="TIJ929" s="3"/>
      <c r="TIK929" s="525"/>
      <c r="TIL929" s="3"/>
      <c r="TIM929" s="721"/>
      <c r="TIN929" s="3"/>
      <c r="TIO929" s="525"/>
      <c r="TIP929" s="3"/>
      <c r="TIQ929" s="721"/>
      <c r="TIR929" s="3"/>
      <c r="TIS929" s="525"/>
      <c r="TIT929" s="3"/>
      <c r="TIU929" s="721"/>
      <c r="TIV929" s="3"/>
      <c r="TIW929" s="525"/>
      <c r="TIX929" s="3"/>
      <c r="TIY929" s="721"/>
      <c r="TIZ929" s="3"/>
      <c r="TJA929" s="525"/>
      <c r="TJB929" s="3"/>
      <c r="TJC929" s="721"/>
      <c r="TJD929" s="3"/>
      <c r="TJE929" s="525"/>
      <c r="TJF929" s="3"/>
      <c r="TJG929" s="721"/>
      <c r="TJH929" s="3"/>
      <c r="TJI929" s="525"/>
      <c r="TJJ929" s="3"/>
      <c r="TJK929" s="721"/>
      <c r="TJL929" s="3"/>
      <c r="TJM929" s="525"/>
      <c r="TJN929" s="3"/>
      <c r="TJO929" s="721"/>
      <c r="TJP929" s="3"/>
      <c r="TJQ929" s="525"/>
      <c r="TJR929" s="3"/>
      <c r="TJS929" s="721"/>
      <c r="TJT929" s="3"/>
      <c r="TJU929" s="525"/>
      <c r="TJV929" s="3"/>
      <c r="TJW929" s="721"/>
      <c r="TJX929" s="3"/>
      <c r="TJY929" s="525"/>
      <c r="TJZ929" s="3"/>
      <c r="TKA929" s="721"/>
      <c r="TKB929" s="3"/>
      <c r="TKC929" s="525"/>
      <c r="TKD929" s="3"/>
      <c r="TKE929" s="721"/>
      <c r="TKF929" s="3"/>
      <c r="TKG929" s="525"/>
      <c r="TKH929" s="3"/>
      <c r="TKI929" s="721"/>
      <c r="TKJ929" s="3"/>
      <c r="TKK929" s="525"/>
      <c r="TKL929" s="3"/>
      <c r="TKM929" s="721"/>
      <c r="TKN929" s="3"/>
      <c r="TKO929" s="525"/>
      <c r="TKP929" s="3"/>
      <c r="TKQ929" s="721"/>
      <c r="TKR929" s="3"/>
      <c r="TKS929" s="525"/>
      <c r="TKT929" s="3"/>
      <c r="TKU929" s="721"/>
      <c r="TKV929" s="3"/>
      <c r="TKW929" s="525"/>
      <c r="TKX929" s="3"/>
      <c r="TKY929" s="721"/>
      <c r="TKZ929" s="3"/>
      <c r="TLA929" s="525"/>
      <c r="TLB929" s="3"/>
      <c r="TLC929" s="721"/>
      <c r="TLD929" s="3"/>
      <c r="TLE929" s="525"/>
      <c r="TLF929" s="3"/>
      <c r="TLG929" s="721"/>
      <c r="TLH929" s="3"/>
      <c r="TLI929" s="525"/>
      <c r="TLJ929" s="3"/>
      <c r="TLK929" s="721"/>
      <c r="TLL929" s="3"/>
      <c r="TLM929" s="525"/>
      <c r="TLN929" s="3"/>
      <c r="TLO929" s="721"/>
      <c r="TLP929" s="3"/>
      <c r="TLQ929" s="525"/>
      <c r="TLR929" s="3"/>
      <c r="TLS929" s="721"/>
      <c r="TLT929" s="3"/>
      <c r="TLU929" s="525"/>
      <c r="TLV929" s="3"/>
      <c r="TLW929" s="721"/>
      <c r="TLX929" s="3"/>
      <c r="TLY929" s="525"/>
      <c r="TLZ929" s="3"/>
      <c r="TMA929" s="721"/>
      <c r="TMB929" s="3"/>
      <c r="TMC929" s="525"/>
      <c r="TMD929" s="3"/>
      <c r="TME929" s="721"/>
      <c r="TMF929" s="3"/>
      <c r="TMG929" s="525"/>
      <c r="TMH929" s="3"/>
      <c r="TMI929" s="721"/>
      <c r="TMJ929" s="3"/>
      <c r="TMK929" s="525"/>
      <c r="TML929" s="3"/>
      <c r="TMM929" s="721"/>
      <c r="TMN929" s="3"/>
      <c r="TMO929" s="525"/>
      <c r="TMP929" s="3"/>
      <c r="TMQ929" s="721"/>
      <c r="TMR929" s="3"/>
      <c r="TMS929" s="525"/>
      <c r="TMT929" s="3"/>
      <c r="TMU929" s="721"/>
      <c r="TMV929" s="3"/>
      <c r="TMW929" s="525"/>
      <c r="TMX929" s="3"/>
      <c r="TMY929" s="721"/>
      <c r="TMZ929" s="3"/>
      <c r="TNA929" s="525"/>
      <c r="TNB929" s="3"/>
      <c r="TNC929" s="721"/>
      <c r="TND929" s="3"/>
      <c r="TNE929" s="525"/>
      <c r="TNF929" s="3"/>
      <c r="TNG929" s="721"/>
      <c r="TNH929" s="3"/>
      <c r="TNI929" s="525"/>
      <c r="TNJ929" s="3"/>
      <c r="TNK929" s="721"/>
      <c r="TNL929" s="3"/>
      <c r="TNM929" s="525"/>
      <c r="TNN929" s="3"/>
      <c r="TNO929" s="721"/>
      <c r="TNP929" s="3"/>
      <c r="TNQ929" s="525"/>
      <c r="TNR929" s="3"/>
      <c r="TNS929" s="721"/>
      <c r="TNT929" s="3"/>
      <c r="TNU929" s="525"/>
      <c r="TNV929" s="3"/>
      <c r="TNW929" s="721"/>
      <c r="TNX929" s="3"/>
      <c r="TNY929" s="525"/>
      <c r="TNZ929" s="3"/>
      <c r="TOA929" s="721"/>
      <c r="TOB929" s="3"/>
      <c r="TOC929" s="525"/>
      <c r="TOD929" s="3"/>
      <c r="TOE929" s="721"/>
      <c r="TOF929" s="3"/>
      <c r="TOG929" s="525"/>
      <c r="TOH929" s="3"/>
      <c r="TOI929" s="721"/>
      <c r="TOJ929" s="3"/>
      <c r="TOK929" s="525"/>
      <c r="TOL929" s="3"/>
      <c r="TOM929" s="721"/>
      <c r="TON929" s="3"/>
      <c r="TOO929" s="525"/>
      <c r="TOP929" s="3"/>
      <c r="TOQ929" s="721"/>
      <c r="TOR929" s="3"/>
      <c r="TOS929" s="525"/>
      <c r="TOT929" s="3"/>
      <c r="TOU929" s="721"/>
      <c r="TOV929" s="3"/>
      <c r="TOW929" s="525"/>
      <c r="TOX929" s="3"/>
      <c r="TOY929" s="721"/>
      <c r="TOZ929" s="3"/>
      <c r="TPA929" s="525"/>
      <c r="TPB929" s="3"/>
      <c r="TPC929" s="721"/>
      <c r="TPD929" s="3"/>
      <c r="TPE929" s="525"/>
      <c r="TPF929" s="3"/>
      <c r="TPG929" s="721"/>
      <c r="TPH929" s="3"/>
      <c r="TPI929" s="525"/>
      <c r="TPJ929" s="3"/>
      <c r="TPK929" s="721"/>
      <c r="TPL929" s="3"/>
      <c r="TPM929" s="525"/>
      <c r="TPN929" s="3"/>
      <c r="TPO929" s="721"/>
      <c r="TPP929" s="3"/>
      <c r="TPQ929" s="525"/>
      <c r="TPR929" s="3"/>
      <c r="TPS929" s="721"/>
      <c r="TPT929" s="3"/>
      <c r="TPU929" s="525"/>
      <c r="TPV929" s="3"/>
      <c r="TPW929" s="721"/>
      <c r="TPX929" s="3"/>
      <c r="TPY929" s="525"/>
      <c r="TPZ929" s="3"/>
      <c r="TQA929" s="721"/>
      <c r="TQB929" s="3"/>
      <c r="TQC929" s="525"/>
      <c r="TQD929" s="3"/>
      <c r="TQE929" s="721"/>
      <c r="TQF929" s="3"/>
      <c r="TQG929" s="525"/>
      <c r="TQH929" s="3"/>
      <c r="TQI929" s="721"/>
      <c r="TQJ929" s="3"/>
      <c r="TQK929" s="525"/>
      <c r="TQL929" s="3"/>
      <c r="TQM929" s="721"/>
      <c r="TQN929" s="3"/>
      <c r="TQO929" s="525"/>
      <c r="TQP929" s="3"/>
      <c r="TQQ929" s="721"/>
      <c r="TQR929" s="3"/>
      <c r="TQS929" s="525"/>
      <c r="TQT929" s="3"/>
      <c r="TQU929" s="721"/>
      <c r="TQV929" s="3"/>
      <c r="TQW929" s="525"/>
      <c r="TQX929" s="3"/>
      <c r="TQY929" s="721"/>
      <c r="TQZ929" s="3"/>
      <c r="TRA929" s="525"/>
      <c r="TRB929" s="3"/>
      <c r="TRC929" s="721"/>
      <c r="TRD929" s="3"/>
      <c r="TRE929" s="525"/>
      <c r="TRF929" s="3"/>
      <c r="TRG929" s="721"/>
      <c r="TRH929" s="3"/>
      <c r="TRI929" s="525"/>
      <c r="TRJ929" s="3"/>
      <c r="TRK929" s="721"/>
      <c r="TRL929" s="3"/>
      <c r="TRM929" s="525"/>
      <c r="TRN929" s="3"/>
      <c r="TRO929" s="721"/>
      <c r="TRP929" s="3"/>
      <c r="TRQ929" s="525"/>
      <c r="TRR929" s="3"/>
      <c r="TRS929" s="721"/>
      <c r="TRT929" s="3"/>
      <c r="TRU929" s="525"/>
      <c r="TRV929" s="3"/>
      <c r="TRW929" s="721"/>
      <c r="TRX929" s="3"/>
      <c r="TRY929" s="525"/>
      <c r="TRZ929" s="3"/>
      <c r="TSA929" s="721"/>
      <c r="TSB929" s="3"/>
      <c r="TSC929" s="525"/>
      <c r="TSD929" s="3"/>
      <c r="TSE929" s="721"/>
      <c r="TSF929" s="3"/>
      <c r="TSG929" s="525"/>
      <c r="TSH929" s="3"/>
      <c r="TSI929" s="721"/>
      <c r="TSJ929" s="3"/>
      <c r="TSK929" s="525"/>
      <c r="TSL929" s="3"/>
      <c r="TSM929" s="721"/>
      <c r="TSN929" s="3"/>
      <c r="TSO929" s="525"/>
      <c r="TSP929" s="3"/>
      <c r="TSQ929" s="721"/>
      <c r="TSR929" s="3"/>
      <c r="TSS929" s="525"/>
      <c r="TST929" s="3"/>
      <c r="TSU929" s="721"/>
      <c r="TSV929" s="3"/>
      <c r="TSW929" s="525"/>
      <c r="TSX929" s="3"/>
      <c r="TSY929" s="721"/>
      <c r="TSZ929" s="3"/>
      <c r="TTA929" s="525"/>
      <c r="TTB929" s="3"/>
      <c r="TTC929" s="721"/>
      <c r="TTD929" s="3"/>
      <c r="TTE929" s="525"/>
      <c r="TTF929" s="3"/>
      <c r="TTG929" s="721"/>
      <c r="TTH929" s="3"/>
      <c r="TTI929" s="525"/>
      <c r="TTJ929" s="3"/>
      <c r="TTK929" s="721"/>
      <c r="TTL929" s="3"/>
      <c r="TTM929" s="525"/>
      <c r="TTN929" s="3"/>
      <c r="TTO929" s="721"/>
      <c r="TTP929" s="3"/>
      <c r="TTQ929" s="525"/>
      <c r="TTR929" s="3"/>
      <c r="TTS929" s="721"/>
      <c r="TTT929" s="3"/>
      <c r="TTU929" s="525"/>
      <c r="TTV929" s="3"/>
      <c r="TTW929" s="721"/>
      <c r="TTX929" s="3"/>
      <c r="TTY929" s="525"/>
      <c r="TTZ929" s="3"/>
      <c r="TUA929" s="721"/>
      <c r="TUB929" s="3"/>
      <c r="TUC929" s="525"/>
      <c r="TUD929" s="3"/>
      <c r="TUE929" s="721"/>
      <c r="TUF929" s="3"/>
      <c r="TUG929" s="525"/>
      <c r="TUH929" s="3"/>
      <c r="TUI929" s="721"/>
      <c r="TUJ929" s="3"/>
      <c r="TUK929" s="525"/>
      <c r="TUL929" s="3"/>
      <c r="TUM929" s="721"/>
      <c r="TUN929" s="3"/>
      <c r="TUO929" s="525"/>
      <c r="TUP929" s="3"/>
      <c r="TUQ929" s="721"/>
      <c r="TUR929" s="3"/>
      <c r="TUS929" s="525"/>
      <c r="TUT929" s="3"/>
      <c r="TUU929" s="721"/>
      <c r="TUV929" s="3"/>
      <c r="TUW929" s="525"/>
      <c r="TUX929" s="3"/>
      <c r="TUY929" s="721"/>
      <c r="TUZ929" s="3"/>
      <c r="TVA929" s="525"/>
      <c r="TVB929" s="3"/>
      <c r="TVC929" s="721"/>
      <c r="TVD929" s="3"/>
      <c r="TVE929" s="525"/>
      <c r="TVF929" s="3"/>
      <c r="TVG929" s="721"/>
      <c r="TVH929" s="3"/>
      <c r="TVI929" s="525"/>
      <c r="TVJ929" s="3"/>
      <c r="TVK929" s="721"/>
      <c r="TVL929" s="3"/>
      <c r="TVM929" s="525"/>
      <c r="TVN929" s="3"/>
      <c r="TVO929" s="721"/>
      <c r="TVP929" s="3"/>
      <c r="TVQ929" s="525"/>
      <c r="TVR929" s="3"/>
      <c r="TVS929" s="721"/>
      <c r="TVT929" s="3"/>
      <c r="TVU929" s="525"/>
      <c r="TVV929" s="3"/>
      <c r="TVW929" s="721"/>
      <c r="TVX929" s="3"/>
      <c r="TVY929" s="525"/>
      <c r="TVZ929" s="3"/>
      <c r="TWA929" s="721"/>
      <c r="TWB929" s="3"/>
      <c r="TWC929" s="525"/>
      <c r="TWD929" s="3"/>
      <c r="TWE929" s="721"/>
      <c r="TWF929" s="3"/>
      <c r="TWG929" s="525"/>
      <c r="TWH929" s="3"/>
      <c r="TWI929" s="721"/>
      <c r="TWJ929" s="3"/>
      <c r="TWK929" s="525"/>
      <c r="TWL929" s="3"/>
      <c r="TWM929" s="721"/>
      <c r="TWN929" s="3"/>
      <c r="TWO929" s="525"/>
      <c r="TWP929" s="3"/>
      <c r="TWQ929" s="721"/>
      <c r="TWR929" s="3"/>
      <c r="TWS929" s="525"/>
      <c r="TWT929" s="3"/>
      <c r="TWU929" s="721"/>
      <c r="TWV929" s="3"/>
      <c r="TWW929" s="525"/>
      <c r="TWX929" s="3"/>
      <c r="TWY929" s="721"/>
      <c r="TWZ929" s="3"/>
      <c r="TXA929" s="525"/>
      <c r="TXB929" s="3"/>
      <c r="TXC929" s="721"/>
      <c r="TXD929" s="3"/>
      <c r="TXE929" s="525"/>
      <c r="TXF929" s="3"/>
      <c r="TXG929" s="721"/>
      <c r="TXH929" s="3"/>
      <c r="TXI929" s="525"/>
      <c r="TXJ929" s="3"/>
      <c r="TXK929" s="721"/>
      <c r="TXL929" s="3"/>
      <c r="TXM929" s="525"/>
      <c r="TXN929" s="3"/>
      <c r="TXO929" s="721"/>
      <c r="TXP929" s="3"/>
      <c r="TXQ929" s="525"/>
      <c r="TXR929" s="3"/>
      <c r="TXS929" s="721"/>
      <c r="TXT929" s="3"/>
      <c r="TXU929" s="525"/>
      <c r="TXV929" s="3"/>
      <c r="TXW929" s="721"/>
      <c r="TXX929" s="3"/>
      <c r="TXY929" s="525"/>
      <c r="TXZ929" s="3"/>
      <c r="TYA929" s="721"/>
      <c r="TYB929" s="3"/>
      <c r="TYC929" s="525"/>
      <c r="TYD929" s="3"/>
      <c r="TYE929" s="721"/>
      <c r="TYF929" s="3"/>
      <c r="TYG929" s="525"/>
      <c r="TYH929" s="3"/>
      <c r="TYI929" s="721"/>
      <c r="TYJ929" s="3"/>
      <c r="TYK929" s="525"/>
      <c r="TYL929" s="3"/>
      <c r="TYM929" s="721"/>
      <c r="TYN929" s="3"/>
      <c r="TYO929" s="525"/>
      <c r="TYP929" s="3"/>
      <c r="TYQ929" s="721"/>
      <c r="TYR929" s="3"/>
      <c r="TYS929" s="525"/>
      <c r="TYT929" s="3"/>
      <c r="TYU929" s="721"/>
      <c r="TYV929" s="3"/>
      <c r="TYW929" s="525"/>
      <c r="TYX929" s="3"/>
      <c r="TYY929" s="721"/>
      <c r="TYZ929" s="3"/>
      <c r="TZA929" s="525"/>
      <c r="TZB929" s="3"/>
      <c r="TZC929" s="721"/>
      <c r="TZD929" s="3"/>
      <c r="TZE929" s="525"/>
      <c r="TZF929" s="3"/>
      <c r="TZG929" s="721"/>
      <c r="TZH929" s="3"/>
      <c r="TZI929" s="525"/>
      <c r="TZJ929" s="3"/>
      <c r="TZK929" s="721"/>
      <c r="TZL929" s="3"/>
      <c r="TZM929" s="525"/>
      <c r="TZN929" s="3"/>
      <c r="TZO929" s="721"/>
      <c r="TZP929" s="3"/>
      <c r="TZQ929" s="525"/>
      <c r="TZR929" s="3"/>
      <c r="TZS929" s="721"/>
      <c r="TZT929" s="3"/>
      <c r="TZU929" s="525"/>
      <c r="TZV929" s="3"/>
      <c r="TZW929" s="721"/>
      <c r="TZX929" s="3"/>
      <c r="TZY929" s="525"/>
      <c r="TZZ929" s="3"/>
      <c r="UAA929" s="721"/>
      <c r="UAB929" s="3"/>
      <c r="UAC929" s="525"/>
      <c r="UAD929" s="3"/>
      <c r="UAE929" s="721"/>
      <c r="UAF929" s="3"/>
      <c r="UAG929" s="525"/>
      <c r="UAH929" s="3"/>
      <c r="UAI929" s="721"/>
      <c r="UAJ929" s="3"/>
      <c r="UAK929" s="525"/>
      <c r="UAL929" s="3"/>
      <c r="UAM929" s="721"/>
      <c r="UAN929" s="3"/>
      <c r="UAO929" s="525"/>
      <c r="UAP929" s="3"/>
      <c r="UAQ929" s="721"/>
      <c r="UAR929" s="3"/>
      <c r="UAS929" s="525"/>
      <c r="UAT929" s="3"/>
      <c r="UAU929" s="721"/>
      <c r="UAV929" s="3"/>
      <c r="UAW929" s="525"/>
      <c r="UAX929" s="3"/>
      <c r="UAY929" s="721"/>
      <c r="UAZ929" s="3"/>
      <c r="UBA929" s="525"/>
      <c r="UBB929" s="3"/>
      <c r="UBC929" s="721"/>
      <c r="UBD929" s="3"/>
      <c r="UBE929" s="525"/>
      <c r="UBF929" s="3"/>
      <c r="UBG929" s="721"/>
      <c r="UBH929" s="3"/>
      <c r="UBI929" s="525"/>
      <c r="UBJ929" s="3"/>
      <c r="UBK929" s="721"/>
      <c r="UBL929" s="3"/>
      <c r="UBM929" s="525"/>
      <c r="UBN929" s="3"/>
      <c r="UBO929" s="721"/>
      <c r="UBP929" s="3"/>
      <c r="UBQ929" s="525"/>
      <c r="UBR929" s="3"/>
      <c r="UBS929" s="721"/>
      <c r="UBT929" s="3"/>
      <c r="UBU929" s="525"/>
      <c r="UBV929" s="3"/>
      <c r="UBW929" s="721"/>
      <c r="UBX929" s="3"/>
      <c r="UBY929" s="525"/>
      <c r="UBZ929" s="3"/>
      <c r="UCA929" s="721"/>
      <c r="UCB929" s="3"/>
      <c r="UCC929" s="525"/>
      <c r="UCD929" s="3"/>
      <c r="UCE929" s="721"/>
      <c r="UCF929" s="3"/>
      <c r="UCG929" s="525"/>
      <c r="UCH929" s="3"/>
      <c r="UCI929" s="721"/>
      <c r="UCJ929" s="3"/>
      <c r="UCK929" s="525"/>
      <c r="UCL929" s="3"/>
      <c r="UCM929" s="721"/>
      <c r="UCN929" s="3"/>
      <c r="UCO929" s="525"/>
      <c r="UCP929" s="3"/>
      <c r="UCQ929" s="721"/>
      <c r="UCR929" s="3"/>
      <c r="UCS929" s="525"/>
      <c r="UCT929" s="3"/>
      <c r="UCU929" s="721"/>
      <c r="UCV929" s="3"/>
      <c r="UCW929" s="525"/>
      <c r="UCX929" s="3"/>
      <c r="UCY929" s="721"/>
      <c r="UCZ929" s="3"/>
      <c r="UDA929" s="525"/>
      <c r="UDB929" s="3"/>
      <c r="UDC929" s="721"/>
      <c r="UDD929" s="3"/>
      <c r="UDE929" s="525"/>
      <c r="UDF929" s="3"/>
      <c r="UDG929" s="721"/>
      <c r="UDH929" s="3"/>
      <c r="UDI929" s="525"/>
      <c r="UDJ929" s="3"/>
      <c r="UDK929" s="721"/>
      <c r="UDL929" s="3"/>
      <c r="UDM929" s="525"/>
      <c r="UDN929" s="3"/>
      <c r="UDO929" s="721"/>
      <c r="UDP929" s="3"/>
      <c r="UDQ929" s="525"/>
      <c r="UDR929" s="3"/>
      <c r="UDS929" s="721"/>
      <c r="UDT929" s="3"/>
      <c r="UDU929" s="525"/>
      <c r="UDV929" s="3"/>
      <c r="UDW929" s="721"/>
      <c r="UDX929" s="3"/>
      <c r="UDY929" s="525"/>
      <c r="UDZ929" s="3"/>
      <c r="UEA929" s="721"/>
      <c r="UEB929" s="3"/>
      <c r="UEC929" s="525"/>
      <c r="UED929" s="3"/>
      <c r="UEE929" s="721"/>
      <c r="UEF929" s="3"/>
      <c r="UEG929" s="525"/>
      <c r="UEH929" s="3"/>
      <c r="UEI929" s="721"/>
      <c r="UEJ929" s="3"/>
      <c r="UEK929" s="525"/>
      <c r="UEL929" s="3"/>
      <c r="UEM929" s="721"/>
      <c r="UEN929" s="3"/>
      <c r="UEO929" s="525"/>
      <c r="UEP929" s="3"/>
      <c r="UEQ929" s="721"/>
      <c r="UER929" s="3"/>
      <c r="UES929" s="525"/>
      <c r="UET929" s="3"/>
      <c r="UEU929" s="721"/>
      <c r="UEV929" s="3"/>
      <c r="UEW929" s="525"/>
      <c r="UEX929" s="3"/>
      <c r="UEY929" s="721"/>
      <c r="UEZ929" s="3"/>
      <c r="UFA929" s="525"/>
      <c r="UFB929" s="3"/>
      <c r="UFC929" s="721"/>
      <c r="UFD929" s="3"/>
      <c r="UFE929" s="525"/>
      <c r="UFF929" s="3"/>
      <c r="UFG929" s="721"/>
      <c r="UFH929" s="3"/>
      <c r="UFI929" s="525"/>
      <c r="UFJ929" s="3"/>
      <c r="UFK929" s="721"/>
      <c r="UFL929" s="3"/>
      <c r="UFM929" s="525"/>
      <c r="UFN929" s="3"/>
      <c r="UFO929" s="721"/>
      <c r="UFP929" s="3"/>
      <c r="UFQ929" s="525"/>
      <c r="UFR929" s="3"/>
      <c r="UFS929" s="721"/>
      <c r="UFT929" s="3"/>
      <c r="UFU929" s="525"/>
      <c r="UFV929" s="3"/>
      <c r="UFW929" s="721"/>
      <c r="UFX929" s="3"/>
      <c r="UFY929" s="525"/>
      <c r="UFZ929" s="3"/>
      <c r="UGA929" s="721"/>
      <c r="UGB929" s="3"/>
      <c r="UGC929" s="525"/>
      <c r="UGD929" s="3"/>
      <c r="UGE929" s="721"/>
      <c r="UGF929" s="3"/>
      <c r="UGG929" s="525"/>
      <c r="UGH929" s="3"/>
      <c r="UGI929" s="721"/>
      <c r="UGJ929" s="3"/>
      <c r="UGK929" s="525"/>
      <c r="UGL929" s="3"/>
      <c r="UGM929" s="721"/>
      <c r="UGN929" s="3"/>
      <c r="UGO929" s="525"/>
      <c r="UGP929" s="3"/>
      <c r="UGQ929" s="721"/>
      <c r="UGR929" s="3"/>
      <c r="UGS929" s="525"/>
      <c r="UGT929" s="3"/>
      <c r="UGU929" s="721"/>
      <c r="UGV929" s="3"/>
      <c r="UGW929" s="525"/>
      <c r="UGX929" s="3"/>
      <c r="UGY929" s="721"/>
      <c r="UGZ929" s="3"/>
      <c r="UHA929" s="525"/>
      <c r="UHB929" s="3"/>
      <c r="UHC929" s="721"/>
      <c r="UHD929" s="3"/>
      <c r="UHE929" s="525"/>
      <c r="UHF929" s="3"/>
      <c r="UHG929" s="721"/>
      <c r="UHH929" s="3"/>
      <c r="UHI929" s="525"/>
      <c r="UHJ929" s="3"/>
      <c r="UHK929" s="721"/>
      <c r="UHL929" s="3"/>
      <c r="UHM929" s="525"/>
      <c r="UHN929" s="3"/>
      <c r="UHO929" s="721"/>
      <c r="UHP929" s="3"/>
      <c r="UHQ929" s="525"/>
      <c r="UHR929" s="3"/>
      <c r="UHS929" s="721"/>
      <c r="UHT929" s="3"/>
      <c r="UHU929" s="525"/>
      <c r="UHV929" s="3"/>
      <c r="UHW929" s="721"/>
      <c r="UHX929" s="3"/>
      <c r="UHY929" s="525"/>
      <c r="UHZ929" s="3"/>
      <c r="UIA929" s="721"/>
      <c r="UIB929" s="3"/>
      <c r="UIC929" s="525"/>
      <c r="UID929" s="3"/>
      <c r="UIE929" s="721"/>
      <c r="UIF929" s="3"/>
      <c r="UIG929" s="525"/>
      <c r="UIH929" s="3"/>
      <c r="UII929" s="721"/>
      <c r="UIJ929" s="3"/>
      <c r="UIK929" s="525"/>
      <c r="UIL929" s="3"/>
      <c r="UIM929" s="721"/>
      <c r="UIN929" s="3"/>
      <c r="UIO929" s="525"/>
      <c r="UIP929" s="3"/>
      <c r="UIQ929" s="721"/>
      <c r="UIR929" s="3"/>
      <c r="UIS929" s="525"/>
      <c r="UIT929" s="3"/>
      <c r="UIU929" s="721"/>
      <c r="UIV929" s="3"/>
      <c r="UIW929" s="525"/>
      <c r="UIX929" s="3"/>
      <c r="UIY929" s="721"/>
      <c r="UIZ929" s="3"/>
      <c r="UJA929" s="525"/>
      <c r="UJB929" s="3"/>
      <c r="UJC929" s="721"/>
      <c r="UJD929" s="3"/>
      <c r="UJE929" s="525"/>
      <c r="UJF929" s="3"/>
      <c r="UJG929" s="721"/>
      <c r="UJH929" s="3"/>
      <c r="UJI929" s="525"/>
      <c r="UJJ929" s="3"/>
      <c r="UJK929" s="721"/>
      <c r="UJL929" s="3"/>
      <c r="UJM929" s="525"/>
      <c r="UJN929" s="3"/>
      <c r="UJO929" s="721"/>
      <c r="UJP929" s="3"/>
      <c r="UJQ929" s="525"/>
      <c r="UJR929" s="3"/>
      <c r="UJS929" s="721"/>
      <c r="UJT929" s="3"/>
      <c r="UJU929" s="525"/>
      <c r="UJV929" s="3"/>
      <c r="UJW929" s="721"/>
      <c r="UJX929" s="3"/>
      <c r="UJY929" s="525"/>
      <c r="UJZ929" s="3"/>
      <c r="UKA929" s="721"/>
      <c r="UKB929" s="3"/>
      <c r="UKC929" s="525"/>
      <c r="UKD929" s="3"/>
      <c r="UKE929" s="721"/>
      <c r="UKF929" s="3"/>
      <c r="UKG929" s="525"/>
      <c r="UKH929" s="3"/>
      <c r="UKI929" s="721"/>
      <c r="UKJ929" s="3"/>
      <c r="UKK929" s="525"/>
      <c r="UKL929" s="3"/>
      <c r="UKM929" s="721"/>
      <c r="UKN929" s="3"/>
      <c r="UKO929" s="525"/>
      <c r="UKP929" s="3"/>
      <c r="UKQ929" s="721"/>
      <c r="UKR929" s="3"/>
      <c r="UKS929" s="525"/>
      <c r="UKT929" s="3"/>
      <c r="UKU929" s="721"/>
      <c r="UKV929" s="3"/>
      <c r="UKW929" s="525"/>
      <c r="UKX929" s="3"/>
      <c r="UKY929" s="721"/>
      <c r="UKZ929" s="3"/>
      <c r="ULA929" s="525"/>
      <c r="ULB929" s="3"/>
      <c r="ULC929" s="721"/>
      <c r="ULD929" s="3"/>
      <c r="ULE929" s="525"/>
      <c r="ULF929" s="3"/>
      <c r="ULG929" s="721"/>
      <c r="ULH929" s="3"/>
      <c r="ULI929" s="525"/>
      <c r="ULJ929" s="3"/>
      <c r="ULK929" s="721"/>
      <c r="ULL929" s="3"/>
      <c r="ULM929" s="525"/>
      <c r="ULN929" s="3"/>
      <c r="ULO929" s="721"/>
      <c r="ULP929" s="3"/>
      <c r="ULQ929" s="525"/>
      <c r="ULR929" s="3"/>
      <c r="ULS929" s="721"/>
      <c r="ULT929" s="3"/>
      <c r="ULU929" s="525"/>
      <c r="ULV929" s="3"/>
      <c r="ULW929" s="721"/>
      <c r="ULX929" s="3"/>
      <c r="ULY929" s="525"/>
      <c r="ULZ929" s="3"/>
      <c r="UMA929" s="721"/>
      <c r="UMB929" s="3"/>
      <c r="UMC929" s="525"/>
      <c r="UMD929" s="3"/>
      <c r="UME929" s="721"/>
      <c r="UMF929" s="3"/>
      <c r="UMG929" s="525"/>
      <c r="UMH929" s="3"/>
      <c r="UMI929" s="721"/>
      <c r="UMJ929" s="3"/>
      <c r="UMK929" s="525"/>
      <c r="UML929" s="3"/>
      <c r="UMM929" s="721"/>
      <c r="UMN929" s="3"/>
      <c r="UMO929" s="525"/>
      <c r="UMP929" s="3"/>
      <c r="UMQ929" s="721"/>
      <c r="UMR929" s="3"/>
      <c r="UMS929" s="525"/>
      <c r="UMT929" s="3"/>
      <c r="UMU929" s="721"/>
      <c r="UMV929" s="3"/>
      <c r="UMW929" s="525"/>
      <c r="UMX929" s="3"/>
      <c r="UMY929" s="721"/>
      <c r="UMZ929" s="3"/>
      <c r="UNA929" s="525"/>
      <c r="UNB929" s="3"/>
      <c r="UNC929" s="721"/>
      <c r="UND929" s="3"/>
      <c r="UNE929" s="525"/>
      <c r="UNF929" s="3"/>
      <c r="UNG929" s="721"/>
      <c r="UNH929" s="3"/>
      <c r="UNI929" s="525"/>
      <c r="UNJ929" s="3"/>
      <c r="UNK929" s="721"/>
      <c r="UNL929" s="3"/>
      <c r="UNM929" s="525"/>
      <c r="UNN929" s="3"/>
      <c r="UNO929" s="721"/>
      <c r="UNP929" s="3"/>
      <c r="UNQ929" s="525"/>
      <c r="UNR929" s="3"/>
      <c r="UNS929" s="721"/>
      <c r="UNT929" s="3"/>
      <c r="UNU929" s="525"/>
      <c r="UNV929" s="3"/>
      <c r="UNW929" s="721"/>
      <c r="UNX929" s="3"/>
      <c r="UNY929" s="525"/>
      <c r="UNZ929" s="3"/>
      <c r="UOA929" s="721"/>
      <c r="UOB929" s="3"/>
      <c r="UOC929" s="525"/>
      <c r="UOD929" s="3"/>
      <c r="UOE929" s="721"/>
      <c r="UOF929" s="3"/>
      <c r="UOG929" s="525"/>
      <c r="UOH929" s="3"/>
      <c r="UOI929" s="721"/>
      <c r="UOJ929" s="3"/>
      <c r="UOK929" s="525"/>
      <c r="UOL929" s="3"/>
      <c r="UOM929" s="721"/>
      <c r="UON929" s="3"/>
      <c r="UOO929" s="525"/>
      <c r="UOP929" s="3"/>
      <c r="UOQ929" s="721"/>
      <c r="UOR929" s="3"/>
      <c r="UOS929" s="525"/>
      <c r="UOT929" s="3"/>
      <c r="UOU929" s="721"/>
      <c r="UOV929" s="3"/>
      <c r="UOW929" s="525"/>
      <c r="UOX929" s="3"/>
      <c r="UOY929" s="721"/>
      <c r="UOZ929" s="3"/>
      <c r="UPA929" s="525"/>
      <c r="UPB929" s="3"/>
      <c r="UPC929" s="721"/>
      <c r="UPD929" s="3"/>
      <c r="UPE929" s="525"/>
      <c r="UPF929" s="3"/>
      <c r="UPG929" s="721"/>
      <c r="UPH929" s="3"/>
      <c r="UPI929" s="525"/>
      <c r="UPJ929" s="3"/>
      <c r="UPK929" s="721"/>
      <c r="UPL929" s="3"/>
      <c r="UPM929" s="525"/>
      <c r="UPN929" s="3"/>
      <c r="UPO929" s="721"/>
      <c r="UPP929" s="3"/>
      <c r="UPQ929" s="525"/>
      <c r="UPR929" s="3"/>
      <c r="UPS929" s="721"/>
      <c r="UPT929" s="3"/>
      <c r="UPU929" s="525"/>
      <c r="UPV929" s="3"/>
      <c r="UPW929" s="721"/>
      <c r="UPX929" s="3"/>
      <c r="UPY929" s="525"/>
      <c r="UPZ929" s="3"/>
      <c r="UQA929" s="721"/>
      <c r="UQB929" s="3"/>
      <c r="UQC929" s="525"/>
      <c r="UQD929" s="3"/>
      <c r="UQE929" s="721"/>
      <c r="UQF929" s="3"/>
      <c r="UQG929" s="525"/>
      <c r="UQH929" s="3"/>
      <c r="UQI929" s="721"/>
      <c r="UQJ929" s="3"/>
      <c r="UQK929" s="525"/>
      <c r="UQL929" s="3"/>
      <c r="UQM929" s="721"/>
      <c r="UQN929" s="3"/>
      <c r="UQO929" s="525"/>
      <c r="UQP929" s="3"/>
      <c r="UQQ929" s="721"/>
      <c r="UQR929" s="3"/>
      <c r="UQS929" s="525"/>
      <c r="UQT929" s="3"/>
      <c r="UQU929" s="721"/>
      <c r="UQV929" s="3"/>
      <c r="UQW929" s="525"/>
      <c r="UQX929" s="3"/>
      <c r="UQY929" s="721"/>
      <c r="UQZ929" s="3"/>
      <c r="URA929" s="525"/>
      <c r="URB929" s="3"/>
      <c r="URC929" s="721"/>
      <c r="URD929" s="3"/>
      <c r="URE929" s="525"/>
      <c r="URF929" s="3"/>
      <c r="URG929" s="721"/>
      <c r="URH929" s="3"/>
      <c r="URI929" s="525"/>
      <c r="URJ929" s="3"/>
      <c r="URK929" s="721"/>
      <c r="URL929" s="3"/>
      <c r="URM929" s="525"/>
      <c r="URN929" s="3"/>
      <c r="URO929" s="721"/>
      <c r="URP929" s="3"/>
      <c r="URQ929" s="525"/>
      <c r="URR929" s="3"/>
      <c r="URS929" s="721"/>
      <c r="URT929" s="3"/>
      <c r="URU929" s="525"/>
      <c r="URV929" s="3"/>
      <c r="URW929" s="721"/>
      <c r="URX929" s="3"/>
      <c r="URY929" s="525"/>
      <c r="URZ929" s="3"/>
      <c r="USA929" s="721"/>
      <c r="USB929" s="3"/>
      <c r="USC929" s="525"/>
      <c r="USD929" s="3"/>
      <c r="USE929" s="721"/>
      <c r="USF929" s="3"/>
      <c r="USG929" s="525"/>
      <c r="USH929" s="3"/>
      <c r="USI929" s="721"/>
      <c r="USJ929" s="3"/>
      <c r="USK929" s="525"/>
      <c r="USL929" s="3"/>
      <c r="USM929" s="721"/>
      <c r="USN929" s="3"/>
      <c r="USO929" s="525"/>
      <c r="USP929" s="3"/>
      <c r="USQ929" s="721"/>
      <c r="USR929" s="3"/>
      <c r="USS929" s="525"/>
      <c r="UST929" s="3"/>
      <c r="USU929" s="721"/>
      <c r="USV929" s="3"/>
      <c r="USW929" s="525"/>
      <c r="USX929" s="3"/>
      <c r="USY929" s="721"/>
      <c r="USZ929" s="3"/>
      <c r="UTA929" s="525"/>
      <c r="UTB929" s="3"/>
      <c r="UTC929" s="721"/>
      <c r="UTD929" s="3"/>
      <c r="UTE929" s="525"/>
      <c r="UTF929" s="3"/>
      <c r="UTG929" s="721"/>
      <c r="UTH929" s="3"/>
      <c r="UTI929" s="525"/>
      <c r="UTJ929" s="3"/>
      <c r="UTK929" s="721"/>
      <c r="UTL929" s="3"/>
      <c r="UTM929" s="525"/>
      <c r="UTN929" s="3"/>
      <c r="UTO929" s="721"/>
      <c r="UTP929" s="3"/>
      <c r="UTQ929" s="525"/>
      <c r="UTR929" s="3"/>
      <c r="UTS929" s="721"/>
      <c r="UTT929" s="3"/>
      <c r="UTU929" s="525"/>
      <c r="UTV929" s="3"/>
      <c r="UTW929" s="721"/>
      <c r="UTX929" s="3"/>
      <c r="UTY929" s="525"/>
      <c r="UTZ929" s="3"/>
      <c r="UUA929" s="721"/>
      <c r="UUB929" s="3"/>
      <c r="UUC929" s="525"/>
      <c r="UUD929" s="3"/>
      <c r="UUE929" s="721"/>
      <c r="UUF929" s="3"/>
      <c r="UUG929" s="525"/>
      <c r="UUH929" s="3"/>
      <c r="UUI929" s="721"/>
      <c r="UUJ929" s="3"/>
      <c r="UUK929" s="525"/>
      <c r="UUL929" s="3"/>
      <c r="UUM929" s="721"/>
      <c r="UUN929" s="3"/>
      <c r="UUO929" s="525"/>
      <c r="UUP929" s="3"/>
      <c r="UUQ929" s="721"/>
      <c r="UUR929" s="3"/>
      <c r="UUS929" s="525"/>
      <c r="UUT929" s="3"/>
      <c r="UUU929" s="721"/>
      <c r="UUV929" s="3"/>
      <c r="UUW929" s="525"/>
      <c r="UUX929" s="3"/>
      <c r="UUY929" s="721"/>
      <c r="UUZ929" s="3"/>
      <c r="UVA929" s="525"/>
      <c r="UVB929" s="3"/>
      <c r="UVC929" s="721"/>
      <c r="UVD929" s="3"/>
      <c r="UVE929" s="525"/>
      <c r="UVF929" s="3"/>
      <c r="UVG929" s="721"/>
      <c r="UVH929" s="3"/>
      <c r="UVI929" s="525"/>
      <c r="UVJ929" s="3"/>
      <c r="UVK929" s="721"/>
      <c r="UVL929" s="3"/>
      <c r="UVM929" s="525"/>
      <c r="UVN929" s="3"/>
      <c r="UVO929" s="721"/>
      <c r="UVP929" s="3"/>
      <c r="UVQ929" s="525"/>
      <c r="UVR929" s="3"/>
      <c r="UVS929" s="721"/>
      <c r="UVT929" s="3"/>
      <c r="UVU929" s="525"/>
      <c r="UVV929" s="3"/>
      <c r="UVW929" s="721"/>
      <c r="UVX929" s="3"/>
      <c r="UVY929" s="525"/>
      <c r="UVZ929" s="3"/>
      <c r="UWA929" s="721"/>
      <c r="UWB929" s="3"/>
      <c r="UWC929" s="525"/>
      <c r="UWD929" s="3"/>
      <c r="UWE929" s="721"/>
      <c r="UWF929" s="3"/>
      <c r="UWG929" s="525"/>
      <c r="UWH929" s="3"/>
      <c r="UWI929" s="721"/>
      <c r="UWJ929" s="3"/>
      <c r="UWK929" s="525"/>
      <c r="UWL929" s="3"/>
      <c r="UWM929" s="721"/>
      <c r="UWN929" s="3"/>
      <c r="UWO929" s="525"/>
      <c r="UWP929" s="3"/>
      <c r="UWQ929" s="721"/>
      <c r="UWR929" s="3"/>
      <c r="UWS929" s="525"/>
      <c r="UWT929" s="3"/>
      <c r="UWU929" s="721"/>
      <c r="UWV929" s="3"/>
      <c r="UWW929" s="525"/>
      <c r="UWX929" s="3"/>
      <c r="UWY929" s="721"/>
      <c r="UWZ929" s="3"/>
      <c r="UXA929" s="525"/>
      <c r="UXB929" s="3"/>
      <c r="UXC929" s="721"/>
      <c r="UXD929" s="3"/>
      <c r="UXE929" s="525"/>
      <c r="UXF929" s="3"/>
      <c r="UXG929" s="721"/>
      <c r="UXH929" s="3"/>
      <c r="UXI929" s="525"/>
      <c r="UXJ929" s="3"/>
      <c r="UXK929" s="721"/>
      <c r="UXL929" s="3"/>
      <c r="UXM929" s="525"/>
      <c r="UXN929" s="3"/>
      <c r="UXO929" s="721"/>
      <c r="UXP929" s="3"/>
      <c r="UXQ929" s="525"/>
      <c r="UXR929" s="3"/>
      <c r="UXS929" s="721"/>
      <c r="UXT929" s="3"/>
      <c r="UXU929" s="525"/>
      <c r="UXV929" s="3"/>
      <c r="UXW929" s="721"/>
      <c r="UXX929" s="3"/>
      <c r="UXY929" s="525"/>
      <c r="UXZ929" s="3"/>
      <c r="UYA929" s="721"/>
      <c r="UYB929" s="3"/>
      <c r="UYC929" s="525"/>
      <c r="UYD929" s="3"/>
      <c r="UYE929" s="721"/>
      <c r="UYF929" s="3"/>
      <c r="UYG929" s="525"/>
      <c r="UYH929" s="3"/>
      <c r="UYI929" s="721"/>
      <c r="UYJ929" s="3"/>
      <c r="UYK929" s="525"/>
      <c r="UYL929" s="3"/>
      <c r="UYM929" s="721"/>
      <c r="UYN929" s="3"/>
      <c r="UYO929" s="525"/>
      <c r="UYP929" s="3"/>
      <c r="UYQ929" s="721"/>
      <c r="UYR929" s="3"/>
      <c r="UYS929" s="525"/>
      <c r="UYT929" s="3"/>
      <c r="UYU929" s="721"/>
      <c r="UYV929" s="3"/>
      <c r="UYW929" s="525"/>
      <c r="UYX929" s="3"/>
      <c r="UYY929" s="721"/>
      <c r="UYZ929" s="3"/>
      <c r="UZA929" s="525"/>
      <c r="UZB929" s="3"/>
      <c r="UZC929" s="721"/>
      <c r="UZD929" s="3"/>
      <c r="UZE929" s="525"/>
      <c r="UZF929" s="3"/>
      <c r="UZG929" s="721"/>
      <c r="UZH929" s="3"/>
      <c r="UZI929" s="525"/>
      <c r="UZJ929" s="3"/>
      <c r="UZK929" s="721"/>
      <c r="UZL929" s="3"/>
      <c r="UZM929" s="525"/>
      <c r="UZN929" s="3"/>
      <c r="UZO929" s="721"/>
      <c r="UZP929" s="3"/>
      <c r="UZQ929" s="525"/>
      <c r="UZR929" s="3"/>
      <c r="UZS929" s="721"/>
      <c r="UZT929" s="3"/>
      <c r="UZU929" s="525"/>
      <c r="UZV929" s="3"/>
      <c r="UZW929" s="721"/>
      <c r="UZX929" s="3"/>
      <c r="UZY929" s="525"/>
      <c r="UZZ929" s="3"/>
      <c r="VAA929" s="721"/>
      <c r="VAB929" s="3"/>
      <c r="VAC929" s="525"/>
      <c r="VAD929" s="3"/>
      <c r="VAE929" s="721"/>
      <c r="VAF929" s="3"/>
      <c r="VAG929" s="525"/>
      <c r="VAH929" s="3"/>
      <c r="VAI929" s="721"/>
      <c r="VAJ929" s="3"/>
      <c r="VAK929" s="525"/>
      <c r="VAL929" s="3"/>
      <c r="VAM929" s="721"/>
      <c r="VAN929" s="3"/>
      <c r="VAO929" s="525"/>
      <c r="VAP929" s="3"/>
      <c r="VAQ929" s="721"/>
      <c r="VAR929" s="3"/>
      <c r="VAS929" s="525"/>
      <c r="VAT929" s="3"/>
      <c r="VAU929" s="721"/>
      <c r="VAV929" s="3"/>
      <c r="VAW929" s="525"/>
      <c r="VAX929" s="3"/>
      <c r="VAY929" s="721"/>
      <c r="VAZ929" s="3"/>
      <c r="VBA929" s="525"/>
      <c r="VBB929" s="3"/>
      <c r="VBC929" s="721"/>
      <c r="VBD929" s="3"/>
      <c r="VBE929" s="525"/>
      <c r="VBF929" s="3"/>
      <c r="VBG929" s="721"/>
      <c r="VBH929" s="3"/>
      <c r="VBI929" s="525"/>
      <c r="VBJ929" s="3"/>
      <c r="VBK929" s="721"/>
      <c r="VBL929" s="3"/>
      <c r="VBM929" s="525"/>
      <c r="VBN929" s="3"/>
      <c r="VBO929" s="721"/>
      <c r="VBP929" s="3"/>
      <c r="VBQ929" s="525"/>
      <c r="VBR929" s="3"/>
      <c r="VBS929" s="721"/>
      <c r="VBT929" s="3"/>
      <c r="VBU929" s="525"/>
      <c r="VBV929" s="3"/>
      <c r="VBW929" s="721"/>
      <c r="VBX929" s="3"/>
      <c r="VBY929" s="525"/>
      <c r="VBZ929" s="3"/>
      <c r="VCA929" s="721"/>
      <c r="VCB929" s="3"/>
      <c r="VCC929" s="525"/>
      <c r="VCD929" s="3"/>
      <c r="VCE929" s="721"/>
      <c r="VCF929" s="3"/>
      <c r="VCG929" s="525"/>
      <c r="VCH929" s="3"/>
      <c r="VCI929" s="721"/>
      <c r="VCJ929" s="3"/>
      <c r="VCK929" s="525"/>
      <c r="VCL929" s="3"/>
      <c r="VCM929" s="721"/>
      <c r="VCN929" s="3"/>
      <c r="VCO929" s="525"/>
      <c r="VCP929" s="3"/>
      <c r="VCQ929" s="721"/>
      <c r="VCR929" s="3"/>
      <c r="VCS929" s="525"/>
      <c r="VCT929" s="3"/>
      <c r="VCU929" s="721"/>
      <c r="VCV929" s="3"/>
      <c r="VCW929" s="525"/>
      <c r="VCX929" s="3"/>
      <c r="VCY929" s="721"/>
      <c r="VCZ929" s="3"/>
      <c r="VDA929" s="525"/>
      <c r="VDB929" s="3"/>
      <c r="VDC929" s="721"/>
      <c r="VDD929" s="3"/>
      <c r="VDE929" s="525"/>
      <c r="VDF929" s="3"/>
      <c r="VDG929" s="721"/>
      <c r="VDH929" s="3"/>
      <c r="VDI929" s="525"/>
      <c r="VDJ929" s="3"/>
      <c r="VDK929" s="721"/>
      <c r="VDL929" s="3"/>
      <c r="VDM929" s="525"/>
      <c r="VDN929" s="3"/>
      <c r="VDO929" s="721"/>
      <c r="VDP929" s="3"/>
      <c r="VDQ929" s="525"/>
      <c r="VDR929" s="3"/>
      <c r="VDS929" s="721"/>
      <c r="VDT929" s="3"/>
      <c r="VDU929" s="525"/>
      <c r="VDV929" s="3"/>
      <c r="VDW929" s="721"/>
      <c r="VDX929" s="3"/>
      <c r="VDY929" s="525"/>
      <c r="VDZ929" s="3"/>
      <c r="VEA929" s="721"/>
      <c r="VEB929" s="3"/>
      <c r="VEC929" s="525"/>
      <c r="VED929" s="3"/>
      <c r="VEE929" s="721"/>
      <c r="VEF929" s="3"/>
      <c r="VEG929" s="525"/>
      <c r="VEH929" s="3"/>
      <c r="VEI929" s="721"/>
      <c r="VEJ929" s="3"/>
      <c r="VEK929" s="525"/>
      <c r="VEL929" s="3"/>
      <c r="VEM929" s="721"/>
      <c r="VEN929" s="3"/>
      <c r="VEO929" s="525"/>
      <c r="VEP929" s="3"/>
      <c r="VEQ929" s="721"/>
      <c r="VER929" s="3"/>
      <c r="VES929" s="525"/>
      <c r="VET929" s="3"/>
      <c r="VEU929" s="721"/>
      <c r="VEV929" s="3"/>
      <c r="VEW929" s="525"/>
      <c r="VEX929" s="3"/>
      <c r="VEY929" s="721"/>
      <c r="VEZ929" s="3"/>
      <c r="VFA929" s="525"/>
      <c r="VFB929" s="3"/>
      <c r="VFC929" s="721"/>
      <c r="VFD929" s="3"/>
      <c r="VFE929" s="525"/>
      <c r="VFF929" s="3"/>
      <c r="VFG929" s="721"/>
      <c r="VFH929" s="3"/>
      <c r="VFI929" s="525"/>
      <c r="VFJ929" s="3"/>
      <c r="VFK929" s="721"/>
      <c r="VFL929" s="3"/>
      <c r="VFM929" s="525"/>
      <c r="VFN929" s="3"/>
      <c r="VFO929" s="721"/>
      <c r="VFP929" s="3"/>
      <c r="VFQ929" s="525"/>
      <c r="VFR929" s="3"/>
      <c r="VFS929" s="721"/>
      <c r="VFT929" s="3"/>
      <c r="VFU929" s="525"/>
      <c r="VFV929" s="3"/>
      <c r="VFW929" s="721"/>
      <c r="VFX929" s="3"/>
      <c r="VFY929" s="525"/>
      <c r="VFZ929" s="3"/>
      <c r="VGA929" s="721"/>
      <c r="VGB929" s="3"/>
      <c r="VGC929" s="525"/>
      <c r="VGD929" s="3"/>
      <c r="VGE929" s="721"/>
      <c r="VGF929" s="3"/>
      <c r="VGG929" s="525"/>
      <c r="VGH929" s="3"/>
      <c r="VGI929" s="721"/>
      <c r="VGJ929" s="3"/>
      <c r="VGK929" s="525"/>
      <c r="VGL929" s="3"/>
      <c r="VGM929" s="721"/>
      <c r="VGN929" s="3"/>
      <c r="VGO929" s="525"/>
      <c r="VGP929" s="3"/>
      <c r="VGQ929" s="721"/>
      <c r="VGR929" s="3"/>
      <c r="VGS929" s="525"/>
      <c r="VGT929" s="3"/>
      <c r="VGU929" s="721"/>
      <c r="VGV929" s="3"/>
      <c r="VGW929" s="525"/>
      <c r="VGX929" s="3"/>
      <c r="VGY929" s="721"/>
      <c r="VGZ929" s="3"/>
      <c r="VHA929" s="525"/>
      <c r="VHB929" s="3"/>
      <c r="VHC929" s="721"/>
      <c r="VHD929" s="3"/>
      <c r="VHE929" s="525"/>
      <c r="VHF929" s="3"/>
      <c r="VHG929" s="721"/>
      <c r="VHH929" s="3"/>
      <c r="VHI929" s="525"/>
      <c r="VHJ929" s="3"/>
      <c r="VHK929" s="721"/>
      <c r="VHL929" s="3"/>
      <c r="VHM929" s="525"/>
      <c r="VHN929" s="3"/>
      <c r="VHO929" s="721"/>
      <c r="VHP929" s="3"/>
      <c r="VHQ929" s="525"/>
      <c r="VHR929" s="3"/>
      <c r="VHS929" s="721"/>
      <c r="VHT929" s="3"/>
      <c r="VHU929" s="525"/>
      <c r="VHV929" s="3"/>
      <c r="VHW929" s="721"/>
      <c r="VHX929" s="3"/>
      <c r="VHY929" s="525"/>
      <c r="VHZ929" s="3"/>
      <c r="VIA929" s="721"/>
      <c r="VIB929" s="3"/>
      <c r="VIC929" s="525"/>
      <c r="VID929" s="3"/>
      <c r="VIE929" s="721"/>
      <c r="VIF929" s="3"/>
      <c r="VIG929" s="525"/>
      <c r="VIH929" s="3"/>
      <c r="VII929" s="721"/>
      <c r="VIJ929" s="3"/>
      <c r="VIK929" s="525"/>
      <c r="VIL929" s="3"/>
      <c r="VIM929" s="721"/>
      <c r="VIN929" s="3"/>
      <c r="VIO929" s="525"/>
      <c r="VIP929" s="3"/>
      <c r="VIQ929" s="721"/>
      <c r="VIR929" s="3"/>
      <c r="VIS929" s="525"/>
      <c r="VIT929" s="3"/>
      <c r="VIU929" s="721"/>
      <c r="VIV929" s="3"/>
      <c r="VIW929" s="525"/>
      <c r="VIX929" s="3"/>
      <c r="VIY929" s="721"/>
      <c r="VIZ929" s="3"/>
      <c r="VJA929" s="525"/>
      <c r="VJB929" s="3"/>
      <c r="VJC929" s="721"/>
      <c r="VJD929" s="3"/>
      <c r="VJE929" s="525"/>
      <c r="VJF929" s="3"/>
      <c r="VJG929" s="721"/>
      <c r="VJH929" s="3"/>
      <c r="VJI929" s="525"/>
      <c r="VJJ929" s="3"/>
      <c r="VJK929" s="721"/>
      <c r="VJL929" s="3"/>
      <c r="VJM929" s="525"/>
      <c r="VJN929" s="3"/>
      <c r="VJO929" s="721"/>
      <c r="VJP929" s="3"/>
      <c r="VJQ929" s="525"/>
      <c r="VJR929" s="3"/>
      <c r="VJS929" s="721"/>
      <c r="VJT929" s="3"/>
      <c r="VJU929" s="525"/>
      <c r="VJV929" s="3"/>
      <c r="VJW929" s="721"/>
      <c r="VJX929" s="3"/>
      <c r="VJY929" s="525"/>
      <c r="VJZ929" s="3"/>
      <c r="VKA929" s="721"/>
      <c r="VKB929" s="3"/>
      <c r="VKC929" s="525"/>
      <c r="VKD929" s="3"/>
      <c r="VKE929" s="721"/>
      <c r="VKF929" s="3"/>
      <c r="VKG929" s="525"/>
      <c r="VKH929" s="3"/>
      <c r="VKI929" s="721"/>
      <c r="VKJ929" s="3"/>
      <c r="VKK929" s="525"/>
      <c r="VKL929" s="3"/>
      <c r="VKM929" s="721"/>
      <c r="VKN929" s="3"/>
      <c r="VKO929" s="525"/>
      <c r="VKP929" s="3"/>
      <c r="VKQ929" s="721"/>
      <c r="VKR929" s="3"/>
      <c r="VKS929" s="525"/>
      <c r="VKT929" s="3"/>
      <c r="VKU929" s="721"/>
      <c r="VKV929" s="3"/>
      <c r="VKW929" s="525"/>
      <c r="VKX929" s="3"/>
      <c r="VKY929" s="721"/>
      <c r="VKZ929" s="3"/>
      <c r="VLA929" s="525"/>
      <c r="VLB929" s="3"/>
      <c r="VLC929" s="721"/>
      <c r="VLD929" s="3"/>
      <c r="VLE929" s="525"/>
      <c r="VLF929" s="3"/>
      <c r="VLG929" s="721"/>
      <c r="VLH929" s="3"/>
      <c r="VLI929" s="525"/>
      <c r="VLJ929" s="3"/>
      <c r="VLK929" s="721"/>
      <c r="VLL929" s="3"/>
      <c r="VLM929" s="525"/>
      <c r="VLN929" s="3"/>
      <c r="VLO929" s="721"/>
      <c r="VLP929" s="3"/>
      <c r="VLQ929" s="525"/>
      <c r="VLR929" s="3"/>
      <c r="VLS929" s="721"/>
      <c r="VLT929" s="3"/>
      <c r="VLU929" s="525"/>
      <c r="VLV929" s="3"/>
      <c r="VLW929" s="721"/>
      <c r="VLX929" s="3"/>
      <c r="VLY929" s="525"/>
      <c r="VLZ929" s="3"/>
      <c r="VMA929" s="721"/>
      <c r="VMB929" s="3"/>
      <c r="VMC929" s="525"/>
      <c r="VMD929" s="3"/>
      <c r="VME929" s="721"/>
      <c r="VMF929" s="3"/>
      <c r="VMG929" s="525"/>
      <c r="VMH929" s="3"/>
      <c r="VMI929" s="721"/>
      <c r="VMJ929" s="3"/>
      <c r="VMK929" s="525"/>
      <c r="VML929" s="3"/>
      <c r="VMM929" s="721"/>
      <c r="VMN929" s="3"/>
      <c r="VMO929" s="525"/>
      <c r="VMP929" s="3"/>
      <c r="VMQ929" s="721"/>
      <c r="VMR929" s="3"/>
      <c r="VMS929" s="525"/>
      <c r="VMT929" s="3"/>
      <c r="VMU929" s="721"/>
      <c r="VMV929" s="3"/>
      <c r="VMW929" s="525"/>
      <c r="VMX929" s="3"/>
      <c r="VMY929" s="721"/>
      <c r="VMZ929" s="3"/>
      <c r="VNA929" s="525"/>
      <c r="VNB929" s="3"/>
      <c r="VNC929" s="721"/>
      <c r="VND929" s="3"/>
      <c r="VNE929" s="525"/>
      <c r="VNF929" s="3"/>
      <c r="VNG929" s="721"/>
      <c r="VNH929" s="3"/>
      <c r="VNI929" s="525"/>
      <c r="VNJ929" s="3"/>
      <c r="VNK929" s="721"/>
      <c r="VNL929" s="3"/>
      <c r="VNM929" s="525"/>
      <c r="VNN929" s="3"/>
      <c r="VNO929" s="721"/>
      <c r="VNP929" s="3"/>
      <c r="VNQ929" s="525"/>
      <c r="VNR929" s="3"/>
      <c r="VNS929" s="721"/>
      <c r="VNT929" s="3"/>
      <c r="VNU929" s="525"/>
      <c r="VNV929" s="3"/>
      <c r="VNW929" s="721"/>
      <c r="VNX929" s="3"/>
      <c r="VNY929" s="525"/>
      <c r="VNZ929" s="3"/>
      <c r="VOA929" s="721"/>
      <c r="VOB929" s="3"/>
      <c r="VOC929" s="525"/>
      <c r="VOD929" s="3"/>
      <c r="VOE929" s="721"/>
      <c r="VOF929" s="3"/>
      <c r="VOG929" s="525"/>
      <c r="VOH929" s="3"/>
      <c r="VOI929" s="721"/>
      <c r="VOJ929" s="3"/>
      <c r="VOK929" s="525"/>
      <c r="VOL929" s="3"/>
      <c r="VOM929" s="721"/>
      <c r="VON929" s="3"/>
      <c r="VOO929" s="525"/>
      <c r="VOP929" s="3"/>
      <c r="VOQ929" s="721"/>
      <c r="VOR929" s="3"/>
      <c r="VOS929" s="525"/>
      <c r="VOT929" s="3"/>
      <c r="VOU929" s="721"/>
      <c r="VOV929" s="3"/>
      <c r="VOW929" s="525"/>
      <c r="VOX929" s="3"/>
      <c r="VOY929" s="721"/>
      <c r="VOZ929" s="3"/>
      <c r="VPA929" s="525"/>
      <c r="VPB929" s="3"/>
      <c r="VPC929" s="721"/>
      <c r="VPD929" s="3"/>
      <c r="VPE929" s="525"/>
      <c r="VPF929" s="3"/>
      <c r="VPG929" s="721"/>
      <c r="VPH929" s="3"/>
      <c r="VPI929" s="525"/>
      <c r="VPJ929" s="3"/>
      <c r="VPK929" s="721"/>
      <c r="VPL929" s="3"/>
      <c r="VPM929" s="525"/>
      <c r="VPN929" s="3"/>
      <c r="VPO929" s="721"/>
      <c r="VPP929" s="3"/>
      <c r="VPQ929" s="525"/>
      <c r="VPR929" s="3"/>
      <c r="VPS929" s="721"/>
      <c r="VPT929" s="3"/>
      <c r="VPU929" s="525"/>
      <c r="VPV929" s="3"/>
      <c r="VPW929" s="721"/>
      <c r="VPX929" s="3"/>
      <c r="VPY929" s="525"/>
      <c r="VPZ929" s="3"/>
      <c r="VQA929" s="721"/>
      <c r="VQB929" s="3"/>
      <c r="VQC929" s="525"/>
      <c r="VQD929" s="3"/>
      <c r="VQE929" s="721"/>
      <c r="VQF929" s="3"/>
      <c r="VQG929" s="525"/>
      <c r="VQH929" s="3"/>
      <c r="VQI929" s="721"/>
      <c r="VQJ929" s="3"/>
      <c r="VQK929" s="525"/>
      <c r="VQL929" s="3"/>
      <c r="VQM929" s="721"/>
      <c r="VQN929" s="3"/>
      <c r="VQO929" s="525"/>
      <c r="VQP929" s="3"/>
      <c r="VQQ929" s="721"/>
      <c r="VQR929" s="3"/>
      <c r="VQS929" s="525"/>
      <c r="VQT929" s="3"/>
      <c r="VQU929" s="721"/>
      <c r="VQV929" s="3"/>
      <c r="VQW929" s="525"/>
      <c r="VQX929" s="3"/>
      <c r="VQY929" s="721"/>
      <c r="VQZ929" s="3"/>
      <c r="VRA929" s="525"/>
      <c r="VRB929" s="3"/>
      <c r="VRC929" s="721"/>
      <c r="VRD929" s="3"/>
      <c r="VRE929" s="525"/>
      <c r="VRF929" s="3"/>
      <c r="VRG929" s="721"/>
      <c r="VRH929" s="3"/>
      <c r="VRI929" s="525"/>
      <c r="VRJ929" s="3"/>
      <c r="VRK929" s="721"/>
      <c r="VRL929" s="3"/>
      <c r="VRM929" s="525"/>
      <c r="VRN929" s="3"/>
      <c r="VRO929" s="721"/>
      <c r="VRP929" s="3"/>
      <c r="VRQ929" s="525"/>
      <c r="VRR929" s="3"/>
      <c r="VRS929" s="721"/>
      <c r="VRT929" s="3"/>
      <c r="VRU929" s="525"/>
      <c r="VRV929" s="3"/>
      <c r="VRW929" s="721"/>
      <c r="VRX929" s="3"/>
      <c r="VRY929" s="525"/>
      <c r="VRZ929" s="3"/>
      <c r="VSA929" s="721"/>
      <c r="VSB929" s="3"/>
      <c r="VSC929" s="525"/>
      <c r="VSD929" s="3"/>
      <c r="VSE929" s="721"/>
      <c r="VSF929" s="3"/>
      <c r="VSG929" s="525"/>
      <c r="VSH929" s="3"/>
      <c r="VSI929" s="721"/>
      <c r="VSJ929" s="3"/>
      <c r="VSK929" s="525"/>
      <c r="VSL929" s="3"/>
      <c r="VSM929" s="721"/>
      <c r="VSN929" s="3"/>
      <c r="VSO929" s="525"/>
      <c r="VSP929" s="3"/>
      <c r="VSQ929" s="721"/>
      <c r="VSR929" s="3"/>
      <c r="VSS929" s="525"/>
      <c r="VST929" s="3"/>
      <c r="VSU929" s="721"/>
      <c r="VSV929" s="3"/>
      <c r="VSW929" s="525"/>
      <c r="VSX929" s="3"/>
      <c r="VSY929" s="721"/>
      <c r="VSZ929" s="3"/>
      <c r="VTA929" s="525"/>
      <c r="VTB929" s="3"/>
      <c r="VTC929" s="721"/>
      <c r="VTD929" s="3"/>
      <c r="VTE929" s="525"/>
      <c r="VTF929" s="3"/>
      <c r="VTG929" s="721"/>
      <c r="VTH929" s="3"/>
      <c r="VTI929" s="525"/>
      <c r="VTJ929" s="3"/>
      <c r="VTK929" s="721"/>
      <c r="VTL929" s="3"/>
      <c r="VTM929" s="525"/>
      <c r="VTN929" s="3"/>
      <c r="VTO929" s="721"/>
      <c r="VTP929" s="3"/>
      <c r="VTQ929" s="525"/>
      <c r="VTR929" s="3"/>
      <c r="VTS929" s="721"/>
      <c r="VTT929" s="3"/>
      <c r="VTU929" s="525"/>
      <c r="VTV929" s="3"/>
      <c r="VTW929" s="721"/>
      <c r="VTX929" s="3"/>
      <c r="VTY929" s="525"/>
      <c r="VTZ929" s="3"/>
      <c r="VUA929" s="721"/>
      <c r="VUB929" s="3"/>
      <c r="VUC929" s="525"/>
      <c r="VUD929" s="3"/>
      <c r="VUE929" s="721"/>
      <c r="VUF929" s="3"/>
      <c r="VUG929" s="525"/>
      <c r="VUH929" s="3"/>
      <c r="VUI929" s="721"/>
      <c r="VUJ929" s="3"/>
      <c r="VUK929" s="525"/>
      <c r="VUL929" s="3"/>
      <c r="VUM929" s="721"/>
      <c r="VUN929" s="3"/>
      <c r="VUO929" s="525"/>
      <c r="VUP929" s="3"/>
      <c r="VUQ929" s="721"/>
      <c r="VUR929" s="3"/>
      <c r="VUS929" s="525"/>
      <c r="VUT929" s="3"/>
      <c r="VUU929" s="721"/>
      <c r="VUV929" s="3"/>
      <c r="VUW929" s="525"/>
      <c r="VUX929" s="3"/>
      <c r="VUY929" s="721"/>
      <c r="VUZ929" s="3"/>
      <c r="VVA929" s="525"/>
      <c r="VVB929" s="3"/>
      <c r="VVC929" s="721"/>
      <c r="VVD929" s="3"/>
      <c r="VVE929" s="525"/>
      <c r="VVF929" s="3"/>
      <c r="VVG929" s="721"/>
      <c r="VVH929" s="3"/>
      <c r="VVI929" s="525"/>
      <c r="VVJ929" s="3"/>
      <c r="VVK929" s="721"/>
      <c r="VVL929" s="3"/>
      <c r="VVM929" s="525"/>
      <c r="VVN929" s="3"/>
      <c r="VVO929" s="721"/>
      <c r="VVP929" s="3"/>
      <c r="VVQ929" s="525"/>
      <c r="VVR929" s="3"/>
      <c r="VVS929" s="721"/>
      <c r="VVT929" s="3"/>
      <c r="VVU929" s="525"/>
      <c r="VVV929" s="3"/>
      <c r="VVW929" s="721"/>
      <c r="VVX929" s="3"/>
      <c r="VVY929" s="525"/>
      <c r="VVZ929" s="3"/>
      <c r="VWA929" s="721"/>
      <c r="VWB929" s="3"/>
      <c r="VWC929" s="525"/>
      <c r="VWD929" s="3"/>
      <c r="VWE929" s="721"/>
      <c r="VWF929" s="3"/>
      <c r="VWG929" s="525"/>
      <c r="VWH929" s="3"/>
      <c r="VWI929" s="721"/>
      <c r="VWJ929" s="3"/>
      <c r="VWK929" s="525"/>
      <c r="VWL929" s="3"/>
      <c r="VWM929" s="721"/>
      <c r="VWN929" s="3"/>
      <c r="VWO929" s="525"/>
      <c r="VWP929" s="3"/>
      <c r="VWQ929" s="721"/>
      <c r="VWR929" s="3"/>
      <c r="VWS929" s="525"/>
      <c r="VWT929" s="3"/>
      <c r="VWU929" s="721"/>
      <c r="VWV929" s="3"/>
      <c r="VWW929" s="525"/>
      <c r="VWX929" s="3"/>
      <c r="VWY929" s="721"/>
      <c r="VWZ929" s="3"/>
      <c r="VXA929" s="525"/>
      <c r="VXB929" s="3"/>
      <c r="VXC929" s="721"/>
      <c r="VXD929" s="3"/>
      <c r="VXE929" s="525"/>
      <c r="VXF929" s="3"/>
      <c r="VXG929" s="721"/>
      <c r="VXH929" s="3"/>
      <c r="VXI929" s="525"/>
      <c r="VXJ929" s="3"/>
      <c r="VXK929" s="721"/>
      <c r="VXL929" s="3"/>
      <c r="VXM929" s="525"/>
      <c r="VXN929" s="3"/>
      <c r="VXO929" s="721"/>
      <c r="VXP929" s="3"/>
      <c r="VXQ929" s="525"/>
      <c r="VXR929" s="3"/>
      <c r="VXS929" s="721"/>
      <c r="VXT929" s="3"/>
      <c r="VXU929" s="525"/>
      <c r="VXV929" s="3"/>
      <c r="VXW929" s="721"/>
      <c r="VXX929" s="3"/>
      <c r="VXY929" s="525"/>
      <c r="VXZ929" s="3"/>
      <c r="VYA929" s="721"/>
      <c r="VYB929" s="3"/>
      <c r="VYC929" s="525"/>
      <c r="VYD929" s="3"/>
      <c r="VYE929" s="721"/>
      <c r="VYF929" s="3"/>
      <c r="VYG929" s="525"/>
      <c r="VYH929" s="3"/>
      <c r="VYI929" s="721"/>
      <c r="VYJ929" s="3"/>
      <c r="VYK929" s="525"/>
      <c r="VYL929" s="3"/>
      <c r="VYM929" s="721"/>
      <c r="VYN929" s="3"/>
      <c r="VYO929" s="525"/>
      <c r="VYP929" s="3"/>
      <c r="VYQ929" s="721"/>
      <c r="VYR929" s="3"/>
      <c r="VYS929" s="525"/>
      <c r="VYT929" s="3"/>
      <c r="VYU929" s="721"/>
      <c r="VYV929" s="3"/>
      <c r="VYW929" s="525"/>
      <c r="VYX929" s="3"/>
      <c r="VYY929" s="721"/>
      <c r="VYZ929" s="3"/>
      <c r="VZA929" s="525"/>
      <c r="VZB929" s="3"/>
      <c r="VZC929" s="721"/>
      <c r="VZD929" s="3"/>
      <c r="VZE929" s="525"/>
      <c r="VZF929" s="3"/>
      <c r="VZG929" s="721"/>
      <c r="VZH929" s="3"/>
      <c r="VZI929" s="525"/>
      <c r="VZJ929" s="3"/>
      <c r="VZK929" s="721"/>
      <c r="VZL929" s="3"/>
      <c r="VZM929" s="525"/>
      <c r="VZN929" s="3"/>
      <c r="VZO929" s="721"/>
      <c r="VZP929" s="3"/>
      <c r="VZQ929" s="525"/>
      <c r="VZR929" s="3"/>
      <c r="VZS929" s="721"/>
      <c r="VZT929" s="3"/>
      <c r="VZU929" s="525"/>
      <c r="VZV929" s="3"/>
      <c r="VZW929" s="721"/>
      <c r="VZX929" s="3"/>
      <c r="VZY929" s="525"/>
      <c r="VZZ929" s="3"/>
      <c r="WAA929" s="721"/>
      <c r="WAB929" s="3"/>
      <c r="WAC929" s="525"/>
      <c r="WAD929" s="3"/>
      <c r="WAE929" s="721"/>
      <c r="WAF929" s="3"/>
      <c r="WAG929" s="525"/>
      <c r="WAH929" s="3"/>
      <c r="WAI929" s="721"/>
      <c r="WAJ929" s="3"/>
      <c r="WAK929" s="525"/>
      <c r="WAL929" s="3"/>
      <c r="WAM929" s="721"/>
      <c r="WAN929" s="3"/>
      <c r="WAO929" s="525"/>
      <c r="WAP929" s="3"/>
      <c r="WAQ929" s="721"/>
      <c r="WAR929" s="3"/>
      <c r="WAS929" s="525"/>
      <c r="WAT929" s="3"/>
      <c r="WAU929" s="721"/>
      <c r="WAV929" s="3"/>
      <c r="WAW929" s="525"/>
      <c r="WAX929" s="3"/>
      <c r="WAY929" s="721"/>
      <c r="WAZ929" s="3"/>
      <c r="WBA929" s="525"/>
      <c r="WBB929" s="3"/>
      <c r="WBC929" s="721"/>
      <c r="WBD929" s="3"/>
      <c r="WBE929" s="525"/>
      <c r="WBF929" s="3"/>
      <c r="WBG929" s="721"/>
      <c r="WBH929" s="3"/>
      <c r="WBI929" s="525"/>
      <c r="WBJ929" s="3"/>
      <c r="WBK929" s="721"/>
      <c r="WBL929" s="3"/>
      <c r="WBM929" s="525"/>
      <c r="WBN929" s="3"/>
      <c r="WBO929" s="721"/>
      <c r="WBP929" s="3"/>
      <c r="WBQ929" s="525"/>
      <c r="WBR929" s="3"/>
      <c r="WBS929" s="721"/>
      <c r="WBT929" s="3"/>
      <c r="WBU929" s="525"/>
      <c r="WBV929" s="3"/>
      <c r="WBW929" s="721"/>
      <c r="WBX929" s="3"/>
      <c r="WBY929" s="525"/>
      <c r="WBZ929" s="3"/>
      <c r="WCA929" s="721"/>
      <c r="WCB929" s="3"/>
      <c r="WCC929" s="525"/>
      <c r="WCD929" s="3"/>
      <c r="WCE929" s="721"/>
      <c r="WCF929" s="3"/>
      <c r="WCG929" s="525"/>
      <c r="WCH929" s="3"/>
      <c r="WCI929" s="721"/>
      <c r="WCJ929" s="3"/>
      <c r="WCK929" s="525"/>
      <c r="WCL929" s="3"/>
      <c r="WCM929" s="721"/>
      <c r="WCN929" s="3"/>
      <c r="WCO929" s="525"/>
      <c r="WCP929" s="3"/>
      <c r="WCQ929" s="721"/>
      <c r="WCR929" s="3"/>
      <c r="WCS929" s="525"/>
      <c r="WCT929" s="3"/>
      <c r="WCU929" s="721"/>
      <c r="WCV929" s="3"/>
      <c r="WCW929" s="525"/>
      <c r="WCX929" s="3"/>
      <c r="WCY929" s="721"/>
      <c r="WCZ929" s="3"/>
      <c r="WDA929" s="525"/>
      <c r="WDB929" s="3"/>
      <c r="WDC929" s="721"/>
      <c r="WDD929" s="3"/>
      <c r="WDE929" s="525"/>
      <c r="WDF929" s="3"/>
      <c r="WDG929" s="721"/>
      <c r="WDH929" s="3"/>
      <c r="WDI929" s="525"/>
      <c r="WDJ929" s="3"/>
      <c r="WDK929" s="721"/>
      <c r="WDL929" s="3"/>
      <c r="WDM929" s="525"/>
      <c r="WDN929" s="3"/>
      <c r="WDO929" s="721"/>
      <c r="WDP929" s="3"/>
      <c r="WDQ929" s="525"/>
      <c r="WDR929" s="3"/>
      <c r="WDS929" s="721"/>
      <c r="WDT929" s="3"/>
      <c r="WDU929" s="525"/>
      <c r="WDV929" s="3"/>
      <c r="WDW929" s="721"/>
      <c r="WDX929" s="3"/>
      <c r="WDY929" s="525"/>
      <c r="WDZ929" s="3"/>
      <c r="WEA929" s="721"/>
      <c r="WEB929" s="3"/>
      <c r="WEC929" s="525"/>
      <c r="WED929" s="3"/>
      <c r="WEE929" s="721"/>
      <c r="WEF929" s="3"/>
      <c r="WEG929" s="525"/>
      <c r="WEH929" s="3"/>
      <c r="WEI929" s="721"/>
      <c r="WEJ929" s="3"/>
      <c r="WEK929" s="525"/>
      <c r="WEL929" s="3"/>
      <c r="WEM929" s="721"/>
      <c r="WEN929" s="3"/>
      <c r="WEO929" s="525"/>
      <c r="WEP929" s="3"/>
      <c r="WEQ929" s="721"/>
      <c r="WER929" s="3"/>
      <c r="WES929" s="525"/>
      <c r="WET929" s="3"/>
      <c r="WEU929" s="721"/>
      <c r="WEV929" s="3"/>
      <c r="WEW929" s="525"/>
      <c r="WEX929" s="3"/>
      <c r="WEY929" s="721"/>
      <c r="WEZ929" s="3"/>
      <c r="WFA929" s="525"/>
      <c r="WFB929" s="3"/>
      <c r="WFC929" s="721"/>
      <c r="WFD929" s="3"/>
      <c r="WFE929" s="525"/>
      <c r="WFF929" s="3"/>
      <c r="WFG929" s="721"/>
      <c r="WFH929" s="3"/>
      <c r="WFI929" s="525"/>
      <c r="WFJ929" s="3"/>
      <c r="WFK929" s="721"/>
      <c r="WFL929" s="3"/>
      <c r="WFM929" s="525"/>
      <c r="WFN929" s="3"/>
      <c r="WFO929" s="721"/>
      <c r="WFP929" s="3"/>
      <c r="WFQ929" s="525"/>
      <c r="WFR929" s="3"/>
      <c r="WFS929" s="721"/>
      <c r="WFT929" s="3"/>
      <c r="WFU929" s="525"/>
      <c r="WFV929" s="3"/>
      <c r="WFW929" s="721"/>
      <c r="WFX929" s="3"/>
      <c r="WFY929" s="525"/>
      <c r="WFZ929" s="3"/>
      <c r="WGA929" s="721"/>
      <c r="WGB929" s="3"/>
      <c r="WGC929" s="525"/>
      <c r="WGD929" s="3"/>
      <c r="WGE929" s="721"/>
      <c r="WGF929" s="3"/>
      <c r="WGG929" s="525"/>
      <c r="WGH929" s="3"/>
      <c r="WGI929" s="721"/>
      <c r="WGJ929" s="3"/>
      <c r="WGK929" s="525"/>
      <c r="WGL929" s="3"/>
      <c r="WGM929" s="721"/>
      <c r="WGN929" s="3"/>
      <c r="WGO929" s="525"/>
      <c r="WGP929" s="3"/>
      <c r="WGQ929" s="721"/>
      <c r="WGR929" s="3"/>
      <c r="WGS929" s="525"/>
      <c r="WGT929" s="3"/>
      <c r="WGU929" s="721"/>
      <c r="WGV929" s="3"/>
      <c r="WGW929" s="525"/>
      <c r="WGX929" s="3"/>
      <c r="WGY929" s="721"/>
      <c r="WGZ929" s="3"/>
      <c r="WHA929" s="525"/>
      <c r="WHB929" s="3"/>
      <c r="WHC929" s="721"/>
      <c r="WHD929" s="3"/>
      <c r="WHE929" s="525"/>
      <c r="WHF929" s="3"/>
      <c r="WHG929" s="721"/>
      <c r="WHH929" s="3"/>
      <c r="WHI929" s="525"/>
      <c r="WHJ929" s="3"/>
      <c r="WHK929" s="721"/>
      <c r="WHL929" s="3"/>
      <c r="WHM929" s="525"/>
      <c r="WHN929" s="3"/>
      <c r="WHO929" s="721"/>
      <c r="WHP929" s="3"/>
      <c r="WHQ929" s="525"/>
      <c r="WHR929" s="3"/>
      <c r="WHS929" s="721"/>
      <c r="WHT929" s="3"/>
      <c r="WHU929" s="525"/>
      <c r="WHV929" s="3"/>
      <c r="WHW929" s="721"/>
      <c r="WHX929" s="3"/>
      <c r="WHY929" s="525"/>
      <c r="WHZ929" s="3"/>
      <c r="WIA929" s="721"/>
      <c r="WIB929" s="3"/>
      <c r="WIC929" s="525"/>
      <c r="WID929" s="3"/>
      <c r="WIE929" s="721"/>
      <c r="WIF929" s="3"/>
      <c r="WIG929" s="525"/>
      <c r="WIH929" s="3"/>
      <c r="WII929" s="721"/>
      <c r="WIJ929" s="3"/>
      <c r="WIK929" s="525"/>
      <c r="WIL929" s="3"/>
      <c r="WIM929" s="721"/>
      <c r="WIN929" s="3"/>
      <c r="WIO929" s="525"/>
      <c r="WIP929" s="3"/>
      <c r="WIQ929" s="721"/>
      <c r="WIR929" s="3"/>
      <c r="WIS929" s="525"/>
      <c r="WIT929" s="3"/>
      <c r="WIU929" s="721"/>
      <c r="WIV929" s="3"/>
      <c r="WIW929" s="525"/>
      <c r="WIX929" s="3"/>
      <c r="WIY929" s="721"/>
      <c r="WIZ929" s="3"/>
      <c r="WJA929" s="525"/>
      <c r="WJB929" s="3"/>
      <c r="WJC929" s="721"/>
      <c r="WJD929" s="3"/>
      <c r="WJE929" s="525"/>
      <c r="WJF929" s="3"/>
      <c r="WJG929" s="721"/>
      <c r="WJH929" s="3"/>
      <c r="WJI929" s="525"/>
      <c r="WJJ929" s="3"/>
      <c r="WJK929" s="721"/>
      <c r="WJL929" s="3"/>
      <c r="WJM929" s="525"/>
      <c r="WJN929" s="3"/>
      <c r="WJO929" s="721"/>
      <c r="WJP929" s="3"/>
      <c r="WJQ929" s="525"/>
      <c r="WJR929" s="3"/>
      <c r="WJS929" s="721"/>
      <c r="WJT929" s="3"/>
      <c r="WJU929" s="525"/>
      <c r="WJV929" s="3"/>
      <c r="WJW929" s="721"/>
      <c r="WJX929" s="3"/>
      <c r="WJY929" s="525"/>
      <c r="WJZ929" s="3"/>
      <c r="WKA929" s="721"/>
      <c r="WKB929" s="3"/>
      <c r="WKC929" s="525"/>
      <c r="WKD929" s="3"/>
      <c r="WKE929" s="721"/>
      <c r="WKF929" s="3"/>
      <c r="WKG929" s="525"/>
      <c r="WKH929" s="3"/>
      <c r="WKI929" s="721"/>
      <c r="WKJ929" s="3"/>
      <c r="WKK929" s="525"/>
      <c r="WKL929" s="3"/>
      <c r="WKM929" s="721"/>
      <c r="WKN929" s="3"/>
      <c r="WKO929" s="525"/>
      <c r="WKP929" s="3"/>
      <c r="WKQ929" s="721"/>
      <c r="WKR929" s="3"/>
      <c r="WKS929" s="525"/>
      <c r="WKT929" s="3"/>
      <c r="WKU929" s="721"/>
      <c r="WKV929" s="3"/>
      <c r="WKW929" s="525"/>
      <c r="WKX929" s="3"/>
      <c r="WKY929" s="721"/>
      <c r="WKZ929" s="3"/>
      <c r="WLA929" s="525"/>
      <c r="WLB929" s="3"/>
      <c r="WLC929" s="721"/>
      <c r="WLD929" s="3"/>
      <c r="WLE929" s="525"/>
      <c r="WLF929" s="3"/>
      <c r="WLG929" s="721"/>
      <c r="WLH929" s="3"/>
      <c r="WLI929" s="525"/>
      <c r="WLJ929" s="3"/>
      <c r="WLK929" s="721"/>
      <c r="WLL929" s="3"/>
      <c r="WLM929" s="525"/>
      <c r="WLN929" s="3"/>
      <c r="WLO929" s="721"/>
      <c r="WLP929" s="3"/>
      <c r="WLQ929" s="525"/>
      <c r="WLR929" s="3"/>
      <c r="WLS929" s="721"/>
      <c r="WLT929" s="3"/>
      <c r="WLU929" s="525"/>
      <c r="WLV929" s="3"/>
      <c r="WLW929" s="721"/>
      <c r="WLX929" s="3"/>
      <c r="WLY929" s="525"/>
      <c r="WLZ929" s="3"/>
      <c r="WMA929" s="721"/>
      <c r="WMB929" s="3"/>
      <c r="WMC929" s="525"/>
      <c r="WMD929" s="3"/>
      <c r="WME929" s="721"/>
      <c r="WMF929" s="3"/>
      <c r="WMG929" s="525"/>
      <c r="WMH929" s="3"/>
      <c r="WMI929" s="721"/>
      <c r="WMJ929" s="3"/>
      <c r="WMK929" s="525"/>
      <c r="WML929" s="3"/>
      <c r="WMM929" s="721"/>
      <c r="WMN929" s="3"/>
      <c r="WMO929" s="525"/>
      <c r="WMP929" s="3"/>
      <c r="WMQ929" s="721"/>
      <c r="WMR929" s="3"/>
      <c r="WMS929" s="525"/>
      <c r="WMT929" s="3"/>
      <c r="WMU929" s="721"/>
      <c r="WMV929" s="3"/>
      <c r="WMW929" s="525"/>
      <c r="WMX929" s="3"/>
      <c r="WMY929" s="721"/>
      <c r="WMZ929" s="3"/>
      <c r="WNA929" s="525"/>
      <c r="WNB929" s="3"/>
      <c r="WNC929" s="721"/>
      <c r="WND929" s="3"/>
      <c r="WNE929" s="525"/>
      <c r="WNF929" s="3"/>
      <c r="WNG929" s="721"/>
      <c r="WNH929" s="3"/>
      <c r="WNI929" s="525"/>
      <c r="WNJ929" s="3"/>
      <c r="WNK929" s="721"/>
      <c r="WNL929" s="3"/>
      <c r="WNM929" s="525"/>
      <c r="WNN929" s="3"/>
      <c r="WNO929" s="721"/>
      <c r="WNP929" s="3"/>
      <c r="WNQ929" s="525"/>
      <c r="WNR929" s="3"/>
      <c r="WNS929" s="721"/>
      <c r="WNT929" s="3"/>
      <c r="WNU929" s="525"/>
      <c r="WNV929" s="3"/>
      <c r="WNW929" s="721"/>
      <c r="WNX929" s="3"/>
      <c r="WNY929" s="525"/>
      <c r="WNZ929" s="3"/>
      <c r="WOA929" s="721"/>
      <c r="WOB929" s="3"/>
      <c r="WOC929" s="525"/>
      <c r="WOD929" s="3"/>
      <c r="WOE929" s="721"/>
      <c r="WOF929" s="3"/>
      <c r="WOG929" s="525"/>
      <c r="WOH929" s="3"/>
      <c r="WOI929" s="721"/>
      <c r="WOJ929" s="3"/>
      <c r="WOK929" s="525"/>
      <c r="WOL929" s="3"/>
      <c r="WOM929" s="721"/>
      <c r="WON929" s="3"/>
      <c r="WOO929" s="525"/>
      <c r="WOP929" s="3"/>
      <c r="WOQ929" s="721"/>
      <c r="WOR929" s="3"/>
      <c r="WOS929" s="525"/>
      <c r="WOT929" s="3"/>
      <c r="WOU929" s="721"/>
      <c r="WOV929" s="3"/>
      <c r="WOW929" s="525"/>
      <c r="WOX929" s="3"/>
      <c r="WOY929" s="721"/>
      <c r="WOZ929" s="3"/>
      <c r="WPA929" s="525"/>
      <c r="WPB929" s="3"/>
      <c r="WPC929" s="721"/>
      <c r="WPD929" s="3"/>
      <c r="WPE929" s="525"/>
      <c r="WPF929" s="3"/>
      <c r="WPG929" s="721"/>
      <c r="WPH929" s="3"/>
      <c r="WPI929" s="525"/>
      <c r="WPJ929" s="3"/>
      <c r="WPK929" s="721"/>
      <c r="WPL929" s="3"/>
      <c r="WPM929" s="525"/>
      <c r="WPN929" s="3"/>
      <c r="WPO929" s="721"/>
      <c r="WPP929" s="3"/>
      <c r="WPQ929" s="525"/>
      <c r="WPR929" s="3"/>
      <c r="WPS929" s="721"/>
      <c r="WPT929" s="3"/>
      <c r="WPU929" s="525"/>
      <c r="WPV929" s="3"/>
      <c r="WPW929" s="721"/>
      <c r="WPX929" s="3"/>
      <c r="WPY929" s="525"/>
      <c r="WPZ929" s="3"/>
      <c r="WQA929" s="721"/>
      <c r="WQB929" s="3"/>
      <c r="WQC929" s="525"/>
      <c r="WQD929" s="3"/>
      <c r="WQE929" s="721"/>
      <c r="WQF929" s="3"/>
      <c r="WQG929" s="525"/>
      <c r="WQH929" s="3"/>
      <c r="WQI929" s="721"/>
      <c r="WQJ929" s="3"/>
      <c r="WQK929" s="525"/>
      <c r="WQL929" s="3"/>
      <c r="WQM929" s="721"/>
      <c r="WQN929" s="3"/>
      <c r="WQO929" s="525"/>
      <c r="WQP929" s="3"/>
      <c r="WQQ929" s="721"/>
      <c r="WQR929" s="3"/>
      <c r="WQS929" s="525"/>
      <c r="WQT929" s="3"/>
      <c r="WQU929" s="721"/>
      <c r="WQV929" s="3"/>
      <c r="WQW929" s="525"/>
      <c r="WQX929" s="3"/>
      <c r="WQY929" s="721"/>
      <c r="WQZ929" s="3"/>
      <c r="WRA929" s="525"/>
      <c r="WRB929" s="3"/>
      <c r="WRC929" s="721"/>
      <c r="WRD929" s="3"/>
      <c r="WRE929" s="525"/>
      <c r="WRF929" s="3"/>
      <c r="WRG929" s="721"/>
      <c r="WRH929" s="3"/>
      <c r="WRI929" s="525"/>
      <c r="WRJ929" s="3"/>
      <c r="WRK929" s="721"/>
      <c r="WRL929" s="3"/>
      <c r="WRM929" s="525"/>
      <c r="WRN929" s="3"/>
      <c r="WRO929" s="721"/>
      <c r="WRP929" s="3"/>
      <c r="WRQ929" s="525"/>
      <c r="WRR929" s="3"/>
      <c r="WRS929" s="721"/>
      <c r="WRT929" s="3"/>
      <c r="WRU929" s="525"/>
      <c r="WRV929" s="3"/>
      <c r="WRW929" s="721"/>
      <c r="WRX929" s="3"/>
      <c r="WRY929" s="525"/>
      <c r="WRZ929" s="3"/>
      <c r="WSA929" s="721"/>
      <c r="WSB929" s="3"/>
      <c r="WSC929" s="525"/>
      <c r="WSD929" s="3"/>
      <c r="WSE929" s="721"/>
      <c r="WSF929" s="3"/>
      <c r="WSG929" s="525"/>
      <c r="WSH929" s="3"/>
      <c r="WSI929" s="721"/>
      <c r="WSJ929" s="3"/>
      <c r="WSK929" s="525"/>
      <c r="WSL929" s="3"/>
      <c r="WSM929" s="721"/>
      <c r="WSN929" s="3"/>
      <c r="WSO929" s="525"/>
      <c r="WSP929" s="3"/>
      <c r="WSQ929" s="721"/>
      <c r="WSR929" s="3"/>
      <c r="WSS929" s="525"/>
      <c r="WST929" s="3"/>
      <c r="WSU929" s="721"/>
      <c r="WSV929" s="3"/>
      <c r="WSW929" s="525"/>
      <c r="WSX929" s="3"/>
      <c r="WSY929" s="721"/>
      <c r="WSZ929" s="3"/>
      <c r="WTA929" s="525"/>
      <c r="WTB929" s="3"/>
      <c r="WTC929" s="721"/>
      <c r="WTD929" s="3"/>
      <c r="WTE929" s="525"/>
      <c r="WTF929" s="3"/>
      <c r="WTG929" s="721"/>
      <c r="WTH929" s="3"/>
      <c r="WTI929" s="525"/>
      <c r="WTJ929" s="3"/>
      <c r="WTK929" s="721"/>
      <c r="WTL929" s="3"/>
      <c r="WTM929" s="525"/>
      <c r="WTN929" s="3"/>
      <c r="WTO929" s="721"/>
      <c r="WTP929" s="3"/>
      <c r="WTQ929" s="525"/>
      <c r="WTR929" s="3"/>
      <c r="WTS929" s="721"/>
      <c r="WTT929" s="3"/>
      <c r="WTU929" s="525"/>
      <c r="WTV929" s="3"/>
      <c r="WTW929" s="721"/>
      <c r="WTX929" s="3"/>
      <c r="WTY929" s="525"/>
      <c r="WTZ929" s="3"/>
      <c r="WUA929" s="721"/>
      <c r="WUB929" s="3"/>
      <c r="WUC929" s="525"/>
      <c r="WUD929" s="3"/>
      <c r="WUE929" s="721"/>
      <c r="WUF929" s="3"/>
      <c r="WUG929" s="525"/>
      <c r="WUH929" s="3"/>
      <c r="WUI929" s="721"/>
      <c r="WUJ929" s="3"/>
      <c r="WUK929" s="525"/>
      <c r="WUL929" s="3"/>
      <c r="WUM929" s="721"/>
      <c r="WUN929" s="3"/>
      <c r="WUO929" s="525"/>
      <c r="WUP929" s="3"/>
      <c r="WUQ929" s="721"/>
      <c r="WUR929" s="3"/>
      <c r="WUS929" s="525"/>
      <c r="WUT929" s="3"/>
      <c r="WUU929" s="721"/>
      <c r="WUV929" s="3"/>
      <c r="WUW929" s="525"/>
      <c r="WUX929" s="3"/>
      <c r="WUY929" s="721"/>
      <c r="WUZ929" s="3"/>
      <c r="WVA929" s="525"/>
      <c r="WVB929" s="3"/>
      <c r="WVC929" s="721"/>
      <c r="WVD929" s="3"/>
      <c r="WVE929" s="525"/>
      <c r="WVF929" s="3"/>
      <c r="WVG929" s="721"/>
      <c r="WVH929" s="3"/>
      <c r="WVI929" s="525"/>
      <c r="WVJ929" s="3"/>
      <c r="WVK929" s="721"/>
      <c r="WVL929" s="3"/>
      <c r="WVM929" s="525"/>
      <c r="WVN929" s="3"/>
      <c r="WVO929" s="721"/>
      <c r="WVP929" s="3"/>
      <c r="WVQ929" s="525"/>
      <c r="WVR929" s="3"/>
      <c r="WVS929" s="721"/>
      <c r="WVT929" s="3"/>
      <c r="WVU929" s="525"/>
      <c r="WVV929" s="3"/>
      <c r="WVW929" s="721"/>
      <c r="WVX929" s="3"/>
      <c r="WVY929" s="525"/>
      <c r="WVZ929" s="3"/>
      <c r="WWA929" s="721"/>
      <c r="WWB929" s="3"/>
      <c r="WWC929" s="525"/>
      <c r="WWD929" s="3"/>
      <c r="WWE929" s="721"/>
      <c r="WWF929" s="3"/>
      <c r="WWG929" s="525"/>
      <c r="WWH929" s="3"/>
      <c r="WWI929" s="721"/>
      <c r="WWJ929" s="3"/>
      <c r="WWK929" s="525"/>
      <c r="WWL929" s="3"/>
      <c r="WWM929" s="721"/>
      <c r="WWN929" s="3"/>
      <c r="WWO929" s="525"/>
      <c r="WWP929" s="3"/>
      <c r="WWQ929" s="721"/>
      <c r="WWR929" s="3"/>
      <c r="WWS929" s="525"/>
      <c r="WWT929" s="3"/>
      <c r="WWU929" s="721"/>
      <c r="WWV929" s="3"/>
      <c r="WWW929" s="525"/>
      <c r="WWX929" s="3"/>
      <c r="WWY929" s="721"/>
      <c r="WWZ929" s="3"/>
      <c r="WXA929" s="525"/>
      <c r="WXB929" s="3"/>
      <c r="WXC929" s="721"/>
      <c r="WXD929" s="3"/>
      <c r="WXE929" s="525"/>
      <c r="WXF929" s="3"/>
      <c r="WXG929" s="721"/>
      <c r="WXH929" s="3"/>
      <c r="WXI929" s="525"/>
      <c r="WXJ929" s="3"/>
      <c r="WXK929" s="721"/>
      <c r="WXL929" s="3"/>
      <c r="WXM929" s="525"/>
      <c r="WXN929" s="3"/>
      <c r="WXO929" s="721"/>
      <c r="WXP929" s="3"/>
      <c r="WXQ929" s="525"/>
      <c r="WXR929" s="3"/>
      <c r="WXS929" s="721"/>
      <c r="WXT929" s="3"/>
      <c r="WXU929" s="525"/>
      <c r="WXV929" s="3"/>
      <c r="WXW929" s="721"/>
      <c r="WXX929" s="3"/>
      <c r="WXY929" s="525"/>
      <c r="WXZ929" s="3"/>
      <c r="WYA929" s="721"/>
      <c r="WYB929" s="3"/>
      <c r="WYC929" s="525"/>
      <c r="WYD929" s="3"/>
      <c r="WYE929" s="721"/>
      <c r="WYF929" s="3"/>
      <c r="WYG929" s="525"/>
      <c r="WYH929" s="3"/>
      <c r="WYI929" s="721"/>
      <c r="WYJ929" s="3"/>
      <c r="WYK929" s="525"/>
      <c r="WYL929" s="3"/>
      <c r="WYM929" s="721"/>
      <c r="WYN929" s="3"/>
      <c r="WYO929" s="525"/>
      <c r="WYP929" s="3"/>
      <c r="WYQ929" s="721"/>
      <c r="WYR929" s="3"/>
      <c r="WYS929" s="525"/>
      <c r="WYT929" s="3"/>
      <c r="WYU929" s="721"/>
      <c r="WYV929" s="3"/>
      <c r="WYW929" s="525"/>
      <c r="WYX929" s="3"/>
      <c r="WYY929" s="721"/>
      <c r="WYZ929" s="3"/>
      <c r="WZA929" s="525"/>
      <c r="WZB929" s="3"/>
      <c r="WZC929" s="721"/>
      <c r="WZD929" s="3"/>
      <c r="WZE929" s="525"/>
      <c r="WZF929" s="3"/>
      <c r="WZG929" s="721"/>
      <c r="WZH929" s="3"/>
      <c r="WZI929" s="525"/>
      <c r="WZJ929" s="3"/>
      <c r="WZK929" s="721"/>
      <c r="WZL929" s="3"/>
      <c r="WZM929" s="525"/>
      <c r="WZN929" s="3"/>
      <c r="WZO929" s="721"/>
      <c r="WZP929" s="3"/>
      <c r="WZQ929" s="525"/>
      <c r="WZR929" s="3"/>
      <c r="WZS929" s="721"/>
      <c r="WZT929" s="3"/>
      <c r="WZU929" s="525"/>
      <c r="WZV929" s="3"/>
      <c r="WZW929" s="721"/>
      <c r="WZX929" s="3"/>
      <c r="WZY929" s="525"/>
      <c r="WZZ929" s="3"/>
      <c r="XAA929" s="721"/>
      <c r="XAB929" s="3"/>
      <c r="XAC929" s="525"/>
      <c r="XAD929" s="3"/>
      <c r="XAE929" s="721"/>
      <c r="XAF929" s="3"/>
      <c r="XAG929" s="525"/>
      <c r="XAH929" s="3"/>
      <c r="XAI929" s="721"/>
      <c r="XAJ929" s="3"/>
      <c r="XAK929" s="525"/>
      <c r="XAL929" s="3"/>
      <c r="XAM929" s="721"/>
      <c r="XAN929" s="3"/>
      <c r="XAO929" s="525"/>
      <c r="XAP929" s="3"/>
      <c r="XAQ929" s="721"/>
      <c r="XAR929" s="3"/>
      <c r="XAS929" s="525"/>
      <c r="XAT929" s="3"/>
      <c r="XAU929" s="721"/>
      <c r="XAV929" s="3"/>
      <c r="XAW929" s="525"/>
      <c r="XAX929" s="3"/>
      <c r="XAY929" s="721"/>
      <c r="XAZ929" s="3"/>
      <c r="XBA929" s="525"/>
      <c r="XBB929" s="3"/>
      <c r="XBC929" s="721"/>
      <c r="XBD929" s="3"/>
      <c r="XBE929" s="525"/>
      <c r="XBF929" s="3"/>
      <c r="XBG929" s="721"/>
      <c r="XBH929" s="3"/>
      <c r="XBI929" s="525"/>
      <c r="XBJ929" s="3"/>
      <c r="XBK929" s="721"/>
      <c r="XBL929" s="3"/>
      <c r="XBM929" s="525"/>
      <c r="XBN929" s="3"/>
      <c r="XBO929" s="721"/>
      <c r="XBP929" s="3"/>
      <c r="XBQ929" s="525"/>
      <c r="XBR929" s="3"/>
      <c r="XBS929" s="721"/>
      <c r="XBT929" s="3"/>
      <c r="XBU929" s="525"/>
      <c r="XBV929" s="3"/>
      <c r="XBW929" s="721"/>
      <c r="XBX929" s="3"/>
      <c r="XBY929" s="525"/>
      <c r="XBZ929" s="3"/>
      <c r="XCA929" s="721"/>
      <c r="XCB929" s="3"/>
      <c r="XCC929" s="525"/>
      <c r="XCD929" s="3"/>
      <c r="XCE929" s="721"/>
      <c r="XCF929" s="3"/>
      <c r="XCG929" s="525"/>
      <c r="XCH929" s="3"/>
      <c r="XCI929" s="721"/>
      <c r="XCJ929" s="3"/>
      <c r="XCK929" s="525"/>
      <c r="XCL929" s="3"/>
      <c r="XCM929" s="721"/>
      <c r="XCN929" s="3"/>
      <c r="XCO929" s="525"/>
      <c r="XCP929" s="3"/>
      <c r="XCQ929" s="721"/>
      <c r="XCR929" s="3"/>
      <c r="XCS929" s="525"/>
      <c r="XCT929" s="3"/>
      <c r="XCU929" s="721"/>
      <c r="XCV929" s="3"/>
      <c r="XCW929" s="525"/>
      <c r="XCX929" s="3"/>
      <c r="XCY929" s="721"/>
      <c r="XCZ929" s="3"/>
      <c r="XDA929" s="525"/>
      <c r="XDB929" s="3"/>
      <c r="XDC929" s="721"/>
      <c r="XDD929" s="3"/>
      <c r="XDE929" s="525"/>
      <c r="XDF929" s="3"/>
      <c r="XDG929" s="721"/>
      <c r="XDH929" s="3"/>
      <c r="XDI929" s="525"/>
      <c r="XDJ929" s="3"/>
      <c r="XDK929" s="721"/>
      <c r="XDL929" s="3"/>
      <c r="XDM929" s="525"/>
      <c r="XDN929" s="3"/>
      <c r="XDO929" s="721"/>
      <c r="XDP929" s="3"/>
      <c r="XDQ929" s="525"/>
      <c r="XDR929" s="3"/>
      <c r="XDS929" s="721"/>
      <c r="XDT929" s="3"/>
      <c r="XDU929" s="525"/>
      <c r="XDV929" s="3"/>
      <c r="XDW929" s="721"/>
      <c r="XDX929" s="3"/>
      <c r="XDY929" s="525"/>
      <c r="XDZ929" s="3"/>
      <c r="XEA929" s="721"/>
      <c r="XEB929" s="3"/>
      <c r="XEC929" s="525"/>
      <c r="XED929" s="3"/>
      <c r="XEE929" s="721"/>
      <c r="XEF929" s="3"/>
      <c r="XEG929" s="525"/>
      <c r="XEH929" s="3"/>
      <c r="XEI929" s="721"/>
      <c r="XEJ929" s="3"/>
      <c r="XEK929" s="525"/>
      <c r="XEL929" s="3"/>
      <c r="XEM929" s="721"/>
      <c r="XEN929" s="3"/>
      <c r="XEO929" s="525"/>
      <c r="XEP929" s="3"/>
      <c r="XEQ929" s="721"/>
      <c r="XER929" s="3"/>
      <c r="XES929" s="525"/>
      <c r="XET929" s="3"/>
      <c r="XEU929" s="721"/>
      <c r="XEV929" s="3"/>
      <c r="XEW929" s="525"/>
      <c r="XEX929" s="3"/>
      <c r="XEY929" s="721"/>
      <c r="XEZ929" s="3"/>
      <c r="XFA929" s="525"/>
      <c r="XFB929" s="3"/>
      <c r="XFC929" s="721"/>
      <c r="XFD929" s="3"/>
    </row>
    <row r="930" spans="1:16384">
      <c r="A930" s="525"/>
    </row>
    <row r="931" spans="1:16384" ht="23.25">
      <c r="B931" s="456" t="s">
        <v>646</v>
      </c>
      <c r="D931" s="752">
        <f>SUM(D10:D923)</f>
        <v>10455943.114362644</v>
      </c>
    </row>
    <row r="932" spans="1:16384">
      <c r="D932" s="752">
        <f>D933-D931</f>
        <v>-6.4362643286585808E-2</v>
      </c>
    </row>
    <row r="933" spans="1:16384">
      <c r="D933" s="3">
        <v>10455943.050000001</v>
      </c>
      <c r="E933" s="3" t="s">
        <v>812</v>
      </c>
    </row>
  </sheetData>
  <mergeCells count="9">
    <mergeCell ref="A924:D924"/>
    <mergeCell ref="C7:C8"/>
    <mergeCell ref="D7:D8"/>
    <mergeCell ref="A1:D1"/>
    <mergeCell ref="A2:D2"/>
    <mergeCell ref="A3:D3"/>
    <mergeCell ref="A4:D4"/>
    <mergeCell ref="A7:B8"/>
    <mergeCell ref="B5:C5"/>
  </mergeCells>
  <printOptions horizontalCentered="1"/>
  <pageMargins left="0.39370078740157483" right="0.39370078740157483" top="0.22" bottom="0.32" header="0.18" footer="0.17"/>
  <pageSetup scale="89" orientation="portrait" r:id="rId1"/>
  <headerFooter>
    <oddFooter>&amp;R&amp;P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theme="7"/>
    <pageSetUpPr fitToPage="1"/>
  </sheetPr>
  <dimension ref="A1:G73"/>
  <sheetViews>
    <sheetView view="pageBreakPreview" topLeftCell="A44" zoomScale="90" zoomScaleSheetLayoutView="90" workbookViewId="0">
      <selection activeCell="C15" sqref="C15:C17"/>
    </sheetView>
  </sheetViews>
  <sheetFormatPr baseColWidth="10" defaultColWidth="11.375" defaultRowHeight="16.5"/>
  <cols>
    <col min="1" max="1" width="1.625" style="141" customWidth="1"/>
    <col min="2" max="2" width="101.75" style="141" bestFit="1" customWidth="1"/>
    <col min="3" max="3" width="18.375" style="141" customWidth="1"/>
    <col min="4" max="4" width="18" style="513" customWidth="1"/>
    <col min="5" max="5" width="59.375" style="140" customWidth="1"/>
    <col min="6" max="6" width="22.75" style="140" customWidth="1"/>
    <col min="7" max="16384" width="11.375" style="140"/>
  </cols>
  <sheetData>
    <row r="1" spans="1:7" s="139" customFormat="1" ht="20.25">
      <c r="A1" s="780" t="s">
        <v>76</v>
      </c>
      <c r="B1" s="780"/>
      <c r="C1" s="780"/>
      <c r="D1" s="780"/>
      <c r="E1" s="500"/>
      <c r="G1" s="84"/>
    </row>
    <row r="2" spans="1:7" ht="15.75">
      <c r="A2" s="781" t="s">
        <v>14</v>
      </c>
      <c r="B2" s="781"/>
      <c r="C2" s="781"/>
      <c r="D2" s="781"/>
    </row>
    <row r="3" spans="1:7" ht="15.75">
      <c r="A3" s="785" t="str">
        <f>'ETCA-I-01'!A3</f>
        <v>TELEFONIA RURAL DE SONORA</v>
      </c>
      <c r="B3" s="785"/>
      <c r="C3" s="785"/>
      <c r="D3" s="785"/>
    </row>
    <row r="4" spans="1:7">
      <c r="A4" s="782" t="s">
        <v>668</v>
      </c>
      <c r="B4" s="782"/>
      <c r="C4" s="782"/>
      <c r="D4" s="782"/>
    </row>
    <row r="5" spans="1:7" s="141" customFormat="1" ht="17.25" thickBot="1">
      <c r="A5" s="786" t="s">
        <v>140</v>
      </c>
      <c r="B5" s="786"/>
      <c r="C5" s="84" t="s">
        <v>79</v>
      </c>
      <c r="D5" s="509" t="s">
        <v>661</v>
      </c>
    </row>
    <row r="6" spans="1:7" ht="27.75" customHeight="1" thickBot="1">
      <c r="A6" s="783"/>
      <c r="B6" s="784"/>
      <c r="C6" s="661">
        <v>2016</v>
      </c>
      <c r="D6" s="661">
        <v>2015</v>
      </c>
    </row>
    <row r="7" spans="1:7" ht="17.25" thickTop="1">
      <c r="A7" s="142" t="s">
        <v>141</v>
      </c>
      <c r="B7" s="143"/>
      <c r="C7" s="144"/>
      <c r="D7" s="729"/>
    </row>
    <row r="8" spans="1:7">
      <c r="A8" s="145" t="s">
        <v>142</v>
      </c>
      <c r="B8" s="146"/>
      <c r="C8" s="655">
        <f>SUM(C9:C16)</f>
        <v>1638833.22</v>
      </c>
      <c r="D8" s="656">
        <f>SUM(D9:D16)</f>
        <v>1566698.24</v>
      </c>
    </row>
    <row r="9" spans="1:7">
      <c r="A9" s="147"/>
      <c r="B9" s="148" t="s">
        <v>143</v>
      </c>
      <c r="C9" s="657">
        <v>0</v>
      </c>
      <c r="D9" s="658">
        <v>0</v>
      </c>
    </row>
    <row r="10" spans="1:7">
      <c r="A10" s="147"/>
      <c r="B10" s="148" t="s">
        <v>144</v>
      </c>
      <c r="C10" s="657">
        <v>0</v>
      </c>
      <c r="D10" s="658">
        <v>0</v>
      </c>
    </row>
    <row r="11" spans="1:7">
      <c r="A11" s="147"/>
      <c r="B11" s="148" t="s">
        <v>145</v>
      </c>
      <c r="C11" s="657">
        <v>0</v>
      </c>
      <c r="D11" s="658">
        <v>0</v>
      </c>
    </row>
    <row r="12" spans="1:7">
      <c r="A12" s="147"/>
      <c r="B12" s="148" t="s">
        <v>146</v>
      </c>
      <c r="C12" s="657">
        <v>0</v>
      </c>
      <c r="D12" s="658">
        <v>0</v>
      </c>
    </row>
    <row r="13" spans="1:7" ht="18.75">
      <c r="A13" s="147"/>
      <c r="B13" s="148" t="s">
        <v>147</v>
      </c>
      <c r="C13" s="657">
        <v>0</v>
      </c>
      <c r="D13" s="658">
        <v>0</v>
      </c>
    </row>
    <row r="14" spans="1:7">
      <c r="A14" s="147"/>
      <c r="B14" s="148" t="s">
        <v>148</v>
      </c>
      <c r="C14" s="657">
        <v>0</v>
      </c>
      <c r="D14" s="658">
        <v>0</v>
      </c>
    </row>
    <row r="15" spans="1:7">
      <c r="A15" s="147"/>
      <c r="B15" s="148" t="s">
        <v>149</v>
      </c>
      <c r="C15" s="657">
        <v>1638833.22</v>
      </c>
      <c r="D15" s="658">
        <v>1566698.24</v>
      </c>
    </row>
    <row r="16" spans="1:7">
      <c r="A16" s="147"/>
      <c r="B16" s="148" t="s">
        <v>150</v>
      </c>
      <c r="C16" s="657">
        <v>0</v>
      </c>
      <c r="D16" s="658">
        <v>0</v>
      </c>
    </row>
    <row r="17" spans="1:4">
      <c r="A17" s="145" t="s">
        <v>151</v>
      </c>
      <c r="B17" s="146"/>
      <c r="C17" s="655">
        <f>SUM(C18:C19)</f>
        <v>2440667.0299999998</v>
      </c>
      <c r="D17" s="656">
        <f>SUM(D18:D19)</f>
        <v>2192385.5699999998</v>
      </c>
    </row>
    <row r="18" spans="1:4">
      <c r="A18" s="147"/>
      <c r="B18" s="148" t="s">
        <v>152</v>
      </c>
      <c r="C18" s="657">
        <v>0</v>
      </c>
      <c r="D18" s="658">
        <v>0</v>
      </c>
    </row>
    <row r="19" spans="1:4">
      <c r="A19" s="147"/>
      <c r="B19" s="148" t="s">
        <v>153</v>
      </c>
      <c r="C19" s="657">
        <v>2440667.0299999998</v>
      </c>
      <c r="D19" s="658">
        <v>2192385.5699999998</v>
      </c>
    </row>
    <row r="20" spans="1:4">
      <c r="A20" s="145" t="s">
        <v>154</v>
      </c>
      <c r="B20" s="146"/>
      <c r="C20" s="655">
        <f>SUM(C21:C25)</f>
        <v>2.61</v>
      </c>
      <c r="D20" s="656">
        <f>SUM(D21:D25)</f>
        <v>9.1</v>
      </c>
    </row>
    <row r="21" spans="1:4">
      <c r="A21" s="147"/>
      <c r="B21" s="148" t="s">
        <v>155</v>
      </c>
      <c r="C21" s="657">
        <v>2.61</v>
      </c>
      <c r="D21" s="658">
        <v>9.1</v>
      </c>
    </row>
    <row r="22" spans="1:4">
      <c r="A22" s="147"/>
      <c r="B22" s="148" t="s">
        <v>156</v>
      </c>
      <c r="C22" s="657">
        <v>0</v>
      </c>
      <c r="D22" s="658">
        <v>0</v>
      </c>
    </row>
    <row r="23" spans="1:4">
      <c r="A23" s="147"/>
      <c r="B23" s="148" t="s">
        <v>157</v>
      </c>
      <c r="C23" s="657">
        <v>0</v>
      </c>
      <c r="D23" s="658">
        <v>0</v>
      </c>
    </row>
    <row r="24" spans="1:4">
      <c r="A24" s="147"/>
      <c r="B24" s="148" t="s">
        <v>158</v>
      </c>
      <c r="C24" s="657">
        <v>0</v>
      </c>
      <c r="D24" s="658">
        <v>0</v>
      </c>
    </row>
    <row r="25" spans="1:4">
      <c r="A25" s="147"/>
      <c r="B25" s="148" t="s">
        <v>159</v>
      </c>
      <c r="C25" s="657">
        <v>0</v>
      </c>
      <c r="D25" s="658">
        <v>0</v>
      </c>
    </row>
    <row r="26" spans="1:4">
      <c r="A26" s="147"/>
      <c r="B26" s="144"/>
      <c r="C26" s="657">
        <v>0</v>
      </c>
      <c r="D26" s="658">
        <v>0</v>
      </c>
    </row>
    <row r="27" spans="1:4">
      <c r="A27" s="149" t="s">
        <v>160</v>
      </c>
      <c r="B27" s="150"/>
      <c r="C27" s="659">
        <f>C20+C17+C8</f>
        <v>4079502.8599999994</v>
      </c>
      <c r="D27" s="660">
        <f>D20+D17+D8</f>
        <v>3759092.91</v>
      </c>
    </row>
    <row r="28" spans="1:4">
      <c r="A28" s="147"/>
      <c r="B28" s="144"/>
      <c r="C28" s="657">
        <v>0</v>
      </c>
      <c r="D28" s="658">
        <v>0</v>
      </c>
    </row>
    <row r="29" spans="1:4">
      <c r="A29" s="142" t="s">
        <v>161</v>
      </c>
      <c r="B29" s="143"/>
      <c r="C29" s="657">
        <v>0</v>
      </c>
      <c r="D29" s="658">
        <v>0</v>
      </c>
    </row>
    <row r="30" spans="1:4">
      <c r="A30" s="145" t="s">
        <v>162</v>
      </c>
      <c r="B30" s="146"/>
      <c r="C30" s="655">
        <f>SUM(C31:C33)</f>
        <v>4183967.9800000004</v>
      </c>
      <c r="D30" s="656">
        <f>SUM(D31:D33)</f>
        <v>3815029.9799999995</v>
      </c>
    </row>
    <row r="31" spans="1:4">
      <c r="A31" s="147"/>
      <c r="B31" s="148" t="s">
        <v>163</v>
      </c>
      <c r="C31" s="657">
        <v>2823920.24</v>
      </c>
      <c r="D31" s="658">
        <v>2959379.07</v>
      </c>
    </row>
    <row r="32" spans="1:4">
      <c r="A32" s="147"/>
      <c r="B32" s="148" t="s">
        <v>164</v>
      </c>
      <c r="C32" s="657">
        <v>445532.33</v>
      </c>
      <c r="D32" s="658">
        <v>163490.28</v>
      </c>
    </row>
    <row r="33" spans="1:4">
      <c r="A33" s="147"/>
      <c r="B33" s="148" t="s">
        <v>165</v>
      </c>
      <c r="C33" s="657">
        <v>914515.41</v>
      </c>
      <c r="D33" s="658">
        <v>692160.63</v>
      </c>
    </row>
    <row r="34" spans="1:4">
      <c r="A34" s="145" t="s">
        <v>153</v>
      </c>
      <c r="B34" s="146"/>
      <c r="C34" s="655">
        <f>SUM(C35:C43)</f>
        <v>0</v>
      </c>
      <c r="D34" s="656">
        <f>SUM(D35:D43)</f>
        <v>0</v>
      </c>
    </row>
    <row r="35" spans="1:4">
      <c r="A35" s="147"/>
      <c r="B35" s="148" t="s">
        <v>166</v>
      </c>
      <c r="C35" s="657">
        <v>0</v>
      </c>
      <c r="D35" s="658">
        <v>0</v>
      </c>
    </row>
    <row r="36" spans="1:4">
      <c r="A36" s="147"/>
      <c r="B36" s="148" t="s">
        <v>167</v>
      </c>
      <c r="C36" s="657">
        <v>0</v>
      </c>
      <c r="D36" s="658">
        <v>0</v>
      </c>
    </row>
    <row r="37" spans="1:4">
      <c r="A37" s="147"/>
      <c r="B37" s="148" t="s">
        <v>168</v>
      </c>
      <c r="C37" s="657">
        <v>0</v>
      </c>
      <c r="D37" s="658">
        <v>0</v>
      </c>
    </row>
    <row r="38" spans="1:4">
      <c r="A38" s="147"/>
      <c r="B38" s="148" t="s">
        <v>169</v>
      </c>
      <c r="C38" s="657">
        <v>0</v>
      </c>
      <c r="D38" s="658">
        <v>0</v>
      </c>
    </row>
    <row r="39" spans="1:4">
      <c r="A39" s="147"/>
      <c r="B39" s="148" t="s">
        <v>170</v>
      </c>
      <c r="C39" s="657">
        <v>0</v>
      </c>
      <c r="D39" s="658">
        <v>0</v>
      </c>
    </row>
    <row r="40" spans="1:4">
      <c r="A40" s="147"/>
      <c r="B40" s="148" t="s">
        <v>171</v>
      </c>
      <c r="C40" s="657">
        <v>0</v>
      </c>
      <c r="D40" s="658">
        <v>0</v>
      </c>
    </row>
    <row r="41" spans="1:4">
      <c r="A41" s="147"/>
      <c r="B41" s="148" t="s">
        <v>172</v>
      </c>
      <c r="C41" s="657">
        <v>0</v>
      </c>
      <c r="D41" s="658">
        <v>0</v>
      </c>
    </row>
    <row r="42" spans="1:4">
      <c r="A42" s="147"/>
      <c r="B42" s="148" t="s">
        <v>173</v>
      </c>
      <c r="C42" s="657">
        <v>0</v>
      </c>
      <c r="D42" s="658">
        <v>0</v>
      </c>
    </row>
    <row r="43" spans="1:4">
      <c r="A43" s="147"/>
      <c r="B43" s="148" t="s">
        <v>174</v>
      </c>
      <c r="C43" s="657">
        <v>0</v>
      </c>
      <c r="D43" s="658">
        <v>0</v>
      </c>
    </row>
    <row r="44" spans="1:4">
      <c r="A44" s="145" t="s">
        <v>175</v>
      </c>
      <c r="B44" s="146"/>
      <c r="C44" s="655">
        <f>SUM(C45:C47)</f>
        <v>0</v>
      </c>
      <c r="D44" s="656">
        <f>SUM(D45:D47)</f>
        <v>0</v>
      </c>
    </row>
    <row r="45" spans="1:4">
      <c r="A45" s="147"/>
      <c r="B45" s="148" t="s">
        <v>176</v>
      </c>
      <c r="C45" s="657">
        <v>0</v>
      </c>
      <c r="D45" s="658">
        <v>0</v>
      </c>
    </row>
    <row r="46" spans="1:4">
      <c r="A46" s="147"/>
      <c r="B46" s="148" t="s">
        <v>124</v>
      </c>
      <c r="C46" s="657">
        <v>0</v>
      </c>
      <c r="D46" s="658">
        <v>0</v>
      </c>
    </row>
    <row r="47" spans="1:4">
      <c r="A47" s="147"/>
      <c r="B47" s="148" t="s">
        <v>177</v>
      </c>
      <c r="C47" s="657">
        <v>0</v>
      </c>
      <c r="D47" s="658">
        <v>0</v>
      </c>
    </row>
    <row r="48" spans="1:4">
      <c r="A48" s="145" t="s">
        <v>178</v>
      </c>
      <c r="B48" s="146"/>
      <c r="C48" s="655">
        <f>SUM(C49:C53)</f>
        <v>0</v>
      </c>
      <c r="D48" s="656">
        <f>SUM(D49:D53)</f>
        <v>0</v>
      </c>
    </row>
    <row r="49" spans="1:4">
      <c r="A49" s="147"/>
      <c r="B49" s="148" t="s">
        <v>179</v>
      </c>
      <c r="C49" s="657">
        <v>0</v>
      </c>
      <c r="D49" s="658">
        <v>0</v>
      </c>
    </row>
    <row r="50" spans="1:4">
      <c r="A50" s="147"/>
      <c r="B50" s="148" t="s">
        <v>180</v>
      </c>
      <c r="C50" s="657">
        <v>0</v>
      </c>
      <c r="D50" s="658">
        <v>0</v>
      </c>
    </row>
    <row r="51" spans="1:4">
      <c r="A51" s="147"/>
      <c r="B51" s="148" t="s">
        <v>181</v>
      </c>
      <c r="C51" s="657">
        <v>0</v>
      </c>
      <c r="D51" s="658">
        <v>0</v>
      </c>
    </row>
    <row r="52" spans="1:4">
      <c r="A52" s="147"/>
      <c r="B52" s="148" t="s">
        <v>182</v>
      </c>
      <c r="C52" s="657">
        <v>0</v>
      </c>
      <c r="D52" s="658">
        <v>0</v>
      </c>
    </row>
    <row r="53" spans="1:4">
      <c r="A53" s="147"/>
      <c r="B53" s="148" t="s">
        <v>183</v>
      </c>
      <c r="C53" s="657">
        <v>0</v>
      </c>
      <c r="D53" s="658">
        <v>0</v>
      </c>
    </row>
    <row r="54" spans="1:4">
      <c r="A54" s="145" t="s">
        <v>184</v>
      </c>
      <c r="B54" s="146"/>
      <c r="C54" s="659">
        <f>SUM(C55:C60)</f>
        <v>172807.42</v>
      </c>
      <c r="D54" s="660">
        <f>SUM(D55:D60)</f>
        <v>0</v>
      </c>
    </row>
    <row r="55" spans="1:4">
      <c r="A55" s="147"/>
      <c r="B55" s="148" t="s">
        <v>185</v>
      </c>
      <c r="C55" s="657">
        <v>172807.42</v>
      </c>
      <c r="D55" s="658">
        <v>0</v>
      </c>
    </row>
    <row r="56" spans="1:4">
      <c r="A56" s="147"/>
      <c r="B56" s="148" t="s">
        <v>186</v>
      </c>
      <c r="C56" s="657">
        <v>0</v>
      </c>
      <c r="D56" s="658">
        <v>0</v>
      </c>
    </row>
    <row r="57" spans="1:4">
      <c r="A57" s="147"/>
      <c r="B57" s="148" t="s">
        <v>187</v>
      </c>
      <c r="C57" s="657">
        <v>0</v>
      </c>
      <c r="D57" s="658">
        <v>0</v>
      </c>
    </row>
    <row r="58" spans="1:4">
      <c r="A58" s="147"/>
      <c r="B58" s="148" t="s">
        <v>188</v>
      </c>
      <c r="C58" s="657">
        <v>0</v>
      </c>
      <c r="D58" s="658">
        <v>0</v>
      </c>
    </row>
    <row r="59" spans="1:4">
      <c r="A59" s="147"/>
      <c r="B59" s="148" t="s">
        <v>189</v>
      </c>
      <c r="C59" s="657">
        <v>0</v>
      </c>
      <c r="D59" s="658">
        <v>0</v>
      </c>
    </row>
    <row r="60" spans="1:4">
      <c r="A60" s="147"/>
      <c r="B60" s="148" t="s">
        <v>190</v>
      </c>
      <c r="C60" s="657">
        <v>0</v>
      </c>
      <c r="D60" s="658">
        <v>0</v>
      </c>
    </row>
    <row r="61" spans="1:4">
      <c r="A61" s="145" t="s">
        <v>191</v>
      </c>
      <c r="B61" s="146"/>
      <c r="C61" s="659">
        <f>C62</f>
        <v>0</v>
      </c>
      <c r="D61" s="660">
        <f>D62</f>
        <v>0</v>
      </c>
    </row>
    <row r="62" spans="1:4">
      <c r="A62" s="147"/>
      <c r="B62" s="148" t="s">
        <v>192</v>
      </c>
      <c r="C62" s="657">
        <v>0</v>
      </c>
      <c r="D62" s="658">
        <v>0</v>
      </c>
    </row>
    <row r="63" spans="1:4">
      <c r="A63" s="147"/>
      <c r="B63" s="151"/>
      <c r="C63" s="657"/>
      <c r="D63" s="658"/>
    </row>
    <row r="64" spans="1:4">
      <c r="A64" s="145" t="s">
        <v>193</v>
      </c>
      <c r="B64" s="146"/>
      <c r="C64" s="659">
        <f>C61+C54+C48+C34+C30+C44</f>
        <v>4356775.4000000004</v>
      </c>
      <c r="D64" s="660">
        <f>D61+D54+D48+D34+D30+D44</f>
        <v>3815029.9799999995</v>
      </c>
    </row>
    <row r="65" spans="1:5">
      <c r="A65" s="147"/>
      <c r="B65" s="151"/>
      <c r="C65" s="657"/>
      <c r="D65" s="658"/>
    </row>
    <row r="66" spans="1:5" ht="20.25">
      <c r="A66" s="145" t="s">
        <v>194</v>
      </c>
      <c r="B66" s="146"/>
      <c r="C66" s="659">
        <f>C27-C64</f>
        <v>-277272.54000000097</v>
      </c>
      <c r="D66" s="660">
        <f>D27-D64</f>
        <v>-55937.069999999367</v>
      </c>
      <c r="E66" s="514" t="str">
        <f>IF(C66&lt;&gt;'ETCA-I-01'!F41,"ERROR!!!, NO COINCIDEN LOS MONTOS CON LO REPORTADO EN EL FORMATO ETCA-I-01 EN EL EJERCICIO 2016","")</f>
        <v>ERROR!!!, NO COINCIDEN LOS MONTOS CON LO REPORTADO EN EL FORMATO ETCA-I-01 EN EL EJERCICIO 2016</v>
      </c>
    </row>
    <row r="67" spans="1:5" ht="21" thickBot="1">
      <c r="A67" s="152"/>
      <c r="B67" s="153"/>
      <c r="C67" s="153"/>
      <c r="D67" s="510"/>
      <c r="E67" s="514"/>
    </row>
    <row r="68" spans="1:5" s="502" customFormat="1" ht="16.5" customHeight="1">
      <c r="A68" s="151"/>
      <c r="B68" s="583" t="s">
        <v>195</v>
      </c>
      <c r="C68" s="151"/>
      <c r="D68" s="584"/>
    </row>
    <row r="69" spans="1:5" s="502" customFormat="1" ht="16.5" customHeight="1">
      <c r="A69" s="151"/>
      <c r="B69" s="151"/>
      <c r="C69" s="151" t="s">
        <v>196</v>
      </c>
      <c r="D69" s="584"/>
    </row>
    <row r="70" spans="1:5" s="502" customFormat="1" ht="16.5" customHeight="1">
      <c r="A70" s="151"/>
      <c r="B70" s="151" t="s">
        <v>196</v>
      </c>
      <c r="C70" s="151" t="s">
        <v>196</v>
      </c>
      <c r="D70" s="584"/>
    </row>
    <row r="71" spans="1:5" s="502" customFormat="1" ht="16.5" customHeight="1">
      <c r="A71" s="151"/>
      <c r="B71" s="151"/>
      <c r="C71" s="151"/>
      <c r="D71" s="584"/>
    </row>
    <row r="72" spans="1:5" s="502" customFormat="1" ht="16.5" customHeight="1">
      <c r="A72" s="501"/>
      <c r="B72" s="83" t="s">
        <v>196</v>
      </c>
      <c r="C72" s="501"/>
      <c r="D72" s="511"/>
    </row>
    <row r="73" spans="1:5">
      <c r="C73" s="133"/>
      <c r="D73" s="512" t="s">
        <v>139</v>
      </c>
    </row>
  </sheetData>
  <mergeCells count="6">
    <mergeCell ref="A6:B6"/>
    <mergeCell ref="A3:D3"/>
    <mergeCell ref="A2:D2"/>
    <mergeCell ref="A4:D4"/>
    <mergeCell ref="A1:D1"/>
    <mergeCell ref="A5:B5"/>
  </mergeCells>
  <printOptions horizontalCentered="1"/>
  <pageMargins left="0.47244094488188981" right="0.19685039370078741" top="0.39370078740157483" bottom="0.19685039370078741" header="0.31496062992125984" footer="0.19685039370078741"/>
  <pageSetup scale="60" orientation="portrait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/>
  </sheetPr>
  <dimension ref="A1:J38"/>
  <sheetViews>
    <sheetView view="pageBreakPreview" topLeftCell="A19" zoomScaleSheetLayoutView="100" workbookViewId="0">
      <selection activeCell="C27" sqref="C27"/>
    </sheetView>
  </sheetViews>
  <sheetFormatPr baseColWidth="10" defaultColWidth="11.375" defaultRowHeight="16.5"/>
  <cols>
    <col min="1" max="1" width="3.75" style="160" customWidth="1"/>
    <col min="2" max="2" width="35.75" style="139" customWidth="1"/>
    <col min="3" max="3" width="26.75" style="139" customWidth="1"/>
    <col min="4" max="5" width="15.75" style="139" customWidth="1"/>
    <col min="6" max="16384" width="11.375" style="139"/>
  </cols>
  <sheetData>
    <row r="1" spans="1:5">
      <c r="A1" s="861" t="s">
        <v>647</v>
      </c>
      <c r="B1" s="861"/>
      <c r="C1" s="861"/>
      <c r="D1" s="861"/>
      <c r="E1" s="386"/>
    </row>
    <row r="2" spans="1:5">
      <c r="A2" s="865" t="s">
        <v>648</v>
      </c>
      <c r="B2" s="865"/>
      <c r="C2" s="865"/>
      <c r="D2" s="865"/>
      <c r="E2" s="865"/>
    </row>
    <row r="3" spans="1:5">
      <c r="A3" s="920" t="str">
        <f>'ETCA-I-01'!A3:G3</f>
        <v>TELEFONIA RURAL DE SONORA</v>
      </c>
      <c r="B3" s="920"/>
      <c r="C3" s="920"/>
      <c r="D3" s="920"/>
      <c r="E3" s="920"/>
    </row>
    <row r="4" spans="1:5">
      <c r="A4" s="921" t="str">
        <f>'ETCA-I-02'!A4:D4</f>
        <v>Del 01 de Enero al 30  de Septiembre  de 2016</v>
      </c>
      <c r="B4" s="921"/>
      <c r="C4" s="921"/>
      <c r="D4" s="921"/>
      <c r="E4" s="921"/>
    </row>
    <row r="5" spans="1:5">
      <c r="A5" s="646"/>
      <c r="B5" s="646"/>
      <c r="C5" s="646" t="s">
        <v>649</v>
      </c>
      <c r="D5" s="84" t="s">
        <v>79</v>
      </c>
      <c r="E5" s="457" t="s">
        <v>662</v>
      </c>
    </row>
    <row r="6" spans="1:5" ht="6.75" customHeight="1" thickBot="1"/>
    <row r="7" spans="1:5" s="242" customFormat="1" ht="30" customHeight="1">
      <c r="A7" s="866" t="s">
        <v>650</v>
      </c>
      <c r="B7" s="867"/>
      <c r="C7" s="458" t="s">
        <v>651</v>
      </c>
      <c r="D7" s="649" t="s">
        <v>652</v>
      </c>
      <c r="E7" s="651" t="s">
        <v>653</v>
      </c>
    </row>
    <row r="8" spans="1:5" s="242" customFormat="1" ht="30" customHeight="1" thickBot="1">
      <c r="A8" s="868"/>
      <c r="B8" s="869"/>
      <c r="C8" s="391" t="s">
        <v>532</v>
      </c>
      <c r="D8" s="391" t="s">
        <v>533</v>
      </c>
      <c r="E8" s="392" t="s">
        <v>654</v>
      </c>
    </row>
    <row r="9" spans="1:5" s="242" customFormat="1" ht="12.75" customHeight="1">
      <c r="A9" s="870"/>
      <c r="B9" s="918"/>
      <c r="C9" s="871"/>
      <c r="D9" s="871"/>
      <c r="E9" s="919"/>
    </row>
    <row r="10" spans="1:5" s="242" customFormat="1" ht="20.25" customHeight="1">
      <c r="A10" s="393">
        <v>1</v>
      </c>
      <c r="B10" s="459"/>
      <c r="C10" s="395"/>
      <c r="D10" s="396"/>
      <c r="E10" s="406" t="str">
        <f>IF(B10&lt;&gt;"",C10+D10,"")</f>
        <v/>
      </c>
    </row>
    <row r="11" spans="1:5" s="242" customFormat="1" ht="20.25" customHeight="1">
      <c r="A11" s="393">
        <v>2</v>
      </c>
      <c r="B11" s="459" t="s">
        <v>667</v>
      </c>
      <c r="C11" s="395"/>
      <c r="D11" s="396"/>
      <c r="E11" s="406">
        <f t="shared" ref="E11:E19" si="0">IF(B11&lt;&gt;"",C11+D11,"")</f>
        <v>0</v>
      </c>
    </row>
    <row r="12" spans="1:5" s="242" customFormat="1" ht="20.25" customHeight="1">
      <c r="A12" s="393">
        <v>3</v>
      </c>
      <c r="B12" s="459"/>
      <c r="C12" s="395"/>
      <c r="D12" s="396"/>
      <c r="E12" s="406" t="str">
        <f t="shared" si="0"/>
        <v/>
      </c>
    </row>
    <row r="13" spans="1:5" s="242" customFormat="1" ht="20.25" customHeight="1">
      <c r="A13" s="393">
        <v>4</v>
      </c>
      <c r="B13" s="459"/>
      <c r="C13" s="395"/>
      <c r="D13" s="396"/>
      <c r="E13" s="406" t="str">
        <f t="shared" si="0"/>
        <v/>
      </c>
    </row>
    <row r="14" spans="1:5" s="242" customFormat="1" ht="20.25" customHeight="1">
      <c r="A14" s="393">
        <v>5</v>
      </c>
      <c r="B14" s="459"/>
      <c r="C14" s="395"/>
      <c r="D14" s="396"/>
      <c r="E14" s="406" t="str">
        <f t="shared" si="0"/>
        <v/>
      </c>
    </row>
    <row r="15" spans="1:5" s="242" customFormat="1" ht="20.25" customHeight="1">
      <c r="A15" s="393">
        <v>6</v>
      </c>
      <c r="B15" s="459"/>
      <c r="C15" s="395"/>
      <c r="D15" s="396"/>
      <c r="E15" s="406" t="str">
        <f t="shared" si="0"/>
        <v/>
      </c>
    </row>
    <row r="16" spans="1:5" s="242" customFormat="1" ht="20.25" customHeight="1">
      <c r="A16" s="393">
        <v>7</v>
      </c>
      <c r="B16" s="459"/>
      <c r="C16" s="395"/>
      <c r="D16" s="396"/>
      <c r="E16" s="406" t="str">
        <f t="shared" si="0"/>
        <v/>
      </c>
    </row>
    <row r="17" spans="1:7" s="242" customFormat="1" ht="20.25" customHeight="1">
      <c r="A17" s="393">
        <v>8</v>
      </c>
      <c r="B17" s="459"/>
      <c r="C17" s="395"/>
      <c r="D17" s="396"/>
      <c r="E17" s="406" t="str">
        <f t="shared" si="0"/>
        <v/>
      </c>
    </row>
    <row r="18" spans="1:7" s="242" customFormat="1" ht="20.25" customHeight="1">
      <c r="A18" s="393">
        <v>9</v>
      </c>
      <c r="B18" s="459"/>
      <c r="C18" s="395"/>
      <c r="D18" s="396"/>
      <c r="E18" s="406" t="str">
        <f t="shared" si="0"/>
        <v/>
      </c>
    </row>
    <row r="19" spans="1:7" s="242" customFormat="1" ht="20.25" customHeight="1">
      <c r="A19" s="393">
        <v>10</v>
      </c>
      <c r="B19" s="459"/>
      <c r="C19" s="395"/>
      <c r="D19" s="396"/>
      <c r="E19" s="406" t="str">
        <f t="shared" si="0"/>
        <v/>
      </c>
    </row>
    <row r="20" spans="1:7" s="242" customFormat="1" ht="20.25" customHeight="1">
      <c r="A20" s="393"/>
      <c r="B20" s="460" t="s">
        <v>655</v>
      </c>
      <c r="C20" s="404">
        <f>SUM(C10:C19)</f>
        <v>0</v>
      </c>
      <c r="D20" s="404">
        <f>SUM(D10:D19)</f>
        <v>0</v>
      </c>
      <c r="E20" s="406">
        <f>C20+D20</f>
        <v>0</v>
      </c>
      <c r="G20" s="461"/>
    </row>
    <row r="21" spans="1:7" s="242" customFormat="1" ht="21" customHeight="1">
      <c r="A21" s="862" t="s">
        <v>656</v>
      </c>
      <c r="B21" s="863"/>
      <c r="C21" s="863"/>
      <c r="D21" s="863"/>
      <c r="E21" s="864"/>
    </row>
    <row r="22" spans="1:7" s="242" customFormat="1" ht="20.25" customHeight="1">
      <c r="A22" s="393">
        <v>1</v>
      </c>
      <c r="B22" s="394"/>
      <c r="C22" s="395"/>
      <c r="D22" s="396"/>
      <c r="E22" s="406" t="str">
        <f>IF(B22&lt;&gt;"",C22+D22,"")</f>
        <v/>
      </c>
    </row>
    <row r="23" spans="1:7" s="242" customFormat="1" ht="20.25" customHeight="1">
      <c r="A23" s="393">
        <v>2</v>
      </c>
      <c r="B23" s="394"/>
      <c r="C23" s="395"/>
      <c r="D23" s="396"/>
      <c r="E23" s="406" t="str">
        <f t="shared" ref="E23:E31" si="1">IF(B23&lt;&gt;"",C23+D23,"")</f>
        <v/>
      </c>
    </row>
    <row r="24" spans="1:7" s="242" customFormat="1" ht="20.25" customHeight="1">
      <c r="A24" s="393">
        <v>3</v>
      </c>
      <c r="B24" s="394"/>
      <c r="C24" s="395"/>
      <c r="D24" s="396"/>
      <c r="E24" s="406" t="str">
        <f t="shared" si="1"/>
        <v/>
      </c>
    </row>
    <row r="25" spans="1:7" s="242" customFormat="1" ht="20.25" customHeight="1">
      <c r="A25" s="393">
        <v>4</v>
      </c>
      <c r="B25" s="394"/>
      <c r="C25" s="395"/>
      <c r="D25" s="396"/>
      <c r="E25" s="406" t="str">
        <f t="shared" si="1"/>
        <v/>
      </c>
    </row>
    <row r="26" spans="1:7" s="242" customFormat="1" ht="20.25" customHeight="1">
      <c r="A26" s="393">
        <v>5</v>
      </c>
      <c r="B26" s="394"/>
      <c r="C26" s="395"/>
      <c r="D26" s="396"/>
      <c r="E26" s="406" t="str">
        <f t="shared" si="1"/>
        <v/>
      </c>
    </row>
    <row r="27" spans="1:7" s="242" customFormat="1" ht="20.25" customHeight="1">
      <c r="A27" s="393">
        <v>6</v>
      </c>
      <c r="B27" s="394"/>
      <c r="C27" s="395"/>
      <c r="D27" s="396"/>
      <c r="E27" s="406" t="str">
        <f t="shared" si="1"/>
        <v/>
      </c>
    </row>
    <row r="28" spans="1:7" s="242" customFormat="1" ht="20.25" customHeight="1">
      <c r="A28" s="393">
        <v>7</v>
      </c>
      <c r="B28" s="394"/>
      <c r="C28" s="395"/>
      <c r="D28" s="396"/>
      <c r="E28" s="406" t="str">
        <f t="shared" si="1"/>
        <v/>
      </c>
    </row>
    <row r="29" spans="1:7" s="242" customFormat="1" ht="20.25" customHeight="1">
      <c r="A29" s="393">
        <v>8</v>
      </c>
      <c r="B29" s="394"/>
      <c r="C29" s="395"/>
      <c r="D29" s="396"/>
      <c r="E29" s="406" t="str">
        <f t="shared" si="1"/>
        <v/>
      </c>
    </row>
    <row r="30" spans="1:7" s="242" customFormat="1" ht="20.25" customHeight="1">
      <c r="A30" s="393">
        <v>9</v>
      </c>
      <c r="B30" s="394"/>
      <c r="C30" s="395"/>
      <c r="D30" s="396"/>
      <c r="E30" s="406" t="str">
        <f t="shared" si="1"/>
        <v/>
      </c>
    </row>
    <row r="31" spans="1:7" s="242" customFormat="1" ht="20.25" customHeight="1">
      <c r="A31" s="393">
        <v>10</v>
      </c>
      <c r="B31" s="394"/>
      <c r="C31" s="395"/>
      <c r="D31" s="396"/>
      <c r="E31" s="406" t="str">
        <f t="shared" si="1"/>
        <v/>
      </c>
    </row>
    <row r="32" spans="1:7" s="400" customFormat="1" ht="22.5" customHeight="1" thickBot="1">
      <c r="A32" s="393"/>
      <c r="B32" s="399" t="s">
        <v>657</v>
      </c>
      <c r="C32" s="464">
        <f>SUM(C22:C31)</f>
        <v>0</v>
      </c>
      <c r="D32" s="465">
        <f>SUM(D22:D31)</f>
        <v>0</v>
      </c>
      <c r="E32" s="463">
        <f>C32+D32</f>
        <v>0</v>
      </c>
    </row>
    <row r="33" spans="1:10" ht="30.75" customHeight="1" thickBot="1">
      <c r="A33" s="401"/>
      <c r="B33" s="402" t="s">
        <v>539</v>
      </c>
      <c r="C33" s="407">
        <f>SUM(C20,C32)</f>
        <v>0</v>
      </c>
      <c r="D33" s="407">
        <f t="shared" ref="D33:E33" si="2">SUM(D20,D32)</f>
        <v>0</v>
      </c>
      <c r="E33" s="408">
        <f t="shared" si="2"/>
        <v>0</v>
      </c>
    </row>
    <row r="34" spans="1:10" ht="30.75" customHeight="1">
      <c r="A34" s="598"/>
      <c r="B34" s="599"/>
      <c r="C34" s="600"/>
      <c r="D34" s="600"/>
      <c r="E34" s="600"/>
    </row>
    <row r="35" spans="1:10" ht="30.75" customHeight="1">
      <c r="A35" s="598"/>
      <c r="B35" s="599"/>
      <c r="C35" s="600"/>
      <c r="D35" s="600"/>
      <c r="E35" s="600"/>
    </row>
    <row r="36" spans="1:10" ht="30.75" customHeight="1">
      <c r="A36" s="598"/>
      <c r="B36" s="599"/>
      <c r="C36" s="600"/>
      <c r="D36" s="600"/>
      <c r="E36" s="600"/>
    </row>
    <row r="37" spans="1:10" ht="12.75" customHeight="1">
      <c r="J37" s="403"/>
    </row>
    <row r="38" spans="1:10" ht="20.25">
      <c r="B38" s="462" t="s">
        <v>658</v>
      </c>
    </row>
  </sheetData>
  <mergeCells count="7">
    <mergeCell ref="A1:D1"/>
    <mergeCell ref="A2:E2"/>
    <mergeCell ref="A7:B8"/>
    <mergeCell ref="A9:E9"/>
    <mergeCell ref="A21:E21"/>
    <mergeCell ref="A3:E3"/>
    <mergeCell ref="A4:E4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7"/>
  </sheetPr>
  <dimension ref="A1"/>
  <sheetViews>
    <sheetView view="pageBreakPreview" zoomScale="60" workbookViewId="0">
      <selection activeCell="I40" sqref="I40"/>
    </sheetView>
  </sheetViews>
  <sheetFormatPr baseColWidth="10" defaultColWidth="11.375" defaultRowHeight="15"/>
  <sheetData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theme="7"/>
    <pageSetUpPr fitToPage="1"/>
  </sheetPr>
  <dimension ref="A1:H52"/>
  <sheetViews>
    <sheetView view="pageBreakPreview" topLeftCell="A19" zoomScaleSheetLayoutView="100" workbookViewId="0">
      <selection activeCell="D38" sqref="D38"/>
    </sheetView>
  </sheetViews>
  <sheetFormatPr baseColWidth="10" defaultColWidth="11.375" defaultRowHeight="16.5"/>
  <cols>
    <col min="1" max="1" width="47.625" style="139" customWidth="1"/>
    <col min="2" max="6" width="14.875" style="139" customWidth="1"/>
    <col min="7" max="7" width="73.25" style="183" customWidth="1"/>
    <col min="8" max="8" width="47.875" style="139" customWidth="1"/>
    <col min="9" max="16384" width="11.375" style="139"/>
  </cols>
  <sheetData>
    <row r="1" spans="1:7" ht="18.75">
      <c r="A1" s="780" t="s">
        <v>76</v>
      </c>
      <c r="B1" s="780"/>
      <c r="C1" s="780"/>
      <c r="D1" s="780"/>
      <c r="E1" s="780"/>
      <c r="F1" s="780"/>
      <c r="G1" s="515"/>
    </row>
    <row r="2" spans="1:7" s="140" customFormat="1" ht="18">
      <c r="A2" s="781" t="s">
        <v>197</v>
      </c>
      <c r="B2" s="781"/>
      <c r="C2" s="781"/>
      <c r="D2" s="781"/>
      <c r="E2" s="781"/>
      <c r="F2" s="781"/>
      <c r="G2" s="515"/>
    </row>
    <row r="3" spans="1:7" s="140" customFormat="1" ht="18">
      <c r="A3" s="785" t="str">
        <f>'ETCA-I-01'!A3</f>
        <v>TELEFONIA RURAL DE SONORA</v>
      </c>
      <c r="B3" s="785"/>
      <c r="C3" s="785"/>
      <c r="D3" s="785"/>
      <c r="E3" s="785"/>
      <c r="F3" s="785"/>
      <c r="G3" s="515"/>
    </row>
    <row r="4" spans="1:7" s="140" customFormat="1" ht="18">
      <c r="A4" s="787" t="str">
        <f>'ETCA-I-02'!A4:D4</f>
        <v>Del 01 de Enero al 30  de Septiembre  de 2016</v>
      </c>
      <c r="B4" s="787"/>
      <c r="C4" s="787"/>
      <c r="D4" s="787"/>
      <c r="E4" s="787"/>
      <c r="F4" s="787"/>
      <c r="G4" s="515"/>
    </row>
    <row r="5" spans="1:7" s="141" customFormat="1" ht="19.5" thickBot="1">
      <c r="A5" s="778" t="s">
        <v>198</v>
      </c>
      <c r="B5" s="778"/>
      <c r="C5" s="778"/>
      <c r="D5" s="778"/>
      <c r="E5" s="84" t="s">
        <v>79</v>
      </c>
      <c r="F5" s="509" t="str">
        <f>'ETCA-I-02'!D5</f>
        <v>TERCERO DE 2016</v>
      </c>
      <c r="G5" s="515"/>
    </row>
    <row r="6" spans="1:7" s="157" customFormat="1" ht="51.75" thickBot="1">
      <c r="A6" s="377" t="s">
        <v>199</v>
      </c>
      <c r="B6" s="210" t="s">
        <v>200</v>
      </c>
      <c r="C6" s="210" t="s">
        <v>201</v>
      </c>
      <c r="D6" s="210" t="s">
        <v>202</v>
      </c>
      <c r="E6" s="210" t="s">
        <v>203</v>
      </c>
      <c r="F6" s="378" t="s">
        <v>204</v>
      </c>
      <c r="G6" s="515"/>
    </row>
    <row r="7" spans="1:7" s="158" customFormat="1" ht="18">
      <c r="A7" s="662"/>
      <c r="B7" s="663"/>
      <c r="C7" s="663"/>
      <c r="D7" s="663"/>
      <c r="E7" s="663"/>
      <c r="F7" s="664"/>
      <c r="G7" s="515"/>
    </row>
    <row r="8" spans="1:7" s="159" customFormat="1" ht="18">
      <c r="A8" s="665" t="s">
        <v>132</v>
      </c>
      <c r="B8" s="669"/>
      <c r="C8" s="675">
        <v>-349891.11</v>
      </c>
      <c r="D8" s="675"/>
      <c r="E8" s="669"/>
      <c r="F8" s="731"/>
      <c r="G8" s="515"/>
    </row>
    <row r="9" spans="1:7" s="159" customFormat="1" ht="16.5" customHeight="1">
      <c r="A9" s="665"/>
      <c r="B9" s="666"/>
      <c r="C9" s="666"/>
      <c r="D9" s="666"/>
      <c r="E9" s="666"/>
      <c r="F9" s="668"/>
      <c r="G9" s="515"/>
    </row>
    <row r="10" spans="1:7" s="159" customFormat="1" ht="16.5" customHeight="1">
      <c r="A10" s="665" t="s">
        <v>205</v>
      </c>
      <c r="B10" s="669">
        <f>SUM(B11:B13)</f>
        <v>10543823.84</v>
      </c>
      <c r="C10" s="669">
        <f t="shared" ref="C10:E10" si="0">SUM(C11:C13)</f>
        <v>0</v>
      </c>
      <c r="D10" s="669">
        <f>SUM(D11:D13)</f>
        <v>0</v>
      </c>
      <c r="E10" s="669">
        <f t="shared" si="0"/>
        <v>0</v>
      </c>
      <c r="F10" s="731">
        <f>SUM(B10:E10)</f>
        <v>10543823.84</v>
      </c>
      <c r="G10" s="515"/>
    </row>
    <row r="11" spans="1:7" s="159" customFormat="1" ht="16.5" customHeight="1">
      <c r="A11" s="670" t="s">
        <v>124</v>
      </c>
      <c r="B11" s="667">
        <f>+'ETCA-I-01'!G37</f>
        <v>10543823.84</v>
      </c>
      <c r="C11" s="667"/>
      <c r="D11" s="667"/>
      <c r="E11" s="667"/>
      <c r="F11" s="730">
        <f>SUM(B11:E11)</f>
        <v>10543823.84</v>
      </c>
      <c r="G11" s="515"/>
    </row>
    <row r="12" spans="1:7" s="159" customFormat="1" ht="16.5" customHeight="1">
      <c r="A12" s="670" t="s">
        <v>125</v>
      </c>
      <c r="B12" s="667"/>
      <c r="C12" s="667"/>
      <c r="D12" s="667"/>
      <c r="E12" s="667"/>
      <c r="F12" s="730">
        <f t="shared" ref="F12:F13" si="1">SUM(B12:E12)</f>
        <v>0</v>
      </c>
      <c r="G12" s="515"/>
    </row>
    <row r="13" spans="1:7" s="159" customFormat="1" ht="16.5" customHeight="1">
      <c r="A13" s="670" t="s">
        <v>126</v>
      </c>
      <c r="B13" s="667"/>
      <c r="C13" s="667"/>
      <c r="D13" s="667"/>
      <c r="E13" s="667"/>
      <c r="F13" s="730">
        <f t="shared" si="1"/>
        <v>0</v>
      </c>
      <c r="G13" s="515"/>
    </row>
    <row r="14" spans="1:7" s="159" customFormat="1" ht="16.5" customHeight="1">
      <c r="A14" s="665"/>
      <c r="B14" s="667"/>
      <c r="C14" s="667"/>
      <c r="D14" s="667"/>
      <c r="E14" s="667"/>
      <c r="F14" s="671"/>
      <c r="G14" s="515"/>
    </row>
    <row r="15" spans="1:7" s="159" customFormat="1" ht="18">
      <c r="A15" s="665" t="s">
        <v>206</v>
      </c>
      <c r="B15" s="669">
        <f>SUM(B16:B19)</f>
        <v>0</v>
      </c>
      <c r="C15" s="669">
        <f>SUM(C16:C19)+C8</f>
        <v>3030034.19</v>
      </c>
      <c r="D15" s="669">
        <f t="shared" ref="D15:E15" si="2">SUM(D16:D19)</f>
        <v>-8511918.8300000001</v>
      </c>
      <c r="E15" s="669">
        <f t="shared" si="2"/>
        <v>0</v>
      </c>
      <c r="F15" s="672">
        <f>SUM(B15:E15)</f>
        <v>-5481884.6400000006</v>
      </c>
      <c r="G15" s="515"/>
    </row>
    <row r="16" spans="1:7" s="159" customFormat="1" ht="16.5" customHeight="1">
      <c r="A16" s="670" t="s">
        <v>194</v>
      </c>
      <c r="B16" s="667"/>
      <c r="C16" s="667" t="s">
        <v>196</v>
      </c>
      <c r="D16" s="667">
        <f>+'ETCA-I-01'!G41</f>
        <v>-8511918.8300000001</v>
      </c>
      <c r="E16" s="667"/>
      <c r="F16" s="673">
        <f>SUM(B16:E16)</f>
        <v>-8511918.8300000001</v>
      </c>
      <c r="G16" s="515"/>
    </row>
    <row r="17" spans="1:7" s="159" customFormat="1" ht="16.5" customHeight="1">
      <c r="A17" s="670" t="s">
        <v>129</v>
      </c>
      <c r="B17" s="667"/>
      <c r="C17" s="667">
        <f>+'ETCA-I-01'!G42</f>
        <v>3379925.3</v>
      </c>
      <c r="D17" s="667" t="s">
        <v>196</v>
      </c>
      <c r="E17" s="667"/>
      <c r="F17" s="673">
        <f t="shared" ref="F17:F19" si="3">SUM(B17:E17)</f>
        <v>3379925.3</v>
      </c>
      <c r="G17" s="515"/>
    </row>
    <row r="18" spans="1:7" s="159" customFormat="1" ht="16.5" customHeight="1">
      <c r="A18" s="670" t="s">
        <v>130</v>
      </c>
      <c r="B18" s="667"/>
      <c r="C18" s="667"/>
      <c r="D18" s="667"/>
      <c r="E18" s="667"/>
      <c r="F18" s="673">
        <f t="shared" si="3"/>
        <v>0</v>
      </c>
      <c r="G18" s="515"/>
    </row>
    <row r="19" spans="1:7" s="159" customFormat="1" ht="16.5" customHeight="1">
      <c r="A19" s="670" t="s">
        <v>131</v>
      </c>
      <c r="B19" s="667" t="s">
        <v>196</v>
      </c>
      <c r="C19" s="667" t="s">
        <v>196</v>
      </c>
      <c r="D19" s="667"/>
      <c r="E19" s="667"/>
      <c r="F19" s="673">
        <f t="shared" si="3"/>
        <v>0</v>
      </c>
      <c r="G19" s="515"/>
    </row>
    <row r="20" spans="1:7" s="159" customFormat="1" ht="16.5" customHeight="1">
      <c r="A20" s="665"/>
      <c r="B20" s="667"/>
      <c r="C20" s="667"/>
      <c r="D20" s="667"/>
      <c r="E20" s="667" t="s">
        <v>196</v>
      </c>
      <c r="F20" s="671"/>
      <c r="G20" s="515"/>
    </row>
    <row r="21" spans="1:7" s="159" customFormat="1" ht="18">
      <c r="A21" s="665" t="s">
        <v>207</v>
      </c>
      <c r="B21" s="674">
        <f>B10</f>
        <v>10543823.84</v>
      </c>
      <c r="C21" s="674">
        <f>C15</f>
        <v>3030034.19</v>
      </c>
      <c r="D21" s="674">
        <f>D15</f>
        <v>-8511918.8300000001</v>
      </c>
      <c r="E21" s="674">
        <f>E15+E10</f>
        <v>0</v>
      </c>
      <c r="F21" s="672">
        <f t="shared" ref="F21" si="4">F15++F10</f>
        <v>5061939.1999999993</v>
      </c>
      <c r="G21" s="515"/>
    </row>
    <row r="22" spans="1:7" s="159" customFormat="1" ht="16.5" customHeight="1">
      <c r="A22" s="665"/>
      <c r="B22" s="667"/>
      <c r="C22" s="667"/>
      <c r="D22" s="667"/>
      <c r="E22" s="667"/>
      <c r="F22" s="671"/>
      <c r="G22" s="515"/>
    </row>
    <row r="23" spans="1:7" s="159" customFormat="1" ht="18">
      <c r="A23" s="665" t="s">
        <v>208</v>
      </c>
      <c r="B23" s="669">
        <f>SUM(B24:B26)</f>
        <v>-1388586.1500000004</v>
      </c>
      <c r="C23" s="669">
        <f t="shared" ref="C23:F23" si="5">SUM(C24:C26)</f>
        <v>0</v>
      </c>
      <c r="D23" s="669">
        <f t="shared" si="5"/>
        <v>0</v>
      </c>
      <c r="E23" s="669">
        <f t="shared" si="5"/>
        <v>0</v>
      </c>
      <c r="F23" s="672">
        <f t="shared" si="5"/>
        <v>-1388586.1500000004</v>
      </c>
      <c r="G23" s="515"/>
    </row>
    <row r="24" spans="1:7" s="159" customFormat="1" ht="16.5" customHeight="1">
      <c r="A24" s="670" t="s">
        <v>124</v>
      </c>
      <c r="B24" s="667">
        <f>+'ETCA-I-01'!F37-'ETCA-I-01'!G37</f>
        <v>-1388586.1500000004</v>
      </c>
      <c r="C24" s="667"/>
      <c r="D24" s="667"/>
      <c r="E24" s="667"/>
      <c r="F24" s="673">
        <f t="shared" ref="F24:F26" si="6">SUM(B24:E24)</f>
        <v>-1388586.1500000004</v>
      </c>
      <c r="G24" s="515"/>
    </row>
    <row r="25" spans="1:7" s="159" customFormat="1" ht="16.5" customHeight="1">
      <c r="A25" s="670" t="s">
        <v>125</v>
      </c>
      <c r="B25" s="667"/>
      <c r="C25" s="667"/>
      <c r="D25" s="667"/>
      <c r="E25" s="667"/>
      <c r="F25" s="673">
        <f t="shared" si="6"/>
        <v>0</v>
      </c>
      <c r="G25" s="515"/>
    </row>
    <row r="26" spans="1:7" s="159" customFormat="1" ht="16.5" customHeight="1">
      <c r="A26" s="670" t="s">
        <v>126</v>
      </c>
      <c r="B26" s="667"/>
      <c r="C26" s="667"/>
      <c r="D26" s="667"/>
      <c r="E26" s="667"/>
      <c r="F26" s="673">
        <f t="shared" si="6"/>
        <v>0</v>
      </c>
      <c r="G26" s="515"/>
    </row>
    <row r="27" spans="1:7" s="159" customFormat="1" ht="16.5" customHeight="1">
      <c r="A27" s="665"/>
      <c r="B27" s="667"/>
      <c r="C27" s="667"/>
      <c r="D27" s="667"/>
      <c r="E27" s="667"/>
      <c r="F27" s="671"/>
      <c r="G27" s="515"/>
    </row>
    <row r="28" spans="1:7" s="159" customFormat="1" ht="18">
      <c r="A28" s="665" t="s">
        <v>206</v>
      </c>
      <c r="B28" s="669">
        <f>SUM(B29:B32)</f>
        <v>0</v>
      </c>
      <c r="C28" s="669">
        <f>SUM(C30:C32)</f>
        <v>-8511918.8300000001</v>
      </c>
      <c r="D28" s="669">
        <f>SUM(D29:D32)+D8</f>
        <v>8234646.29</v>
      </c>
      <c r="E28" s="669">
        <f t="shared" ref="E28" si="7">SUM(E29:E32)</f>
        <v>0</v>
      </c>
      <c r="F28" s="672">
        <f>SUM(B28:E28)</f>
        <v>-277272.54000000004</v>
      </c>
      <c r="G28" s="515"/>
    </row>
    <row r="29" spans="1:7" s="159" customFormat="1" ht="16.5" customHeight="1">
      <c r="A29" s="670" t="s">
        <v>194</v>
      </c>
      <c r="B29" s="667"/>
      <c r="C29" s="340"/>
      <c r="D29" s="667">
        <v>8234646.29</v>
      </c>
      <c r="E29" s="667"/>
      <c r="F29" s="673">
        <f t="shared" ref="F29:F32" si="8">SUM(B29:E29)</f>
        <v>8234646.29</v>
      </c>
      <c r="G29" s="515"/>
    </row>
    <row r="30" spans="1:7" s="159" customFormat="1" ht="16.5" customHeight="1">
      <c r="A30" s="670" t="s">
        <v>129</v>
      </c>
      <c r="B30" s="667"/>
      <c r="C30" s="667">
        <f>+'ETCA-I-01'!G41</f>
        <v>-8511918.8300000001</v>
      </c>
      <c r="D30" s="667"/>
      <c r="E30" s="667"/>
      <c r="F30" s="673">
        <f t="shared" si="8"/>
        <v>-8511918.8300000001</v>
      </c>
      <c r="G30" s="515"/>
    </row>
    <row r="31" spans="1:7" s="159" customFormat="1" ht="16.5" customHeight="1">
      <c r="A31" s="670" t="s">
        <v>130</v>
      </c>
      <c r="B31" s="667"/>
      <c r="C31" s="667"/>
      <c r="D31" s="667"/>
      <c r="E31" s="667"/>
      <c r="F31" s="673">
        <f t="shared" si="8"/>
        <v>0</v>
      </c>
      <c r="G31" s="515"/>
    </row>
    <row r="32" spans="1:7" s="159" customFormat="1" ht="16.5" customHeight="1">
      <c r="A32" s="670" t="s">
        <v>131</v>
      </c>
      <c r="B32" s="667"/>
      <c r="C32" s="667"/>
      <c r="D32" s="667"/>
      <c r="E32" s="667"/>
      <c r="F32" s="673">
        <f t="shared" si="8"/>
        <v>0</v>
      </c>
      <c r="G32" s="515"/>
    </row>
    <row r="33" spans="1:8" s="159" customFormat="1" ht="16.5" customHeight="1">
      <c r="A33" s="665"/>
      <c r="B33" s="675"/>
      <c r="C33" s="675"/>
      <c r="D33" s="675"/>
      <c r="E33" s="675"/>
      <c r="F33" s="676"/>
      <c r="G33" s="515"/>
    </row>
    <row r="34" spans="1:8" s="159" customFormat="1" ht="16.5" customHeight="1">
      <c r="A34" s="665" t="s">
        <v>209</v>
      </c>
      <c r="B34" s="674">
        <f>B23+B21</f>
        <v>9155237.6899999995</v>
      </c>
      <c r="C34" s="674">
        <f>C28+C21</f>
        <v>-5481884.6400000006</v>
      </c>
      <c r="D34" s="674">
        <f>D28+D21</f>
        <v>-277272.54000000004</v>
      </c>
      <c r="E34" s="674">
        <f t="shared" ref="E34" si="9">E28+E23+E21</f>
        <v>0</v>
      </c>
      <c r="F34" s="672">
        <f>SUM(B34:E34)</f>
        <v>3396080.5099999988</v>
      </c>
      <c r="G34" s="496" t="str">
        <f>IF((B34+C34+D34+E34)&lt;&gt;F34,"ERROR!!!!! LA SUMA DE LOS TOTALES DE LAS COLUMNAS DEL PATRIMONIO 2016, NO COINCIDE CON LO REPORTADO EN LA COLUMNA DEL TOTAL","")</f>
        <v/>
      </c>
    </row>
    <row r="35" spans="1:8" s="158" customFormat="1" ht="16.5" customHeight="1" thickBot="1">
      <c r="A35" s="677"/>
      <c r="B35" s="678"/>
      <c r="C35" s="678"/>
      <c r="D35" s="678"/>
      <c r="E35" s="678"/>
      <c r="F35" s="679"/>
      <c r="G35" s="496" t="str">
        <f>IF(F34&lt;&gt;'ETCA-I-01'!F50,"ERROR!!!!! EL PATRIMONIO 2016 PRESENTADO, NO CONCUERDA CON LO REPORTADO EN EL ESTADO DE SITUACION FINANCIERA","")</f>
        <v/>
      </c>
      <c r="H35" s="580" t="str">
        <f>IF(C$34-'ETCA-I-01'!L35&gt;0.99,"ERROR!!!,NO CONCUERDA CON LO REPORTADO EN EL ETCA-I-01 EN EL MISMO RUBRO","")</f>
        <v/>
      </c>
    </row>
    <row r="36" spans="1:8" s="158" customFormat="1" ht="16.5" customHeight="1">
      <c r="A36" s="522" t="s">
        <v>138</v>
      </c>
      <c r="B36" s="581"/>
      <c r="C36" s="581"/>
      <c r="D36" s="85"/>
      <c r="E36" s="583" t="s">
        <v>196</v>
      </c>
      <c r="F36" s="583" t="s">
        <v>196</v>
      </c>
      <c r="G36" s="496" t="str">
        <f>IF(B34&lt;&gt;'ETCA-I-01'!F36,"ERROR!!!!! EL PATRIMONIO CONTRIBUIDO 2016 PRESENTADO, NO CONCUERDA CON LO REPORTADO EN EL ESTADO DE SITUACION FINANCIERA","")</f>
        <v/>
      </c>
      <c r="H36" s="580"/>
    </row>
    <row r="37" spans="1:8" s="158" customFormat="1" ht="16.5" customHeight="1">
      <c r="A37" s="522" t="s">
        <v>673</v>
      </c>
      <c r="B37" s="581"/>
      <c r="C37" s="581"/>
      <c r="D37" s="85" t="s">
        <v>674</v>
      </c>
      <c r="E37" s="583"/>
      <c r="F37" s="734"/>
      <c r="G37" s="496"/>
      <c r="H37" s="580"/>
    </row>
    <row r="38" spans="1:8" s="158" customFormat="1" ht="16.5" customHeight="1">
      <c r="A38" s="522" t="s">
        <v>669</v>
      </c>
      <c r="B38" s="581"/>
      <c r="C38" s="581"/>
      <c r="D38" s="85" t="s">
        <v>671</v>
      </c>
      <c r="E38" s="583"/>
      <c r="F38" s="583"/>
      <c r="G38" s="496"/>
      <c r="H38" s="580"/>
    </row>
    <row r="39" spans="1:8" s="158" customFormat="1" ht="16.5" customHeight="1">
      <c r="A39" s="522" t="s">
        <v>670</v>
      </c>
      <c r="B39" s="581"/>
      <c r="C39" s="581"/>
      <c r="D39" s="85" t="s">
        <v>672</v>
      </c>
      <c r="E39" s="583"/>
      <c r="F39" s="583"/>
      <c r="G39" s="496"/>
      <c r="H39" s="580"/>
    </row>
    <row r="40" spans="1:8" s="158" customFormat="1" ht="16.5" customHeight="1">
      <c r="A40" s="583" t="s">
        <v>196</v>
      </c>
      <c r="B40" s="151" t="s">
        <v>196</v>
      </c>
      <c r="C40" s="584"/>
      <c r="D40" s="583" t="s">
        <v>196</v>
      </c>
      <c r="E40" s="583" t="s">
        <v>196</v>
      </c>
      <c r="F40" s="583" t="s">
        <v>196</v>
      </c>
      <c r="G40" s="496" t="str">
        <f>IF(C34&lt;&gt;'ETCA-I-01'!F42,"ERROR!!!!! EL MONTO NO COINCIDE CON LO REPORTADO EN EL FORMATO ETCA-I-01 EN EL TOTAL RESULTADO DE EJERCICIOS ANTERIORES","")</f>
        <v>ERROR!!!!! EL MONTO NO COINCIDE CON LO REPORTADO EN EL FORMATO ETCA-I-01 EN EL TOTAL RESULTADO DE EJERCICIOS ANTERIORES</v>
      </c>
      <c r="H40" s="580"/>
    </row>
    <row r="41" spans="1:8" s="158" customFormat="1" ht="16.5" customHeight="1">
      <c r="A41" s="583" t="s">
        <v>196</v>
      </c>
      <c r="B41" s="83" t="s">
        <v>196</v>
      </c>
      <c r="C41" s="83" t="s">
        <v>196</v>
      </c>
      <c r="D41" s="83" t="s">
        <v>196</v>
      </c>
      <c r="E41" s="83"/>
      <c r="F41" s="83"/>
      <c r="G41" s="496" t="str">
        <f>IF(D34&lt;&gt;'ETCA-I-01'!F41,"ERROR!!!!! EL MONTO NO COINCIDE CON LO REPORTADO EN EL FORMATO ETCA-I-01 EN EL TOTAL RESULTADO DEL EJERCICIO","")</f>
        <v/>
      </c>
      <c r="H41" s="580"/>
    </row>
    <row r="42" spans="1:8" s="158" customFormat="1" ht="16.5" customHeight="1">
      <c r="A42" s="583"/>
      <c r="B42" s="83" t="s">
        <v>196</v>
      </c>
      <c r="C42" s="83" t="s">
        <v>196</v>
      </c>
      <c r="D42" s="83" t="s">
        <v>196</v>
      </c>
      <c r="E42" s="83"/>
      <c r="F42" s="83"/>
      <c r="G42" s="508"/>
      <c r="H42" s="580"/>
    </row>
    <row r="43" spans="1:8" s="158" customFormat="1" ht="16.5" customHeight="1">
      <c r="A43" s="583"/>
      <c r="B43" s="83" t="s">
        <v>196</v>
      </c>
      <c r="C43" s="83" t="s">
        <v>196</v>
      </c>
      <c r="D43" s="83" t="s">
        <v>196</v>
      </c>
      <c r="E43" s="83"/>
      <c r="F43" s="83"/>
      <c r="G43" s="580"/>
      <c r="H43" s="580"/>
    </row>
    <row r="44" spans="1:8" ht="19.5" customHeight="1">
      <c r="A44" s="83"/>
      <c r="B44" s="508" t="s">
        <v>196</v>
      </c>
      <c r="D44" s="508"/>
      <c r="E44" s="508"/>
      <c r="F44" s="508"/>
      <c r="G44" s="183" t="s">
        <v>196</v>
      </c>
      <c r="H44" s="508"/>
    </row>
    <row r="45" spans="1:8" ht="17.25" customHeight="1">
      <c r="A45" s="523"/>
    </row>
    <row r="46" spans="1:8" ht="17.25" customHeight="1">
      <c r="A46" s="523"/>
    </row>
    <row r="47" spans="1:8" ht="17.25" customHeight="1">
      <c r="A47" s="523"/>
    </row>
    <row r="48" spans="1:8" ht="17.25" customHeight="1">
      <c r="A48" s="523"/>
    </row>
    <row r="49" spans="1:1" ht="17.25" customHeight="1">
      <c r="A49" s="523"/>
    </row>
    <row r="50" spans="1:1" ht="17.25" customHeight="1"/>
    <row r="51" spans="1:1" ht="17.25" customHeight="1"/>
    <row r="52" spans="1:1" ht="17.25" customHeight="1"/>
  </sheetData>
  <sheetProtection insertHyperlinks="0"/>
  <protectedRanges>
    <protectedRange sqref="B44:F44" name="Rango1"/>
  </protectedRanges>
  <mergeCells count="5">
    <mergeCell ref="A4:F4"/>
    <mergeCell ref="A2:F2"/>
    <mergeCell ref="A3:F3"/>
    <mergeCell ref="A1:F1"/>
    <mergeCell ref="A5:D5"/>
  </mergeCells>
  <printOptions horizontalCentered="1"/>
  <pageMargins left="0.39370078740157483" right="0.39370078740157483" top="0.74803149606299213" bottom="0.74803149606299213" header="0.31496062992125984" footer="0.31496062992125984"/>
  <pageSetup scale="8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theme="7"/>
    <pageSetUpPr fitToPage="1"/>
  </sheetPr>
  <dimension ref="A1:D69"/>
  <sheetViews>
    <sheetView view="pageBreakPreview" zoomScale="120" zoomScaleSheetLayoutView="120" workbookViewId="0">
      <selection activeCell="C6" sqref="C6"/>
    </sheetView>
  </sheetViews>
  <sheetFormatPr baseColWidth="10" defaultColWidth="11.375" defaultRowHeight="16.5"/>
  <cols>
    <col min="1" max="1" width="80.875" style="160" bestFit="1" customWidth="1"/>
    <col min="2" max="3" width="17" style="160" customWidth="1"/>
    <col min="4" max="16384" width="11.375" style="160"/>
  </cols>
  <sheetData>
    <row r="1" spans="1:4">
      <c r="A1" s="780" t="s">
        <v>76</v>
      </c>
      <c r="B1" s="780"/>
      <c r="C1" s="780"/>
    </row>
    <row r="2" spans="1:4" s="140" customFormat="1" ht="15.75">
      <c r="A2" s="781" t="s">
        <v>18</v>
      </c>
      <c r="B2" s="781"/>
      <c r="C2" s="781"/>
    </row>
    <row r="3" spans="1:4" s="140" customFormat="1" ht="15.75">
      <c r="A3" s="785" t="str">
        <f>'ETCA-I-01'!A3</f>
        <v>TELEFONIA RURAL DE SONORA</v>
      </c>
      <c r="B3" s="785"/>
      <c r="C3" s="785"/>
    </row>
    <row r="4" spans="1:4" s="140" customFormat="1">
      <c r="A4" s="787" t="str">
        <f>'ETCA-I-02'!A4:D4</f>
        <v>Del 01 de Enero al 30  de Septiembre  de 2016</v>
      </c>
      <c r="B4" s="787"/>
      <c r="C4" s="787"/>
    </row>
    <row r="5" spans="1:4" s="141" customFormat="1" ht="17.25" thickBot="1">
      <c r="A5" s="86" t="s">
        <v>210</v>
      </c>
      <c r="B5" s="84" t="s">
        <v>79</v>
      </c>
      <c r="C5" s="739" t="str">
        <f>'ETCA-I-02'!D5</f>
        <v>TERCERO DE 2016</v>
      </c>
    </row>
    <row r="6" spans="1:4" ht="30" customHeight="1" thickBot="1">
      <c r="A6" s="162"/>
      <c r="B6" s="163" t="s">
        <v>211</v>
      </c>
      <c r="C6" s="164" t="s">
        <v>212</v>
      </c>
    </row>
    <row r="7" spans="1:4" ht="17.25" thickTop="1">
      <c r="A7" s="680" t="s">
        <v>213</v>
      </c>
      <c r="B7" s="681">
        <f>B8+B17</f>
        <v>2311652.6900000004</v>
      </c>
      <c r="C7" s="682">
        <f>C8+C17</f>
        <v>0</v>
      </c>
    </row>
    <row r="8" spans="1:4">
      <c r="A8" s="683" t="s">
        <v>82</v>
      </c>
      <c r="B8" s="684">
        <f>SUM(B9:B15)</f>
        <v>1094168.1400000001</v>
      </c>
      <c r="C8" s="685">
        <f>SUM(C9:C15)</f>
        <v>0</v>
      </c>
    </row>
    <row r="9" spans="1:4" s="161" customFormat="1" ht="13.5">
      <c r="A9" s="686" t="s">
        <v>84</v>
      </c>
      <c r="B9" s="687">
        <v>567141.41</v>
      </c>
      <c r="C9" s="688"/>
      <c r="D9" s="524"/>
    </row>
    <row r="10" spans="1:4" s="161" customFormat="1" ht="13.5">
      <c r="A10" s="686" t="s">
        <v>86</v>
      </c>
      <c r="B10" s="687">
        <v>527026.73</v>
      </c>
      <c r="C10" s="688"/>
    </row>
    <row r="11" spans="1:4" s="161" customFormat="1" ht="13.5">
      <c r="A11" s="686" t="s">
        <v>88</v>
      </c>
      <c r="B11" s="687"/>
      <c r="C11" s="688"/>
    </row>
    <row r="12" spans="1:4" s="161" customFormat="1" ht="13.5">
      <c r="A12" s="686" t="s">
        <v>214</v>
      </c>
      <c r="B12" s="687"/>
      <c r="C12" s="688"/>
    </row>
    <row r="13" spans="1:4" s="161" customFormat="1" ht="13.5">
      <c r="A13" s="686" t="s">
        <v>92</v>
      </c>
      <c r="B13" s="687"/>
      <c r="C13" s="688"/>
    </row>
    <row r="14" spans="1:4" s="161" customFormat="1" ht="13.5">
      <c r="A14" s="686" t="s">
        <v>94</v>
      </c>
      <c r="B14" s="687"/>
      <c r="C14" s="688"/>
    </row>
    <row r="15" spans="1:4" s="161" customFormat="1" ht="13.5">
      <c r="A15" s="686" t="s">
        <v>96</v>
      </c>
      <c r="B15" s="687"/>
      <c r="C15" s="688"/>
    </row>
    <row r="16" spans="1:4" ht="5.25" customHeight="1">
      <c r="A16" s="680"/>
      <c r="B16" s="689"/>
      <c r="C16" s="690"/>
    </row>
    <row r="17" spans="1:3">
      <c r="A17" s="683" t="s">
        <v>101</v>
      </c>
      <c r="B17" s="684">
        <f>SUM(B18:B26)</f>
        <v>1217484.55</v>
      </c>
      <c r="C17" s="685">
        <f>SUM(C18:C26)</f>
        <v>0</v>
      </c>
    </row>
    <row r="18" spans="1:3" s="161" customFormat="1" ht="13.5">
      <c r="A18" s="686" t="s">
        <v>103</v>
      </c>
      <c r="B18" s="687"/>
      <c r="C18" s="688"/>
    </row>
    <row r="19" spans="1:3" s="161" customFormat="1" ht="13.5">
      <c r="A19" s="686" t="s">
        <v>105</v>
      </c>
      <c r="B19" s="687"/>
      <c r="C19" s="688"/>
    </row>
    <row r="20" spans="1:3" s="161" customFormat="1" ht="13.5">
      <c r="A20" s="686" t="s">
        <v>107</v>
      </c>
      <c r="B20" s="687"/>
      <c r="C20" s="688"/>
    </row>
    <row r="21" spans="1:3" s="161" customFormat="1" ht="13.5">
      <c r="A21" s="686" t="s">
        <v>109</v>
      </c>
      <c r="B21" s="687">
        <v>1044677.13</v>
      </c>
      <c r="C21" s="688"/>
    </row>
    <row r="22" spans="1:3" s="161" customFormat="1" ht="13.5">
      <c r="A22" s="686" t="s">
        <v>111</v>
      </c>
      <c r="B22" s="687"/>
      <c r="C22" s="688"/>
    </row>
    <row r="23" spans="1:3" s="161" customFormat="1" ht="13.5">
      <c r="A23" s="686" t="s">
        <v>113</v>
      </c>
      <c r="B23" s="687">
        <v>172807.42</v>
      </c>
      <c r="C23" s="688"/>
    </row>
    <row r="24" spans="1:3" s="161" customFormat="1" ht="13.5">
      <c r="A24" s="686" t="s">
        <v>115</v>
      </c>
      <c r="B24" s="687"/>
      <c r="C24" s="688"/>
    </row>
    <row r="25" spans="1:3" s="161" customFormat="1" ht="13.5">
      <c r="A25" s="686" t="s">
        <v>116</v>
      </c>
      <c r="B25" s="687"/>
      <c r="C25" s="688"/>
    </row>
    <row r="26" spans="1:3" s="161" customFormat="1" ht="13.5">
      <c r="A26" s="686" t="s">
        <v>117</v>
      </c>
      <c r="B26" s="687"/>
      <c r="C26" s="688"/>
    </row>
    <row r="27" spans="1:3" ht="6.75" customHeight="1">
      <c r="A27" s="691"/>
      <c r="B27" s="689"/>
      <c r="C27" s="690"/>
    </row>
    <row r="28" spans="1:3">
      <c r="A28" s="680" t="s">
        <v>215</v>
      </c>
      <c r="B28" s="681">
        <f>B29+B39</f>
        <v>0</v>
      </c>
      <c r="C28" s="682">
        <f>C29+C39</f>
        <v>645794</v>
      </c>
    </row>
    <row r="29" spans="1:3">
      <c r="A29" s="683" t="s">
        <v>83</v>
      </c>
      <c r="B29" s="684">
        <f>SUM(B30:B37)</f>
        <v>0</v>
      </c>
      <c r="C29" s="685">
        <f>SUM(C30:C37)</f>
        <v>645794</v>
      </c>
    </row>
    <row r="30" spans="1:3" s="161" customFormat="1" ht="13.5">
      <c r="A30" s="686" t="s">
        <v>85</v>
      </c>
      <c r="B30" s="687"/>
      <c r="C30" s="688">
        <v>645794</v>
      </c>
    </row>
    <row r="31" spans="1:3" s="161" customFormat="1" ht="13.5">
      <c r="A31" s="686" t="s">
        <v>87</v>
      </c>
      <c r="B31" s="687"/>
      <c r="C31" s="688"/>
    </row>
    <row r="32" spans="1:3" s="161" customFormat="1" ht="13.5">
      <c r="A32" s="686" t="s">
        <v>89</v>
      </c>
      <c r="B32" s="687"/>
      <c r="C32" s="688"/>
    </row>
    <row r="33" spans="1:3" s="161" customFormat="1" ht="13.5">
      <c r="A33" s="686" t="s">
        <v>91</v>
      </c>
      <c r="B33" s="687"/>
      <c r="C33" s="688"/>
    </row>
    <row r="34" spans="1:3" s="161" customFormat="1" ht="13.5">
      <c r="A34" s="686" t="s">
        <v>93</v>
      </c>
      <c r="B34" s="687"/>
      <c r="C34" s="688"/>
    </row>
    <row r="35" spans="1:3" s="161" customFormat="1" ht="13.5">
      <c r="A35" s="686" t="s">
        <v>95</v>
      </c>
      <c r="B35" s="687"/>
      <c r="C35" s="688"/>
    </row>
    <row r="36" spans="1:3" s="161" customFormat="1" ht="13.5">
      <c r="A36" s="686" t="s">
        <v>97</v>
      </c>
      <c r="B36" s="687"/>
      <c r="C36" s="688"/>
    </row>
    <row r="37" spans="1:3" s="161" customFormat="1" ht="13.5">
      <c r="A37" s="686" t="s">
        <v>98</v>
      </c>
      <c r="B37" s="687"/>
      <c r="C37" s="688"/>
    </row>
    <row r="38" spans="1:3" ht="6" customHeight="1">
      <c r="A38" s="680"/>
      <c r="B38" s="692"/>
      <c r="C38" s="693"/>
    </row>
    <row r="39" spans="1:3">
      <c r="A39" s="683" t="s">
        <v>102</v>
      </c>
      <c r="B39" s="684">
        <f>SUM(B40:B45)</f>
        <v>0</v>
      </c>
      <c r="C39" s="685">
        <f>SUM(C40:C45)</f>
        <v>0</v>
      </c>
    </row>
    <row r="40" spans="1:3" s="161" customFormat="1" ht="13.5">
      <c r="A40" s="686" t="s">
        <v>104</v>
      </c>
      <c r="B40" s="687"/>
      <c r="C40" s="688"/>
    </row>
    <row r="41" spans="1:3" s="161" customFormat="1" ht="13.5">
      <c r="A41" s="686" t="s">
        <v>106</v>
      </c>
      <c r="B41" s="687"/>
      <c r="C41" s="688"/>
    </row>
    <row r="42" spans="1:3" s="161" customFormat="1" ht="13.5">
      <c r="A42" s="686" t="s">
        <v>108</v>
      </c>
      <c r="B42" s="687"/>
      <c r="C42" s="688"/>
    </row>
    <row r="43" spans="1:3" s="161" customFormat="1" ht="13.5">
      <c r="A43" s="686" t="s">
        <v>110</v>
      </c>
      <c r="B43" s="687"/>
      <c r="C43" s="688"/>
    </row>
    <row r="44" spans="1:3" s="161" customFormat="1" ht="13.5">
      <c r="A44" s="686" t="s">
        <v>112</v>
      </c>
      <c r="B44" s="687"/>
      <c r="C44" s="688"/>
    </row>
    <row r="45" spans="1:3" s="161" customFormat="1" ht="13.5">
      <c r="A45" s="686" t="s">
        <v>114</v>
      </c>
      <c r="B45" s="687"/>
      <c r="C45" s="688"/>
    </row>
    <row r="46" spans="1:3">
      <c r="A46" s="694"/>
      <c r="B46" s="689"/>
      <c r="C46" s="690"/>
    </row>
    <row r="47" spans="1:3">
      <c r="A47" s="680" t="s">
        <v>216</v>
      </c>
      <c r="B47" s="681">
        <f>B48+B53</f>
        <v>8234646.29</v>
      </c>
      <c r="C47" s="682">
        <f>C48+C53</f>
        <v>9900504.4800000004</v>
      </c>
    </row>
    <row r="48" spans="1:3">
      <c r="A48" s="683" t="s">
        <v>123</v>
      </c>
      <c r="B48" s="684">
        <f>SUM(B49:B51)</f>
        <v>0</v>
      </c>
      <c r="C48" s="685">
        <f>SUM(C49:C51)</f>
        <v>1388586.15</v>
      </c>
    </row>
    <row r="49" spans="1:3" s="161" customFormat="1" ht="13.5">
      <c r="A49" s="686" t="s">
        <v>124</v>
      </c>
      <c r="B49" s="687"/>
      <c r="C49" s="688">
        <v>1388586.15</v>
      </c>
    </row>
    <row r="50" spans="1:3" s="161" customFormat="1" ht="13.5">
      <c r="A50" s="686" t="s">
        <v>125</v>
      </c>
      <c r="B50" s="687"/>
      <c r="C50" s="688"/>
    </row>
    <row r="51" spans="1:3" s="161" customFormat="1" ht="13.5">
      <c r="A51" s="686" t="s">
        <v>126</v>
      </c>
      <c r="B51" s="687"/>
      <c r="C51" s="688"/>
    </row>
    <row r="52" spans="1:3" ht="6" customHeight="1">
      <c r="A52" s="683"/>
      <c r="B52" s="692"/>
      <c r="C52" s="693"/>
    </row>
    <row r="53" spans="1:3" ht="15.75" customHeight="1">
      <c r="A53" s="683" t="s">
        <v>127</v>
      </c>
      <c r="B53" s="684">
        <f>SUM(B54:B58)</f>
        <v>8234646.29</v>
      </c>
      <c r="C53" s="685">
        <f>SUM(C54:C58)</f>
        <v>8511918.3300000001</v>
      </c>
    </row>
    <row r="54" spans="1:3" s="161" customFormat="1" ht="13.5">
      <c r="A54" s="686" t="s">
        <v>128</v>
      </c>
      <c r="B54" s="687">
        <v>8234646.29</v>
      </c>
      <c r="C54" s="688"/>
    </row>
    <row r="55" spans="1:3" s="161" customFormat="1" ht="13.5">
      <c r="A55" s="686" t="s">
        <v>129</v>
      </c>
      <c r="B55" s="687"/>
      <c r="C55" s="688">
        <v>8511918.3300000001</v>
      </c>
    </row>
    <row r="56" spans="1:3" s="161" customFormat="1" ht="13.5">
      <c r="A56" s="686" t="s">
        <v>130</v>
      </c>
      <c r="B56" s="687"/>
      <c r="C56" s="688"/>
    </row>
    <row r="57" spans="1:3" s="161" customFormat="1" ht="13.5">
      <c r="A57" s="686" t="s">
        <v>131</v>
      </c>
      <c r="B57" s="687"/>
      <c r="C57" s="688"/>
    </row>
    <row r="58" spans="1:3" s="161" customFormat="1" ht="13.5">
      <c r="A58" s="686" t="s">
        <v>132</v>
      </c>
      <c r="B58" s="687"/>
      <c r="C58" s="688"/>
    </row>
    <row r="59" spans="1:3" ht="7.5" customHeight="1">
      <c r="A59" s="683"/>
      <c r="B59" s="689"/>
      <c r="C59" s="690"/>
    </row>
    <row r="60" spans="1:3">
      <c r="A60" s="683" t="s">
        <v>217</v>
      </c>
      <c r="B60" s="684">
        <f>SUM(B61:B62)</f>
        <v>0</v>
      </c>
      <c r="C60" s="685">
        <f>SUM(C61:C62)</f>
        <v>0</v>
      </c>
    </row>
    <row r="61" spans="1:3" s="161" customFormat="1" ht="13.5">
      <c r="A61" s="686" t="s">
        <v>134</v>
      </c>
      <c r="B61" s="687"/>
      <c r="C61" s="688"/>
    </row>
    <row r="62" spans="1:3" s="161" customFormat="1" ht="14.25" thickBot="1">
      <c r="A62" s="695" t="s">
        <v>135</v>
      </c>
      <c r="B62" s="696"/>
      <c r="C62" s="697"/>
    </row>
    <row r="63" spans="1:3" s="161" customFormat="1" ht="13.5">
      <c r="A63" s="522" t="s">
        <v>195</v>
      </c>
      <c r="B63" s="687"/>
      <c r="C63" s="687"/>
    </row>
    <row r="64" spans="1:3" s="161" customFormat="1" ht="13.5">
      <c r="A64" s="522"/>
      <c r="B64" s="687"/>
      <c r="C64" s="687"/>
    </row>
    <row r="65" spans="1:3" s="161" customFormat="1" ht="13.5">
      <c r="A65" s="522"/>
      <c r="B65" s="687"/>
      <c r="C65" s="687"/>
    </row>
    <row r="66" spans="1:3" s="161" customFormat="1" ht="13.5">
      <c r="A66" s="698"/>
      <c r="B66" s="687"/>
      <c r="C66" s="687"/>
    </row>
    <row r="67" spans="1:3" s="161" customFormat="1" ht="13.5">
      <c r="A67" s="698" t="s">
        <v>196</v>
      </c>
      <c r="B67" s="687"/>
      <c r="C67" s="687"/>
    </row>
    <row r="68" spans="1:3" s="161" customFormat="1" ht="13.5">
      <c r="A68" s="698" t="s">
        <v>196</v>
      </c>
      <c r="B68" s="687"/>
      <c r="C68" s="687"/>
    </row>
    <row r="69" spans="1:3">
      <c r="A69" s="522" t="s">
        <v>196</v>
      </c>
      <c r="B69" s="699"/>
      <c r="C69" s="699"/>
    </row>
  </sheetData>
  <sheetProtection insertHyperlinks="0" selectLockedCells="1"/>
  <mergeCells count="4">
    <mergeCell ref="A1:C1"/>
    <mergeCell ref="A3:C3"/>
    <mergeCell ref="A2:C2"/>
    <mergeCell ref="A4:C4"/>
  </mergeCells>
  <printOptions horizontalCentered="1"/>
  <pageMargins left="0.39370078740157483" right="0.39370078740157483" top="0.47244094488188981" bottom="0.39370078740157483" header="0.31496062992125984" footer="0.19685039370078741"/>
  <pageSetup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>
    <tabColor theme="7"/>
    <pageSetUpPr fitToPage="1"/>
  </sheetPr>
  <dimension ref="A1:E72"/>
  <sheetViews>
    <sheetView view="pageBreakPreview" topLeftCell="A34" zoomScale="130" zoomScaleSheetLayoutView="130" workbookViewId="0">
      <selection activeCell="D5" sqref="D5"/>
    </sheetView>
  </sheetViews>
  <sheetFormatPr baseColWidth="10" defaultColWidth="11.375" defaultRowHeight="16.5"/>
  <cols>
    <col min="1" max="1" width="2.875" style="83" customWidth="1"/>
    <col min="2" max="2" width="63.875" style="83" customWidth="1"/>
    <col min="3" max="4" width="12.75" style="83" customWidth="1"/>
    <col min="5" max="16384" width="11.375" style="83"/>
  </cols>
  <sheetData>
    <row r="1" spans="1:4">
      <c r="A1" s="780" t="s">
        <v>76</v>
      </c>
      <c r="B1" s="780"/>
      <c r="C1" s="780"/>
      <c r="D1" s="780"/>
    </row>
    <row r="2" spans="1:4">
      <c r="A2" s="781" t="s">
        <v>20</v>
      </c>
      <c r="B2" s="781"/>
      <c r="C2" s="781"/>
      <c r="D2" s="781"/>
    </row>
    <row r="3" spans="1:4">
      <c r="A3" s="785" t="str">
        <f>'ETCA-I-01'!A3</f>
        <v>TELEFONIA RURAL DE SONORA</v>
      </c>
      <c r="B3" s="785"/>
      <c r="C3" s="785"/>
      <c r="D3" s="785"/>
    </row>
    <row r="4" spans="1:4">
      <c r="A4" s="787" t="str">
        <f>'ETCA-I-01'!A4:G4</f>
        <v>Al 30 de Septiembre de 2016</v>
      </c>
      <c r="B4" s="787"/>
      <c r="C4" s="787"/>
      <c r="D4" s="787"/>
    </row>
    <row r="5" spans="1:4" ht="17.25" thickBot="1">
      <c r="A5" s="779" t="s">
        <v>218</v>
      </c>
      <c r="B5" s="779"/>
      <c r="C5" s="84" t="s">
        <v>79</v>
      </c>
      <c r="D5" s="740" t="s">
        <v>687</v>
      </c>
    </row>
    <row r="6" spans="1:4" ht="23.25" customHeight="1" thickBot="1">
      <c r="A6" s="790" t="s">
        <v>199</v>
      </c>
      <c r="B6" s="791"/>
      <c r="C6" s="200">
        <v>2016</v>
      </c>
      <c r="D6" s="201">
        <v>2015</v>
      </c>
    </row>
    <row r="7" spans="1:4" s="166" customFormat="1" ht="12" customHeight="1" thickTop="1">
      <c r="A7" s="788" t="s">
        <v>219</v>
      </c>
      <c r="B7" s="789"/>
      <c r="C7" s="789"/>
      <c r="D7" s="165"/>
    </row>
    <row r="8" spans="1:4" s="166" customFormat="1" ht="12.75" customHeight="1">
      <c r="A8" s="167"/>
      <c r="B8" s="168" t="s">
        <v>211</v>
      </c>
      <c r="C8" s="184">
        <f>SUM(C9:C19)</f>
        <v>4079502.86</v>
      </c>
      <c r="D8" s="185">
        <f>SUM(D9:D19)</f>
        <v>3759092.9099999997</v>
      </c>
    </row>
    <row r="9" spans="1:4" s="170" customFormat="1" ht="11.1" customHeight="1">
      <c r="A9" s="169"/>
      <c r="B9" s="181" t="s">
        <v>143</v>
      </c>
      <c r="C9" s="186"/>
      <c r="D9" s="187"/>
    </row>
    <row r="10" spans="1:4" s="170" customFormat="1" ht="11.1" customHeight="1">
      <c r="A10" s="169"/>
      <c r="B10" s="181" t="s">
        <v>144</v>
      </c>
      <c r="C10" s="186"/>
      <c r="D10" s="187"/>
    </row>
    <row r="11" spans="1:4" s="170" customFormat="1" ht="11.1" customHeight="1">
      <c r="A11" s="169"/>
      <c r="B11" s="181" t="s">
        <v>220</v>
      </c>
      <c r="C11" s="186"/>
      <c r="D11" s="187"/>
    </row>
    <row r="12" spans="1:4" s="170" customFormat="1" ht="11.1" customHeight="1">
      <c r="A12" s="169"/>
      <c r="B12" s="181" t="s">
        <v>146</v>
      </c>
      <c r="C12" s="186"/>
      <c r="D12" s="187"/>
    </row>
    <row r="13" spans="1:4" s="170" customFormat="1" ht="11.1" customHeight="1">
      <c r="A13" s="169"/>
      <c r="B13" s="181" t="s">
        <v>221</v>
      </c>
      <c r="C13" s="186"/>
      <c r="D13" s="187"/>
    </row>
    <row r="14" spans="1:4" s="170" customFormat="1" ht="11.1" customHeight="1">
      <c r="A14" s="169"/>
      <c r="B14" s="181" t="s">
        <v>148</v>
      </c>
      <c r="C14" s="186"/>
      <c r="D14" s="187"/>
    </row>
    <row r="15" spans="1:4" s="170" customFormat="1" ht="11.1" customHeight="1">
      <c r="A15" s="169"/>
      <c r="B15" s="181" t="s">
        <v>149</v>
      </c>
      <c r="C15" s="186">
        <f>+'ETCA-I-02'!C15</f>
        <v>1638833.22</v>
      </c>
      <c r="D15" s="187">
        <f>+'ETCA-I-02'!D8</f>
        <v>1566698.24</v>
      </c>
    </row>
    <row r="16" spans="1:4" s="170" customFormat="1" ht="22.5" customHeight="1">
      <c r="A16" s="169"/>
      <c r="B16" s="181" t="s">
        <v>150</v>
      </c>
      <c r="C16" s="186"/>
      <c r="D16" s="187"/>
    </row>
    <row r="17" spans="1:4" s="170" customFormat="1" ht="12" customHeight="1">
      <c r="A17" s="169"/>
      <c r="B17" s="181" t="s">
        <v>152</v>
      </c>
      <c r="C17" s="186"/>
      <c r="D17" s="187"/>
    </row>
    <row r="18" spans="1:4" s="170" customFormat="1" ht="12" customHeight="1">
      <c r="A18" s="169"/>
      <c r="B18" s="181" t="s">
        <v>222</v>
      </c>
      <c r="C18" s="186">
        <f>+'ETCA-I-02'!C17</f>
        <v>2440667.0299999998</v>
      </c>
      <c r="D18" s="187">
        <f>+'ETCA-I-02'!D17</f>
        <v>2192385.5699999998</v>
      </c>
    </row>
    <row r="19" spans="1:4" s="170" customFormat="1" ht="12" customHeight="1">
      <c r="A19" s="169"/>
      <c r="B19" s="181" t="s">
        <v>223</v>
      </c>
      <c r="C19" s="186">
        <v>2.61</v>
      </c>
      <c r="D19" s="187">
        <v>9.1</v>
      </c>
    </row>
    <row r="20" spans="1:4" s="166" customFormat="1" ht="13.5" customHeight="1">
      <c r="A20" s="167"/>
      <c r="B20" s="168" t="s">
        <v>212</v>
      </c>
      <c r="C20" s="184">
        <f>SUM(C21:C36)</f>
        <v>4356775.4000000004</v>
      </c>
      <c r="D20" s="185">
        <f>SUM(D21:D36)</f>
        <v>3815029.9799999995</v>
      </c>
    </row>
    <row r="21" spans="1:4" s="166" customFormat="1" ht="11.1" customHeight="1">
      <c r="A21" s="167"/>
      <c r="B21" s="181" t="s">
        <v>163</v>
      </c>
      <c r="C21" s="186">
        <f>+'ETCA-I-02'!C31</f>
        <v>2823920.24</v>
      </c>
      <c r="D21" s="187">
        <f>+'ETCA-I-02'!D31</f>
        <v>2959379.07</v>
      </c>
    </row>
    <row r="22" spans="1:4" s="166" customFormat="1" ht="11.1" customHeight="1">
      <c r="A22" s="167"/>
      <c r="B22" s="181" t="s">
        <v>164</v>
      </c>
      <c r="C22" s="186">
        <f>+'ETCA-I-02'!C32</f>
        <v>445532.33</v>
      </c>
      <c r="D22" s="187">
        <f>+'ETCA-I-02'!D32</f>
        <v>163490.28</v>
      </c>
    </row>
    <row r="23" spans="1:4" s="166" customFormat="1" ht="11.1" customHeight="1">
      <c r="A23" s="167"/>
      <c r="B23" s="181" t="s">
        <v>165</v>
      </c>
      <c r="C23" s="186">
        <f>+'ETCA-I-02'!C33</f>
        <v>914515.41</v>
      </c>
      <c r="D23" s="187">
        <f>+'ETCA-I-02'!D33</f>
        <v>692160.63</v>
      </c>
    </row>
    <row r="24" spans="1:4" s="166" customFormat="1" ht="11.1" customHeight="1">
      <c r="A24" s="167"/>
      <c r="B24" s="181" t="s">
        <v>166</v>
      </c>
      <c r="C24" s="186"/>
      <c r="D24" s="187"/>
    </row>
    <row r="25" spans="1:4" s="166" customFormat="1" ht="11.1" customHeight="1">
      <c r="A25" s="167"/>
      <c r="B25" s="181" t="s">
        <v>224</v>
      </c>
      <c r="C25" s="186"/>
      <c r="D25" s="187"/>
    </row>
    <row r="26" spans="1:4" s="166" customFormat="1" ht="11.1" customHeight="1">
      <c r="A26" s="167"/>
      <c r="B26" s="181" t="s">
        <v>225</v>
      </c>
      <c r="C26" s="186"/>
      <c r="D26" s="187"/>
    </row>
    <row r="27" spans="1:4" s="166" customFormat="1" ht="11.1" customHeight="1">
      <c r="A27" s="167"/>
      <c r="B27" s="181" t="s">
        <v>169</v>
      </c>
      <c r="C27" s="186"/>
      <c r="D27" s="187"/>
    </row>
    <row r="28" spans="1:4" s="166" customFormat="1" ht="11.1" customHeight="1">
      <c r="A28" s="167"/>
      <c r="B28" s="181" t="s">
        <v>170</v>
      </c>
      <c r="C28" s="186"/>
      <c r="D28" s="187"/>
    </row>
    <row r="29" spans="1:4" s="166" customFormat="1" ht="11.1" customHeight="1">
      <c r="A29" s="167"/>
      <c r="B29" s="181" t="s">
        <v>171</v>
      </c>
      <c r="C29" s="186"/>
      <c r="D29" s="187"/>
    </row>
    <row r="30" spans="1:4" s="166" customFormat="1" ht="11.1" customHeight="1">
      <c r="A30" s="167"/>
      <c r="B30" s="181" t="s">
        <v>172</v>
      </c>
      <c r="C30" s="186"/>
      <c r="D30" s="187"/>
    </row>
    <row r="31" spans="1:4" s="166" customFormat="1" ht="11.1" customHeight="1">
      <c r="A31" s="167"/>
      <c r="B31" s="181" t="s">
        <v>173</v>
      </c>
      <c r="C31" s="186"/>
      <c r="D31" s="187"/>
    </row>
    <row r="32" spans="1:4" s="166" customFormat="1" ht="11.1" customHeight="1">
      <c r="A32" s="167"/>
      <c r="B32" s="181" t="s">
        <v>174</v>
      </c>
      <c r="C32" s="186"/>
      <c r="D32" s="187"/>
    </row>
    <row r="33" spans="1:4" s="166" customFormat="1" ht="11.1" customHeight="1">
      <c r="A33" s="167"/>
      <c r="B33" s="181" t="s">
        <v>226</v>
      </c>
      <c r="C33" s="186"/>
      <c r="D33" s="187"/>
    </row>
    <row r="34" spans="1:4" s="166" customFormat="1" ht="11.1" customHeight="1">
      <c r="A34" s="167"/>
      <c r="B34" s="181" t="s">
        <v>124</v>
      </c>
      <c r="C34" s="186"/>
      <c r="D34" s="187"/>
    </row>
    <row r="35" spans="1:4" s="166" customFormat="1" ht="11.1" customHeight="1">
      <c r="A35" s="167"/>
      <c r="B35" s="181" t="s">
        <v>177</v>
      </c>
      <c r="C35" s="186"/>
      <c r="D35" s="187"/>
    </row>
    <row r="36" spans="1:4" s="166" customFormat="1" ht="11.1" customHeight="1">
      <c r="A36" s="167"/>
      <c r="B36" s="181" t="s">
        <v>227</v>
      </c>
      <c r="C36" s="186">
        <f>+'ETCA-I-02'!C55</f>
        <v>172807.42</v>
      </c>
      <c r="D36" s="187">
        <f>+'ETCA-I-02'!D55</f>
        <v>0</v>
      </c>
    </row>
    <row r="37" spans="1:4" s="166" customFormat="1" ht="12" customHeight="1">
      <c r="A37" s="171" t="s">
        <v>228</v>
      </c>
      <c r="B37" s="172"/>
      <c r="C37" s="188">
        <f>C8-C20</f>
        <v>-277272.5400000005</v>
      </c>
      <c r="D37" s="189">
        <f>D8-D20</f>
        <v>-55937.069999999832</v>
      </c>
    </row>
    <row r="38" spans="1:4" s="166" customFormat="1" ht="4.5" customHeight="1">
      <c r="A38" s="173"/>
      <c r="B38" s="174"/>
      <c r="C38" s="190"/>
      <c r="D38" s="191"/>
    </row>
    <row r="39" spans="1:4" s="166" customFormat="1" ht="12.75">
      <c r="A39" s="175" t="s">
        <v>229</v>
      </c>
      <c r="B39" s="168"/>
      <c r="C39" s="192"/>
      <c r="D39" s="193"/>
    </row>
    <row r="40" spans="1:4" s="166" customFormat="1" ht="10.5" customHeight="1">
      <c r="A40" s="167"/>
      <c r="B40" s="168" t="s">
        <v>211</v>
      </c>
      <c r="C40" s="184">
        <f>SUM(C41:C43)</f>
        <v>1044677.129999999</v>
      </c>
      <c r="D40" s="185">
        <f>SUM(D41:D43)</f>
        <v>0</v>
      </c>
    </row>
    <row r="41" spans="1:4" s="166" customFormat="1" ht="11.1" customHeight="1">
      <c r="A41" s="167"/>
      <c r="B41" s="182" t="s">
        <v>107</v>
      </c>
      <c r="C41" s="186">
        <f>+'ETCA-I-01'!C24-'ETCA-I-01'!B24</f>
        <v>1044677.129999999</v>
      </c>
      <c r="D41" s="187"/>
    </row>
    <row r="42" spans="1:4" s="166" customFormat="1" ht="11.1" customHeight="1">
      <c r="A42" s="167"/>
      <c r="B42" s="182" t="s">
        <v>109</v>
      </c>
      <c r="C42" s="186"/>
      <c r="D42" s="187"/>
    </row>
    <row r="43" spans="1:4" s="166" customFormat="1" ht="11.1" customHeight="1">
      <c r="A43" s="167"/>
      <c r="B43" s="182" t="s">
        <v>230</v>
      </c>
      <c r="C43" s="186"/>
      <c r="D43" s="187"/>
    </row>
    <row r="44" spans="1:4" s="166" customFormat="1" ht="10.5" customHeight="1">
      <c r="A44" s="167"/>
      <c r="B44" s="168" t="s">
        <v>212</v>
      </c>
      <c r="C44" s="184">
        <f>SUM(C45:C47)</f>
        <v>121610.59</v>
      </c>
      <c r="D44" s="185">
        <f>SUM(D45:D47)</f>
        <v>0</v>
      </c>
    </row>
    <row r="45" spans="1:4" s="166" customFormat="1" ht="11.1" customHeight="1">
      <c r="A45" s="167"/>
      <c r="B45" s="182" t="s">
        <v>107</v>
      </c>
      <c r="C45" s="186"/>
      <c r="D45" s="187"/>
    </row>
    <row r="46" spans="1:4" s="166" customFormat="1" ht="11.1" customHeight="1">
      <c r="A46" s="167"/>
      <c r="B46" s="182" t="s">
        <v>109</v>
      </c>
      <c r="C46" s="186">
        <v>121610.59</v>
      </c>
      <c r="D46" s="187"/>
    </row>
    <row r="47" spans="1:4" s="166" customFormat="1" ht="11.1" customHeight="1">
      <c r="A47" s="167"/>
      <c r="B47" s="182" t="s">
        <v>231</v>
      </c>
      <c r="C47" s="186"/>
      <c r="D47" s="187"/>
    </row>
    <row r="48" spans="1:4" s="166" customFormat="1" ht="12" customHeight="1">
      <c r="A48" s="171" t="s">
        <v>232</v>
      </c>
      <c r="B48" s="172"/>
      <c r="C48" s="188">
        <f>C40-C44</f>
        <v>923066.53999999899</v>
      </c>
      <c r="D48" s="189">
        <f>D40-D44</f>
        <v>0</v>
      </c>
    </row>
    <row r="49" spans="1:4" s="166" customFormat="1" ht="2.25" customHeight="1">
      <c r="A49" s="173"/>
      <c r="B49" s="174"/>
      <c r="C49" s="194"/>
      <c r="D49" s="195"/>
    </row>
    <row r="50" spans="1:4" s="166" customFormat="1" ht="12" customHeight="1">
      <c r="A50" s="175" t="s">
        <v>233</v>
      </c>
      <c r="B50" s="168"/>
      <c r="C50" s="192"/>
      <c r="D50" s="193"/>
    </row>
    <row r="51" spans="1:4" s="166" customFormat="1" ht="12.75">
      <c r="A51" s="167"/>
      <c r="B51" s="168" t="s">
        <v>211</v>
      </c>
      <c r="C51" s="184">
        <f>SUM(C52:C55)</f>
        <v>0</v>
      </c>
      <c r="D51" s="185">
        <f>SUM(D52:D55)</f>
        <v>0</v>
      </c>
    </row>
    <row r="52" spans="1:4" s="166" customFormat="1" ht="11.1" customHeight="1">
      <c r="A52" s="167"/>
      <c r="B52" s="182" t="s">
        <v>51</v>
      </c>
      <c r="C52" s="186">
        <v>0</v>
      </c>
      <c r="D52" s="187"/>
    </row>
    <row r="53" spans="1:4" s="166" customFormat="1" ht="11.1" customHeight="1">
      <c r="A53" s="167"/>
      <c r="B53" s="182" t="s">
        <v>234</v>
      </c>
      <c r="C53" s="186"/>
      <c r="D53" s="187"/>
    </row>
    <row r="54" spans="1:4" s="166" customFormat="1" ht="11.1" customHeight="1">
      <c r="A54" s="167"/>
      <c r="B54" s="182" t="s">
        <v>235</v>
      </c>
      <c r="C54" s="186"/>
      <c r="D54" s="187"/>
    </row>
    <row r="55" spans="1:4" s="166" customFormat="1" ht="11.1" customHeight="1">
      <c r="A55" s="167"/>
      <c r="B55" s="182" t="s">
        <v>236</v>
      </c>
      <c r="C55" s="186"/>
      <c r="D55" s="187"/>
    </row>
    <row r="56" spans="1:4" s="166" customFormat="1" ht="11.25" customHeight="1">
      <c r="A56" s="167"/>
      <c r="B56" s="168" t="s">
        <v>212</v>
      </c>
      <c r="C56" s="184">
        <f>SUM(C57:C60)</f>
        <v>1212935.4099999999</v>
      </c>
      <c r="D56" s="185">
        <f>SUM(D57:D60)</f>
        <v>0</v>
      </c>
    </row>
    <row r="57" spans="1:4" s="166" customFormat="1" ht="11.1" customHeight="1">
      <c r="A57" s="167"/>
      <c r="B57" s="182" t="s">
        <v>237</v>
      </c>
      <c r="C57" s="186">
        <v>0</v>
      </c>
      <c r="D57" s="187"/>
    </row>
    <row r="58" spans="1:4" s="166" customFormat="1" ht="11.1" customHeight="1">
      <c r="A58" s="167"/>
      <c r="B58" s="182" t="s">
        <v>234</v>
      </c>
      <c r="C58" s="186">
        <f>+'ETCA-I-01'!G9-'ETCA-I-01'!F9+'ETCA-I-01'!C9-'ETCA-I-01'!B9</f>
        <v>1212935.4099999999</v>
      </c>
      <c r="D58" s="187"/>
    </row>
    <row r="59" spans="1:4" s="166" customFormat="1" ht="11.1" customHeight="1">
      <c r="A59" s="167"/>
      <c r="B59" s="182" t="s">
        <v>235</v>
      </c>
      <c r="C59" s="186"/>
      <c r="D59" s="187"/>
    </row>
    <row r="60" spans="1:4" s="166" customFormat="1" ht="11.1" customHeight="1">
      <c r="A60" s="167"/>
      <c r="B60" s="182" t="s">
        <v>238</v>
      </c>
      <c r="C60" s="186"/>
      <c r="D60" s="187"/>
    </row>
    <row r="61" spans="1:4" s="166" customFormat="1" ht="12" customHeight="1">
      <c r="A61" s="171" t="s">
        <v>239</v>
      </c>
      <c r="B61" s="172"/>
      <c r="C61" s="188">
        <f>C51-C56</f>
        <v>-1212935.4099999999</v>
      </c>
      <c r="D61" s="189">
        <f>D51-D56</f>
        <v>0</v>
      </c>
    </row>
    <row r="62" spans="1:4" s="166" customFormat="1" ht="2.25" customHeight="1">
      <c r="A62" s="173"/>
      <c r="B62" s="174"/>
      <c r="C62" s="194"/>
      <c r="D62" s="195"/>
    </row>
    <row r="63" spans="1:4" s="166" customFormat="1" ht="12" customHeight="1">
      <c r="A63" s="171" t="s">
        <v>240</v>
      </c>
      <c r="B63" s="176"/>
      <c r="C63" s="196">
        <f>C61+C48+C37</f>
        <v>-567141.41000000143</v>
      </c>
      <c r="D63" s="197">
        <f>D61+D48+D37</f>
        <v>-55937.069999999832</v>
      </c>
    </row>
    <row r="64" spans="1:4" ht="2.25" customHeight="1">
      <c r="A64" s="177"/>
      <c r="B64" s="178"/>
      <c r="C64" s="194"/>
      <c r="D64" s="195"/>
    </row>
    <row r="65" spans="1:5" s="166" customFormat="1" ht="12" customHeight="1">
      <c r="A65" s="171" t="s">
        <v>241</v>
      </c>
      <c r="B65" s="172"/>
      <c r="C65" s="186">
        <f>+'ETCA-I-01'!C9</f>
        <v>1190235.69</v>
      </c>
      <c r="D65" s="187"/>
      <c r="E65" s="521" t="str">
        <f>IF(C65-'ETCA-I-01'!C9&gt;0.99,"ERROR!!!, NO COINCIDEN LOS MONTOS CON LO REPORTADO EN EL FORMATO ETCA-I-01 EN EL EJERCICIO 2015","")</f>
        <v/>
      </c>
    </row>
    <row r="66" spans="1:5" s="166" customFormat="1" ht="12" customHeight="1" thickBot="1">
      <c r="A66" s="180" t="s">
        <v>242</v>
      </c>
      <c r="B66" s="179"/>
      <c r="C66" s="198">
        <f>C65+C63</f>
        <v>623094.27999999851</v>
      </c>
      <c r="D66" s="199">
        <f>D65+D63</f>
        <v>-55937.069999999832</v>
      </c>
      <c r="E66" s="521" t="str">
        <f>IF(C66-'ETCA-I-01'!B9&gt;0.99,"ERROR!!!, NO COINCIDEN LOS MONTOS CON LO REPORTADO EN EL FORMATO ETCA-I-01 EN EL EJERCICIO 2016","")</f>
        <v/>
      </c>
    </row>
    <row r="67" spans="1:5" s="166" customFormat="1" ht="12" customHeight="1">
      <c r="A67" s="166" t="s">
        <v>195</v>
      </c>
      <c r="E67" s="732"/>
    </row>
    <row r="68" spans="1:5" s="166" customFormat="1" ht="12" customHeight="1">
      <c r="E68" s="732"/>
    </row>
    <row r="69" spans="1:5" s="166" customFormat="1" ht="12" customHeight="1">
      <c r="A69" s="172"/>
      <c r="B69" s="176"/>
      <c r="C69" s="196"/>
      <c r="D69" s="196"/>
      <c r="E69" s="521"/>
    </row>
    <row r="70" spans="1:5" s="166" customFormat="1" ht="12" customHeight="1">
      <c r="A70" s="172"/>
      <c r="B70" s="176"/>
      <c r="C70" s="196"/>
      <c r="D70" s="196"/>
      <c r="E70" s="521"/>
    </row>
    <row r="71" spans="1:5" s="166" customFormat="1" ht="12" customHeight="1">
      <c r="A71" s="172"/>
      <c r="B71" s="176"/>
      <c r="C71" s="196"/>
      <c r="D71" s="196"/>
      <c r="E71" s="521"/>
    </row>
    <row r="72" spans="1:5" ht="12" customHeight="1">
      <c r="A72" s="522" t="s">
        <v>196</v>
      </c>
    </row>
  </sheetData>
  <sheetProtection insertHyperlinks="0"/>
  <mergeCells count="7">
    <mergeCell ref="A7:C7"/>
    <mergeCell ref="A1:D1"/>
    <mergeCell ref="A3:D3"/>
    <mergeCell ref="A2:D2"/>
    <mergeCell ref="A4:D4"/>
    <mergeCell ref="A5:B5"/>
    <mergeCell ref="A6:B6"/>
  </mergeCells>
  <printOptions horizontalCentered="1"/>
  <pageMargins left="0.39370078740157483" right="0.39370078740157483" top="0.39370078740157483" bottom="0.39370078740157483" header="0.31496062992125984" footer="0.31496062992125984"/>
  <pageSetup scale="9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tabColor theme="8" tint="0.59999389629810485"/>
    <pageSetUpPr fitToPage="1"/>
  </sheetPr>
  <dimension ref="A1:H34"/>
  <sheetViews>
    <sheetView view="pageBreakPreview" zoomScaleSheetLayoutView="100" workbookViewId="0">
      <selection activeCell="E26" sqref="E26"/>
    </sheetView>
  </sheetViews>
  <sheetFormatPr baseColWidth="10" defaultColWidth="11.375" defaultRowHeight="16.5"/>
  <cols>
    <col min="1" max="1" width="1.375" style="158" customWidth="1"/>
    <col min="2" max="2" width="32.25" style="158" customWidth="1"/>
    <col min="3" max="7" width="12.75" style="158" customWidth="1"/>
    <col min="8" max="8" width="63.875" style="158" customWidth="1"/>
    <col min="9" max="16384" width="11.375" style="158"/>
  </cols>
  <sheetData>
    <row r="1" spans="1:8">
      <c r="A1" s="794" t="s">
        <v>76</v>
      </c>
      <c r="B1" s="794"/>
      <c r="C1" s="794"/>
      <c r="D1" s="794"/>
      <c r="E1" s="794"/>
      <c r="F1" s="794"/>
      <c r="G1" s="794"/>
    </row>
    <row r="2" spans="1:8" s="202" customFormat="1" ht="18">
      <c r="A2" s="794" t="s">
        <v>22</v>
      </c>
      <c r="B2" s="794"/>
      <c r="C2" s="794"/>
      <c r="D2" s="794"/>
      <c r="E2" s="794"/>
      <c r="F2" s="794"/>
      <c r="G2" s="794"/>
      <c r="H2" s="505"/>
    </row>
    <row r="3" spans="1:8" s="202" customFormat="1" ht="15.75">
      <c r="A3" s="795" t="str">
        <f>'ETCA-I-01'!A3</f>
        <v>TELEFONIA RURAL DE SONORA</v>
      </c>
      <c r="B3" s="795"/>
      <c r="C3" s="795"/>
      <c r="D3" s="795"/>
      <c r="E3" s="795"/>
      <c r="F3" s="795"/>
      <c r="G3" s="795"/>
    </row>
    <row r="4" spans="1:8" s="202" customFormat="1">
      <c r="A4" s="796" t="str">
        <f>'ETCA-I-02'!A4:D4</f>
        <v>Del 01 de Enero al 30  de Septiembre  de 2016</v>
      </c>
      <c r="B4" s="796"/>
      <c r="C4" s="796"/>
      <c r="D4" s="796"/>
      <c r="E4" s="796"/>
      <c r="F4" s="796"/>
      <c r="G4" s="796"/>
    </row>
    <row r="5" spans="1:8" s="204" customFormat="1" ht="17.25" thickBot="1">
      <c r="A5" s="203"/>
      <c r="B5" s="203"/>
      <c r="C5" s="797" t="s">
        <v>243</v>
      </c>
      <c r="D5" s="797"/>
      <c r="E5" s="203"/>
      <c r="F5" s="84" t="s">
        <v>79</v>
      </c>
      <c r="G5" s="741" t="str">
        <f>'ETCA-I-02'!D5</f>
        <v>TERCERO DE 2016</v>
      </c>
    </row>
    <row r="6" spans="1:8" s="205" customFormat="1" ht="50.25" thickBot="1">
      <c r="A6" s="792" t="s">
        <v>199</v>
      </c>
      <c r="B6" s="793"/>
      <c r="C6" s="208" t="s">
        <v>244</v>
      </c>
      <c r="D6" s="208" t="s">
        <v>245</v>
      </c>
      <c r="E6" s="208" t="s">
        <v>246</v>
      </c>
      <c r="F6" s="208" t="s">
        <v>247</v>
      </c>
      <c r="G6" s="209" t="s">
        <v>248</v>
      </c>
    </row>
    <row r="7" spans="1:8" ht="20.100000000000001" customHeight="1">
      <c r="A7" s="700"/>
      <c r="B7" s="701"/>
      <c r="C7" s="702"/>
      <c r="D7" s="702"/>
      <c r="E7" s="702"/>
      <c r="F7" s="702"/>
      <c r="G7" s="703"/>
    </row>
    <row r="8" spans="1:8" ht="20.100000000000001" customHeight="1">
      <c r="A8" s="704" t="s">
        <v>80</v>
      </c>
      <c r="B8" s="705"/>
      <c r="C8" s="706">
        <f>C10+C19</f>
        <v>6051173.1600000001</v>
      </c>
      <c r="D8" s="706">
        <f t="shared" ref="D8:E8" si="0">D10+D19</f>
        <v>11956698.710000001</v>
      </c>
      <c r="E8" s="706">
        <f t="shared" si="0"/>
        <v>14268351.4</v>
      </c>
      <c r="F8" s="707">
        <f>C8+D8-E8</f>
        <v>3739520.4700000007</v>
      </c>
      <c r="G8" s="708">
        <f>F8-C8</f>
        <v>-2311652.6899999995</v>
      </c>
      <c r="H8" s="496" t="str">
        <f>IF(F8&lt;&gt;'ETCA-I-01'!B33,"ERROR!!!!! EL MONTO NO COINCIDE CON LO REPORTADO EN EL FORMATO ETCA-I-1 EN EL TOTAL ","")</f>
        <v/>
      </c>
    </row>
    <row r="9" spans="1:8" ht="20.100000000000001" customHeight="1">
      <c r="A9" s="709"/>
      <c r="B9" s="710"/>
      <c r="C9" s="711"/>
      <c r="D9" s="711"/>
      <c r="E9" s="711"/>
      <c r="F9" s="711"/>
      <c r="G9" s="712"/>
    </row>
    <row r="10" spans="1:8" ht="20.100000000000001" customHeight="1">
      <c r="A10" s="709"/>
      <c r="B10" s="710" t="s">
        <v>82</v>
      </c>
      <c r="C10" s="706">
        <f>SUM(C11:C17)</f>
        <v>3149441.39</v>
      </c>
      <c r="D10" s="706">
        <f t="shared" ref="D10:E10" si="1">SUM(D11:D17)</f>
        <v>11612789.690000001</v>
      </c>
      <c r="E10" s="706">
        <f t="shared" si="1"/>
        <v>12706957.83</v>
      </c>
      <c r="F10" s="707">
        <f>C10+D10-E10</f>
        <v>2055273.2500000019</v>
      </c>
      <c r="G10" s="708">
        <f>F10-C10</f>
        <v>-1094168.1399999983</v>
      </c>
      <c r="H10" s="496" t="str">
        <f>IF(F10&lt;&gt;'ETCA-I-01'!B18,"ERROR!!!!! EL MONTO NO COINCIDE CON LO REPORTADO EN EL FORMATO ETCA-I-1 EN EL TOTAL","")</f>
        <v/>
      </c>
    </row>
    <row r="11" spans="1:8" ht="20.100000000000001" customHeight="1">
      <c r="A11" s="713"/>
      <c r="B11" s="714" t="s">
        <v>84</v>
      </c>
      <c r="C11" s="711">
        <f>+'ETCA-I-01'!C9</f>
        <v>1190235.69</v>
      </c>
      <c r="D11" s="711">
        <v>6374381.7400000002</v>
      </c>
      <c r="E11" s="711">
        <v>6941523.1500000004</v>
      </c>
      <c r="F11" s="715">
        <f>C11+D11-E11</f>
        <v>623094.27999999933</v>
      </c>
      <c r="G11" s="716">
        <f>F11-C11</f>
        <v>-567141.41000000061</v>
      </c>
    </row>
    <row r="12" spans="1:8" ht="20.100000000000001" customHeight="1">
      <c r="A12" s="713"/>
      <c r="B12" s="714" t="s">
        <v>86</v>
      </c>
      <c r="C12" s="711"/>
      <c r="D12" s="711"/>
      <c r="E12" s="711"/>
      <c r="F12" s="715">
        <f t="shared" ref="F12:F17" si="2">C12+D12-E12</f>
        <v>0</v>
      </c>
      <c r="G12" s="716">
        <f t="shared" ref="G12:G17" si="3">F12-C12</f>
        <v>0</v>
      </c>
    </row>
    <row r="13" spans="1:8" ht="20.100000000000001" customHeight="1">
      <c r="A13" s="713"/>
      <c r="B13" s="714" t="s">
        <v>88</v>
      </c>
      <c r="C13" s="711">
        <f>+'ETCA-I-01'!C10</f>
        <v>1959205.7000000002</v>
      </c>
      <c r="D13" s="711">
        <v>5238407.95</v>
      </c>
      <c r="E13" s="711">
        <v>5765434.6799999997</v>
      </c>
      <c r="F13" s="715">
        <f t="shared" si="2"/>
        <v>1432178.9700000007</v>
      </c>
      <c r="G13" s="716">
        <f t="shared" si="3"/>
        <v>-527026.72999999952</v>
      </c>
    </row>
    <row r="14" spans="1:8" ht="20.100000000000001" customHeight="1">
      <c r="A14" s="713"/>
      <c r="B14" s="714" t="s">
        <v>90</v>
      </c>
      <c r="C14" s="711"/>
      <c r="D14" s="711"/>
      <c r="E14" s="711"/>
      <c r="F14" s="715">
        <f t="shared" si="2"/>
        <v>0</v>
      </c>
      <c r="G14" s="716">
        <f t="shared" si="3"/>
        <v>0</v>
      </c>
    </row>
    <row r="15" spans="1:8" ht="20.100000000000001" customHeight="1">
      <c r="A15" s="713"/>
      <c r="B15" s="714" t="s">
        <v>92</v>
      </c>
      <c r="C15" s="711"/>
      <c r="D15" s="711"/>
      <c r="E15" s="711"/>
      <c r="F15" s="715">
        <f t="shared" si="2"/>
        <v>0</v>
      </c>
      <c r="G15" s="716">
        <f t="shared" si="3"/>
        <v>0</v>
      </c>
    </row>
    <row r="16" spans="1:8" ht="25.5">
      <c r="A16" s="713"/>
      <c r="B16" s="714" t="s">
        <v>94</v>
      </c>
      <c r="C16" s="711"/>
      <c r="D16" s="711"/>
      <c r="E16" s="711"/>
      <c r="F16" s="715">
        <f t="shared" si="2"/>
        <v>0</v>
      </c>
      <c r="G16" s="716">
        <f t="shared" si="3"/>
        <v>0</v>
      </c>
    </row>
    <row r="17" spans="1:8" ht="20.100000000000001" customHeight="1">
      <c r="A17" s="713"/>
      <c r="B17" s="714" t="s">
        <v>96</v>
      </c>
      <c r="C17" s="711"/>
      <c r="D17" s="711"/>
      <c r="E17" s="711"/>
      <c r="F17" s="715">
        <f t="shared" si="2"/>
        <v>0</v>
      </c>
      <c r="G17" s="716">
        <f t="shared" si="3"/>
        <v>0</v>
      </c>
    </row>
    <row r="18" spans="1:8" ht="20.100000000000001" customHeight="1">
      <c r="A18" s="709"/>
      <c r="B18" s="710"/>
      <c r="C18" s="711"/>
      <c r="D18" s="711"/>
      <c r="E18" s="711"/>
      <c r="F18" s="711"/>
      <c r="G18" s="712"/>
    </row>
    <row r="19" spans="1:8" ht="20.100000000000001" customHeight="1">
      <c r="A19" s="709"/>
      <c r="B19" s="710" t="s">
        <v>101</v>
      </c>
      <c r="C19" s="706">
        <f>SUM(C20:C28)</f>
        <v>2901731.7699999996</v>
      </c>
      <c r="D19" s="706">
        <f t="shared" ref="D19:E19" si="4">SUM(D20:D28)</f>
        <v>343909.02</v>
      </c>
      <c r="E19" s="706">
        <f t="shared" si="4"/>
        <v>1561393.5699999998</v>
      </c>
      <c r="F19" s="707">
        <f>C19+D19-E19</f>
        <v>1684247.2199999997</v>
      </c>
      <c r="G19" s="708">
        <f>F19-C19</f>
        <v>-1217484.5499999998</v>
      </c>
      <c r="H19" s="496" t="str">
        <f>IF(F19&lt;&gt;'ETCA-I-01'!B31,"ERROR!!!!! EL MONTO NO COINCIDE CON LO REPORTADO EN EL FORMATO ETCA-I-1 EN EL TOTAL","")</f>
        <v/>
      </c>
    </row>
    <row r="20" spans="1:8" ht="20.100000000000001" customHeight="1">
      <c r="A20" s="713"/>
      <c r="B20" s="714" t="s">
        <v>103</v>
      </c>
      <c r="C20" s="711"/>
      <c r="D20" s="711"/>
      <c r="E20" s="711"/>
      <c r="F20" s="715">
        <f>C20+D20-E20</f>
        <v>0</v>
      </c>
      <c r="G20" s="716">
        <f>F20-C20</f>
        <v>0</v>
      </c>
    </row>
    <row r="21" spans="1:8" ht="25.5">
      <c r="A21" s="713"/>
      <c r="B21" s="714" t="s">
        <v>105</v>
      </c>
      <c r="C21" s="711"/>
      <c r="D21" s="711"/>
      <c r="E21" s="711"/>
      <c r="F21" s="715">
        <f t="shared" ref="F21:F26" si="5">C21+D21-E21</f>
        <v>0</v>
      </c>
      <c r="G21" s="716">
        <f t="shared" ref="G21:G26" si="6">F21-C21</f>
        <v>0</v>
      </c>
    </row>
    <row r="22" spans="1:8" ht="25.5">
      <c r="A22" s="713"/>
      <c r="B22" s="714" t="s">
        <v>107</v>
      </c>
      <c r="C22" s="711">
        <f>+'ETCA-I-01'!C23</f>
        <v>86000</v>
      </c>
      <c r="D22" s="711"/>
      <c r="E22" s="711"/>
      <c r="F22" s="715">
        <f t="shared" si="5"/>
        <v>86000</v>
      </c>
      <c r="G22" s="716">
        <f t="shared" si="6"/>
        <v>0</v>
      </c>
    </row>
    <row r="23" spans="1:8" ht="20.100000000000001" customHeight="1">
      <c r="A23" s="713"/>
      <c r="B23" s="714" t="s">
        <v>109</v>
      </c>
      <c r="C23" s="711">
        <f>+'ETCA-I-01'!C24</f>
        <v>11412830.18</v>
      </c>
      <c r="D23" s="711">
        <v>343909.02</v>
      </c>
      <c r="E23" s="711">
        <v>1388586.15</v>
      </c>
      <c r="F23" s="715">
        <f t="shared" si="5"/>
        <v>10368153.049999999</v>
      </c>
      <c r="G23" s="716">
        <f t="shared" si="6"/>
        <v>-1044677.1300000008</v>
      </c>
    </row>
    <row r="24" spans="1:8" ht="20.100000000000001" customHeight="1">
      <c r="A24" s="713"/>
      <c r="B24" s="714" t="s">
        <v>111</v>
      </c>
      <c r="C24" s="711">
        <f>+'ETCA-I-01'!C25</f>
        <v>1790</v>
      </c>
      <c r="D24" s="711"/>
      <c r="E24" s="711"/>
      <c r="F24" s="715">
        <f t="shared" si="5"/>
        <v>1790</v>
      </c>
      <c r="G24" s="716">
        <f t="shared" si="6"/>
        <v>0</v>
      </c>
    </row>
    <row r="25" spans="1:8" ht="25.5">
      <c r="A25" s="713"/>
      <c r="B25" s="714" t="s">
        <v>113</v>
      </c>
      <c r="C25" s="711">
        <f>+'ETCA-I-01'!C26</f>
        <v>-8598888.4100000001</v>
      </c>
      <c r="D25" s="711"/>
      <c r="E25" s="711">
        <v>172807.42</v>
      </c>
      <c r="F25" s="715">
        <f t="shared" si="5"/>
        <v>-8771695.8300000001</v>
      </c>
      <c r="G25" s="716">
        <f t="shared" si="6"/>
        <v>-172807.41999999993</v>
      </c>
    </row>
    <row r="26" spans="1:8" ht="20.100000000000001" customHeight="1">
      <c r="A26" s="713"/>
      <c r="B26" s="714" t="s">
        <v>115</v>
      </c>
      <c r="C26" s="711"/>
      <c r="D26" s="711"/>
      <c r="E26" s="711"/>
      <c r="F26" s="715">
        <f t="shared" si="5"/>
        <v>0</v>
      </c>
      <c r="G26" s="716">
        <f t="shared" si="6"/>
        <v>0</v>
      </c>
    </row>
    <row r="27" spans="1:8" ht="25.5">
      <c r="A27" s="713"/>
      <c r="B27" s="714" t="s">
        <v>116</v>
      </c>
      <c r="C27" s="711"/>
      <c r="D27" s="711"/>
      <c r="E27" s="711"/>
      <c r="F27" s="715">
        <f t="shared" ref="F27:F28" si="7">C27+D27-E27</f>
        <v>0</v>
      </c>
      <c r="G27" s="716">
        <f t="shared" ref="G27:G28" si="8">F27-C27</f>
        <v>0</v>
      </c>
    </row>
    <row r="28" spans="1:8" ht="20.100000000000001" customHeight="1">
      <c r="A28" s="713"/>
      <c r="B28" s="714" t="s">
        <v>117</v>
      </c>
      <c r="C28" s="711"/>
      <c r="D28" s="711"/>
      <c r="E28" s="711"/>
      <c r="F28" s="715">
        <f t="shared" si="7"/>
        <v>0</v>
      </c>
      <c r="G28" s="716">
        <f t="shared" si="8"/>
        <v>0</v>
      </c>
    </row>
    <row r="29" spans="1:8" ht="20.100000000000001" customHeight="1" thickBot="1">
      <c r="A29" s="717"/>
      <c r="B29" s="718"/>
      <c r="C29" s="719"/>
      <c r="D29" s="719"/>
      <c r="E29" s="719"/>
      <c r="F29" s="719"/>
      <c r="G29" s="720"/>
    </row>
    <row r="30" spans="1:8" ht="20.100000000000001" customHeight="1">
      <c r="A30" s="733" t="s">
        <v>195</v>
      </c>
      <c r="B30" s="334"/>
      <c r="C30" s="604"/>
      <c r="D30" s="604"/>
      <c r="E30" s="604"/>
      <c r="F30" s="604"/>
      <c r="G30" s="604"/>
    </row>
    <row r="31" spans="1:8" ht="20.100000000000001" customHeight="1">
      <c r="A31" s="593"/>
      <c r="B31" s="593"/>
      <c r="C31" s="604"/>
      <c r="D31" s="604"/>
      <c r="E31" s="604"/>
      <c r="F31" s="604"/>
      <c r="G31" s="604"/>
    </row>
    <row r="32" spans="1:8" ht="20.100000000000001" customHeight="1">
      <c r="A32" s="593"/>
      <c r="B32" s="593" t="s">
        <v>196</v>
      </c>
      <c r="C32" s="604"/>
      <c r="D32" s="604" t="s">
        <v>196</v>
      </c>
      <c r="E32" s="604"/>
      <c r="F32" s="604"/>
      <c r="G32" s="604"/>
    </row>
    <row r="33" spans="1:7" ht="20.100000000000001" customHeight="1">
      <c r="A33" s="593"/>
      <c r="B33" s="593"/>
      <c r="C33" s="604"/>
      <c r="D33" s="604"/>
      <c r="E33" s="604"/>
      <c r="F33" s="604"/>
      <c r="G33" s="604"/>
    </row>
    <row r="34" spans="1:7">
      <c r="A34" s="334" t="s">
        <v>196</v>
      </c>
      <c r="B34" s="334"/>
      <c r="C34" s="334"/>
      <c r="D34" s="334"/>
      <c r="E34" s="334"/>
      <c r="F34" s="334"/>
      <c r="G34" s="334"/>
    </row>
  </sheetData>
  <sheetProtection insertHyperlinks="0"/>
  <mergeCells count="6">
    <mergeCell ref="A6:B6"/>
    <mergeCell ref="A1:G1"/>
    <mergeCell ref="A3:G3"/>
    <mergeCell ref="A2:G2"/>
    <mergeCell ref="A4:G4"/>
    <mergeCell ref="C5:D5"/>
  </mergeCells>
  <printOptions horizontalCentered="1"/>
  <pageMargins left="0.39370078740157483" right="0.39370078740157483" top="0.74803149606299213" bottom="0.74803149606299213" header="0.31496062992125984" footer="0.31496062992125984"/>
  <pageSetup scale="98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tabColor theme="8" tint="0.59999389629810485"/>
    <pageSetUpPr fitToPage="1"/>
  </sheetPr>
  <dimension ref="A1:G48"/>
  <sheetViews>
    <sheetView view="pageBreakPreview" zoomScaleSheetLayoutView="100" workbookViewId="0">
      <selection activeCell="A3" sqref="A3:F3"/>
    </sheetView>
  </sheetViews>
  <sheetFormatPr baseColWidth="10" defaultColWidth="11.375" defaultRowHeight="16.5"/>
  <cols>
    <col min="1" max="1" width="2.125" style="139" customWidth="1"/>
    <col min="2" max="2" width="28.375" style="139" customWidth="1"/>
    <col min="3" max="6" width="16.75" style="139" customWidth="1"/>
    <col min="7" max="7" width="79" style="139" customWidth="1"/>
    <col min="8" max="16384" width="11.375" style="139"/>
  </cols>
  <sheetData>
    <row r="1" spans="1:7" s="158" customFormat="1" ht="18">
      <c r="A1" s="794" t="s">
        <v>76</v>
      </c>
      <c r="B1" s="794"/>
      <c r="C1" s="794"/>
      <c r="D1" s="794"/>
      <c r="E1" s="794"/>
      <c r="F1" s="794"/>
      <c r="G1" s="504"/>
    </row>
    <row r="2" spans="1:7" s="202" customFormat="1" ht="15.75">
      <c r="A2" s="794" t="s">
        <v>24</v>
      </c>
      <c r="B2" s="794"/>
      <c r="C2" s="794"/>
      <c r="D2" s="794"/>
      <c r="E2" s="794"/>
      <c r="F2" s="794"/>
    </row>
    <row r="3" spans="1:7" s="202" customFormat="1" ht="15.75">
      <c r="A3" s="795" t="str">
        <f>'ETCA-I-01'!A3</f>
        <v>TELEFONIA RURAL DE SONORA</v>
      </c>
      <c r="B3" s="795"/>
      <c r="C3" s="795"/>
      <c r="D3" s="795"/>
      <c r="E3" s="795"/>
      <c r="F3" s="795"/>
    </row>
    <row r="4" spans="1:7" s="202" customFormat="1">
      <c r="A4" s="796" t="str">
        <f>'ETCA-I-02'!A4:D4</f>
        <v>Del 01 de Enero al 30  de Septiembre  de 2016</v>
      </c>
      <c r="B4" s="796"/>
      <c r="C4" s="796"/>
      <c r="D4" s="796"/>
      <c r="E4" s="796"/>
      <c r="F4" s="796"/>
    </row>
    <row r="5" spans="1:7" s="204" customFormat="1" ht="17.25" thickBot="1">
      <c r="A5" s="203"/>
      <c r="B5" s="203"/>
      <c r="C5" s="797" t="s">
        <v>243</v>
      </c>
      <c r="D5" s="797"/>
      <c r="E5" s="84" t="s">
        <v>79</v>
      </c>
      <c r="F5" s="203" t="s">
        <v>662</v>
      </c>
    </row>
    <row r="6" spans="1:7" s="212" customFormat="1" ht="37.5" customHeight="1" thickBot="1">
      <c r="A6" s="798" t="s">
        <v>249</v>
      </c>
      <c r="B6" s="799"/>
      <c r="C6" s="210" t="s">
        <v>250</v>
      </c>
      <c r="D6" s="210" t="s">
        <v>251</v>
      </c>
      <c r="E6" s="210" t="s">
        <v>252</v>
      </c>
      <c r="F6" s="211" t="s">
        <v>253</v>
      </c>
    </row>
    <row r="7" spans="1:7">
      <c r="A7" s="802"/>
      <c r="B7" s="803"/>
      <c r="C7" s="213"/>
      <c r="D7" s="213"/>
      <c r="E7" s="214"/>
      <c r="F7" s="215"/>
    </row>
    <row r="8" spans="1:7">
      <c r="A8" s="806" t="s">
        <v>254</v>
      </c>
      <c r="B8" s="807"/>
      <c r="C8" s="216"/>
      <c r="D8" s="216"/>
      <c r="E8" s="216"/>
      <c r="F8" s="217"/>
    </row>
    <row r="9" spans="1:7">
      <c r="A9" s="808" t="s">
        <v>255</v>
      </c>
      <c r="B9" s="809"/>
      <c r="C9" s="216"/>
      <c r="D9" s="216"/>
      <c r="E9" s="216"/>
      <c r="F9" s="217"/>
    </row>
    <row r="10" spans="1:7">
      <c r="A10" s="804" t="s">
        <v>256</v>
      </c>
      <c r="B10" s="805"/>
      <c r="C10" s="218"/>
      <c r="D10" s="218"/>
      <c r="E10" s="231">
        <f t="shared" ref="E10:F10" si="0">SUM(E11:E13)</f>
        <v>0</v>
      </c>
      <c r="F10" s="232">
        <f t="shared" si="0"/>
        <v>0</v>
      </c>
    </row>
    <row r="11" spans="1:7">
      <c r="A11" s="641"/>
      <c r="B11" s="220" t="s">
        <v>257</v>
      </c>
      <c r="C11" s="218"/>
      <c r="D11" s="218"/>
      <c r="E11" s="218">
        <v>0</v>
      </c>
      <c r="F11" s="219">
        <v>0</v>
      </c>
    </row>
    <row r="12" spans="1:7">
      <c r="A12" s="221"/>
      <c r="B12" s="220" t="s">
        <v>258</v>
      </c>
      <c r="C12" s="222"/>
      <c r="D12" s="222"/>
      <c r="E12" s="222"/>
      <c r="F12" s="223"/>
    </row>
    <row r="13" spans="1:7">
      <c r="A13" s="221"/>
      <c r="B13" s="220" t="s">
        <v>259</v>
      </c>
      <c r="C13" s="222"/>
      <c r="D13" s="222"/>
      <c r="E13" s="222"/>
      <c r="F13" s="223"/>
    </row>
    <row r="14" spans="1:7">
      <c r="A14" s="221"/>
      <c r="B14" s="224"/>
      <c r="C14" s="222"/>
      <c r="D14" s="222"/>
      <c r="E14" s="222"/>
      <c r="F14" s="223"/>
    </row>
    <row r="15" spans="1:7">
      <c r="A15" s="804" t="s">
        <v>260</v>
      </c>
      <c r="B15" s="805"/>
      <c r="C15" s="218"/>
      <c r="D15" s="218"/>
      <c r="E15" s="231">
        <f t="shared" ref="E15:F15" si="1">SUM(E16:E19)</f>
        <v>0</v>
      </c>
      <c r="F15" s="232">
        <f t="shared" si="1"/>
        <v>0</v>
      </c>
    </row>
    <row r="16" spans="1:7">
      <c r="A16" s="221"/>
      <c r="B16" s="220" t="s">
        <v>261</v>
      </c>
      <c r="C16" s="222"/>
      <c r="D16" s="222"/>
      <c r="E16" s="222"/>
      <c r="F16" s="223"/>
    </row>
    <row r="17" spans="1:7">
      <c r="A17" s="641"/>
      <c r="B17" s="220" t="s">
        <v>262</v>
      </c>
      <c r="C17" s="222"/>
      <c r="D17" s="222"/>
      <c r="E17" s="222"/>
      <c r="F17" s="223"/>
    </row>
    <row r="18" spans="1:7">
      <c r="A18" s="641"/>
      <c r="B18" s="220" t="s">
        <v>258</v>
      </c>
      <c r="C18" s="218"/>
      <c r="D18" s="218"/>
      <c r="E18" s="218"/>
      <c r="F18" s="219"/>
    </row>
    <row r="19" spans="1:7">
      <c r="A19" s="221"/>
      <c r="B19" s="220" t="s">
        <v>259</v>
      </c>
      <c r="C19" s="222"/>
      <c r="D19" s="222"/>
      <c r="E19" s="222"/>
      <c r="F19" s="223"/>
    </row>
    <row r="20" spans="1:7">
      <c r="A20" s="641"/>
      <c r="B20" s="642"/>
      <c r="C20" s="218"/>
      <c r="D20" s="218"/>
      <c r="E20" s="218"/>
      <c r="F20" s="219"/>
    </row>
    <row r="21" spans="1:7">
      <c r="A21" s="225"/>
      <c r="B21" s="226" t="s">
        <v>263</v>
      </c>
      <c r="C21" s="216"/>
      <c r="D21" s="216"/>
      <c r="E21" s="233">
        <f>E10+E15</f>
        <v>0</v>
      </c>
      <c r="F21" s="234">
        <f>F10+F15</f>
        <v>0</v>
      </c>
      <c r="G21" s="385"/>
    </row>
    <row r="22" spans="1:7">
      <c r="A22" s="225"/>
      <c r="B22" s="226"/>
      <c r="C22" s="227"/>
      <c r="D22" s="227"/>
      <c r="E22" s="227"/>
      <c r="F22" s="228"/>
    </row>
    <row r="23" spans="1:7">
      <c r="A23" s="808" t="s">
        <v>264</v>
      </c>
      <c r="B23" s="809"/>
      <c r="C23" s="216"/>
      <c r="D23" s="216"/>
      <c r="E23" s="216"/>
      <c r="F23" s="217"/>
    </row>
    <row r="24" spans="1:7">
      <c r="A24" s="804" t="s">
        <v>256</v>
      </c>
      <c r="B24" s="805"/>
      <c r="C24" s="218"/>
      <c r="D24" s="218"/>
      <c r="E24" s="231">
        <f t="shared" ref="E24" si="2">SUM(E25:E27)</f>
        <v>0</v>
      </c>
      <c r="F24" s="232">
        <f t="shared" ref="F24" si="3">SUM(F25:F27)</f>
        <v>0</v>
      </c>
    </row>
    <row r="25" spans="1:7">
      <c r="A25" s="641"/>
      <c r="B25" s="220" t="s">
        <v>257</v>
      </c>
      <c r="C25" s="218"/>
      <c r="D25" s="218"/>
      <c r="E25" s="218"/>
      <c r="F25" s="219"/>
    </row>
    <row r="26" spans="1:7">
      <c r="A26" s="221"/>
      <c r="B26" s="220" t="s">
        <v>258</v>
      </c>
      <c r="C26" s="222"/>
      <c r="D26" s="222"/>
      <c r="E26" s="222"/>
      <c r="F26" s="223"/>
    </row>
    <row r="27" spans="1:7">
      <c r="A27" s="221"/>
      <c r="B27" s="220" t="s">
        <v>259</v>
      </c>
      <c r="C27" s="222"/>
      <c r="D27" s="222"/>
      <c r="E27" s="222"/>
      <c r="F27" s="223"/>
    </row>
    <row r="28" spans="1:7">
      <c r="A28" s="221"/>
      <c r="B28" s="224"/>
      <c r="C28" s="222"/>
      <c r="D28" s="222"/>
      <c r="E28" s="222"/>
      <c r="F28" s="223"/>
    </row>
    <row r="29" spans="1:7">
      <c r="A29" s="804" t="s">
        <v>260</v>
      </c>
      <c r="B29" s="805"/>
      <c r="C29" s="218"/>
      <c r="D29" s="218"/>
      <c r="E29" s="231">
        <f t="shared" ref="E29" si="4">SUM(E30:E33)</f>
        <v>0</v>
      </c>
      <c r="F29" s="232">
        <f t="shared" ref="F29" si="5">SUM(F30:F33)</f>
        <v>0</v>
      </c>
    </row>
    <row r="30" spans="1:7">
      <c r="A30" s="221"/>
      <c r="B30" s="220" t="s">
        <v>261</v>
      </c>
      <c r="C30" s="222"/>
      <c r="D30" s="222"/>
      <c r="E30" s="222"/>
      <c r="F30" s="223"/>
    </row>
    <row r="31" spans="1:7">
      <c r="A31" s="641"/>
      <c r="B31" s="220" t="s">
        <v>262</v>
      </c>
      <c r="C31" s="222"/>
      <c r="D31" s="222"/>
      <c r="E31" s="222"/>
      <c r="F31" s="223"/>
    </row>
    <row r="32" spans="1:7">
      <c r="A32" s="641"/>
      <c r="B32" s="220" t="s">
        <v>258</v>
      </c>
      <c r="C32" s="218"/>
      <c r="D32" s="218"/>
      <c r="E32" s="218"/>
      <c r="F32" s="219"/>
    </row>
    <row r="33" spans="1:7">
      <c r="A33" s="221"/>
      <c r="B33" s="220" t="s">
        <v>259</v>
      </c>
      <c r="C33" s="222"/>
      <c r="D33" s="222"/>
      <c r="E33" s="222"/>
      <c r="F33" s="223"/>
    </row>
    <row r="34" spans="1:7">
      <c r="A34" s="641"/>
      <c r="B34" s="642"/>
      <c r="C34" s="218"/>
      <c r="D34" s="218"/>
      <c r="E34" s="218"/>
      <c r="F34" s="219"/>
    </row>
    <row r="35" spans="1:7">
      <c r="A35" s="225"/>
      <c r="B35" s="226" t="s">
        <v>265</v>
      </c>
      <c r="C35" s="216"/>
      <c r="D35" s="216"/>
      <c r="E35" s="233">
        <f>E24+E29</f>
        <v>0</v>
      </c>
      <c r="F35" s="234">
        <f>F24+F29</f>
        <v>0</v>
      </c>
      <c r="G35" s="385"/>
    </row>
    <row r="36" spans="1:7">
      <c r="A36" s="221"/>
      <c r="B36" s="224"/>
      <c r="C36" s="222"/>
      <c r="D36" s="222"/>
      <c r="E36" s="222"/>
      <c r="F36" s="223"/>
    </row>
    <row r="37" spans="1:7">
      <c r="A37" s="221"/>
      <c r="B37" s="220" t="s">
        <v>266</v>
      </c>
      <c r="C37" s="222" t="s">
        <v>663</v>
      </c>
      <c r="D37" s="222" t="s">
        <v>688</v>
      </c>
      <c r="E37" s="222">
        <f>+'ETCA-I-01'!G33</f>
        <v>989233.96</v>
      </c>
      <c r="F37" s="223">
        <f>+'ETCA-I-01'!F33</f>
        <v>343439.96</v>
      </c>
    </row>
    <row r="38" spans="1:7">
      <c r="A38" s="221"/>
      <c r="B38" s="224"/>
      <c r="C38" s="222"/>
      <c r="D38" s="222"/>
      <c r="E38" s="222"/>
      <c r="F38" s="223"/>
    </row>
    <row r="39" spans="1:7">
      <c r="A39" s="641"/>
      <c r="B39" s="642" t="s">
        <v>267</v>
      </c>
      <c r="C39" s="216"/>
      <c r="D39" s="216"/>
      <c r="E39" s="233">
        <f t="shared" ref="E39:F39" si="6">E37+E35+E21</f>
        <v>989233.96</v>
      </c>
      <c r="F39" s="234">
        <f t="shared" si="6"/>
        <v>343439.96</v>
      </c>
      <c r="G39" s="385" t="str">
        <f>IF(F39-'ETCA-I-01'!F33&gt;0.9,"ERROR!!!!!, NO COINCIDE CON LO REPORTADO EN EL ETCA-I-01 EN EL MISMO RUBRO","")</f>
        <v/>
      </c>
    </row>
    <row r="40" spans="1:7" ht="5.25" customHeight="1" thickBot="1">
      <c r="A40" s="800"/>
      <c r="B40" s="801"/>
      <c r="C40" s="229"/>
      <c r="D40" s="229"/>
      <c r="E40" s="229"/>
      <c r="F40" s="230"/>
    </row>
    <row r="41" spans="1:7" ht="11.1" customHeight="1">
      <c r="A41" s="157" t="s">
        <v>195</v>
      </c>
      <c r="F41" s="585"/>
    </row>
    <row r="42" spans="1:7" ht="11.1" customHeight="1">
      <c r="A42" s="157"/>
      <c r="F42" s="585"/>
    </row>
    <row r="43" spans="1:7" ht="11.1" customHeight="1">
      <c r="A43" s="157"/>
      <c r="F43" s="585"/>
    </row>
    <row r="44" spans="1:7" ht="11.1" customHeight="1">
      <c r="A44" s="585"/>
      <c r="B44" s="585"/>
      <c r="C44" s="585"/>
      <c r="D44" s="585"/>
      <c r="E44" s="585"/>
      <c r="F44" s="585"/>
    </row>
    <row r="45" spans="1:7" ht="11.1" customHeight="1">
      <c r="A45" s="585"/>
      <c r="B45" s="585"/>
      <c r="C45" s="585"/>
      <c r="D45" s="585"/>
      <c r="E45" s="585"/>
      <c r="F45" s="585"/>
    </row>
    <row r="46" spans="1:7" ht="11.1" customHeight="1">
      <c r="A46" s="585"/>
      <c r="B46" s="585" t="s">
        <v>196</v>
      </c>
      <c r="C46" s="585"/>
      <c r="D46" s="585"/>
      <c r="E46" s="585"/>
      <c r="F46" s="585"/>
    </row>
    <row r="47" spans="1:7" ht="11.1" customHeight="1">
      <c r="A47" s="585"/>
      <c r="B47" s="585"/>
      <c r="C47" s="585"/>
      <c r="D47" s="585"/>
      <c r="E47" s="585"/>
      <c r="F47" s="585"/>
    </row>
    <row r="48" spans="1:7">
      <c r="A48" s="583" t="s">
        <v>196</v>
      </c>
      <c r="B48" s="583"/>
      <c r="C48" s="583"/>
      <c r="D48" s="583"/>
      <c r="E48" s="583"/>
      <c r="F48" s="583"/>
    </row>
  </sheetData>
  <sheetProtection insertHyperlinks="0"/>
  <mergeCells count="15">
    <mergeCell ref="A40:B40"/>
    <mergeCell ref="A7:B7"/>
    <mergeCell ref="A15:B15"/>
    <mergeCell ref="A10:B10"/>
    <mergeCell ref="A8:B8"/>
    <mergeCell ref="A9:B9"/>
    <mergeCell ref="A23:B23"/>
    <mergeCell ref="A29:B29"/>
    <mergeCell ref="A24:B24"/>
    <mergeCell ref="A6:B6"/>
    <mergeCell ref="A1:F1"/>
    <mergeCell ref="A3:F3"/>
    <mergeCell ref="A2:F2"/>
    <mergeCell ref="A4:F4"/>
    <mergeCell ref="C5:D5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>
    <tabColor rgb="FF92D050"/>
  </sheetPr>
  <dimension ref="A1:I50"/>
  <sheetViews>
    <sheetView view="pageBreakPreview" zoomScale="90" zoomScaleSheetLayoutView="90" workbookViewId="0">
      <selection activeCell="E46" sqref="E46"/>
    </sheetView>
  </sheetViews>
  <sheetFormatPr baseColWidth="10" defaultColWidth="11.375" defaultRowHeight="16.5"/>
  <cols>
    <col min="1" max="1" width="18.875" style="3" customWidth="1"/>
    <col min="2" max="7" width="11.375" style="3"/>
    <col min="8" max="8" width="12.125" style="3" customWidth="1"/>
    <col min="9" max="9" width="14.25" style="3" customWidth="1"/>
    <col min="10" max="16384" width="11.375" style="3"/>
  </cols>
  <sheetData>
    <row r="1" spans="1:9">
      <c r="A1" s="811" t="s">
        <v>76</v>
      </c>
      <c r="B1" s="811"/>
      <c r="C1" s="811"/>
      <c r="D1" s="811"/>
      <c r="E1" s="811"/>
      <c r="F1" s="811"/>
      <c r="G1" s="811"/>
      <c r="H1" s="811"/>
      <c r="I1" s="811"/>
    </row>
    <row r="2" spans="1:9">
      <c r="A2" s="813" t="s">
        <v>26</v>
      </c>
      <c r="B2" s="813"/>
      <c r="C2" s="813"/>
      <c r="D2" s="813"/>
      <c r="E2" s="813"/>
      <c r="F2" s="813"/>
      <c r="G2" s="813"/>
      <c r="H2" s="813"/>
      <c r="I2" s="813"/>
    </row>
    <row r="3" spans="1:9">
      <c r="A3" s="812" t="str">
        <f>'ETCA-I-01'!A3:G3</f>
        <v>TELEFONIA RURAL DE SONORA</v>
      </c>
      <c r="B3" s="812"/>
      <c r="C3" s="812"/>
      <c r="D3" s="812"/>
      <c r="E3" s="812"/>
      <c r="F3" s="812"/>
      <c r="G3" s="812"/>
      <c r="H3" s="812"/>
      <c r="I3" s="812"/>
    </row>
    <row r="4" spans="1:9">
      <c r="A4" s="812" t="str">
        <f>'ETCA-I-01'!A4:G4</f>
        <v>Al 30 de Septiembre de 2016</v>
      </c>
      <c r="B4" s="812"/>
      <c r="C4" s="812"/>
      <c r="D4" s="812"/>
      <c r="E4" s="812"/>
      <c r="F4" s="812"/>
      <c r="G4" s="812"/>
      <c r="H4" s="812"/>
      <c r="I4" s="812"/>
    </row>
    <row r="5" spans="1:9" ht="18" customHeight="1" thickBot="1">
      <c r="A5" s="5"/>
      <c r="B5" s="814" t="s">
        <v>268</v>
      </c>
      <c r="C5" s="814"/>
      <c r="D5" s="814"/>
      <c r="E5" s="814"/>
      <c r="F5" s="814"/>
      <c r="G5" s="814"/>
      <c r="H5" s="376" t="s">
        <v>79</v>
      </c>
      <c r="I5" s="742" t="str">
        <f>'ETCA-I-02'!D5</f>
        <v>TERCERO DE 2016</v>
      </c>
    </row>
    <row r="6" spans="1:9">
      <c r="A6" s="8"/>
      <c r="B6" s="9"/>
      <c r="C6" s="9"/>
      <c r="D6" s="9"/>
      <c r="E6" s="9"/>
      <c r="F6" s="9"/>
      <c r="G6" s="9"/>
      <c r="H6" s="9"/>
      <c r="I6" s="10"/>
    </row>
    <row r="7" spans="1:9">
      <c r="A7" s="11"/>
      <c r="B7" s="12"/>
      <c r="C7" s="12"/>
      <c r="D7" s="12"/>
      <c r="E7" s="12"/>
      <c r="F7" s="12"/>
      <c r="G7" s="12"/>
      <c r="H7" s="12"/>
      <c r="I7" s="13"/>
    </row>
    <row r="8" spans="1:9">
      <c r="A8" s="14" t="s">
        <v>269</v>
      </c>
      <c r="B8" s="12"/>
      <c r="C8" s="12"/>
      <c r="D8" s="12"/>
      <c r="E8" s="12"/>
      <c r="G8" s="735" t="s">
        <v>664</v>
      </c>
      <c r="H8" s="736">
        <v>16579803.699999999</v>
      </c>
      <c r="I8" s="13"/>
    </row>
    <row r="9" spans="1:9">
      <c r="A9" s="14"/>
      <c r="B9" s="12"/>
      <c r="C9" s="12"/>
      <c r="D9" s="12"/>
      <c r="E9" s="12"/>
      <c r="G9" s="12"/>
      <c r="H9" s="12"/>
      <c r="I9" s="13"/>
    </row>
    <row r="10" spans="1:9">
      <c r="A10" s="14"/>
      <c r="B10" s="12"/>
      <c r="C10" s="12"/>
      <c r="D10" s="12"/>
      <c r="E10" s="12"/>
      <c r="G10" s="735" t="s">
        <v>665</v>
      </c>
      <c r="H10" s="736">
        <v>3517773</v>
      </c>
      <c r="I10" s="13"/>
    </row>
    <row r="11" spans="1:9">
      <c r="A11" s="14"/>
      <c r="B11" s="12"/>
      <c r="C11" s="12"/>
      <c r="D11" s="12"/>
      <c r="E11" s="12"/>
      <c r="G11" s="12"/>
      <c r="H11" s="12"/>
      <c r="I11" s="13"/>
    </row>
    <row r="12" spans="1:9">
      <c r="A12" s="14"/>
      <c r="B12" s="12"/>
      <c r="C12" s="12"/>
      <c r="D12" s="12"/>
      <c r="E12" s="12"/>
      <c r="G12" s="737" t="s">
        <v>666</v>
      </c>
      <c r="H12" s="738">
        <f>SUM(H8:H11)</f>
        <v>20097576.699999999</v>
      </c>
      <c r="I12" s="13"/>
    </row>
    <row r="13" spans="1:9" ht="15.75" customHeight="1">
      <c r="A13" s="11"/>
      <c r="B13" s="12"/>
      <c r="C13" s="15"/>
      <c r="D13" s="15"/>
      <c r="E13" s="15"/>
      <c r="F13" s="15"/>
      <c r="G13" s="15"/>
      <c r="H13" s="15"/>
      <c r="I13" s="13"/>
    </row>
    <row r="14" spans="1:9" ht="15" customHeight="1" thickBot="1">
      <c r="A14" s="16"/>
      <c r="B14" s="1"/>
      <c r="C14" s="17"/>
      <c r="D14" s="17"/>
      <c r="E14" s="17"/>
      <c r="F14" s="17"/>
      <c r="G14" s="17"/>
      <c r="H14" s="17"/>
      <c r="I14" s="2"/>
    </row>
    <row r="15" spans="1:9" ht="15" customHeight="1">
      <c r="A15" s="11"/>
      <c r="B15" s="12"/>
      <c r="C15" s="15"/>
      <c r="D15" s="15"/>
      <c r="E15" s="15"/>
      <c r="F15" s="15"/>
      <c r="G15" s="15"/>
      <c r="H15" s="15"/>
      <c r="I15" s="13"/>
    </row>
    <row r="16" spans="1:9" ht="15" customHeight="1">
      <c r="A16" s="11"/>
      <c r="B16" s="12"/>
      <c r="C16" s="810"/>
      <c r="D16" s="810"/>
      <c r="E16" s="810"/>
      <c r="F16" s="810"/>
      <c r="G16" s="810"/>
      <c r="H16" s="810"/>
      <c r="I16" s="13"/>
    </row>
    <row r="17" spans="1:9" ht="15" customHeight="1">
      <c r="A17" s="11"/>
      <c r="B17" s="12"/>
      <c r="C17" s="810"/>
      <c r="D17" s="810"/>
      <c r="E17" s="810"/>
      <c r="F17" s="810"/>
      <c r="G17" s="810"/>
      <c r="H17" s="810"/>
      <c r="I17" s="13"/>
    </row>
    <row r="18" spans="1:9" ht="15" customHeight="1">
      <c r="A18" s="11"/>
      <c r="B18" s="12"/>
      <c r="C18" s="810"/>
      <c r="D18" s="810"/>
      <c r="E18" s="810"/>
      <c r="F18" s="810"/>
      <c r="G18" s="810"/>
      <c r="H18" s="810"/>
      <c r="I18" s="13"/>
    </row>
    <row r="19" spans="1:9" ht="15" customHeight="1">
      <c r="A19" s="14" t="s">
        <v>270</v>
      </c>
      <c r="B19" s="12"/>
      <c r="C19" s="810"/>
      <c r="D19" s="810"/>
      <c r="E19" s="810"/>
      <c r="F19" s="810"/>
      <c r="G19" s="810"/>
      <c r="H19" s="810"/>
      <c r="I19" s="13"/>
    </row>
    <row r="20" spans="1:9" ht="15" customHeight="1">
      <c r="A20" s="11"/>
      <c r="B20" s="12"/>
      <c r="C20" s="810"/>
      <c r="D20" s="810"/>
      <c r="E20" s="810"/>
      <c r="F20" s="810"/>
      <c r="G20" s="810"/>
      <c r="H20" s="810"/>
      <c r="I20" s="13"/>
    </row>
    <row r="21" spans="1:9" ht="15" customHeight="1">
      <c r="A21" s="11"/>
      <c r="B21" s="12"/>
      <c r="C21" s="810"/>
      <c r="D21" s="810"/>
      <c r="E21" s="810"/>
      <c r="F21" s="810"/>
      <c r="G21" s="810"/>
      <c r="H21" s="810"/>
      <c r="I21" s="13"/>
    </row>
    <row r="22" spans="1:9" ht="15" customHeight="1">
      <c r="A22" s="11"/>
      <c r="B22" s="12"/>
      <c r="C22" s="810"/>
      <c r="D22" s="810"/>
      <c r="E22" s="810"/>
      <c r="F22" s="810"/>
      <c r="G22" s="810"/>
      <c r="H22" s="810"/>
      <c r="I22" s="13"/>
    </row>
    <row r="23" spans="1:9" ht="15" customHeight="1">
      <c r="A23" s="11"/>
      <c r="B23" s="12"/>
      <c r="C23" s="810"/>
      <c r="D23" s="810"/>
      <c r="E23" s="810"/>
      <c r="F23" s="810"/>
      <c r="G23" s="810"/>
      <c r="H23" s="810"/>
      <c r="I23" s="13"/>
    </row>
    <row r="24" spans="1:9" ht="15" customHeight="1">
      <c r="A24" s="11"/>
      <c r="B24" s="12"/>
      <c r="C24" s="810"/>
      <c r="D24" s="810"/>
      <c r="E24" s="810"/>
      <c r="F24" s="810"/>
      <c r="G24" s="810"/>
      <c r="H24" s="810"/>
      <c r="I24" s="13"/>
    </row>
    <row r="25" spans="1:9" ht="15" customHeight="1">
      <c r="A25" s="11"/>
      <c r="B25" s="12"/>
      <c r="C25" s="810"/>
      <c r="D25" s="810"/>
      <c r="E25" s="810"/>
      <c r="F25" s="810"/>
      <c r="G25" s="810"/>
      <c r="H25" s="810"/>
      <c r="I25" s="13"/>
    </row>
    <row r="26" spans="1:9" ht="15" customHeight="1">
      <c r="A26" s="11"/>
      <c r="B26" s="12"/>
      <c r="C26" s="810"/>
      <c r="D26" s="810"/>
      <c r="E26" s="810"/>
      <c r="F26" s="810"/>
      <c r="G26" s="810"/>
      <c r="H26" s="810"/>
      <c r="I26" s="13"/>
    </row>
    <row r="27" spans="1:9" ht="14.25" customHeight="1">
      <c r="A27" s="11"/>
      <c r="B27" s="12"/>
      <c r="C27" s="810"/>
      <c r="D27" s="810"/>
      <c r="E27" s="810"/>
      <c r="F27" s="810"/>
      <c r="G27" s="810"/>
      <c r="H27" s="810"/>
      <c r="I27" s="13"/>
    </row>
    <row r="28" spans="1:9" ht="15.75" customHeight="1">
      <c r="A28" s="11"/>
      <c r="B28" s="12"/>
      <c r="C28" s="810"/>
      <c r="D28" s="810"/>
      <c r="E28" s="810"/>
      <c r="F28" s="810"/>
      <c r="G28" s="810"/>
      <c r="H28" s="810"/>
      <c r="I28" s="13"/>
    </row>
    <row r="29" spans="1:9">
      <c r="A29" s="11"/>
      <c r="B29" s="12"/>
      <c r="C29" s="810"/>
      <c r="D29" s="810"/>
      <c r="E29" s="810"/>
      <c r="F29" s="810"/>
      <c r="G29" s="810"/>
      <c r="H29" s="810"/>
      <c r="I29" s="13"/>
    </row>
    <row r="30" spans="1:9">
      <c r="A30" s="11"/>
      <c r="B30" s="12"/>
      <c r="C30" s="810"/>
      <c r="D30" s="810"/>
      <c r="E30" s="810"/>
      <c r="F30" s="810"/>
      <c r="G30" s="810"/>
      <c r="H30" s="810"/>
      <c r="I30" s="13"/>
    </row>
    <row r="31" spans="1:9" ht="17.25" thickBot="1">
      <c r="A31" s="16"/>
      <c r="B31" s="1"/>
      <c r="C31" s="1"/>
      <c r="D31" s="1"/>
      <c r="E31" s="1"/>
      <c r="F31" s="1"/>
      <c r="G31" s="1"/>
      <c r="H31" s="1"/>
      <c r="I31" s="2"/>
    </row>
    <row r="32" spans="1:9">
      <c r="A32" s="11"/>
      <c r="B32" s="12"/>
      <c r="C32" s="12"/>
      <c r="D32" s="12"/>
      <c r="E32" s="12"/>
      <c r="F32" s="12"/>
      <c r="G32" s="12"/>
      <c r="H32" s="12"/>
      <c r="I32" s="13"/>
    </row>
    <row r="33" spans="1:9">
      <c r="A33" s="14" t="s">
        <v>271</v>
      </c>
      <c r="B33" s="12"/>
      <c r="C33" s="12"/>
      <c r="D33" s="12"/>
      <c r="E33" s="12"/>
      <c r="F33" s="12"/>
      <c r="G33" s="12"/>
      <c r="H33" s="12"/>
      <c r="I33" s="13"/>
    </row>
    <row r="34" spans="1:9">
      <c r="A34" s="11"/>
      <c r="B34" s="12"/>
      <c r="C34" s="12"/>
      <c r="D34" s="12"/>
      <c r="E34" s="12"/>
      <c r="F34" s="12"/>
      <c r="G34" s="12"/>
      <c r="H34" s="12"/>
      <c r="I34" s="13"/>
    </row>
    <row r="35" spans="1:9">
      <c r="A35" s="11"/>
      <c r="B35" s="12"/>
      <c r="C35" s="12"/>
      <c r="D35" s="12"/>
      <c r="E35" s="12"/>
      <c r="F35" s="12"/>
      <c r="G35" s="12"/>
      <c r="H35" s="12"/>
      <c r="I35" s="13"/>
    </row>
    <row r="36" spans="1:9">
      <c r="A36" s="11"/>
      <c r="B36" s="12"/>
      <c r="C36" s="12"/>
      <c r="D36" s="12"/>
      <c r="E36" s="12"/>
      <c r="F36" s="12"/>
      <c r="G36" s="12"/>
      <c r="H36" s="12"/>
      <c r="I36" s="13"/>
    </row>
    <row r="37" spans="1:9">
      <c r="A37" s="11"/>
      <c r="B37" s="12"/>
      <c r="C37" s="12"/>
      <c r="D37" s="12"/>
      <c r="E37" s="12"/>
      <c r="F37" s="12"/>
      <c r="G37" s="12"/>
      <c r="H37" s="12"/>
      <c r="I37" s="13"/>
    </row>
    <row r="38" spans="1:9">
      <c r="A38" s="11"/>
      <c r="B38" s="12"/>
      <c r="C38" s="12"/>
      <c r="D38" s="12"/>
      <c r="E38" s="12"/>
      <c r="F38" s="12"/>
      <c r="G38" s="12"/>
      <c r="H38" s="12"/>
      <c r="I38" s="13"/>
    </row>
    <row r="39" spans="1:9">
      <c r="A39" s="11"/>
      <c r="B39" s="12"/>
      <c r="C39" s="12"/>
      <c r="D39" s="12"/>
      <c r="E39" s="12"/>
      <c r="F39" s="12"/>
      <c r="G39" s="12"/>
      <c r="H39" s="12"/>
      <c r="I39" s="13"/>
    </row>
    <row r="40" spans="1:9">
      <c r="A40" s="11"/>
      <c r="B40" s="12"/>
      <c r="C40" s="12"/>
      <c r="D40" s="12"/>
      <c r="E40" s="12"/>
      <c r="F40" s="12"/>
      <c r="G40" s="12"/>
      <c r="H40" s="12"/>
      <c r="I40" s="13"/>
    </row>
    <row r="41" spans="1:9" ht="17.25" thickBot="1">
      <c r="A41" s="16"/>
      <c r="B41" s="1"/>
      <c r="C41" s="1"/>
      <c r="D41" s="1"/>
      <c r="E41" s="1"/>
      <c r="F41" s="1"/>
      <c r="G41" s="1"/>
      <c r="H41" s="1"/>
      <c r="I41" s="2"/>
    </row>
    <row r="42" spans="1:9">
      <c r="A42" s="3" t="s">
        <v>195</v>
      </c>
    </row>
    <row r="48" spans="1:9">
      <c r="A48" s="12"/>
      <c r="B48" s="12"/>
      <c r="C48" s="12"/>
      <c r="D48" s="12"/>
      <c r="E48" s="12"/>
      <c r="F48" s="12"/>
      <c r="G48" s="12"/>
      <c r="H48" s="12"/>
      <c r="I48" s="12"/>
    </row>
    <row r="49" spans="1:9">
      <c r="A49" s="12"/>
      <c r="B49" s="12"/>
      <c r="C49" s="12"/>
      <c r="D49" s="12"/>
      <c r="E49" s="12"/>
      <c r="F49" s="12"/>
      <c r="G49" s="12"/>
      <c r="H49" s="12"/>
      <c r="I49" s="12"/>
    </row>
    <row r="50" spans="1:9">
      <c r="A50" s="12"/>
      <c r="B50" s="12"/>
      <c r="C50" s="12"/>
      <c r="D50" s="12"/>
      <c r="E50" s="12"/>
      <c r="F50" s="12"/>
      <c r="G50" s="12"/>
      <c r="H50" s="12"/>
      <c r="I50" s="12"/>
    </row>
  </sheetData>
  <mergeCells count="6">
    <mergeCell ref="C16:H30"/>
    <mergeCell ref="A1:I1"/>
    <mergeCell ref="A3:I3"/>
    <mergeCell ref="A2:I2"/>
    <mergeCell ref="A4:I4"/>
    <mergeCell ref="B5:G5"/>
  </mergeCells>
  <pageMargins left="0.42" right="0.32" top="0.54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34</vt:i4>
      </vt:variant>
    </vt:vector>
  </HeadingPairs>
  <TitlesOfParts>
    <vt:vector size="65" baseType="lpstr">
      <vt:lpstr>Lista  FORMATOS</vt:lpstr>
      <vt:lpstr>ETCA-I-01</vt:lpstr>
      <vt:lpstr>ETCA-I-02</vt:lpstr>
      <vt:lpstr>ETCA-I-03</vt:lpstr>
      <vt:lpstr>ETCA-I-04</vt:lpstr>
      <vt:lpstr>ETCA-I-05</vt:lpstr>
      <vt:lpstr>ETCA-I-06</vt:lpstr>
      <vt:lpstr>ETCA-I-07</vt:lpstr>
      <vt:lpstr>ETCA-I-08</vt:lpstr>
      <vt:lpstr>ETCA-I-09 Notas</vt:lpstr>
      <vt:lpstr>ETCA-II-10 </vt:lpstr>
      <vt:lpstr>ETCA-II-10-A</vt:lpstr>
      <vt:lpstr>ETCA-II-11 </vt:lpstr>
      <vt:lpstr>ETCA-II-11-A </vt:lpstr>
      <vt:lpstr>ETCA-II-11-B1</vt:lpstr>
      <vt:lpstr>ETCA-II-11-B2</vt:lpstr>
      <vt:lpstr>ETCA-11-B3</vt:lpstr>
      <vt:lpstr>ETCA-II-11-C</vt:lpstr>
      <vt:lpstr>ETCA-II-11-D</vt:lpstr>
      <vt:lpstr>ETCA-II-11-E </vt:lpstr>
      <vt:lpstr>ETCA-II-12</vt:lpstr>
      <vt:lpstr>ETCA-II-13</vt:lpstr>
      <vt:lpstr>ETCA-III-14</vt:lpstr>
      <vt:lpstr>ETCA-III-15</vt:lpstr>
      <vt:lpstr>ETCA-III-15-A</vt:lpstr>
      <vt:lpstr>ETCA-III-16</vt:lpstr>
      <vt:lpstr>ETCA-IV-17</vt:lpstr>
      <vt:lpstr>ETCA-IV-18</vt:lpstr>
      <vt:lpstr>ETCA-IV-19</vt:lpstr>
      <vt:lpstr>ETCA-IV-20</vt:lpstr>
      <vt:lpstr>ANEXO</vt:lpstr>
      <vt:lpstr>'ETCA-11-B3'!Área_de_impresión</vt:lpstr>
      <vt:lpstr>'ETCA-I-01'!Área_de_impresión</vt:lpstr>
      <vt:lpstr>'ETCA-I-02'!Área_de_impresión</vt:lpstr>
      <vt:lpstr>'ETCA-I-03'!Área_de_impresión</vt:lpstr>
      <vt:lpstr>'ETCA-I-04'!Área_de_impresión</vt:lpstr>
      <vt:lpstr>'ETCA-I-05'!Área_de_impresión</vt:lpstr>
      <vt:lpstr>'ETCA-I-06'!Área_de_impresión</vt:lpstr>
      <vt:lpstr>'ETCA-I-07'!Área_de_impresión</vt:lpstr>
      <vt:lpstr>'ETCA-I-08'!Área_de_impresión</vt:lpstr>
      <vt:lpstr>'ETCA-I-09 Notas'!Área_de_impresión</vt:lpstr>
      <vt:lpstr>'ETCA-II-10 '!Área_de_impresión</vt:lpstr>
      <vt:lpstr>'ETCA-II-10-A'!Área_de_impresión</vt:lpstr>
      <vt:lpstr>'ETCA-II-11 '!Área_de_impresión</vt:lpstr>
      <vt:lpstr>'ETCA-II-11-A '!Área_de_impresión</vt:lpstr>
      <vt:lpstr>'ETCA-II-11-B1'!Área_de_impresión</vt:lpstr>
      <vt:lpstr>'ETCA-II-11-B2'!Área_de_impresión</vt:lpstr>
      <vt:lpstr>'ETCA-II-11-C'!Área_de_impresión</vt:lpstr>
      <vt:lpstr>'ETCA-II-11-D'!Área_de_impresión</vt:lpstr>
      <vt:lpstr>'ETCA-II-11-E '!Área_de_impresión</vt:lpstr>
      <vt:lpstr>'ETCA-II-12'!Área_de_impresión</vt:lpstr>
      <vt:lpstr>'ETCA-II-13'!Área_de_impresión</vt:lpstr>
      <vt:lpstr>'ETCA-III-14'!Área_de_impresión</vt:lpstr>
      <vt:lpstr>'ETCA-III-16'!Área_de_impresión</vt:lpstr>
      <vt:lpstr>'ETCA-IV-17'!Área_de_impresión</vt:lpstr>
      <vt:lpstr>'ETCA-IV-18'!Área_de_impresión</vt:lpstr>
      <vt:lpstr>'ETCA-IV-19'!Área_de_impresión</vt:lpstr>
      <vt:lpstr>'ETCA-IV-20'!Área_de_impresión</vt:lpstr>
      <vt:lpstr>'ETCA-I-02'!Títulos_a_imprimir</vt:lpstr>
      <vt:lpstr>'ETCA-I-04'!Títulos_a_imprimir</vt:lpstr>
      <vt:lpstr>'ETCA-II-10 '!Títulos_a_imprimir</vt:lpstr>
      <vt:lpstr>'ETCA-II-11 '!Títulos_a_imprimir</vt:lpstr>
      <vt:lpstr>'ETCA-II-11-E '!Títulos_a_imprimir</vt:lpstr>
      <vt:lpstr>'ETCA-III-15-A'!Títulos_a_imprimir</vt:lpstr>
      <vt:lpstr>'ETCA-IV-19'!Títulos_a_imprimir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LAVEAGA</dc:creator>
  <cp:lastModifiedBy>Refugio Carmelo A</cp:lastModifiedBy>
  <cp:revision/>
  <cp:lastPrinted>2016-10-17T20:00:09Z</cp:lastPrinted>
  <dcterms:created xsi:type="dcterms:W3CDTF">2014-03-28T01:13:38Z</dcterms:created>
  <dcterms:modified xsi:type="dcterms:W3CDTF">2016-10-17T20:02:05Z</dcterms:modified>
</cp:coreProperties>
</file>