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4020" windowWidth="20550" windowHeight="4080"/>
  </bookViews>
  <sheets>
    <sheet name="ETCA-I-01" sheetId="2" r:id="rId1"/>
    <sheet name="ETCA-I-01-A (EDO RESULTADOS)" sheetId="1" r:id="rId2"/>
    <sheet name="ETCA-I-01-B" sheetId="4" r:id="rId3"/>
    <sheet name="ETCA-I-02" sheetId="3" r:id="rId4"/>
    <sheet name="ETCA-I-03" sheetId="5" r:id="rId5"/>
    <sheet name="ETCA-I-04" sheetId="14" r:id="rId6"/>
    <sheet name="ETCA-I-05 Notas" sheetId="13" r:id="rId7"/>
    <sheet name="ETCA-I-06" sheetId="6" r:id="rId8"/>
    <sheet name="ETCA-I-07" sheetId="7" r:id="rId9"/>
    <sheet name="ETCA-II-08" sheetId="8" r:id="rId10"/>
    <sheet name="ETCA-II-09" sheetId="11" r:id="rId11"/>
    <sheet name="ETCA-II-09-A." sheetId="9" r:id="rId12"/>
    <sheet name="ETCA-II-10" sheetId="16" r:id="rId13"/>
    <sheet name="ETCA-II-11" sheetId="18" r:id="rId14"/>
    <sheet name="ETCA-III-13" sheetId="17" r:id="rId15"/>
    <sheet name="Lista LARDIN" sheetId="12" r:id="rId16"/>
    <sheet name="Lista CORUJO" sheetId="15" r:id="rId17"/>
  </sheets>
  <definedNames>
    <definedName name="_xlnm._FilterDatabase" localSheetId="0" hidden="1">'ETCA-I-01'!$A$1:$G$49</definedName>
    <definedName name="_xlnm._FilterDatabase" localSheetId="2" hidden="1">'ETCA-I-01-B'!$A$1:$D$48</definedName>
    <definedName name="_xlnm._FilterDatabase" localSheetId="4" hidden="1">'ETCA-I-03'!$A$1:$C$73</definedName>
    <definedName name="_xlnm._FilterDatabase" localSheetId="14" hidden="1">'ETCA-III-13'!$A$11:$U$38</definedName>
    <definedName name="_ftn1" localSheetId="1">'ETCA-I-01-A (EDO RESULTADOS)'!#REF!</definedName>
    <definedName name="_ftnref1" localSheetId="1">'ETCA-I-01-A (EDO RESULTADOS)'!#REF!</definedName>
    <definedName name="_xlnm.Print_Area" localSheetId="0">'ETCA-I-01'!$A$1:$G$55</definedName>
    <definedName name="_xlnm.Print_Area" localSheetId="1">'ETCA-I-01-A (EDO RESULTADOS)'!$A$1:$D$67</definedName>
    <definedName name="_xlnm.Print_Area" localSheetId="4">'ETCA-I-03'!$A$1:$C$62</definedName>
    <definedName name="_xlnm.Print_Area" localSheetId="10">'ETCA-II-09'!$A$1:$J$18</definedName>
    <definedName name="_xlnm.Print_Area" localSheetId="11">'ETCA-II-09-A.'!$A$1:$J$260</definedName>
    <definedName name="_xlnm.Print_Area" localSheetId="14">'ETCA-III-13'!$A$1:$U$38</definedName>
    <definedName name="_xlnm.Database" localSheetId="10">#REF!</definedName>
    <definedName name="_xlnm.Database" localSheetId="13">#REF!</definedName>
    <definedName name="_xlnm.Database" localSheetId="16">#REF!</definedName>
    <definedName name="_xlnm.Database">#REF!</definedName>
    <definedName name="_xlnm.Print_Titles" localSheetId="1">'ETCA-I-01-A (EDO RESULTADOS)'!$2:$5</definedName>
    <definedName name="_xlnm.Print_Titles" localSheetId="4">'ETCA-I-03'!$1:$5</definedName>
    <definedName name="_xlnm.Print_Titles" localSheetId="11">'ETCA-II-09-A.'!$7:$8</definedName>
    <definedName name="_xlnm.Print_Titles" localSheetId="14">'ETCA-III-13'!$1:$11</definedName>
  </definedNames>
  <calcPr calcId="145621"/>
</workbook>
</file>

<file path=xl/calcChain.xml><?xml version="1.0" encoding="utf-8"?>
<calcChain xmlns="http://schemas.openxmlformats.org/spreadsheetml/2006/main">
  <c r="U27" i="17" l="1"/>
  <c r="U29" i="17"/>
  <c r="U31" i="17"/>
  <c r="U33" i="17"/>
  <c r="U34" i="17"/>
  <c r="U35" i="17"/>
  <c r="U37" i="17"/>
  <c r="U39" i="17"/>
  <c r="U40" i="17"/>
  <c r="U41" i="17"/>
  <c r="U42" i="17"/>
  <c r="U44" i="17"/>
  <c r="U45" i="17"/>
  <c r="U46" i="17"/>
  <c r="U47" i="17"/>
  <c r="U48" i="17"/>
  <c r="U49" i="17"/>
  <c r="U51" i="17"/>
  <c r="U52" i="17"/>
  <c r="U53" i="17"/>
  <c r="U55" i="17"/>
  <c r="U56" i="17"/>
  <c r="U57" i="17"/>
  <c r="U58" i="17"/>
  <c r="U60" i="17"/>
  <c r="U61" i="17"/>
  <c r="U62" i="17"/>
  <c r="U63" i="17"/>
  <c r="U64" i="17"/>
  <c r="U65" i="17"/>
  <c r="U66" i="17"/>
  <c r="U67" i="17"/>
  <c r="U68" i="17"/>
  <c r="U69" i="17"/>
  <c r="U71" i="17"/>
  <c r="U72" i="17"/>
  <c r="U73" i="17"/>
  <c r="U74" i="17"/>
  <c r="U75" i="17"/>
  <c r="U76" i="17"/>
  <c r="U77" i="17"/>
  <c r="U78" i="17"/>
  <c r="U79" i="17"/>
  <c r="U80" i="17"/>
  <c r="U81" i="17"/>
  <c r="U82" i="17"/>
  <c r="U84" i="17"/>
  <c r="U85" i="17"/>
  <c r="U86" i="17"/>
  <c r="U87" i="17"/>
  <c r="U88" i="17"/>
  <c r="U89" i="17"/>
  <c r="U90" i="17"/>
  <c r="U91" i="17"/>
  <c r="U93" i="17"/>
  <c r="U94" i="17"/>
  <c r="U96" i="17"/>
  <c r="U97" i="17"/>
  <c r="U98" i="17"/>
  <c r="U100" i="17"/>
  <c r="U101" i="17"/>
  <c r="U103" i="17"/>
  <c r="U104" i="17"/>
  <c r="U105" i="17"/>
  <c r="U25" i="17"/>
  <c r="J260" i="9" l="1"/>
  <c r="I260" i="9"/>
  <c r="H260" i="9"/>
  <c r="G260" i="9"/>
  <c r="F260" i="9"/>
  <c r="E260" i="9"/>
  <c r="D260" i="9"/>
  <c r="C260" i="9"/>
  <c r="J18" i="11"/>
  <c r="I18" i="11"/>
  <c r="H18" i="11"/>
  <c r="G18" i="11"/>
  <c r="F18" i="11"/>
  <c r="E18" i="11"/>
  <c r="D18" i="11"/>
  <c r="C18" i="11"/>
  <c r="J15" i="11"/>
  <c r="J14" i="11"/>
  <c r="J13" i="11"/>
  <c r="J12" i="11"/>
  <c r="J11" i="11"/>
  <c r="J10" i="11"/>
  <c r="J9" i="11"/>
  <c r="E15" i="11"/>
  <c r="E14" i="11"/>
  <c r="E13" i="11"/>
  <c r="E12" i="11"/>
  <c r="E11" i="11"/>
  <c r="E10" i="11"/>
  <c r="E9" i="11"/>
  <c r="I37" i="8"/>
  <c r="I43" i="8"/>
  <c r="H43" i="8"/>
  <c r="G43" i="8"/>
  <c r="F43" i="8"/>
  <c r="E43" i="8"/>
  <c r="D43" i="8"/>
  <c r="C43" i="8"/>
  <c r="I22" i="8"/>
  <c r="H22" i="8"/>
  <c r="G22" i="8"/>
  <c r="F22" i="8"/>
  <c r="E22" i="8"/>
  <c r="D22" i="8"/>
  <c r="C22" i="8"/>
  <c r="E40" i="8"/>
  <c r="E39" i="8"/>
  <c r="E38" i="8"/>
  <c r="H37" i="8"/>
  <c r="E37" i="8"/>
  <c r="H20" i="8"/>
  <c r="H11" i="8"/>
  <c r="E20" i="8"/>
  <c r="I20" i="8"/>
  <c r="I11" i="8"/>
  <c r="E11" i="8"/>
  <c r="G41" i="7"/>
  <c r="F41" i="7"/>
  <c r="C22" i="6"/>
  <c r="F22" i="6" s="1"/>
  <c r="G22" i="6" s="1"/>
  <c r="C23" i="6"/>
  <c r="F23" i="6" s="1"/>
  <c r="G23" i="6" s="1"/>
  <c r="E10" i="6"/>
  <c r="E8" i="6" s="1"/>
  <c r="D10" i="6"/>
  <c r="F28" i="6"/>
  <c r="F27" i="6"/>
  <c r="F26" i="6"/>
  <c r="G26" i="6" s="1"/>
  <c r="F25" i="6"/>
  <c r="F24" i="6"/>
  <c r="F21" i="6"/>
  <c r="F20" i="6"/>
  <c r="F17" i="6"/>
  <c r="F16" i="6"/>
  <c r="G16" i="6" s="1"/>
  <c r="F15" i="6"/>
  <c r="G15" i="6" s="1"/>
  <c r="F14" i="6"/>
  <c r="F13" i="6"/>
  <c r="G13" i="6" s="1"/>
  <c r="F12" i="6"/>
  <c r="G12" i="6" s="1"/>
  <c r="C10" i="6"/>
  <c r="E19" i="6"/>
  <c r="D19" i="6"/>
  <c r="G28" i="6"/>
  <c r="G27" i="6"/>
  <c r="G25" i="6"/>
  <c r="G24" i="6"/>
  <c r="G21" i="6"/>
  <c r="G20" i="6"/>
  <c r="G17" i="6"/>
  <c r="G14" i="6"/>
  <c r="F29" i="3"/>
  <c r="F34" i="3"/>
  <c r="F28" i="3"/>
  <c r="F23" i="3"/>
  <c r="F21" i="3"/>
  <c r="F16" i="3"/>
  <c r="F10" i="3"/>
  <c r="C27" i="4"/>
  <c r="C31" i="4"/>
  <c r="D22" i="4"/>
  <c r="C20" i="4"/>
  <c r="C14" i="4"/>
  <c r="D8" i="6" l="1"/>
  <c r="C19" i="6"/>
  <c r="C8" i="6" s="1"/>
  <c r="F19" i="6"/>
  <c r="F11" i="6"/>
  <c r="G19" i="6"/>
  <c r="D33" i="4"/>
  <c r="F10" i="6" l="1"/>
  <c r="F8" i="6" s="1"/>
  <c r="G11" i="6"/>
  <c r="G10" i="6"/>
  <c r="G8" i="6" s="1"/>
  <c r="D64" i="1" l="1"/>
  <c r="C64" i="1"/>
  <c r="D60" i="1"/>
  <c r="C60" i="1"/>
  <c r="D27" i="1"/>
  <c r="C27" i="1"/>
  <c r="G54" i="2"/>
  <c r="F54" i="2"/>
  <c r="G52" i="2"/>
  <c r="F52" i="2"/>
  <c r="G35" i="2"/>
  <c r="F35" i="2"/>
  <c r="G18" i="2"/>
  <c r="F18" i="2"/>
  <c r="C35" i="2"/>
  <c r="B35" i="2"/>
  <c r="C33" i="2"/>
  <c r="B33" i="2"/>
  <c r="C26" i="2"/>
  <c r="C24" i="2"/>
  <c r="B24" i="2"/>
  <c r="C18" i="2"/>
  <c r="B18" i="2"/>
</calcChain>
</file>

<file path=xl/sharedStrings.xml><?xml version="1.0" encoding="utf-8"?>
<sst xmlns="http://schemas.openxmlformats.org/spreadsheetml/2006/main" count="1073" uniqueCount="681">
  <si>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</si>
  <si>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</si>
  <si>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</si>
  <si>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</si>
  <si>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</si>
  <si>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</si>
  <si>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</si>
  <si>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</si>
  <si>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</si>
  <si>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</si>
  <si>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</si>
  <si>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</si>
  <si>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</si>
  <si>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</si>
  <si>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</si>
  <si>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</si>
  <si>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</si>
  <si>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</si>
  <si>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</si>
  <si>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</si>
  <si>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</si>
  <si>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</si>
  <si>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</si>
  <si>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</si>
  <si>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</si>
  <si>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</si>
  <si>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</si>
  <si>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</si>
  <si>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</si>
  <si>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</si>
  <si>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</si>
  <si>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</si>
  <si>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</si>
  <si>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</si>
  <si>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</si>
  <si>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</si>
  <si>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</si>
  <si>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</si>
  <si>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</si>
  <si>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</si>
  <si>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</si>
  <si>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</si>
  <si>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</si>
  <si>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</si>
  <si>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</si>
  <si>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</si>
  <si>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</si>
  <si>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</si>
  <si>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</si>
  <si>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</si>
  <si>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</si>
  <si>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</si>
  <si>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</si>
  <si>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</si>
  <si>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</si>
  <si>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ETCA-I-01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</si>
  <si>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</si>
  <si>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</si>
  <si>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</si>
  <si>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</si>
  <si>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</si>
  <si>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</si>
  <si>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</si>
  <si>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</si>
  <si>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</si>
  <si>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</si>
  <si>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</si>
  <si>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</si>
  <si>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</si>
  <si>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</si>
  <si>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</si>
  <si>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</si>
  <si>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</si>
  <si>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</si>
  <si>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</si>
  <si>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</si>
  <si>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</si>
  <si>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</si>
  <si>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</si>
  <si>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</si>
  <si>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</si>
  <si>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</si>
  <si>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</si>
  <si>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</si>
  <si>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</si>
  <si>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</si>
  <si>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</si>
  <si>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</si>
  <si>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</si>
  <si>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</si>
  <si>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</si>
  <si>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</si>
  <si>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</si>
  <si>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</si>
  <si>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</si>
  <si>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</si>
  <si>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</si>
  <si>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</si>
  <si>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</si>
  <si>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</si>
  <si>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</si>
  <si>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</si>
  <si>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</si>
  <si>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</si>
  <si>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</si>
  <si>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</si>
  <si>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</si>
  <si>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</si>
  <si>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</si>
  <si>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</si>
  <si>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</si>
  <si>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</si>
  <si>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</si>
  <si>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MOVIMIENTOS</t>
  </si>
  <si>
    <t>SALDOS</t>
  </si>
  <si>
    <t>EFECTIVO Y EQUIVALENTE</t>
  </si>
  <si>
    <t>S a l d o   I n i c i a l</t>
  </si>
  <si>
    <t>Ingresos</t>
  </si>
  <si>
    <t>Ingreso Federal</t>
  </si>
  <si>
    <t>Ingresos Propios (Estado y Propios)</t>
  </si>
  <si>
    <t>Devolución de Recursos</t>
  </si>
  <si>
    <t>Productos Financieros</t>
  </si>
  <si>
    <t>Ingresos Estraordinarios</t>
  </si>
  <si>
    <t>Traspaso de Cuentas</t>
  </si>
  <si>
    <t>Total Ingresos</t>
  </si>
  <si>
    <t xml:space="preserve">D i s p o n i b l e </t>
  </si>
  <si>
    <t>Egresos</t>
  </si>
  <si>
    <t>Gasto de Operación</t>
  </si>
  <si>
    <t>Traspaso entre Cuentas</t>
  </si>
  <si>
    <t>Gastos por Comprobar</t>
  </si>
  <si>
    <t>S a l d o   F i n a l</t>
  </si>
  <si>
    <t>TRIMESTRE: PRIMERO 2014</t>
  </si>
  <si>
    <t>ETCA-I-01-A</t>
  </si>
  <si>
    <t>ETCA-I-01-B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</si>
  <si>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</si>
  <si>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</si>
  <si>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</si>
  <si>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</si>
  <si>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</si>
  <si>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</si>
  <si>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</si>
  <si>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</si>
  <si>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</si>
  <si>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Cambios en la Hacienda Pública / Patrimonio Neto del Ejercicio 20XN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</si>
  <si>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</si>
  <si>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</si>
  <si>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</si>
  <si>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</si>
  <si>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</si>
  <si>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</si>
  <si>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</si>
  <si>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</si>
  <si>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</si>
  <si>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</si>
  <si>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</si>
  <si>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ETCA-I-03</t>
  </si>
  <si>
    <t>ETCA-I-02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</si>
  <si>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</si>
  <si>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</si>
  <si>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</si>
  <si>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</si>
  <si>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</si>
  <si>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</si>
  <si>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</si>
  <si>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</si>
  <si>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</si>
  <si>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</si>
  <si>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</si>
  <si>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</si>
  <si>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</si>
  <si>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</si>
  <si>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</si>
  <si>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</si>
  <si>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</si>
  <si>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</si>
  <si>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</si>
  <si>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</si>
  <si>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</si>
  <si>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ETCA-I-07</t>
  </si>
  <si>
    <t>ETCA-I-06</t>
  </si>
  <si>
    <t>Estado Analítico de Ingresos</t>
  </si>
  <si>
    <t>Rubros de los Ingresos</t>
  </si>
  <si>
    <t>Ingresos Estimado</t>
  </si>
  <si>
    <t>Ampliaciones y Reducciones</t>
  </si>
  <si>
    <t>Ingresos Modificado</t>
  </si>
  <si>
    <t>(3= 1 +2)</t>
  </si>
  <si>
    <t>Ingresos Devengado</t>
  </si>
  <si>
    <t>Ingresos Recaudado</t>
  </si>
  <si>
    <t>% de Avance de la Recaudación:</t>
  </si>
  <si>
    <t>(5/3)</t>
  </si>
  <si>
    <t>Ingresos Excedentes</t>
  </si>
  <si>
    <t>(5-1)</t>
  </si>
  <si>
    <t>Corriente</t>
  </si>
  <si>
    <t>Capital</t>
  </si>
  <si>
    <t>Tributarios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</si>
  <si>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</si>
  <si>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</si>
  <si>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</si>
  <si>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</si>
  <si>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</si>
  <si>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 Ecológicos</t>
  </si>
  <si>
    <t>Accesorios</t>
  </si>
  <si>
    <t>Otros Impuestos</t>
  </si>
  <si>
    <t>Subtotal Tributarios</t>
  </si>
  <si>
    <t>No tributarios</t>
  </si>
  <si>
    <t>I. Derechos</t>
  </si>
  <si>
    <t>Ii. Productos</t>
  </si>
  <si>
    <t>Iii. Aprovechamientos</t>
  </si>
  <si>
    <t>Iv. Contribuciones de Mejoras</t>
  </si>
  <si>
    <t>Subtotal No Tributarios</t>
  </si>
  <si>
    <t>ETCA-I-08</t>
  </si>
  <si>
    <t>Estado Analítico del Ejercicio Presupuesto de Egresos</t>
  </si>
  <si>
    <t>Por Capítulo del Gasto</t>
  </si>
  <si>
    <t>Ejercicio del Presupuesto</t>
  </si>
  <si>
    <t>Egresos Aprobado</t>
  </si>
  <si>
    <t>Ampliaciones/ (Reducciones)</t>
  </si>
  <si>
    <t>Egresos Modificado</t>
  </si>
  <si>
    <t>Egresos Comprometido</t>
  </si>
  <si>
    <t>Egresos Devengado</t>
  </si>
  <si>
    <t>Egresos Ejercido</t>
  </si>
  <si>
    <t>Egreso Pagado</t>
  </si>
  <si>
    <t>Subejercicio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</si>
  <si>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</si>
  <si>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</si>
  <si>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</si>
  <si>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</si>
  <si>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</si>
  <si>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</si>
  <si>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</si>
  <si>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t>ETCA-I-09</t>
  </si>
  <si>
    <t>DP</t>
  </si>
  <si>
    <t>UR</t>
  </si>
  <si>
    <t>FL</t>
  </si>
  <si>
    <t>FN</t>
  </si>
  <si>
    <t>SF</t>
  </si>
  <si>
    <t>ER</t>
  </si>
  <si>
    <t>TP</t>
  </si>
  <si>
    <t>UG</t>
  </si>
  <si>
    <t>FF</t>
  </si>
  <si>
    <t>MT</t>
  </si>
  <si>
    <t>ANUAL</t>
  </si>
  <si>
    <t>ORIGINAL</t>
  </si>
  <si>
    <t>DEVENGADO</t>
  </si>
  <si>
    <t>REALIZADO</t>
  </si>
  <si>
    <t>ETCA-I-10</t>
  </si>
  <si>
    <t>Al 31 de Marzo de 2014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</si>
  <si>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</si>
  <si>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</si>
  <si>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Del 01 de Enero al 31 de Marzo de 2014</t>
  </si>
  <si>
    <t>Sistema Estatal de Evaluación</t>
  </si>
  <si>
    <t xml:space="preserve"> </t>
  </si>
  <si>
    <t>Por Partida del Gasto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</si>
  <si>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</si>
  <si>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</si>
  <si>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</si>
  <si>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</si>
  <si>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</si>
  <si>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</si>
  <si>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Honorarios asimilables a salarios</t>
  </si>
  <si>
    <t xml:space="preserve">Honorarios   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</si>
  <si>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</si>
  <si>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</si>
  <si>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</si>
  <si>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</si>
  <si>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Partida/Descripción</t>
  </si>
  <si>
    <t>No</t>
  </si>
  <si>
    <t>Formato</t>
  </si>
  <si>
    <t>Observaciones</t>
  </si>
  <si>
    <t>ETCA-I-04</t>
  </si>
  <si>
    <t>ETCA-I-05</t>
  </si>
  <si>
    <t>ETCA-I-9/A</t>
  </si>
  <si>
    <t>Estado de Posicion Financiers</t>
  </si>
  <si>
    <t>Esstado de Actividades</t>
  </si>
  <si>
    <t xml:space="preserve">Estado de Variación de la Hacienda Pública </t>
  </si>
  <si>
    <t>Conrado</t>
  </si>
  <si>
    <t>Corujo</t>
  </si>
  <si>
    <t>Por Capitulo del Gasto</t>
  </si>
  <si>
    <t>Subsecretaria de Egresos</t>
  </si>
  <si>
    <t>Dirección General de Evaluación y Seguimiento del Gasto Público</t>
  </si>
  <si>
    <t>ETCA-I-11</t>
  </si>
  <si>
    <t>Informe sobre Pasivos Contingentes</t>
  </si>
  <si>
    <t>Notas a los Estados Financieros</t>
  </si>
  <si>
    <t>ETCA-I-12</t>
  </si>
  <si>
    <t>Gasto Por Categoría Programática, Metas y Programas</t>
  </si>
  <si>
    <t>Salvador</t>
  </si>
  <si>
    <t>Indicando Monto Aprobado</t>
  </si>
  <si>
    <t>ETCA-I-13</t>
  </si>
  <si>
    <t>Endeudamiento Neto</t>
  </si>
  <si>
    <t>José Corujo</t>
  </si>
  <si>
    <t>Interéses de la Deuda</t>
  </si>
  <si>
    <t>Flujo de Fondos</t>
  </si>
  <si>
    <t>ETCA-I-14</t>
  </si>
  <si>
    <t>Gasto Por Proyectos de Inversión</t>
  </si>
  <si>
    <t>Indicadores de Resultados</t>
  </si>
  <si>
    <t>ETCA-I-15</t>
  </si>
  <si>
    <t>SIIAF, Incorporar Momentos Contables.</t>
  </si>
  <si>
    <t>Dirección General de Deuda Pública.</t>
  </si>
  <si>
    <t>Responsable</t>
  </si>
  <si>
    <t>Descripción</t>
  </si>
  <si>
    <t>ETCA "Evaluación Trimestral Contabilidad Armonizada"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</si>
  <si>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</si>
  <si>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</si>
  <si>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</si>
  <si>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</si>
  <si>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</si>
  <si>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</si>
  <si>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Saldo Inicial del Ejercicio</t>
  </si>
  <si>
    <t>Evaluación de Informes Trimestrales 2014</t>
  </si>
  <si>
    <t>Saldo Final del Ejercicio</t>
  </si>
  <si>
    <r>
      <t xml:space="preserve">Ley General de Contabilidad Gubernamental  </t>
    </r>
    <r>
      <rPr>
        <b/>
        <sz val="10"/>
        <color theme="1"/>
        <rFont val="Calibri"/>
        <family val="2"/>
        <scheme val="minor"/>
      </rPr>
      <t>(DIC-2013)</t>
    </r>
  </si>
  <si>
    <t>Artículos del 44 al 59</t>
  </si>
  <si>
    <t>Considerar Saldo Inicial y Final del Ejercicio.</t>
  </si>
  <si>
    <t>Se muestra por capítulo.</t>
  </si>
  <si>
    <t>Se muestra por patida.</t>
  </si>
  <si>
    <t>ETCA-II-08</t>
  </si>
  <si>
    <t>ETCA-II-09</t>
  </si>
  <si>
    <t>ETCA-II-9/A</t>
  </si>
  <si>
    <t>ETCA-II-10</t>
  </si>
  <si>
    <t>ETCA-II-11</t>
  </si>
  <si>
    <t>ETCA-II-12</t>
  </si>
  <si>
    <t>ETCA-III-13</t>
  </si>
  <si>
    <t>ETCA-III-14</t>
  </si>
  <si>
    <t>ETCA-III-15</t>
  </si>
  <si>
    <t xml:space="preserve">Servicio de la Deuda Pública </t>
  </si>
  <si>
    <t>(Pesos)</t>
  </si>
  <si>
    <t>Periodo:</t>
  </si>
  <si>
    <t>Presupuesto</t>
  </si>
  <si>
    <t>Devengado</t>
  </si>
  <si>
    <t>Deuda de Largo Plazo</t>
  </si>
  <si>
    <t>Amortización de Capital</t>
  </si>
  <si>
    <t>Pago de Intereses</t>
  </si>
  <si>
    <t>Deuda de Corto Plazo</t>
  </si>
  <si>
    <t>Adeudos de Ejercicios Fiscales Anteriores</t>
  </si>
  <si>
    <t>Obligaciones Solidarias</t>
  </si>
  <si>
    <t xml:space="preserve">Servicio de Deuda </t>
  </si>
  <si>
    <t xml:space="preserve">     Total de Pasivos Circulantes</t>
  </si>
  <si>
    <t xml:space="preserve">     Total de Activos Circulantes</t>
  </si>
  <si>
    <t>Total Egresos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</si>
  <si>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</si>
  <si>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</si>
  <si>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</si>
  <si>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</si>
  <si>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</si>
  <si>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</si>
  <si>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</si>
  <si>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</si>
  <si>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</si>
  <si>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</si>
  <si>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</si>
  <si>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</si>
  <si>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</si>
  <si>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</si>
  <si>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</si>
  <si>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</si>
  <si>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(6)</t>
  </si>
  <si>
    <t>(7)</t>
  </si>
  <si>
    <t>(8)</t>
  </si>
  <si>
    <t>ACUMULADO</t>
  </si>
  <si>
    <t>GOBIERNO DEL ESTADO DE SONORA</t>
  </si>
  <si>
    <t>SECRETARIA DE HACIENDA</t>
  </si>
  <si>
    <t>SISTEMA ESTATAL DE EVALUACION</t>
  </si>
  <si>
    <t>INFORME DE AVANCE PROGRAMATICO-PRESUPUESTAL DEL EJERCICIO 2014</t>
  </si>
  <si>
    <t>DEPENDENCIA:</t>
  </si>
  <si>
    <t>CLAVE PROGRAMATICA</t>
  </si>
  <si>
    <t>D   E   S   C   R   I   P   C   I   O   N</t>
  </si>
  <si>
    <t>UNIDAD MEDIDA</t>
  </si>
  <si>
    <t>TRIMESTRE</t>
  </si>
  <si>
    <t>% AVANCE</t>
  </si>
  <si>
    <t>ES</t>
  </si>
  <si>
    <t>NUM</t>
  </si>
  <si>
    <t>TB</t>
  </si>
  <si>
    <t>MODIFICADO</t>
  </si>
  <si>
    <t>No.</t>
  </si>
  <si>
    <t>CONCEPTO</t>
  </si>
  <si>
    <t>DOCUMENTO FUENTE</t>
  </si>
  <si>
    <t>PERIODICIDAD</t>
  </si>
  <si>
    <t>REGISTRO</t>
  </si>
  <si>
    <t>CONTABLE</t>
  </si>
  <si>
    <t>PRESUPUESTAL</t>
  </si>
  <si>
    <t>CARGO</t>
  </si>
  <si>
    <t>ABONO</t>
  </si>
  <si>
    <r>
      <t>↭</t>
    </r>
    <r>
      <rPr>
        <sz val="8"/>
        <color theme="1"/>
        <rFont val="Arial Narrow"/>
        <family val="2"/>
      </rPr>
      <t xml:space="preserve"> </t>
    </r>
    <r>
      <rPr>
        <b/>
        <sz val="8"/>
        <color theme="1"/>
        <rFont val="Arial Narrow"/>
        <family val="2"/>
      </rPr>
      <t>Registros automáticos.</t>
    </r>
  </si>
  <si>
    <t>UNIVERSIDAD DE LA SIERRA</t>
  </si>
  <si>
    <t>2013-1</t>
  </si>
  <si>
    <t>UYNIVERSIDAD DE LA SIERRA</t>
  </si>
  <si>
    <t>Hacienda Pública / Patrimonio Neto Final del Ejercicio 2013-1</t>
  </si>
  <si>
    <t>Saldo Neto en la Hacienda Pública / Patrimonio 2014</t>
  </si>
  <si>
    <r>
      <t>(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2014-1</t>
    </r>
    <r>
      <rPr>
        <b/>
        <sz val="11"/>
        <color theme="1"/>
        <rFont val="Arial Narrow"/>
        <family val="2"/>
      </rPr>
      <t>)</t>
    </r>
  </si>
  <si>
    <r>
      <t>(</t>
    </r>
    <r>
      <rPr>
        <b/>
        <u/>
        <sz val="11"/>
        <color theme="1"/>
        <rFont val="Arial Narrow"/>
        <family val="2"/>
      </rPr>
      <t>2014-1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2014)</t>
    </r>
  </si>
  <si>
    <r>
      <t>(</t>
    </r>
    <r>
      <rPr>
        <b/>
        <u/>
        <sz val="11"/>
        <color theme="1"/>
        <rFont val="Arial Narrow"/>
        <family val="2"/>
      </rPr>
      <t>2014-1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>)</t>
    </r>
  </si>
  <si>
    <t>INFORMACIÓN  SOBRE PASIVOS CONTINGENTES</t>
  </si>
  <si>
    <t>México</t>
  </si>
  <si>
    <t>SERVICIOS PERSONALES</t>
  </si>
  <si>
    <t>Ayuda para energía eléctrica</t>
  </si>
  <si>
    <t>Remuneraciones al personal de carácter transitorio</t>
  </si>
  <si>
    <t>Prima Vacacional</t>
  </si>
  <si>
    <t>Gratificación de fin de año</t>
  </si>
  <si>
    <t>Compensaciones por ajuste de calendario</t>
  </si>
  <si>
    <t>Compensaciones por bono navideño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</si>
  <si>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</si>
  <si>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</si>
  <si>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</si>
  <si>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</si>
  <si>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de ISSSTESON</t>
  </si>
  <si>
    <t>Asignación para préstamo a corto plazo</t>
  </si>
  <si>
    <t>Asignación para préstamo prendarios</t>
  </si>
  <si>
    <t>Otras prestaciones de Seg. Social</t>
  </si>
  <si>
    <t>Cuotas para infraestructura, equipamiento y mantenimiento hospitalario</t>
  </si>
  <si>
    <t>Aportaciones a fondos de vivienda</t>
  </si>
  <si>
    <t>Cuotas al FOVISSSTESON</t>
  </si>
  <si>
    <t>Pagos por defunción, pensiones y jubilados.</t>
  </si>
  <si>
    <t>Otras prestaciones sociales y económicas</t>
  </si>
  <si>
    <t>Prestaciones contractuales</t>
  </si>
  <si>
    <t>Apoyo para canastilla de maternidad</t>
  </si>
  <si>
    <t>Ayuda para guardería a madres trabajadoras.</t>
  </si>
  <si>
    <t>Otras prestaciones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</si>
  <si>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</si>
  <si>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</si>
  <si>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</si>
  <si>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</si>
  <si>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</si>
  <si>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</si>
  <si>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</si>
  <si>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>Material impreso e información digital</t>
  </si>
  <si>
    <t>Material para información</t>
  </si>
  <si>
    <t>Material de Limpieza</t>
  </si>
  <si>
    <t>Materiales y útiles de enseñanza</t>
  </si>
  <si>
    <t>Materiales educativos</t>
  </si>
  <si>
    <t>Alimentos y utensilios</t>
  </si>
  <si>
    <t>Productos alimenticios para personas</t>
  </si>
  <si>
    <t>Productos Alimenticios para el personal</t>
  </si>
  <si>
    <t>Productos alimenticios para personas derivado de la prestación de servicios públicos en unidades de salud, educativas y otras</t>
  </si>
  <si>
    <t>Adquisición de agua potable</t>
  </si>
  <si>
    <t>Productos alimenticios, agropecuarios y forestales aquiridos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</si>
  <si>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</si>
  <si>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</si>
  <si>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</si>
  <si>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</si>
  <si>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</si>
  <si>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</si>
  <si>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</si>
  <si>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</si>
  <si>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</si>
  <si>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</si>
  <si>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</si>
  <si>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</si>
  <si>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Productos Químicos</t>
  </si>
  <si>
    <t>Fertilizantes, pesticidas y otros agroquímicos</t>
  </si>
  <si>
    <t>Medicinas y prod. Farmacéuticos</t>
  </si>
  <si>
    <t>Materiales, accesorios y suministros de laboratorio</t>
  </si>
  <si>
    <t>Fibras sintéticas, hules, plásticos y derivados</t>
  </si>
  <si>
    <t>Combustibles</t>
  </si>
  <si>
    <t>Lubricantes y aditivos</t>
  </si>
  <si>
    <t>Vestuarios, blancos, prendas de producción y artículos deportivos</t>
  </si>
  <si>
    <t>Vestuario y uniformes</t>
  </si>
  <si>
    <t>Prendas de seguridad y protección personal</t>
  </si>
  <si>
    <t>Artículos Deportivos</t>
  </si>
  <si>
    <t>Materiales y suministros para seguridad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</si>
  <si>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</si>
  <si>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</si>
  <si>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</si>
  <si>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</si>
  <si>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</si>
  <si>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</si>
  <si>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</si>
  <si>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trasporte</t>
  </si>
  <si>
    <t>SERVICIOS GENERALES</t>
  </si>
  <si>
    <t>Servicios básicos</t>
  </si>
  <si>
    <t>Energía eléctrica</t>
  </si>
  <si>
    <t>Servicio Energía Eléctrica</t>
  </si>
  <si>
    <t>Servicios e instalaciones para centros escolares</t>
  </si>
  <si>
    <t>Gas</t>
  </si>
  <si>
    <t>Agua</t>
  </si>
  <si>
    <t>Agua Potable</t>
  </si>
  <si>
    <t>Telefonía tradicional</t>
  </si>
  <si>
    <t>Telefonía celular</t>
  </si>
  <si>
    <t>Servicios de acceso a internet, redes y procesamientos de información</t>
  </si>
  <si>
    <t>Servicios postales y telegráficos</t>
  </si>
  <si>
    <t>Servicio Postal</t>
  </si>
  <si>
    <t>Servicio de arrendamiento</t>
  </si>
  <si>
    <t>Arrendamiento de Edificios</t>
  </si>
  <si>
    <t>Arrendamiento de mobiliario y equipo de administración, educacional y recreativo</t>
  </si>
  <si>
    <t>Arrendamiento de muebles, maquinaria y equipo</t>
  </si>
  <si>
    <t>Arrendamiento maquinaria, otros equipos y herramientas</t>
  </si>
  <si>
    <t>Arrendamiento de activos intangibles</t>
  </si>
  <si>
    <t>Patentes, regalías y otros</t>
  </si>
  <si>
    <t>Otros arrendamientos</t>
  </si>
  <si>
    <t>Servicios profesionales, científicos, técnicos y otros servicios</t>
  </si>
  <si>
    <t>Servicios legales, de contabilidad, auditorias y relacionados</t>
  </si>
  <si>
    <t>Servicios de consultoría en tecnologías de la información</t>
  </si>
  <si>
    <t>Servicios de informática</t>
  </si>
  <si>
    <t>Servicios de capacitación</t>
  </si>
  <si>
    <t>Servicios de apoyo administrativo, traducción, fotocopiado e impresión</t>
  </si>
  <si>
    <t>Impresiones y publicaciones oficiales</t>
  </si>
  <si>
    <t>Servicios de vigilancia</t>
  </si>
  <si>
    <t>Servicios Profesionales, científicos y técnicos integrales</t>
  </si>
  <si>
    <t>Servicios Profesionales, cientificos y tecnicos integrales</t>
  </si>
  <si>
    <t xml:space="preserve">Servicios integrales  </t>
  </si>
  <si>
    <t>Servicios financieros, bancarios y comerciales</t>
  </si>
  <si>
    <t>Servicios financieros y bancarios</t>
  </si>
  <si>
    <t>Seguros de bienes patrimoniales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</si>
  <si>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</si>
  <si>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</si>
  <si>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</si>
  <si>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</si>
  <si>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Mantenimiento y conservación de áreas deportivas</t>
  </si>
  <si>
    <t>Mantenimiento y conservación de planteles escolares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</si>
  <si>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</si>
  <si>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</si>
  <si>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escueles, laboratorios y talleres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</si>
  <si>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</si>
  <si>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</si>
  <si>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</si>
  <si>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</si>
  <si>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</si>
  <si>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</si>
  <si>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Mantenimiento y conservación de maquinaria y equipo</t>
  </si>
  <si>
    <t>Servicios de limpieza y manejo de desechos</t>
  </si>
  <si>
    <t>Servicios de comunicación social y publicidad</t>
  </si>
  <si>
    <t>Difusión por radio, televisión y otros medios de mensajes comerciales</t>
  </si>
  <si>
    <t>Difusión por radio, televisión y otros medios de mensajes comerciales para promover la venta de productos o servicios.</t>
  </si>
  <si>
    <t>Servicios de la industria fílmica del sonido y del video</t>
  </si>
  <si>
    <t>Servicios de la industria fílmica del sonido y del video.</t>
  </si>
  <si>
    <t>Servicios de traslado y viáticos</t>
  </si>
  <si>
    <t>Pasajes aéreos</t>
  </si>
  <si>
    <t>Pasajes terrestres</t>
  </si>
  <si>
    <t>Viáticos en el país</t>
  </si>
  <si>
    <t>Gastos de camino</t>
  </si>
  <si>
    <t>Servicios integrales de traslado y viáticos</t>
  </si>
  <si>
    <t>Otros servicios de traslado y hospedaje</t>
  </si>
  <si>
    <t>Cuotas</t>
  </si>
  <si>
    <t>Gastos para operativos y trabajos de campo en áreas rurales</t>
  </si>
  <si>
    <t>Servicios oficiales</t>
  </si>
  <si>
    <t>Gastos de ceremonial</t>
  </si>
  <si>
    <t>Gastos de orden social y cultural</t>
  </si>
  <si>
    <t>Congresos y convenciones</t>
  </si>
  <si>
    <t>Gastos de representación</t>
  </si>
  <si>
    <t>Gastos de atención y promoción</t>
  </si>
  <si>
    <t>Otros servicios generales</t>
  </si>
  <si>
    <t>Impuestos y derechos</t>
  </si>
  <si>
    <t>Penas, multas, accesorios y actualizaciones</t>
  </si>
  <si>
    <t>TRANSFERENCIAS, ASIGNACIONES, SUBSIDIOS Y OTRAS AYUDAS</t>
  </si>
  <si>
    <t>Ayudas sociales</t>
  </si>
  <si>
    <t>Becas y otras ayudas para programas de capacitación</t>
  </si>
  <si>
    <t>Becas de educación media y superior</t>
  </si>
  <si>
    <t>Fomento deportivo</t>
  </si>
  <si>
    <t>Apoyo a la investigación científica y tecnológica de instituciones académicas y sector público</t>
  </si>
  <si>
    <t>BIENES MUEBLES E INMUEBLES</t>
  </si>
  <si>
    <t>Mobiliario y equipo de administración</t>
  </si>
  <si>
    <t>Muebles de oficina y estantería</t>
  </si>
  <si>
    <t>Equipo de cómputo y tecnologías de la información</t>
  </si>
  <si>
    <t>Equipo de cómputo y de tecnologías de la información</t>
  </si>
  <si>
    <t>Otros mobiliarios y equipos de administración</t>
  </si>
  <si>
    <t>Equipos de administración</t>
  </si>
  <si>
    <t>Maquinaria, otros equipos y herramientas</t>
  </si>
  <si>
    <t>Maquinaría y equipo agropecuario</t>
  </si>
  <si>
    <t>Sistemas de aire acondicionado, calefacción y refrigeración industrial</t>
  </si>
  <si>
    <t>OBRA PÚBLICA</t>
  </si>
  <si>
    <t>Infraestructura y equipamiento en materia de educación superior</t>
  </si>
  <si>
    <t>INVERSIONES FINANCIERAS Y OTRAS PROVISIONES</t>
  </si>
  <si>
    <t>Inversiones en fideicomisos públicos financieros</t>
  </si>
  <si>
    <t>INFRAESTRUCTURA Y EQUIPAMIENTO EN MATERIA DE EDUCACIÓN SUPERIOR</t>
  </si>
  <si>
    <t>PIFI 2013</t>
  </si>
  <si>
    <t>PROMEP</t>
  </si>
  <si>
    <t>Becas de formc. universitarias de madres solteras</t>
  </si>
  <si>
    <t>SAGARHPA</t>
  </si>
  <si>
    <t>CONACYT</t>
  </si>
  <si>
    <t>INVERSIONES EN FIDEICOMISOS PÚBLICOS FINANCIEROS</t>
  </si>
  <si>
    <t>Fideicomiso Becas</t>
  </si>
  <si>
    <t>ENERO-MARZO 2014</t>
  </si>
  <si>
    <t>08</t>
  </si>
  <si>
    <t>SECRETARIA DE EDUCACIÓN Y CULTURA</t>
  </si>
  <si>
    <t/>
  </si>
  <si>
    <t>0831</t>
  </si>
  <si>
    <t>DIRECCION GENERAL DE EDUCACION MEDIA SUPERIOR Y SUPERIOR</t>
  </si>
  <si>
    <t>Desarrollo Social</t>
  </si>
  <si>
    <t>Educación</t>
  </si>
  <si>
    <t>2.5.03</t>
  </si>
  <si>
    <t>Educación Superior</t>
  </si>
  <si>
    <t>Sonora Educado</t>
  </si>
  <si>
    <t>E31</t>
  </si>
  <si>
    <t>Educar para competir</t>
  </si>
  <si>
    <t>E</t>
  </si>
  <si>
    <t>Prestación de servicios públicos</t>
  </si>
  <si>
    <t>E31E034</t>
  </si>
  <si>
    <t>Universidad de la Sierra "UNISIERRA"</t>
  </si>
  <si>
    <t>A</t>
  </si>
  <si>
    <t>Población Abierta</t>
  </si>
  <si>
    <t>06</t>
  </si>
  <si>
    <t>Sierra Alta</t>
  </si>
  <si>
    <t>C5</t>
  </si>
  <si>
    <t>Convenios de Educación</t>
  </si>
  <si>
    <t xml:space="preserve">Conducción del proceso de desarrollo de la Institución </t>
  </si>
  <si>
    <t>Celebrar reuniones del H. Órgano de gobierno</t>
  </si>
  <si>
    <t>Evento</t>
  </si>
  <si>
    <t>Conmemorar el aniversario de la Institución</t>
  </si>
  <si>
    <t>Atender los compromisos de la autoridad universitaria</t>
  </si>
  <si>
    <t>Administración del sistema de gestión de calidad</t>
  </si>
  <si>
    <t xml:space="preserve">Realizar acciones de mantenimiento y mejora continua del SGC </t>
  </si>
  <si>
    <t>Informe</t>
  </si>
  <si>
    <t>Mantenimiento y actualización, en su caso, del marco normativo institucional</t>
  </si>
  <si>
    <t>Atender asuntos de carácter legal y de normatividad</t>
  </si>
  <si>
    <t>Administración y desarrollo de las tecnologías de la información y las telecomunicaciones</t>
  </si>
  <si>
    <t>Proporcionar los servicios de voz y datos de la institución</t>
  </si>
  <si>
    <t>Brindar mantenimiento preventivo y correctivo de equipo de Cómputo y comunicaciones</t>
  </si>
  <si>
    <t>Actualizar la página web y de transparencia</t>
  </si>
  <si>
    <t xml:space="preserve">Revisión del control interno y desarrollo administrativo </t>
  </si>
  <si>
    <t>Administración de los recursos financieros, materiales y desarrollo humano</t>
  </si>
  <si>
    <t>Asegurar e informar del registro de las operaciones realizadas en el ejercicio del gasto y elaboración de nóminas.</t>
  </si>
  <si>
    <t>Proporcionar y asegurar los servicios básicos de la Institución</t>
  </si>
  <si>
    <t>Proporcionar mantenimiento a la Infraestructura de la Institución, equipos de transporte, hidráulicos, aires acondicionados e instalaciones eléctricas de la Institución</t>
  </si>
  <si>
    <t>Servicios</t>
  </si>
  <si>
    <t>Capacitación al personal administrativo y directivo</t>
  </si>
  <si>
    <t>Documento</t>
  </si>
  <si>
    <t>Apoyo a la Formación Integral del Estudiante</t>
  </si>
  <si>
    <t>Realización de actos artístico y culturales</t>
  </si>
  <si>
    <t>Actos de Vinculación</t>
  </si>
  <si>
    <t>Estudio de Egresados y Empleadores</t>
  </si>
  <si>
    <t>Actos para Difundir la Oferta Educativa</t>
  </si>
  <si>
    <t>Educación Continua</t>
  </si>
  <si>
    <t>Cursos</t>
  </si>
  <si>
    <t>Servicio Social</t>
  </si>
  <si>
    <t>Coordinación del Sistemas de Planeación Institución</t>
  </si>
  <si>
    <t>Seguimiento a programas de corto plazo</t>
  </si>
  <si>
    <t>Integrar carpetas de trabajo de sesiones el Consejo Directivo</t>
  </si>
  <si>
    <t>Integrar la estadística básica de Educación Superior</t>
  </si>
  <si>
    <t>Apoyo a Programas Educativos</t>
  </si>
  <si>
    <t xml:space="preserve">Estudio de Nueva Oferta Educativa </t>
  </si>
  <si>
    <t>Reporte</t>
  </si>
  <si>
    <t xml:space="preserve">Atención de Asuntos Académicos </t>
  </si>
  <si>
    <t>Desarrollo del Programa de Enseñanza del Inglés</t>
  </si>
  <si>
    <t>Capacitación de profesores en su área de desempeño (Inglés)</t>
  </si>
  <si>
    <t>Profesor</t>
  </si>
  <si>
    <t>Impartición de los Programas Educativos de la División de Ingeniería y Tecnologías</t>
  </si>
  <si>
    <t>Desarrollo del programa de formación teórica</t>
  </si>
  <si>
    <t>Desarrollo del programa de formación práctica</t>
  </si>
  <si>
    <t>Programa de visitas y/o prácticas de campo</t>
  </si>
  <si>
    <t>Visita</t>
  </si>
  <si>
    <t>Habilitación del profesorado en su área de desempeño</t>
  </si>
  <si>
    <t>Jornadas académicas y eventos académicos científicos</t>
  </si>
  <si>
    <t xml:space="preserve">Apoyo y Desarrollo para incrementar el número de PTC con perfil PROMEP </t>
  </si>
  <si>
    <t>Publicación</t>
  </si>
  <si>
    <t>Movilidad del Profesorado en otras IES nacionales e internacionales</t>
  </si>
  <si>
    <t>Movilidad estudiantil a nivel nacional e internacional</t>
  </si>
  <si>
    <t>Estudiante</t>
  </si>
  <si>
    <t>Atender gestiones y/o compromisos de la DIT</t>
  </si>
  <si>
    <t>Proyectos de investigación desarrollados por la DIT</t>
  </si>
  <si>
    <t>Proyecto</t>
  </si>
  <si>
    <t>Impartición de los Programas Educativos de la División de Ciencias Biológicas</t>
  </si>
  <si>
    <t>Desarrollo del Programa de Formación Teórica</t>
  </si>
  <si>
    <t>Capacitación de profesores en su área de desempeño</t>
  </si>
  <si>
    <t>Actividad</t>
  </si>
  <si>
    <t>Operación del Centro Acuícola</t>
  </si>
  <si>
    <t>Investigación de Hongos Comestibles</t>
  </si>
  <si>
    <t>Establecimiento del Parque Eco tecnológico Intercultural.</t>
  </si>
  <si>
    <t>PTC en Programa doctoral.</t>
  </si>
  <si>
    <t>Atender recomendaciones de CACEB</t>
  </si>
  <si>
    <t>Proyecto diversidad florística asociada a un tramo de la carretera Moctezuma-Mazocahui</t>
  </si>
  <si>
    <t>Proyecto prospección de enfermedades degenerativas en habitantes de localidades de la Sierra de Sonora</t>
  </si>
  <si>
    <t>Impartición de los Programas Educativos de la División de Ciencias Económico Administrativas</t>
  </si>
  <si>
    <t>Desarrollar el programa de formación teórica</t>
  </si>
  <si>
    <t xml:space="preserve">Apoyo y Desarrollo para mantener el numero de PTC con perfil PROMEP </t>
  </si>
  <si>
    <t>Seguimiento de Cuerpos Académicos en formación</t>
  </si>
  <si>
    <t>Desarrollar Líneas de Generación y Aplicación del Conocimiento</t>
  </si>
  <si>
    <t>Atender recomendaciones de organismos acreditadores de los programas académicos</t>
  </si>
  <si>
    <t>Estudios y Proyectos</t>
  </si>
  <si>
    <t>Producción de Sistemas Vegetales</t>
  </si>
  <si>
    <t>Administración de proyectos</t>
  </si>
  <si>
    <t>proyectos</t>
  </si>
  <si>
    <t>Administrar el sistema de control escolar</t>
  </si>
  <si>
    <t>Desarrollo del Procedimiento de Inscripción y Reinscripción</t>
  </si>
  <si>
    <t>Desarrollo del Procedimiento de titulación y Registro</t>
  </si>
  <si>
    <t>Desarrollo del Programa de Gestión y Seguimiento de Becas</t>
  </si>
  <si>
    <t>Servicio de apoyo a los estudiantes</t>
  </si>
  <si>
    <t>Operación del Centro Bibliotecario</t>
  </si>
  <si>
    <t>Operación del Centro de Cómputo</t>
  </si>
  <si>
    <t xml:space="preserve">Apoyo a la formación integral del estudiante </t>
  </si>
  <si>
    <t xml:space="preserve">Formación de 6 equipos deportivos institucionales </t>
  </si>
  <si>
    <t>Equipo</t>
  </si>
  <si>
    <t xml:space="preserve">Torneos deportivos internos </t>
  </si>
  <si>
    <t xml:space="preserve">Torneos deportivos externos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</si>
</sst>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#,##0_ ;[Red]\-\(#,##0\ \)"/>
    <numFmt numFmtId="167" formatCode="#,##0_ ;[Red]\-\(#,##0\)\ "/>
  </numFmts>
  <fonts count="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3"/>
      <name val="Calibri"/>
      <family val="2"/>
      <scheme val="minor"/>
    </font>
    <font>
      <sz val="11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0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6" fillId="0" borderId="0"/>
    <xf numFmtId="43" fontId="44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Font="1"/>
    <xf numFmtId="0" fontId="10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0" fillId="0" borderId="0" xfId="0" applyFont="1"/>
    <xf numFmtId="0" fontId="10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25" fillId="0" borderId="0" xfId="0" applyFont="1"/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/>
    <xf numFmtId="0" fontId="0" fillId="0" borderId="30" xfId="0" applyBorder="1"/>
    <xf numFmtId="0" fontId="0" fillId="0" borderId="31" xfId="0" applyBorder="1"/>
    <xf numFmtId="0" fontId="1" fillId="0" borderId="0" xfId="0" applyFont="1"/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Fill="1" applyBorder="1"/>
    <xf numFmtId="0" fontId="41" fillId="2" borderId="26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41" fillId="0" borderId="27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7" fillId="2" borderId="26" xfId="0" applyFont="1" applyFill="1" applyBorder="1" applyAlignment="1">
      <alignment horizontal="center"/>
    </xf>
    <xf numFmtId="0" fontId="33" fillId="0" borderId="26" xfId="0" applyFont="1" applyBorder="1"/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6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0" xfId="0" applyFont="1" applyBorder="1"/>
    <xf numFmtId="0" fontId="43" fillId="0" borderId="26" xfId="0" applyFont="1" applyBorder="1"/>
    <xf numFmtId="0" fontId="39" fillId="0" borderId="27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19" fillId="0" borderId="21" xfId="0" applyFont="1" applyBorder="1"/>
    <xf numFmtId="0" fontId="4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 vertical="justify" wrapText="1"/>
    </xf>
    <xf numFmtId="0" fontId="33" fillId="0" borderId="6" xfId="0" applyFont="1" applyBorder="1" applyAlignment="1">
      <alignment horizontal="left" vertical="justify" wrapText="1"/>
    </xf>
    <xf numFmtId="0" fontId="33" fillId="0" borderId="0" xfId="0" applyFont="1" applyBorder="1" applyAlignment="1">
      <alignment horizontal="left" vertical="justify" wrapText="1"/>
    </xf>
    <xf numFmtId="0" fontId="22" fillId="0" borderId="6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9" xfId="0" applyFont="1" applyBorder="1"/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6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20" fillId="0" borderId="2" xfId="0" applyFont="1" applyBorder="1" applyAlignment="1">
      <alignment horizontal="justify" vertical="top" wrapText="1"/>
    </xf>
    <xf numFmtId="0" fontId="18" fillId="0" borderId="3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justify" vertical="top" wrapText="1"/>
    </xf>
    <xf numFmtId="0" fontId="16" fillId="0" borderId="6" xfId="0" applyFont="1" applyBorder="1" applyAlignment="1">
      <alignment vertical="top" wrapText="1"/>
    </xf>
    <xf numFmtId="0" fontId="0" fillId="0" borderId="6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2" xfId="0" applyFont="1" applyBorder="1"/>
    <xf numFmtId="0" fontId="10" fillId="0" borderId="3" xfId="0" applyFont="1" applyBorder="1"/>
    <xf numFmtId="0" fontId="13" fillId="0" borderId="6" xfId="0" applyFont="1" applyBorder="1"/>
    <xf numFmtId="0" fontId="10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/>
    <xf numFmtId="0" fontId="9" fillId="0" borderId="6" xfId="0" applyFont="1" applyBorder="1"/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7" fillId="3" borderId="5" xfId="0" applyFont="1" applyFill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26" fillId="3" borderId="5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10" fillId="0" borderId="0" xfId="0" applyFont="1" applyAlignment="1"/>
    <xf numFmtId="0" fontId="7" fillId="3" borderId="6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justify" vertical="top"/>
    </xf>
    <xf numFmtId="0" fontId="19" fillId="3" borderId="6" xfId="0" applyFont="1" applyFill="1" applyBorder="1" applyAlignment="1">
      <alignment horizontal="justify" vertical="top"/>
    </xf>
    <xf numFmtId="0" fontId="13" fillId="3" borderId="7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justify" vertical="top"/>
    </xf>
    <xf numFmtId="0" fontId="19" fillId="3" borderId="8" xfId="0" applyFont="1" applyFill="1" applyBorder="1" applyAlignment="1">
      <alignment horizontal="justify" vertical="top"/>
    </xf>
    <xf numFmtId="0" fontId="3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justify" vertical="top"/>
    </xf>
    <xf numFmtId="0" fontId="45" fillId="3" borderId="3" xfId="0" applyFont="1" applyFill="1" applyBorder="1" applyAlignment="1">
      <alignment horizontal="center" vertical="top"/>
    </xf>
    <xf numFmtId="0" fontId="45" fillId="3" borderId="4" xfId="0" applyFont="1" applyFill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justify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justify" vertical="center"/>
    </xf>
    <xf numFmtId="0" fontId="27" fillId="3" borderId="7" xfId="0" applyFont="1" applyFill="1" applyBorder="1" applyAlignment="1">
      <alignment horizontal="justify" vertical="center"/>
    </xf>
    <xf numFmtId="0" fontId="8" fillId="3" borderId="6" xfId="0" applyFont="1" applyFill="1" applyBorder="1" applyAlignment="1">
      <alignment horizontal="justify" vertical="center"/>
    </xf>
    <xf numFmtId="0" fontId="28" fillId="3" borderId="7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10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9" fillId="0" borderId="2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9" fontId="20" fillId="0" borderId="6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3" fontId="32" fillId="0" borderId="21" xfId="0" applyNumberFormat="1" applyFont="1" applyBorder="1" applyAlignment="1">
      <alignment vertical="center" wrapText="1"/>
    </xf>
    <xf numFmtId="3" fontId="32" fillId="0" borderId="15" xfId="6" applyNumberFormat="1" applyFont="1" applyBorder="1" applyAlignment="1">
      <alignment horizontal="center" vertical="center" wrapText="1"/>
    </xf>
    <xf numFmtId="3" fontId="32" fillId="0" borderId="21" xfId="0" applyNumberFormat="1" applyFont="1" applyBorder="1" applyAlignment="1">
      <alignment horizontal="right" vertical="center" wrapText="1"/>
    </xf>
    <xf numFmtId="0" fontId="32" fillId="0" borderId="6" xfId="0" applyFont="1" applyBorder="1" applyAlignment="1">
      <alignment vertical="center"/>
    </xf>
    <xf numFmtId="3" fontId="32" fillId="0" borderId="7" xfId="6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3" fontId="32" fillId="0" borderId="34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/>
    <xf numFmtId="0" fontId="10" fillId="0" borderId="15" xfId="0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center" vertical="center" wrapText="1"/>
    </xf>
    <xf numFmtId="3" fontId="10" fillId="0" borderId="7" xfId="6" applyNumberFormat="1" applyFont="1" applyBorder="1" applyAlignment="1">
      <alignment horizontal="center" vertical="center" wrapText="1"/>
    </xf>
    <xf numFmtId="3" fontId="10" fillId="0" borderId="0" xfId="0" applyNumberFormat="1" applyFont="1"/>
    <xf numFmtId="49" fontId="30" fillId="0" borderId="0" xfId="7" applyNumberFormat="1" applyFont="1" applyAlignment="1">
      <alignment vertical="center"/>
    </xf>
    <xf numFmtId="0" fontId="30" fillId="0" borderId="0" xfId="7" applyFont="1" applyAlignment="1">
      <alignment vertical="center"/>
    </xf>
    <xf numFmtId="0" fontId="30" fillId="0" borderId="0" xfId="7" applyFont="1" applyAlignment="1">
      <alignment vertical="top"/>
    </xf>
    <xf numFmtId="0" fontId="30" fillId="0" borderId="0" xfId="7" applyFont="1" applyAlignment="1">
      <alignment horizontal="center" vertical="center"/>
    </xf>
    <xf numFmtId="49" fontId="48" fillId="0" borderId="0" xfId="7" applyNumberFormat="1" applyFont="1" applyAlignment="1">
      <alignment horizontal="centerContinuous" vertical="center"/>
    </xf>
    <xf numFmtId="0" fontId="30" fillId="0" borderId="0" xfId="7" applyFont="1" applyAlignment="1">
      <alignment horizontal="centerContinuous" vertical="center"/>
    </xf>
    <xf numFmtId="0" fontId="30" fillId="0" borderId="0" xfId="7" applyFont="1" applyAlignment="1">
      <alignment horizontal="centerContinuous" vertical="top"/>
    </xf>
    <xf numFmtId="49" fontId="31" fillId="0" borderId="0" xfId="7" applyNumberFormat="1" applyFont="1" applyAlignment="1">
      <alignment horizontal="centerContinuous" vertical="center"/>
    </xf>
    <xf numFmtId="49" fontId="30" fillId="0" borderId="0" xfId="7" applyNumberFormat="1" applyFont="1" applyAlignment="1">
      <alignment horizontal="centerContinuous" vertical="center"/>
    </xf>
    <xf numFmtId="49" fontId="49" fillId="0" borderId="0" xfId="7" applyNumberFormat="1" applyFont="1" applyAlignment="1">
      <alignment vertical="center"/>
    </xf>
    <xf numFmtId="0" fontId="49" fillId="0" borderId="0" xfId="7" applyFont="1" applyAlignment="1">
      <alignment vertical="center"/>
    </xf>
    <xf numFmtId="0" fontId="47" fillId="0" borderId="0" xfId="7" applyFont="1"/>
    <xf numFmtId="0" fontId="50" fillId="0" borderId="0" xfId="7" applyFont="1" applyAlignment="1">
      <alignment vertical="top"/>
    </xf>
    <xf numFmtId="0" fontId="47" fillId="0" borderId="0" xfId="7" applyFont="1" applyAlignment="1">
      <alignment vertical="top"/>
    </xf>
    <xf numFmtId="0" fontId="49" fillId="0" borderId="0" xfId="7" applyFont="1" applyAlignment="1">
      <alignment vertical="top"/>
    </xf>
    <xf numFmtId="0" fontId="49" fillId="0" borderId="0" xfId="7" applyFont="1" applyAlignment="1">
      <alignment horizontal="center" vertical="center"/>
    </xf>
    <xf numFmtId="0" fontId="30" fillId="0" borderId="0" xfId="7" applyFont="1" applyAlignment="1">
      <alignment horizontal="left" vertical="center"/>
    </xf>
    <xf numFmtId="0" fontId="51" fillId="0" borderId="0" xfId="7" applyFont="1" applyAlignment="1">
      <alignment horizontal="center" vertical="center"/>
    </xf>
    <xf numFmtId="49" fontId="30" fillId="0" borderId="37" xfId="7" applyNumberFormat="1" applyFont="1" applyBorder="1" applyAlignment="1">
      <alignment horizontal="centerContinuous" vertical="center"/>
    </xf>
    <xf numFmtId="0" fontId="30" fillId="0" borderId="38" xfId="7" applyFont="1" applyBorder="1" applyAlignment="1">
      <alignment horizontal="centerContinuous" vertical="center"/>
    </xf>
    <xf numFmtId="0" fontId="30" fillId="0" borderId="38" xfId="7" applyFont="1" applyBorder="1" applyAlignment="1">
      <alignment horizontal="centerContinuous" vertical="top"/>
    </xf>
    <xf numFmtId="0" fontId="30" fillId="0" borderId="26" xfId="7" applyFont="1" applyBorder="1" applyAlignment="1">
      <alignment horizontal="center" vertical="center"/>
    </xf>
    <xf numFmtId="0" fontId="30" fillId="0" borderId="30" xfId="7" applyFont="1" applyBorder="1" applyAlignment="1">
      <alignment horizontal="center" vertical="center"/>
    </xf>
    <xf numFmtId="0" fontId="53" fillId="0" borderId="44" xfId="7" applyFont="1" applyBorder="1" applyAlignment="1">
      <alignment vertical="top"/>
    </xf>
    <xf numFmtId="0" fontId="53" fillId="0" borderId="27" xfId="7" applyFont="1" applyBorder="1" applyAlignment="1">
      <alignment vertical="top"/>
    </xf>
    <xf numFmtId="0" fontId="53" fillId="0" borderId="27" xfId="7" applyFont="1" applyBorder="1" applyAlignment="1">
      <alignment horizontal="left" vertical="justify" wrapText="1"/>
    </xf>
    <xf numFmtId="0" fontId="53" fillId="0" borderId="27" xfId="7" applyFont="1" applyBorder="1" applyAlignment="1">
      <alignment horizontal="left" vertical="top" indent="1"/>
    </xf>
    <xf numFmtId="3" fontId="53" fillId="0" borderId="27" xfId="7" applyNumberFormat="1" applyFont="1" applyBorder="1" applyAlignment="1">
      <alignment vertical="top"/>
    </xf>
    <xf numFmtId="4" fontId="53" fillId="0" borderId="28" xfId="7" applyNumberFormat="1" applyFont="1" applyBorder="1" applyAlignment="1">
      <alignment vertical="top"/>
    </xf>
    <xf numFmtId="0" fontId="53" fillId="0" borderId="0" xfId="7" applyFont="1" applyAlignment="1">
      <alignment vertical="top"/>
    </xf>
    <xf numFmtId="0" fontId="53" fillId="0" borderId="45" xfId="7" applyFont="1" applyBorder="1" applyAlignment="1">
      <alignment vertical="top"/>
    </xf>
    <xf numFmtId="0" fontId="53" fillId="0" borderId="0" xfId="7" applyFont="1" applyBorder="1" applyAlignment="1">
      <alignment vertical="top"/>
    </xf>
    <xf numFmtId="0" fontId="53" fillId="0" borderId="0" xfId="7" applyFont="1" applyBorder="1" applyAlignment="1">
      <alignment horizontal="left" vertical="justify" wrapText="1"/>
    </xf>
    <xf numFmtId="0" fontId="53" fillId="0" borderId="0" xfId="7" applyFont="1" applyBorder="1" applyAlignment="1">
      <alignment horizontal="left" vertical="top" indent="1"/>
    </xf>
    <xf numFmtId="3" fontId="53" fillId="0" borderId="0" xfId="7" applyNumberFormat="1" applyFont="1" applyBorder="1" applyAlignment="1">
      <alignment vertical="top"/>
    </xf>
    <xf numFmtId="4" fontId="53" fillId="0" borderId="15" xfId="7" applyNumberFormat="1" applyFont="1" applyBorder="1" applyAlignment="1">
      <alignment vertical="top"/>
    </xf>
    <xf numFmtId="0" fontId="53" fillId="0" borderId="15" xfId="7" applyFont="1" applyBorder="1" applyAlignment="1">
      <alignment vertical="top"/>
    </xf>
    <xf numFmtId="0" fontId="53" fillId="0" borderId="46" xfId="7" applyFont="1" applyBorder="1" applyAlignment="1">
      <alignment vertical="top"/>
    </xf>
    <xf numFmtId="0" fontId="53" fillId="0" borderId="16" xfId="7" applyFont="1" applyBorder="1" applyAlignment="1">
      <alignment vertical="top"/>
    </xf>
    <xf numFmtId="0" fontId="53" fillId="0" borderId="16" xfId="7" applyFont="1" applyBorder="1" applyAlignment="1">
      <alignment horizontal="left" vertical="justify" wrapText="1"/>
    </xf>
    <xf numFmtId="0" fontId="53" fillId="0" borderId="16" xfId="7" applyFont="1" applyBorder="1" applyAlignment="1">
      <alignment horizontal="left" vertical="top" indent="1"/>
    </xf>
    <xf numFmtId="0" fontId="53" fillId="0" borderId="0" xfId="7" applyFont="1" applyAlignment="1">
      <alignment horizontal="left" vertical="justify" wrapText="1"/>
    </xf>
    <xf numFmtId="0" fontId="53" fillId="0" borderId="0" xfId="7" applyFont="1" applyAlignment="1">
      <alignment horizontal="left" vertical="top" indent="1"/>
    </xf>
    <xf numFmtId="0" fontId="53" fillId="0" borderId="0" xfId="7" applyFont="1" applyAlignment="1">
      <alignment horizontal="center" vertical="top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justify" vertical="top" wrapText="1"/>
    </xf>
    <xf numFmtId="0" fontId="54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justify" vertical="top" wrapText="1"/>
    </xf>
    <xf numFmtId="0" fontId="54" fillId="0" borderId="19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justify" vertical="top" wrapText="1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vertical="top" wrapText="1"/>
    </xf>
    <xf numFmtId="0" fontId="0" fillId="0" borderId="0" xfId="0" applyBorder="1"/>
    <xf numFmtId="165" fontId="0" fillId="0" borderId="0" xfId="8" applyNumberFormat="1" applyFont="1"/>
    <xf numFmtId="165" fontId="7" fillId="0" borderId="0" xfId="8" applyNumberFormat="1" applyFont="1" applyFill="1" applyBorder="1" applyAlignment="1">
      <alignment horizontal="center"/>
    </xf>
    <xf numFmtId="165" fontId="7" fillId="0" borderId="0" xfId="8" applyNumberFormat="1" applyFont="1" applyFill="1" applyBorder="1" applyAlignment="1">
      <alignment vertical="top"/>
    </xf>
    <xf numFmtId="165" fontId="7" fillId="0" borderId="0" xfId="8" applyNumberFormat="1" applyFont="1" applyFill="1" applyBorder="1" applyAlignment="1">
      <alignment horizontal="center" vertical="top"/>
    </xf>
    <xf numFmtId="165" fontId="7" fillId="0" borderId="0" xfId="8" applyNumberFormat="1" applyFont="1" applyFill="1" applyBorder="1" applyAlignment="1">
      <alignment vertical="top" wrapText="1"/>
    </xf>
    <xf numFmtId="165" fontId="0" fillId="0" borderId="0" xfId="8" applyNumberFormat="1" applyFont="1" applyBorder="1"/>
    <xf numFmtId="165" fontId="2" fillId="0" borderId="0" xfId="8" applyNumberFormat="1" applyFont="1" applyFill="1" applyBorder="1" applyAlignment="1">
      <alignment vertical="top"/>
    </xf>
    <xf numFmtId="165" fontId="21" fillId="0" borderId="3" xfId="8" applyNumberFormat="1" applyFont="1" applyBorder="1" applyAlignment="1">
      <alignment horizontal="center" vertical="top" wrapText="1"/>
    </xf>
    <xf numFmtId="165" fontId="22" fillId="0" borderId="0" xfId="8" applyNumberFormat="1" applyFont="1" applyBorder="1" applyAlignment="1">
      <alignment vertical="top" wrapText="1"/>
    </xf>
    <xf numFmtId="165" fontId="13" fillId="0" borderId="0" xfId="8" applyNumberFormat="1" applyFont="1" applyBorder="1" applyAlignment="1">
      <alignment vertical="top" wrapText="1"/>
    </xf>
    <xf numFmtId="165" fontId="33" fillId="0" borderId="0" xfId="8" applyNumberFormat="1" applyFont="1" applyBorder="1" applyAlignment="1">
      <alignment vertical="top" wrapText="1"/>
    </xf>
    <xf numFmtId="165" fontId="33" fillId="0" borderId="0" xfId="8" applyNumberFormat="1" applyFont="1" applyBorder="1" applyAlignment="1">
      <alignment vertical="justify" wrapText="1"/>
    </xf>
    <xf numFmtId="165" fontId="16" fillId="0" borderId="0" xfId="8" applyNumberFormat="1" applyFont="1" applyBorder="1" applyAlignment="1">
      <alignment vertical="top" wrapText="1"/>
    </xf>
    <xf numFmtId="165" fontId="24" fillId="0" borderId="0" xfId="8" applyNumberFormat="1" applyFont="1" applyBorder="1" applyAlignment="1">
      <alignment vertical="top" wrapText="1"/>
    </xf>
    <xf numFmtId="165" fontId="33" fillId="0" borderId="0" xfId="8" applyNumberFormat="1" applyFont="1" applyBorder="1" applyAlignment="1">
      <alignment horizontal="left" vertical="justify" wrapText="1"/>
    </xf>
    <xf numFmtId="165" fontId="23" fillId="0" borderId="0" xfId="8" applyNumberFormat="1" applyFont="1" applyBorder="1" applyAlignment="1">
      <alignment vertical="top" wrapText="1"/>
    </xf>
    <xf numFmtId="165" fontId="0" fillId="0" borderId="9" xfId="8" applyNumberFormat="1" applyFont="1" applyBorder="1"/>
    <xf numFmtId="49" fontId="21" fillId="0" borderId="3" xfId="8" applyNumberFormat="1" applyFont="1" applyBorder="1" applyAlignment="1">
      <alignment horizontal="center" vertical="top" wrapText="1"/>
    </xf>
    <xf numFmtId="165" fontId="21" fillId="0" borderId="4" xfId="8" applyNumberFormat="1" applyFont="1" applyBorder="1" applyAlignment="1">
      <alignment horizontal="center" vertical="top" wrapText="1"/>
    </xf>
    <xf numFmtId="165" fontId="33" fillId="0" borderId="7" xfId="8" applyNumberFormat="1" applyFont="1" applyBorder="1" applyAlignment="1">
      <alignment vertical="top" wrapText="1"/>
    </xf>
    <xf numFmtId="165" fontId="37" fillId="0" borderId="0" xfId="8" applyNumberFormat="1" applyFont="1" applyBorder="1" applyAlignment="1">
      <alignment vertical="top" wrapText="1"/>
    </xf>
    <xf numFmtId="165" fontId="37" fillId="0" borderId="7" xfId="8" applyNumberFormat="1" applyFont="1" applyBorder="1" applyAlignment="1">
      <alignment vertical="top" wrapText="1"/>
    </xf>
    <xf numFmtId="165" fontId="10" fillId="0" borderId="0" xfId="8" applyNumberFormat="1" applyFont="1" applyBorder="1" applyAlignment="1">
      <alignment horizontal="left" vertical="top"/>
    </xf>
    <xf numFmtId="165" fontId="10" fillId="0" borderId="7" xfId="8" applyNumberFormat="1" applyFont="1" applyBorder="1" applyAlignment="1">
      <alignment horizontal="left" vertical="top"/>
    </xf>
    <xf numFmtId="165" fontId="12" fillId="0" borderId="0" xfId="8" applyNumberFormat="1" applyFont="1" applyBorder="1" applyAlignment="1">
      <alignment horizontal="left" vertical="top"/>
    </xf>
    <xf numFmtId="165" fontId="12" fillId="0" borderId="7" xfId="8" applyNumberFormat="1" applyFont="1" applyBorder="1" applyAlignment="1">
      <alignment horizontal="left" vertical="top"/>
    </xf>
    <xf numFmtId="165" fontId="13" fillId="0" borderId="0" xfId="8" applyNumberFormat="1" applyFont="1" applyBorder="1" applyAlignment="1">
      <alignment horizontal="left" vertical="top"/>
    </xf>
    <xf numFmtId="165" fontId="13" fillId="0" borderId="7" xfId="8" applyNumberFormat="1" applyFont="1" applyBorder="1" applyAlignment="1">
      <alignment horizontal="left" vertical="top"/>
    </xf>
    <xf numFmtId="165" fontId="10" fillId="0" borderId="0" xfId="8" applyNumberFormat="1" applyFont="1" applyBorder="1"/>
    <xf numFmtId="165" fontId="10" fillId="0" borderId="0" xfId="0" applyNumberFormat="1" applyFont="1" applyBorder="1"/>
    <xf numFmtId="165" fontId="10" fillId="2" borderId="7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2" borderId="7" xfId="8" applyNumberFormat="1" applyFont="1" applyFill="1" applyBorder="1" applyAlignment="1">
      <alignment vertical="center"/>
    </xf>
    <xf numFmtId="165" fontId="26" fillId="3" borderId="7" xfId="8" applyNumberFormat="1" applyFont="1" applyFill="1" applyBorder="1" applyAlignment="1">
      <alignment horizontal="justify" vertical="center" wrapText="1"/>
    </xf>
    <xf numFmtId="165" fontId="17" fillId="3" borderId="7" xfId="8" applyNumberFormat="1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10" xfId="0" applyFont="1" applyFill="1" applyBorder="1" applyAlignment="1">
      <alignment horizontal="justify" vertical="center" wrapText="1"/>
    </xf>
    <xf numFmtId="165" fontId="7" fillId="3" borderId="0" xfId="8" applyNumberFormat="1" applyFont="1" applyFill="1" applyBorder="1" applyAlignment="1">
      <alignment horizontal="center" vertical="top"/>
    </xf>
    <xf numFmtId="165" fontId="7" fillId="3" borderId="7" xfId="8" applyNumberFormat="1" applyFont="1" applyFill="1" applyBorder="1" applyAlignment="1">
      <alignment horizontal="center" vertical="top"/>
    </xf>
    <xf numFmtId="165" fontId="13" fillId="3" borderId="0" xfId="8" applyNumberFormat="1" applyFont="1" applyFill="1" applyBorder="1" applyAlignment="1">
      <alignment horizontal="center" vertical="top"/>
    </xf>
    <xf numFmtId="165" fontId="13" fillId="3" borderId="7" xfId="8" applyNumberFormat="1" applyFont="1" applyFill="1" applyBorder="1" applyAlignment="1">
      <alignment horizontal="center" vertical="top"/>
    </xf>
    <xf numFmtId="165" fontId="11" fillId="3" borderId="0" xfId="8" applyNumberFormat="1" applyFont="1" applyFill="1" applyBorder="1" applyAlignment="1">
      <alignment horizontal="center" vertical="top"/>
    </xf>
    <xf numFmtId="165" fontId="11" fillId="3" borderId="7" xfId="8" applyNumberFormat="1" applyFont="1" applyFill="1" applyBorder="1" applyAlignment="1">
      <alignment horizontal="center" vertical="top"/>
    </xf>
    <xf numFmtId="165" fontId="8" fillId="3" borderId="0" xfId="8" applyNumberFormat="1" applyFont="1" applyFill="1" applyBorder="1" applyAlignment="1">
      <alignment horizontal="center" vertical="top"/>
    </xf>
    <xf numFmtId="165" fontId="8" fillId="3" borderId="7" xfId="8" applyNumberFormat="1" applyFont="1" applyFill="1" applyBorder="1" applyAlignment="1">
      <alignment horizontal="center" vertical="top"/>
    </xf>
    <xf numFmtId="165" fontId="8" fillId="3" borderId="0" xfId="8" applyNumberFormat="1" applyFont="1" applyFill="1" applyBorder="1" applyAlignment="1">
      <alignment horizontal="justify" vertical="top"/>
    </xf>
    <xf numFmtId="165" fontId="8" fillId="3" borderId="7" xfId="8" applyNumberFormat="1" applyFont="1" applyFill="1" applyBorder="1" applyAlignment="1">
      <alignment horizontal="justify" vertical="top"/>
    </xf>
    <xf numFmtId="165" fontId="13" fillId="3" borderId="0" xfId="8" applyNumberFormat="1" applyFont="1" applyFill="1" applyBorder="1" applyAlignment="1">
      <alignment horizontal="justify" vertical="top"/>
    </xf>
    <xf numFmtId="165" fontId="13" fillId="3" borderId="7" xfId="8" applyNumberFormat="1" applyFont="1" applyFill="1" applyBorder="1" applyAlignment="1">
      <alignment horizontal="justify" vertical="top"/>
    </xf>
    <xf numFmtId="165" fontId="8" fillId="3" borderId="9" xfId="8" applyNumberFormat="1" applyFont="1" applyFill="1" applyBorder="1" applyAlignment="1">
      <alignment horizontal="justify" vertical="top"/>
    </xf>
    <xf numFmtId="165" fontId="8" fillId="3" borderId="10" xfId="8" applyNumberFormat="1" applyFont="1" applyFill="1" applyBorder="1" applyAlignment="1">
      <alignment horizontal="justify" vertical="top"/>
    </xf>
    <xf numFmtId="165" fontId="8" fillId="3" borderId="7" xfId="8" applyNumberFormat="1" applyFont="1" applyFill="1" applyBorder="1" applyAlignment="1">
      <alignment horizontal="justify" vertical="center"/>
    </xf>
    <xf numFmtId="165" fontId="8" fillId="3" borderId="7" xfId="0" applyNumberFormat="1" applyFont="1" applyFill="1" applyBorder="1" applyAlignment="1">
      <alignment horizontal="justify" vertical="center"/>
    </xf>
    <xf numFmtId="165" fontId="11" fillId="3" borderId="7" xfId="0" applyNumberFormat="1" applyFont="1" applyFill="1" applyBorder="1" applyAlignment="1">
      <alignment horizontal="justify" vertical="center"/>
    </xf>
    <xf numFmtId="165" fontId="10" fillId="0" borderId="7" xfId="8" applyNumberFormat="1" applyFont="1" applyBorder="1" applyAlignment="1">
      <alignment horizontal="justify" vertical="top" wrapText="1"/>
    </xf>
    <xf numFmtId="165" fontId="20" fillId="0" borderId="1" xfId="0" applyNumberFormat="1" applyFont="1" applyFill="1" applyBorder="1" applyAlignment="1">
      <alignment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10" fillId="0" borderId="7" xfId="8" applyNumberFormat="1" applyFont="1" applyBorder="1" applyAlignment="1">
      <alignment horizontal="justify" vertical="center" wrapText="1"/>
    </xf>
    <xf numFmtId="165" fontId="10" fillId="0" borderId="5" xfId="8" applyNumberFormat="1" applyFont="1" applyBorder="1" applyAlignment="1">
      <alignment vertical="center" wrapText="1"/>
    </xf>
    <xf numFmtId="165" fontId="10" fillId="0" borderId="10" xfId="8" applyNumberFormat="1" applyFont="1" applyBorder="1" applyAlignment="1">
      <alignment horizontal="justify" vertical="center" wrapText="1"/>
    </xf>
    <xf numFmtId="10" fontId="10" fillId="0" borderId="0" xfId="6" applyNumberFormat="1" applyFont="1" applyBorder="1" applyAlignment="1">
      <alignment horizontal="right" vertical="center" wrapText="1"/>
    </xf>
    <xf numFmtId="10" fontId="10" fillId="0" borderId="9" xfId="6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horizontal="justify" vertical="center" wrapText="1"/>
    </xf>
    <xf numFmtId="10" fontId="10" fillId="0" borderId="17" xfId="6" applyNumberFormat="1" applyFont="1" applyBorder="1" applyAlignment="1">
      <alignment horizontal="right" vertical="center" wrapText="1"/>
    </xf>
    <xf numFmtId="10" fontId="10" fillId="0" borderId="14" xfId="6" applyNumberFormat="1" applyFont="1" applyBorder="1" applyAlignment="1">
      <alignment horizontal="right" vertical="center" wrapText="1"/>
    </xf>
    <xf numFmtId="165" fontId="7" fillId="0" borderId="10" xfId="8" applyNumberFormat="1" applyFont="1" applyBorder="1" applyAlignment="1">
      <alignment horizontal="justify" vertical="center" wrapText="1"/>
    </xf>
    <xf numFmtId="0" fontId="47" fillId="4" borderId="17" xfId="0" applyFont="1" applyFill="1" applyBorder="1" applyAlignment="1">
      <alignment horizontal="right" vertical="center" wrapText="1"/>
    </xf>
    <xf numFmtId="0" fontId="47" fillId="4" borderId="17" xfId="0" applyFont="1" applyFill="1" applyBorder="1" applyAlignment="1">
      <alignment vertical="center" wrapText="1"/>
    </xf>
    <xf numFmtId="165" fontId="47" fillId="4" borderId="14" xfId="8" applyNumberFormat="1" applyFont="1" applyFill="1" applyBorder="1" applyAlignment="1">
      <alignment horizontal="right" vertical="center"/>
    </xf>
    <xf numFmtId="0" fontId="30" fillId="0" borderId="31" xfId="0" applyFont="1" applyBorder="1" applyAlignment="1">
      <alignment horizontal="right" vertical="center" wrapText="1"/>
    </xf>
    <xf numFmtId="4" fontId="56" fillId="6" borderId="26" xfId="0" applyNumberFormat="1" applyFont="1" applyFill="1" applyBorder="1" applyAlignment="1">
      <alignment horizontal="left" vertical="center" wrapText="1"/>
    </xf>
    <xf numFmtId="165" fontId="20" fillId="0" borderId="31" xfId="8" applyNumberFormat="1" applyFont="1" applyFill="1" applyBorder="1" applyAlignment="1">
      <alignment vertical="center"/>
    </xf>
    <xf numFmtId="165" fontId="20" fillId="4" borderId="26" xfId="8" applyNumberFormat="1" applyFont="1" applyFill="1" applyBorder="1" applyAlignment="1">
      <alignment vertical="center"/>
    </xf>
    <xf numFmtId="4" fontId="56" fillId="0" borderId="26" xfId="0" applyNumberFormat="1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vertical="top" wrapText="1"/>
    </xf>
    <xf numFmtId="165" fontId="16" fillId="0" borderId="31" xfId="8" applyNumberFormat="1" applyFont="1" applyFill="1" applyBorder="1" applyAlignment="1">
      <alignment vertical="center"/>
    </xf>
    <xf numFmtId="165" fontId="16" fillId="4" borderId="26" xfId="8" applyNumberFormat="1" applyFont="1" applyFill="1" applyBorder="1" applyAlignment="1">
      <alignment vertical="center"/>
    </xf>
    <xf numFmtId="43" fontId="16" fillId="0" borderId="31" xfId="8" applyNumberFormat="1" applyFont="1" applyFill="1" applyBorder="1" applyAlignment="1">
      <alignment vertical="center"/>
    </xf>
    <xf numFmtId="3" fontId="30" fillId="4" borderId="31" xfId="8" applyNumberFormat="1" applyFont="1" applyFill="1" applyBorder="1" applyAlignment="1">
      <alignment horizontal="right" vertical="center"/>
    </xf>
    <xf numFmtId="166" fontId="30" fillId="0" borderId="31" xfId="8" applyNumberFormat="1" applyFont="1" applyFill="1" applyBorder="1" applyAlignment="1">
      <alignment vertical="center"/>
    </xf>
    <xf numFmtId="0" fontId="30" fillId="4" borderId="31" xfId="0" applyFont="1" applyFill="1" applyBorder="1" applyAlignment="1">
      <alignment horizontal="left" vertical="center" wrapText="1"/>
    </xf>
    <xf numFmtId="0" fontId="0" fillId="4" borderId="31" xfId="0" applyNumberFormat="1" applyFont="1" applyFill="1" applyBorder="1" applyAlignment="1">
      <alignment vertical="center" wrapText="1"/>
    </xf>
    <xf numFmtId="0" fontId="30" fillId="0" borderId="26" xfId="0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vertical="top" wrapText="1"/>
    </xf>
    <xf numFmtId="166" fontId="32" fillId="0" borderId="31" xfId="8" applyNumberFormat="1" applyFont="1" applyFill="1" applyBorder="1" applyAlignment="1">
      <alignment vertical="center"/>
    </xf>
    <xf numFmtId="0" fontId="47" fillId="4" borderId="17" xfId="0" applyFont="1" applyFill="1" applyBorder="1" applyAlignment="1">
      <alignment horizontal="left" vertical="center" wrapText="1"/>
    </xf>
    <xf numFmtId="165" fontId="47" fillId="4" borderId="17" xfId="8" applyNumberFormat="1" applyFont="1" applyFill="1" applyBorder="1" applyAlignment="1">
      <alignment horizontal="right" vertical="center"/>
    </xf>
    <xf numFmtId="0" fontId="57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0" fillId="0" borderId="26" xfId="0" applyNumberFormat="1" applyFont="1" applyBorder="1" applyAlignment="1">
      <alignment vertical="top" wrapText="1"/>
    </xf>
    <xf numFmtId="0" fontId="30" fillId="4" borderId="26" xfId="0" applyFont="1" applyFill="1" applyBorder="1" applyAlignment="1">
      <alignment horizontal="left" vertical="center" wrapText="1"/>
    </xf>
    <xf numFmtId="0" fontId="0" fillId="4" borderId="26" xfId="0" applyFill="1" applyBorder="1" applyAlignment="1">
      <alignment vertical="center" wrapText="1"/>
    </xf>
    <xf numFmtId="165" fontId="16" fillId="4" borderId="31" xfId="8" applyNumberFormat="1" applyFont="1" applyFill="1" applyBorder="1" applyAlignment="1">
      <alignment vertical="center"/>
    </xf>
    <xf numFmtId="0" fontId="0" fillId="4" borderId="26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67" fontId="16" fillId="4" borderId="26" xfId="8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167" fontId="20" fillId="4" borderId="26" xfId="8" applyNumberFormat="1" applyFont="1" applyFill="1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50" xfId="0" applyFont="1" applyBorder="1" applyAlignment="1">
      <alignment vertical="center" wrapText="1"/>
    </xf>
    <xf numFmtId="0" fontId="16" fillId="0" borderId="0" xfId="0" applyFont="1"/>
    <xf numFmtId="165" fontId="16" fillId="0" borderId="0" xfId="0" applyNumberFormat="1" applyFont="1"/>
    <xf numFmtId="0" fontId="30" fillId="4" borderId="26" xfId="0" applyFont="1" applyFill="1" applyBorder="1" applyAlignment="1">
      <alignment horizontal="left"/>
    </xf>
    <xf numFmtId="165" fontId="16" fillId="0" borderId="26" xfId="8" applyNumberFormat="1" applyFont="1" applyFill="1" applyBorder="1" applyAlignment="1">
      <alignment vertical="center"/>
    </xf>
    <xf numFmtId="43" fontId="16" fillId="0" borderId="31" xfId="8" applyFont="1" applyFill="1" applyBorder="1" applyAlignment="1">
      <alignment vertical="center"/>
    </xf>
    <xf numFmtId="43" fontId="30" fillId="4" borderId="31" xfId="8" applyFont="1" applyFill="1" applyBorder="1" applyAlignment="1">
      <alignment horizontal="right" vertical="center"/>
    </xf>
    <xf numFmtId="0" fontId="30" fillId="4" borderId="26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left"/>
    </xf>
    <xf numFmtId="0" fontId="10" fillId="0" borderId="16" xfId="0" applyFont="1" applyBorder="1"/>
    <xf numFmtId="165" fontId="53" fillId="0" borderId="0" xfId="8" applyNumberFormat="1" applyFont="1" applyBorder="1" applyAlignment="1">
      <alignment vertical="top"/>
    </xf>
    <xf numFmtId="165" fontId="53" fillId="0" borderId="15" xfId="8" applyNumberFormat="1" applyFont="1" applyBorder="1" applyAlignment="1">
      <alignment vertical="top"/>
    </xf>
    <xf numFmtId="165" fontId="53" fillId="0" borderId="16" xfId="8" applyNumberFormat="1" applyFont="1" applyBorder="1" applyAlignment="1">
      <alignment vertical="top"/>
    </xf>
    <xf numFmtId="165" fontId="53" fillId="0" borderId="29" xfId="8" applyNumberFormat="1" applyFont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165" fontId="10" fillId="0" borderId="6" xfId="8" applyNumberFormat="1" applyFont="1" applyBorder="1" applyAlignment="1">
      <alignment horizontal="justify" vertical="top" wrapText="1"/>
    </xf>
    <xf numFmtId="165" fontId="10" fillId="0" borderId="7" xfId="8" applyNumberFormat="1" applyFont="1" applyBorder="1" applyAlignment="1">
      <alignment horizontal="justify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justify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0" fillId="0" borderId="26" xfId="7" applyFont="1" applyBorder="1" applyAlignment="1">
      <alignment horizontal="center" vertical="center"/>
    </xf>
    <xf numFmtId="0" fontId="30" fillId="0" borderId="30" xfId="7" applyFont="1" applyBorder="1" applyAlignment="1">
      <alignment horizontal="center" vertical="center"/>
    </xf>
    <xf numFmtId="0" fontId="30" fillId="5" borderId="26" xfId="7" applyFont="1" applyFill="1" applyBorder="1" applyAlignment="1">
      <alignment horizontal="center" vertical="center"/>
    </xf>
    <xf numFmtId="0" fontId="30" fillId="5" borderId="30" xfId="7" applyFont="1" applyFill="1" applyBorder="1" applyAlignment="1">
      <alignment horizontal="center" vertical="center"/>
    </xf>
    <xf numFmtId="0" fontId="47" fillId="0" borderId="0" xfId="7" applyFont="1" applyAlignment="1">
      <alignment horizontal="right" vertical="center"/>
    </xf>
    <xf numFmtId="0" fontId="30" fillId="0" borderId="0" xfId="7" applyFont="1"/>
    <xf numFmtId="0" fontId="52" fillId="0" borderId="38" xfId="7" applyFont="1" applyBorder="1" applyAlignment="1">
      <alignment horizontal="center" vertical="center"/>
    </xf>
    <xf numFmtId="0" fontId="52" fillId="0" borderId="26" xfId="7" applyFont="1" applyBorder="1" applyAlignment="1">
      <alignment horizontal="center" vertical="center"/>
    </xf>
    <xf numFmtId="0" fontId="52" fillId="0" borderId="30" xfId="7" applyFont="1" applyBorder="1" applyAlignment="1">
      <alignment horizontal="center" vertical="center"/>
    </xf>
    <xf numFmtId="0" fontId="30" fillId="0" borderId="38" xfId="7" applyFont="1" applyBorder="1" applyAlignment="1">
      <alignment horizontal="center" vertical="center" wrapText="1"/>
    </xf>
    <xf numFmtId="0" fontId="30" fillId="0" borderId="26" xfId="7" applyFont="1" applyBorder="1" applyAlignment="1">
      <alignment horizontal="center" vertical="center" wrapText="1"/>
    </xf>
    <xf numFmtId="0" fontId="30" fillId="0" borderId="30" xfId="7" applyFont="1" applyBorder="1" applyAlignment="1">
      <alignment horizontal="center" vertical="center" wrapText="1"/>
    </xf>
    <xf numFmtId="0" fontId="30" fillId="0" borderId="39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 wrapText="1"/>
    </xf>
    <xf numFmtId="0" fontId="30" fillId="0" borderId="43" xfId="7" applyFont="1" applyBorder="1" applyAlignment="1">
      <alignment horizontal="center" vertical="center" wrapText="1"/>
    </xf>
    <xf numFmtId="49" fontId="30" fillId="0" borderId="40" xfId="7" applyNumberFormat="1" applyFont="1" applyBorder="1" applyAlignment="1">
      <alignment horizontal="center" vertical="center"/>
    </xf>
    <xf numFmtId="49" fontId="30" fillId="0" borderId="42" xfId="7" applyNumberFormat="1" applyFont="1" applyBorder="1" applyAlignment="1">
      <alignment horizontal="center" vertical="center"/>
    </xf>
    <xf numFmtId="0" fontId="42" fillId="0" borderId="27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49" fontId="30" fillId="0" borderId="0" xfId="7" applyNumberFormat="1" applyFont="1" applyAlignment="1">
      <alignment horizontal="center" vertical="center"/>
    </xf>
  </cellXfs>
  <cellStyles count="9">
    <cellStyle name="Euro" xfId="2"/>
    <cellStyle name="Euro 2" xfId="3"/>
    <cellStyle name="Euro 3" xfId="4"/>
    <cellStyle name="Millares" xfId="8" builtinId="3"/>
    <cellStyle name="Normal" xfId="0" builtinId="0"/>
    <cellStyle name="Normal 2" xfId="1"/>
    <cellStyle name="Normal 3" xfId="7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333867</xdr:colOff>
      <xdr:row>3</xdr:row>
      <xdr:rowOff>152878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7220442" y="7434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3</xdr:col>
      <xdr:colOff>195946</xdr:colOff>
      <xdr:row>0</xdr:row>
      <xdr:rowOff>9525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311246" y="9525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38100</xdr:rowOff>
    </xdr:from>
    <xdr:to>
      <xdr:col>7</xdr:col>
      <xdr:colOff>695325</xdr:colOff>
      <xdr:row>1</xdr:row>
      <xdr:rowOff>66675</xdr:rowOff>
    </xdr:to>
    <xdr:sp macro="" textlink="">
      <xdr:nvSpPr>
        <xdr:cNvPr id="2" name="1 CuadroTexto"/>
        <xdr:cNvSpPr txBox="1"/>
      </xdr:nvSpPr>
      <xdr:spPr>
        <a:xfrm>
          <a:off x="7086600" y="38100"/>
          <a:ext cx="7810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/>
            <a:t>ETCA-II-11</a:t>
          </a:r>
        </a:p>
      </xdr:txBody>
    </xdr:sp>
    <xdr:clientData/>
  </xdr:twoCellAnchor>
  <xdr:twoCellAnchor>
    <xdr:from>
      <xdr:col>5</xdr:col>
      <xdr:colOff>476249</xdr:colOff>
      <xdr:row>2</xdr:row>
      <xdr:rowOff>219076</xdr:rowOff>
    </xdr:from>
    <xdr:to>
      <xdr:col>7</xdr:col>
      <xdr:colOff>752474</xdr:colOff>
      <xdr:row>3</xdr:row>
      <xdr:rowOff>180975</xdr:rowOff>
    </xdr:to>
    <xdr:sp macro="" textlink="">
      <xdr:nvSpPr>
        <xdr:cNvPr id="3" name="2 CuadroTexto"/>
        <xdr:cNvSpPr txBox="1"/>
      </xdr:nvSpPr>
      <xdr:spPr>
        <a:xfrm>
          <a:off x="6124574" y="571501"/>
          <a:ext cx="180022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ES" sz="1100" b="1"/>
            <a:t>TRIMESTRE: PRIMERO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304800</xdr:colOff>
      <xdr:row>3</xdr:row>
      <xdr:rowOff>152878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3705225" y="7434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3</xdr:col>
      <xdr:colOff>214996</xdr:colOff>
      <xdr:row>0</xdr:row>
      <xdr:rowOff>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4786996" y="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95250</xdr:colOff>
      <xdr:row>3</xdr:row>
      <xdr:rowOff>133828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4867275" y="16578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4</xdr:col>
      <xdr:colOff>525808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59833" y="9239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228600</xdr:colOff>
      <xdr:row>3</xdr:row>
      <xdr:rowOff>133828</xdr:rowOff>
    </xdr:from>
    <xdr:ext cx="2089483" cy="254557"/>
    <xdr:sp macro="" textlink="">
      <xdr:nvSpPr>
        <xdr:cNvPr id="6" name="5 CuadroTexto"/>
        <xdr:cNvSpPr txBox="1"/>
      </xdr:nvSpPr>
      <xdr:spPr>
        <a:xfrm>
          <a:off x="5619750" y="72437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2</xdr:col>
      <xdr:colOff>306733</xdr:colOff>
      <xdr:row>0</xdr:row>
      <xdr:rowOff>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83135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495300</xdr:colOff>
      <xdr:row>3</xdr:row>
      <xdr:rowOff>152878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5238750" y="7434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6</xdr:col>
      <xdr:colOff>20983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4598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247650</xdr:colOff>
      <xdr:row>3</xdr:row>
      <xdr:rowOff>152878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5105400" y="7434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6</xdr:col>
      <xdr:colOff>325783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1700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695325</xdr:colOff>
      <xdr:row>3</xdr:row>
      <xdr:rowOff>171928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6657975" y="76247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8</xdr:col>
      <xdr:colOff>67530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7858980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714375</xdr:colOff>
      <xdr:row>4</xdr:row>
      <xdr:rowOff>171928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8334375" y="76247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9</xdr:col>
      <xdr:colOff>77055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9525855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714375</xdr:colOff>
      <xdr:row>4</xdr:row>
      <xdr:rowOff>171928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8334375" y="76247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8</xdr:col>
      <xdr:colOff>690105</xdr:colOff>
      <xdr:row>0</xdr:row>
      <xdr:rowOff>0</xdr:rowOff>
    </xdr:from>
    <xdr:ext cx="1046953" cy="416781"/>
    <xdr:sp macro="" textlink="">
      <xdr:nvSpPr>
        <xdr:cNvPr id="4" name="3 CuadroTexto"/>
        <xdr:cNvSpPr txBox="1"/>
      </xdr:nvSpPr>
      <xdr:spPr>
        <a:xfrm>
          <a:off x="7871955" y="923626"/>
          <a:ext cx="1046953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A12" sqref="A12"/>
    </sheetView>
  </sheetViews>
  <sheetFormatPr baseColWidth="10" defaultColWidth="11.42578125" defaultRowHeight="15" x14ac:dyDescent="0.25"/>
  <cols>
    <col min="1" max="1" width="50.7109375" style="1" customWidth="1"/>
    <col min="2" max="2" width="13" style="308" bestFit="1" customWidth="1"/>
    <col min="3" max="3" width="13" style="308" customWidth="1"/>
    <col min="4" max="4" width="0.42578125" style="1" hidden="1" customWidth="1"/>
    <col min="5" max="5" width="50.7109375" style="1" customWidth="1"/>
    <col min="6" max="7" width="11.28515625" style="1" customWidth="1"/>
    <col min="8" max="16384" width="11.42578125" style="1"/>
  </cols>
  <sheetData>
    <row r="1" spans="1:7" x14ac:dyDescent="0.25">
      <c r="A1" s="67"/>
      <c r="C1" s="309" t="s">
        <v>249</v>
      </c>
      <c r="D1" s="69"/>
      <c r="E1" s="69"/>
      <c r="G1" s="68" t="s">
        <v>55</v>
      </c>
    </row>
    <row r="2" spans="1:7" x14ac:dyDescent="0.25">
      <c r="B2" s="310"/>
      <c r="C2" s="311" t="s">
        <v>382</v>
      </c>
      <c r="D2" s="67"/>
      <c r="E2" s="67"/>
      <c r="F2" s="67"/>
      <c r="G2" s="67"/>
    </row>
    <row r="3" spans="1:7" x14ac:dyDescent="0.25">
      <c r="B3" s="312"/>
      <c r="C3" s="311" t="s">
        <v>56</v>
      </c>
      <c r="D3" s="66"/>
      <c r="E3" s="66"/>
      <c r="F3" s="66"/>
      <c r="G3" s="66"/>
    </row>
    <row r="4" spans="1:7" x14ac:dyDescent="0.25">
      <c r="A4" s="66"/>
      <c r="C4" s="311" t="s">
        <v>245</v>
      </c>
      <c r="D4" s="67"/>
      <c r="E4" s="67"/>
      <c r="F4" s="66"/>
      <c r="G4" s="66"/>
    </row>
    <row r="5" spans="1:7" ht="15.75" thickBot="1" x14ac:dyDescent="0.3">
      <c r="A5" s="66"/>
      <c r="B5" s="313"/>
      <c r="C5" s="314" t="s">
        <v>144</v>
      </c>
      <c r="D5" s="87"/>
      <c r="E5" s="87"/>
      <c r="F5" s="66"/>
      <c r="G5" s="68" t="s">
        <v>131</v>
      </c>
    </row>
    <row r="6" spans="1:7" x14ac:dyDescent="0.25">
      <c r="A6" s="88" t="s">
        <v>57</v>
      </c>
      <c r="B6" s="325">
        <v>2014</v>
      </c>
      <c r="C6" s="315" t="s">
        <v>383</v>
      </c>
      <c r="D6" s="89"/>
      <c r="E6" s="90" t="s">
        <v>58</v>
      </c>
      <c r="F6" s="325">
        <v>2014</v>
      </c>
      <c r="G6" s="326" t="s">
        <v>383</v>
      </c>
    </row>
    <row r="7" spans="1:7" x14ac:dyDescent="0.25">
      <c r="A7" s="76"/>
      <c r="B7" s="316"/>
      <c r="C7" s="316"/>
      <c r="D7" s="59"/>
      <c r="E7" s="77"/>
      <c r="F7" s="77"/>
      <c r="G7" s="78"/>
    </row>
    <row r="8" spans="1:7" x14ac:dyDescent="0.25">
      <c r="A8" s="79" t="s">
        <v>59</v>
      </c>
      <c r="B8" s="317"/>
      <c r="C8" s="317"/>
      <c r="D8" s="59"/>
      <c r="E8" s="80" t="s">
        <v>60</v>
      </c>
      <c r="F8" s="80"/>
      <c r="G8" s="81"/>
    </row>
    <row r="9" spans="1:7" ht="16.5" x14ac:dyDescent="0.25">
      <c r="A9" s="75" t="s">
        <v>61</v>
      </c>
      <c r="B9" s="318">
        <v>7627035</v>
      </c>
      <c r="C9" s="318">
        <v>5263641</v>
      </c>
      <c r="D9" s="60"/>
      <c r="E9" s="73" t="s">
        <v>62</v>
      </c>
      <c r="F9" s="318">
        <v>978318</v>
      </c>
      <c r="G9" s="327">
        <v>5248548</v>
      </c>
    </row>
    <row r="10" spans="1:7" ht="16.5" x14ac:dyDescent="0.25">
      <c r="A10" s="75" t="s">
        <v>63</v>
      </c>
      <c r="B10" s="318"/>
      <c r="C10" s="318"/>
      <c r="D10" s="60"/>
      <c r="E10" s="73" t="s">
        <v>64</v>
      </c>
      <c r="F10" s="318"/>
      <c r="G10" s="327"/>
    </row>
    <row r="11" spans="1:7" ht="16.5" x14ac:dyDescent="0.25">
      <c r="A11" s="75" t="s">
        <v>65</v>
      </c>
      <c r="B11" s="318">
        <v>701710</v>
      </c>
      <c r="C11" s="318">
        <v>2913823</v>
      </c>
      <c r="D11" s="60"/>
      <c r="E11" s="74" t="s">
        <v>66</v>
      </c>
      <c r="F11" s="318"/>
      <c r="G11" s="327"/>
    </row>
    <row r="12" spans="1:7" ht="16.5" x14ac:dyDescent="0.25">
      <c r="A12" s="75" t="s">
        <v>67</v>
      </c>
      <c r="B12" s="318"/>
      <c r="C12" s="318"/>
      <c r="D12" s="60"/>
      <c r="E12" s="73" t="s">
        <v>68</v>
      </c>
      <c r="F12" s="318"/>
      <c r="G12" s="327"/>
    </row>
    <row r="13" spans="1:7" ht="16.5" x14ac:dyDescent="0.25">
      <c r="A13" s="75" t="s">
        <v>69</v>
      </c>
      <c r="B13" s="318"/>
      <c r="C13" s="318"/>
      <c r="D13" s="60"/>
      <c r="E13" s="73" t="s">
        <v>70</v>
      </c>
      <c r="F13" s="318"/>
      <c r="G13" s="327"/>
    </row>
    <row r="14" spans="1:7" ht="33" x14ac:dyDescent="0.25">
      <c r="A14" s="55" t="s">
        <v>71</v>
      </c>
      <c r="B14" s="319"/>
      <c r="C14" s="319"/>
      <c r="D14" s="60"/>
      <c r="E14" s="56" t="s">
        <v>72</v>
      </c>
      <c r="F14" s="318">
        <v>3719952</v>
      </c>
      <c r="G14" s="327">
        <v>168187</v>
      </c>
    </row>
    <row r="15" spans="1:7" ht="16.5" x14ac:dyDescent="0.25">
      <c r="A15" s="75" t="s">
        <v>73</v>
      </c>
      <c r="B15" s="318"/>
      <c r="C15" s="318"/>
      <c r="D15" s="60"/>
      <c r="E15" s="73" t="s">
        <v>74</v>
      </c>
      <c r="F15" s="318"/>
      <c r="G15" s="327"/>
    </row>
    <row r="16" spans="1:7" ht="16.5" x14ac:dyDescent="0.25">
      <c r="A16" s="57"/>
      <c r="B16" s="320"/>
      <c r="C16" s="320"/>
      <c r="D16" s="59"/>
      <c r="E16" s="73" t="s">
        <v>75</v>
      </c>
      <c r="F16" s="318"/>
      <c r="G16" s="327"/>
    </row>
    <row r="17" spans="1:7" ht="16.5" x14ac:dyDescent="0.25">
      <c r="A17" s="57"/>
      <c r="B17" s="320"/>
      <c r="C17" s="320"/>
      <c r="D17" s="59"/>
      <c r="E17" s="59"/>
      <c r="F17" s="318"/>
      <c r="G17" s="327"/>
    </row>
    <row r="18" spans="1:7" ht="16.5" x14ac:dyDescent="0.25">
      <c r="A18" s="82" t="s">
        <v>336</v>
      </c>
      <c r="B18" s="323">
        <f>SUM(B9:B17)</f>
        <v>8328745</v>
      </c>
      <c r="C18" s="323">
        <f>SUM(C9:C17)</f>
        <v>8177464</v>
      </c>
      <c r="D18" s="59"/>
      <c r="E18" s="71" t="s">
        <v>335</v>
      </c>
      <c r="F18" s="328">
        <f>SUM(F9:F17)</f>
        <v>4698270</v>
      </c>
      <c r="G18" s="329">
        <f>SUM(G9:G17)</f>
        <v>5416735</v>
      </c>
    </row>
    <row r="19" spans="1:7" ht="16.5" x14ac:dyDescent="0.25">
      <c r="A19" s="57"/>
      <c r="B19" s="321"/>
      <c r="C19" s="321"/>
      <c r="D19" s="59"/>
      <c r="E19" s="70"/>
      <c r="F19" s="318"/>
      <c r="G19" s="327"/>
    </row>
    <row r="20" spans="1:7" ht="16.5" x14ac:dyDescent="0.25">
      <c r="A20" s="79" t="s">
        <v>76</v>
      </c>
      <c r="B20" s="317"/>
      <c r="C20" s="317"/>
      <c r="D20" s="59"/>
      <c r="E20" s="80" t="s">
        <v>77</v>
      </c>
      <c r="F20" s="318"/>
      <c r="G20" s="327"/>
    </row>
    <row r="21" spans="1:7" ht="16.5" x14ac:dyDescent="0.25">
      <c r="A21" s="75" t="s">
        <v>78</v>
      </c>
      <c r="B21" s="318">
        <v>71001</v>
      </c>
      <c r="C21" s="318">
        <v>71001</v>
      </c>
      <c r="D21" s="60"/>
      <c r="E21" s="73" t="s">
        <v>79</v>
      </c>
      <c r="F21" s="318"/>
      <c r="G21" s="327"/>
    </row>
    <row r="22" spans="1:7" ht="16.5" x14ac:dyDescent="0.25">
      <c r="A22" s="55" t="s">
        <v>80</v>
      </c>
      <c r="B22" s="319"/>
      <c r="C22" s="319"/>
      <c r="D22" s="60"/>
      <c r="E22" s="74" t="s">
        <v>81</v>
      </c>
      <c r="F22" s="318"/>
      <c r="G22" s="327"/>
    </row>
    <row r="23" spans="1:7" ht="16.5" x14ac:dyDescent="0.25">
      <c r="A23" s="75"/>
      <c r="B23" s="318"/>
      <c r="C23" s="318"/>
      <c r="D23" s="60"/>
      <c r="E23" s="73" t="s">
        <v>82</v>
      </c>
      <c r="F23" s="318"/>
      <c r="G23" s="327"/>
    </row>
    <row r="24" spans="1:7" ht="16.5" customHeight="1" x14ac:dyDescent="0.25">
      <c r="A24" s="55" t="s">
        <v>83</v>
      </c>
      <c r="B24" s="319">
        <f>52876778+611553</f>
        <v>53488331</v>
      </c>
      <c r="C24" s="322">
        <f>52876778+611553</f>
        <v>53488331</v>
      </c>
      <c r="D24" s="60"/>
      <c r="E24" s="73" t="s">
        <v>84</v>
      </c>
      <c r="F24" s="318"/>
      <c r="G24" s="327"/>
    </row>
    <row r="25" spans="1:7" ht="33" x14ac:dyDescent="0.25">
      <c r="A25" s="75"/>
      <c r="B25" s="318"/>
      <c r="C25" s="318"/>
      <c r="D25" s="60"/>
      <c r="E25" s="56" t="s">
        <v>85</v>
      </c>
      <c r="F25" s="318"/>
      <c r="G25" s="327"/>
    </row>
    <row r="26" spans="1:7" ht="16.5" x14ac:dyDescent="0.25">
      <c r="A26" s="75" t="s">
        <v>86</v>
      </c>
      <c r="B26" s="318">
        <v>31605379</v>
      </c>
      <c r="C26" s="318">
        <f>31200040</f>
        <v>31200040</v>
      </c>
      <c r="D26" s="60"/>
      <c r="E26" s="83"/>
      <c r="F26" s="318"/>
      <c r="G26" s="327"/>
    </row>
    <row r="27" spans="1:7" ht="16.5" x14ac:dyDescent="0.25">
      <c r="A27" s="75" t="s">
        <v>87</v>
      </c>
      <c r="B27" s="318"/>
      <c r="C27" s="318"/>
      <c r="D27" s="60"/>
      <c r="E27" s="73" t="s">
        <v>88</v>
      </c>
      <c r="F27" s="318"/>
      <c r="G27" s="327"/>
    </row>
    <row r="28" spans="1:7" ht="16.5" x14ac:dyDescent="0.25">
      <c r="A28" s="55" t="s">
        <v>89</v>
      </c>
      <c r="B28" s="319"/>
      <c r="C28" s="319"/>
      <c r="D28" s="60"/>
      <c r="E28" s="83"/>
      <c r="F28" s="318"/>
      <c r="G28" s="327"/>
    </row>
    <row r="29" spans="1:7" ht="14.45" x14ac:dyDescent="0.3">
      <c r="A29" s="75" t="s">
        <v>90</v>
      </c>
      <c r="B29" s="318"/>
      <c r="C29" s="318"/>
      <c r="D29" s="59"/>
      <c r="E29" s="86"/>
      <c r="F29" s="318"/>
      <c r="G29" s="327"/>
    </row>
    <row r="30" spans="1:7" ht="16.5" x14ac:dyDescent="0.25">
      <c r="A30" s="55" t="s">
        <v>92</v>
      </c>
      <c r="B30" s="319"/>
      <c r="C30" s="319"/>
      <c r="D30" s="59"/>
      <c r="E30" s="86"/>
      <c r="F30" s="318"/>
      <c r="G30" s="327"/>
    </row>
    <row r="31" spans="1:7" ht="14.45" x14ac:dyDescent="0.3">
      <c r="A31" s="75" t="s">
        <v>94</v>
      </c>
      <c r="B31" s="318"/>
      <c r="C31" s="318"/>
      <c r="D31" s="59"/>
      <c r="E31" s="86"/>
      <c r="F31" s="318"/>
      <c r="G31" s="327"/>
    </row>
    <row r="32" spans="1:7" ht="14.45" x14ac:dyDescent="0.3">
      <c r="A32" s="82"/>
      <c r="B32" s="321"/>
      <c r="C32" s="321"/>
      <c r="D32" s="59"/>
      <c r="E32" s="86"/>
      <c r="F32" s="318"/>
      <c r="G32" s="327"/>
    </row>
    <row r="33" spans="1:7" ht="14.45" x14ac:dyDescent="0.3">
      <c r="A33" s="82" t="s">
        <v>97</v>
      </c>
      <c r="B33" s="317">
        <f>SUM(B21:B32)</f>
        <v>85164711</v>
      </c>
      <c r="C33" s="317">
        <f>SUM(C21:C32)</f>
        <v>84759372</v>
      </c>
      <c r="D33" s="59"/>
      <c r="E33" s="70" t="s">
        <v>91</v>
      </c>
      <c r="F33" s="318"/>
      <c r="G33" s="327"/>
    </row>
    <row r="34" spans="1:7" ht="14.45" x14ac:dyDescent="0.3">
      <c r="A34" s="82"/>
      <c r="B34" s="321"/>
      <c r="C34" s="321"/>
      <c r="D34" s="59"/>
      <c r="E34" s="86"/>
      <c r="F34" s="318"/>
      <c r="G34" s="327"/>
    </row>
    <row r="35" spans="1:7" ht="14.45" x14ac:dyDescent="0.3">
      <c r="A35" s="79" t="s">
        <v>99</v>
      </c>
      <c r="B35" s="323">
        <f>B18+B33</f>
        <v>93493456</v>
      </c>
      <c r="C35" s="323">
        <f>C18+C33</f>
        <v>92936836</v>
      </c>
      <c r="D35" s="59"/>
      <c r="E35" s="80" t="s">
        <v>93</v>
      </c>
      <c r="F35" s="328">
        <f>F18+F33</f>
        <v>4698270</v>
      </c>
      <c r="G35" s="329">
        <f>G18+G33</f>
        <v>5416735</v>
      </c>
    </row>
    <row r="36" spans="1:7" ht="14.45" x14ac:dyDescent="0.3">
      <c r="A36" s="57"/>
      <c r="B36" s="320"/>
      <c r="C36" s="320"/>
      <c r="D36" s="59"/>
      <c r="E36" s="86"/>
      <c r="F36" s="318"/>
      <c r="G36" s="327"/>
    </row>
    <row r="37" spans="1:7" ht="16.5" x14ac:dyDescent="0.25">
      <c r="A37" s="57"/>
      <c r="B37" s="320"/>
      <c r="C37" s="320"/>
      <c r="D37" s="59"/>
      <c r="E37" s="84" t="s">
        <v>95</v>
      </c>
      <c r="F37" s="318"/>
      <c r="G37" s="327"/>
    </row>
    <row r="38" spans="1:7" ht="16.5" x14ac:dyDescent="0.25">
      <c r="A38" s="57"/>
      <c r="B38" s="320"/>
      <c r="C38" s="320"/>
      <c r="D38" s="59"/>
      <c r="E38" s="80" t="s">
        <v>96</v>
      </c>
      <c r="F38" s="318"/>
      <c r="G38" s="327"/>
    </row>
    <row r="39" spans="1:7" ht="14.45" x14ac:dyDescent="0.3">
      <c r="A39" s="57"/>
      <c r="B39" s="320"/>
      <c r="C39" s="320"/>
      <c r="D39" s="59"/>
      <c r="E39" s="73" t="s">
        <v>36</v>
      </c>
      <c r="F39" s="318">
        <v>85093710</v>
      </c>
      <c r="G39" s="327">
        <v>84688371</v>
      </c>
    </row>
    <row r="40" spans="1:7" ht="16.5" x14ac:dyDescent="0.25">
      <c r="A40" s="57"/>
      <c r="B40" s="320"/>
      <c r="C40" s="320"/>
      <c r="D40" s="59"/>
      <c r="E40" s="73" t="s">
        <v>98</v>
      </c>
      <c r="F40" s="318"/>
      <c r="G40" s="327"/>
    </row>
    <row r="41" spans="1:7" ht="16.5" x14ac:dyDescent="0.25">
      <c r="A41" s="57"/>
      <c r="B41" s="320"/>
      <c r="C41" s="320"/>
      <c r="D41" s="59"/>
      <c r="E41" s="73" t="s">
        <v>100</v>
      </c>
      <c r="F41" s="318"/>
      <c r="G41" s="327"/>
    </row>
    <row r="42" spans="1:7" ht="16.5" x14ac:dyDescent="0.25">
      <c r="A42" s="82"/>
      <c r="B42" s="321"/>
      <c r="C42" s="321"/>
      <c r="D42" s="59"/>
      <c r="E42" s="80" t="s">
        <v>101</v>
      </c>
      <c r="F42" s="318"/>
      <c r="G42" s="327"/>
    </row>
    <row r="43" spans="1:7" ht="16.5" x14ac:dyDescent="0.25">
      <c r="A43" s="82"/>
      <c r="B43" s="321"/>
      <c r="C43" s="321"/>
      <c r="D43" s="59"/>
      <c r="E43" s="73" t="s">
        <v>102</v>
      </c>
      <c r="F43" s="318">
        <v>914763</v>
      </c>
      <c r="G43" s="327">
        <v>-610834</v>
      </c>
    </row>
    <row r="44" spans="1:7" ht="16.5" x14ac:dyDescent="0.25">
      <c r="A44" s="82"/>
      <c r="B44" s="321"/>
      <c r="C44" s="321"/>
      <c r="D44" s="59"/>
      <c r="E44" s="73" t="s">
        <v>103</v>
      </c>
      <c r="F44" s="318">
        <v>2786712</v>
      </c>
      <c r="G44" s="327">
        <v>3442564</v>
      </c>
    </row>
    <row r="45" spans="1:7" ht="16.5" x14ac:dyDescent="0.25">
      <c r="A45" s="57"/>
      <c r="B45" s="320"/>
      <c r="C45" s="320"/>
      <c r="D45" s="59"/>
      <c r="E45" s="73" t="s">
        <v>104</v>
      </c>
      <c r="F45" s="318"/>
      <c r="G45" s="327"/>
    </row>
    <row r="46" spans="1:7" ht="16.5" x14ac:dyDescent="0.25">
      <c r="A46" s="57"/>
      <c r="B46" s="320"/>
      <c r="C46" s="320"/>
      <c r="D46" s="59"/>
      <c r="E46" s="73" t="s">
        <v>105</v>
      </c>
      <c r="F46" s="318"/>
      <c r="G46" s="327"/>
    </row>
    <row r="47" spans="1:7" ht="16.5" x14ac:dyDescent="0.25">
      <c r="A47" s="57"/>
      <c r="B47" s="320"/>
      <c r="C47" s="320"/>
      <c r="D47" s="59"/>
      <c r="E47" s="73" t="s">
        <v>106</v>
      </c>
      <c r="F47" s="318"/>
      <c r="G47" s="327"/>
    </row>
    <row r="48" spans="1:7" ht="33" x14ac:dyDescent="0.25">
      <c r="A48" s="57"/>
      <c r="B48" s="320"/>
      <c r="C48" s="320"/>
      <c r="D48" s="59"/>
      <c r="E48" s="54" t="s">
        <v>107</v>
      </c>
      <c r="F48" s="318"/>
      <c r="G48" s="327"/>
    </row>
    <row r="49" spans="1:7" ht="16.5" x14ac:dyDescent="0.25">
      <c r="A49" s="91"/>
      <c r="B49" s="320"/>
      <c r="C49" s="320"/>
      <c r="D49" s="58"/>
      <c r="E49" s="73" t="s">
        <v>108</v>
      </c>
      <c r="F49" s="318"/>
      <c r="G49" s="327"/>
    </row>
    <row r="50" spans="1:7" ht="16.5" x14ac:dyDescent="0.25">
      <c r="A50" s="92"/>
      <c r="B50" s="313"/>
      <c r="C50" s="313"/>
      <c r="D50" s="86"/>
      <c r="E50" s="73" t="s">
        <v>109</v>
      </c>
      <c r="F50" s="318"/>
      <c r="G50" s="327"/>
    </row>
    <row r="51" spans="1:7" ht="16.5" x14ac:dyDescent="0.25">
      <c r="A51" s="92"/>
      <c r="B51" s="313"/>
      <c r="C51" s="313"/>
      <c r="D51" s="86"/>
      <c r="E51" s="58"/>
      <c r="F51" s="318"/>
      <c r="G51" s="327"/>
    </row>
    <row r="52" spans="1:7" ht="16.5" x14ac:dyDescent="0.25">
      <c r="A52" s="92"/>
      <c r="B52" s="313"/>
      <c r="C52" s="313"/>
      <c r="D52" s="86"/>
      <c r="E52" s="85" t="s">
        <v>110</v>
      </c>
      <c r="F52" s="328">
        <f>SUM(F39:F51)</f>
        <v>88795185</v>
      </c>
      <c r="G52" s="329">
        <f>SUM(G39:G51)</f>
        <v>87520101</v>
      </c>
    </row>
    <row r="53" spans="1:7" ht="16.5" x14ac:dyDescent="0.25">
      <c r="A53" s="92"/>
      <c r="B53" s="313"/>
      <c r="C53" s="313"/>
      <c r="D53" s="86"/>
      <c r="E53" s="85"/>
      <c r="F53" s="318"/>
      <c r="G53" s="327"/>
    </row>
    <row r="54" spans="1:7" ht="16.5" x14ac:dyDescent="0.25">
      <c r="A54" s="92"/>
      <c r="B54" s="313"/>
      <c r="C54" s="313"/>
      <c r="D54" s="86"/>
      <c r="E54" s="80" t="s">
        <v>111</v>
      </c>
      <c r="F54" s="328">
        <f>F35+F52</f>
        <v>93493455</v>
      </c>
      <c r="G54" s="329">
        <f>G35+G52</f>
        <v>92936836</v>
      </c>
    </row>
    <row r="55" spans="1:7" ht="15.75" thickBot="1" x14ac:dyDescent="0.3">
      <c r="A55" s="93"/>
      <c r="B55" s="324"/>
      <c r="C55" s="324"/>
      <c r="D55" s="72"/>
      <c r="E55" s="72"/>
      <c r="F55" s="72"/>
      <c r="G55" s="94"/>
    </row>
  </sheetData>
  <autoFilter ref="A1:G49"/>
  <pageMargins left="0.27559055118110237" right="0.15748031496062992" top="0.39370078740157483" bottom="0.51181102362204722" header="0.31496062992125984" footer="0.31496062992125984"/>
  <pageSetup scale="6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A2" sqref="A2:I2"/>
    </sheetView>
  </sheetViews>
  <sheetFormatPr baseColWidth="10" defaultColWidth="11.42578125" defaultRowHeight="15" x14ac:dyDescent="0.25"/>
  <cols>
    <col min="1" max="1" width="2.85546875" style="211" customWidth="1"/>
    <col min="2" max="2" width="31.7109375" style="211" customWidth="1"/>
    <col min="3" max="9" width="13.7109375" style="132" customWidth="1"/>
    <col min="10" max="16384" width="11.42578125" style="132"/>
  </cols>
  <sheetData>
    <row r="1" spans="1:10" s="157" customFormat="1" x14ac:dyDescent="0.25">
      <c r="A1" s="429" t="s">
        <v>249</v>
      </c>
      <c r="B1" s="429"/>
      <c r="C1" s="429"/>
      <c r="D1" s="429"/>
      <c r="E1" s="429"/>
      <c r="F1" s="429"/>
      <c r="G1" s="429"/>
      <c r="H1" s="429"/>
      <c r="I1" s="429"/>
    </row>
    <row r="2" spans="1:10" s="158" customFormat="1" ht="15.75" x14ac:dyDescent="0.25">
      <c r="A2" s="429" t="s">
        <v>382</v>
      </c>
      <c r="B2" s="429"/>
      <c r="C2" s="429"/>
      <c r="D2" s="429"/>
      <c r="E2" s="429"/>
      <c r="F2" s="429"/>
      <c r="G2" s="429"/>
      <c r="H2" s="429"/>
      <c r="I2" s="429"/>
    </row>
    <row r="3" spans="1:10" s="158" customFormat="1" ht="15.75" x14ac:dyDescent="0.25">
      <c r="A3" s="429" t="s">
        <v>180</v>
      </c>
      <c r="B3" s="429"/>
      <c r="C3" s="429"/>
      <c r="D3" s="429"/>
      <c r="E3" s="429"/>
      <c r="F3" s="429"/>
      <c r="G3" s="429"/>
      <c r="H3" s="429"/>
      <c r="I3" s="429"/>
    </row>
    <row r="4" spans="1:10" s="158" customFormat="1" ht="15.75" x14ac:dyDescent="0.25">
      <c r="A4" s="429" t="s">
        <v>248</v>
      </c>
      <c r="B4" s="429"/>
      <c r="C4" s="429"/>
      <c r="D4" s="429"/>
      <c r="E4" s="429"/>
      <c r="F4" s="429"/>
      <c r="G4" s="429"/>
      <c r="H4" s="429"/>
      <c r="I4" s="429"/>
    </row>
    <row r="5" spans="1:10" s="159" customFormat="1" ht="15.75" thickBot="1" x14ac:dyDescent="0.3">
      <c r="A5" s="430" t="s">
        <v>144</v>
      </c>
      <c r="B5" s="430"/>
      <c r="C5" s="430"/>
      <c r="D5" s="430"/>
      <c r="E5" s="430"/>
      <c r="F5" s="430"/>
      <c r="G5" s="430"/>
      <c r="H5" s="430"/>
      <c r="I5" s="430"/>
    </row>
    <row r="6" spans="1:10" s="174" customFormat="1" ht="38.25" x14ac:dyDescent="0.25">
      <c r="A6" s="454" t="s">
        <v>181</v>
      </c>
      <c r="B6" s="455"/>
      <c r="C6" s="175" t="s">
        <v>182</v>
      </c>
      <c r="D6" s="175" t="s">
        <v>183</v>
      </c>
      <c r="E6" s="175" t="s">
        <v>184</v>
      </c>
      <c r="F6" s="175" t="s">
        <v>186</v>
      </c>
      <c r="G6" s="175" t="s">
        <v>187</v>
      </c>
      <c r="H6" s="176" t="s">
        <v>188</v>
      </c>
      <c r="I6" s="177" t="s">
        <v>190</v>
      </c>
    </row>
    <row r="7" spans="1:10" s="174" customFormat="1" ht="15.75" thickBot="1" x14ac:dyDescent="0.3">
      <c r="A7" s="456"/>
      <c r="B7" s="457"/>
      <c r="C7" s="178" t="s">
        <v>343</v>
      </c>
      <c r="D7" s="178" t="s">
        <v>344</v>
      </c>
      <c r="E7" s="178" t="s">
        <v>185</v>
      </c>
      <c r="F7" s="178" t="s">
        <v>345</v>
      </c>
      <c r="G7" s="178" t="s">
        <v>346</v>
      </c>
      <c r="H7" s="179" t="s">
        <v>189</v>
      </c>
      <c r="I7" s="180" t="s">
        <v>191</v>
      </c>
    </row>
    <row r="8" spans="1:10" ht="17.100000000000001" customHeight="1" x14ac:dyDescent="0.25">
      <c r="A8" s="185">
        <v>1</v>
      </c>
      <c r="B8" s="186" t="s">
        <v>3</v>
      </c>
      <c r="C8" s="365"/>
      <c r="D8" s="365"/>
      <c r="E8" s="365"/>
      <c r="F8" s="365"/>
      <c r="G8" s="365"/>
      <c r="H8" s="368"/>
      <c r="I8" s="366"/>
    </row>
    <row r="9" spans="1:10" ht="17.100000000000001" customHeight="1" x14ac:dyDescent="0.25">
      <c r="A9" s="187">
        <v>2</v>
      </c>
      <c r="B9" s="188" t="s">
        <v>4</v>
      </c>
      <c r="C9" s="365"/>
      <c r="D9" s="365"/>
      <c r="E9" s="365"/>
      <c r="F9" s="365"/>
      <c r="G9" s="365"/>
      <c r="H9" s="368"/>
      <c r="I9" s="366"/>
    </row>
    <row r="10" spans="1:10" ht="17.100000000000001" customHeight="1" x14ac:dyDescent="0.25">
      <c r="A10" s="187">
        <v>3</v>
      </c>
      <c r="B10" s="188" t="s">
        <v>348</v>
      </c>
      <c r="C10" s="365"/>
      <c r="D10" s="365"/>
      <c r="E10" s="365"/>
      <c r="F10" s="365"/>
      <c r="G10" s="365"/>
      <c r="H10" s="368"/>
      <c r="I10" s="366"/>
    </row>
    <row r="11" spans="1:10" ht="17.100000000000001" customHeight="1" x14ac:dyDescent="0.25">
      <c r="A11" s="187">
        <v>4</v>
      </c>
      <c r="B11" s="188" t="s">
        <v>6</v>
      </c>
      <c r="C11" s="365">
        <v>1863150</v>
      </c>
      <c r="D11" s="365"/>
      <c r="E11" s="365">
        <f>C11+D11</f>
        <v>1863150</v>
      </c>
      <c r="F11" s="365">
        <v>465787</v>
      </c>
      <c r="G11" s="365">
        <v>754423</v>
      </c>
      <c r="H11" s="368">
        <f>G11/C11</f>
        <v>0.40491801518932991</v>
      </c>
      <c r="I11" s="366">
        <f>G11-C11</f>
        <v>-1108727</v>
      </c>
      <c r="J11" s="368"/>
    </row>
    <row r="12" spans="1:10" ht="17.100000000000001" customHeight="1" x14ac:dyDescent="0.25">
      <c r="A12" s="187">
        <v>5</v>
      </c>
      <c r="B12" s="188" t="s">
        <v>349</v>
      </c>
      <c r="C12" s="365"/>
      <c r="D12" s="365"/>
      <c r="E12" s="365"/>
      <c r="F12" s="365"/>
      <c r="G12" s="365"/>
      <c r="H12" s="368"/>
      <c r="I12" s="366"/>
    </row>
    <row r="13" spans="1:10" ht="17.100000000000001" customHeight="1" x14ac:dyDescent="0.25">
      <c r="A13" s="187"/>
      <c r="B13" s="188" t="s">
        <v>192</v>
      </c>
      <c r="C13" s="365"/>
      <c r="D13" s="365"/>
      <c r="E13" s="365"/>
      <c r="F13" s="365"/>
      <c r="G13" s="365"/>
      <c r="H13" s="368"/>
      <c r="I13" s="366"/>
    </row>
    <row r="14" spans="1:10" ht="17.100000000000001" customHeight="1" x14ac:dyDescent="0.25">
      <c r="A14" s="187"/>
      <c r="B14" s="188" t="s">
        <v>193</v>
      </c>
      <c r="C14" s="365"/>
      <c r="D14" s="365"/>
      <c r="E14" s="365"/>
      <c r="F14" s="365"/>
      <c r="G14" s="365" t="s">
        <v>250</v>
      </c>
      <c r="H14" s="368"/>
      <c r="I14" s="366"/>
    </row>
    <row r="15" spans="1:10" ht="17.100000000000001" customHeight="1" x14ac:dyDescent="0.25">
      <c r="A15" s="187">
        <v>6</v>
      </c>
      <c r="B15" s="188" t="s">
        <v>350</v>
      </c>
      <c r="C15" s="365"/>
      <c r="D15" s="365"/>
      <c r="E15" s="365"/>
      <c r="F15" s="365"/>
      <c r="G15" s="365"/>
      <c r="H15" s="368"/>
      <c r="I15" s="366"/>
    </row>
    <row r="16" spans="1:10" ht="17.100000000000001" customHeight="1" x14ac:dyDescent="0.25">
      <c r="A16" s="187"/>
      <c r="B16" s="188" t="s">
        <v>192</v>
      </c>
      <c r="C16" s="365"/>
      <c r="D16" s="365"/>
      <c r="E16" s="365"/>
      <c r="F16" s="365"/>
      <c r="G16" s="365"/>
      <c r="H16" s="368"/>
      <c r="I16" s="366"/>
    </row>
    <row r="17" spans="1:9" ht="17.100000000000001" customHeight="1" x14ac:dyDescent="0.25">
      <c r="A17" s="187"/>
      <c r="B17" s="188" t="s">
        <v>193</v>
      </c>
      <c r="C17" s="365"/>
      <c r="D17" s="365"/>
      <c r="E17" s="365"/>
      <c r="F17" s="365"/>
      <c r="G17" s="365"/>
      <c r="H17" s="368"/>
      <c r="I17" s="366"/>
    </row>
    <row r="18" spans="1:9" ht="17.100000000000001" customHeight="1" x14ac:dyDescent="0.25">
      <c r="A18" s="187">
        <v>7</v>
      </c>
      <c r="B18" s="188" t="s">
        <v>351</v>
      </c>
      <c r="C18" s="365"/>
      <c r="D18" s="365"/>
      <c r="E18" s="365"/>
      <c r="F18" s="365"/>
      <c r="G18" s="365"/>
      <c r="H18" s="368"/>
      <c r="I18" s="366"/>
    </row>
    <row r="19" spans="1:9" ht="17.100000000000001" customHeight="1" x14ac:dyDescent="0.25">
      <c r="A19" s="187">
        <v>8</v>
      </c>
      <c r="B19" s="188" t="s">
        <v>11</v>
      </c>
      <c r="C19" s="365"/>
      <c r="D19" s="365"/>
      <c r="E19" s="365"/>
      <c r="F19" s="365"/>
      <c r="G19" s="365"/>
      <c r="H19" s="368"/>
      <c r="I19" s="366"/>
    </row>
    <row r="20" spans="1:9" ht="25.5" x14ac:dyDescent="0.25">
      <c r="A20" s="187">
        <v>9</v>
      </c>
      <c r="B20" s="188" t="s">
        <v>224</v>
      </c>
      <c r="C20" s="365">
        <v>40241730</v>
      </c>
      <c r="D20" s="365"/>
      <c r="E20" s="365">
        <f t="shared" ref="E20" si="0">C20+D20</f>
        <v>40241730</v>
      </c>
      <c r="F20" s="365">
        <v>10060432</v>
      </c>
      <c r="G20" s="365">
        <v>7916553</v>
      </c>
      <c r="H20" s="368">
        <f>G20/C20</f>
        <v>0.19672496684411928</v>
      </c>
      <c r="I20" s="366">
        <f t="shared" ref="I20" si="1">G20-C20</f>
        <v>-32325177</v>
      </c>
    </row>
    <row r="21" spans="1:9" ht="17.100000000000001" customHeight="1" thickBot="1" x14ac:dyDescent="0.3">
      <c r="A21" s="189">
        <v>10</v>
      </c>
      <c r="B21" s="190" t="s">
        <v>352</v>
      </c>
      <c r="C21" s="367"/>
      <c r="D21" s="367"/>
      <c r="E21" s="367"/>
      <c r="F21" s="367"/>
      <c r="G21" s="367"/>
      <c r="H21" s="369"/>
      <c r="I21" s="372"/>
    </row>
    <row r="22" spans="1:9" ht="28.5" customHeight="1" thickBot="1" x14ac:dyDescent="0.3">
      <c r="A22" s="452" t="s">
        <v>140</v>
      </c>
      <c r="B22" s="453"/>
      <c r="C22" s="370">
        <f>SUM(C8:C21)</f>
        <v>42104880</v>
      </c>
      <c r="D22" s="370">
        <f t="shared" ref="D22:I22" si="2">SUM(D8:D21)</f>
        <v>0</v>
      </c>
      <c r="E22" s="370">
        <f t="shared" si="2"/>
        <v>42104880</v>
      </c>
      <c r="F22" s="370">
        <f t="shared" si="2"/>
        <v>10526219</v>
      </c>
      <c r="G22" s="370">
        <f t="shared" si="2"/>
        <v>8670976</v>
      </c>
      <c r="H22" s="371">
        <f>G22/C22</f>
        <v>0.20593755403174169</v>
      </c>
      <c r="I22" s="370">
        <f t="shared" si="2"/>
        <v>-33433904</v>
      </c>
    </row>
    <row r="23" spans="1:9" s="183" customFormat="1" ht="36.75" customHeight="1" x14ac:dyDescent="0.25">
      <c r="A23" s="458" t="s">
        <v>347</v>
      </c>
      <c r="B23" s="459"/>
      <c r="C23" s="181" t="s">
        <v>182</v>
      </c>
      <c r="D23" s="181" t="s">
        <v>183</v>
      </c>
      <c r="E23" s="181" t="s">
        <v>184</v>
      </c>
      <c r="F23" s="181" t="s">
        <v>186</v>
      </c>
      <c r="G23" s="181" t="s">
        <v>187</v>
      </c>
      <c r="H23" s="182" t="s">
        <v>188</v>
      </c>
      <c r="I23" s="177" t="s">
        <v>190</v>
      </c>
    </row>
    <row r="24" spans="1:9" s="184" customFormat="1" ht="15.75" thickBot="1" x14ac:dyDescent="0.3">
      <c r="A24" s="460"/>
      <c r="B24" s="461"/>
      <c r="C24" s="178" t="s">
        <v>343</v>
      </c>
      <c r="D24" s="178" t="s">
        <v>344</v>
      </c>
      <c r="E24" s="178" t="s">
        <v>185</v>
      </c>
      <c r="F24" s="178" t="s">
        <v>345</v>
      </c>
      <c r="G24" s="178" t="s">
        <v>346</v>
      </c>
      <c r="H24" s="179" t="s">
        <v>189</v>
      </c>
      <c r="I24" s="180" t="s">
        <v>191</v>
      </c>
    </row>
    <row r="25" spans="1:9" s="196" customFormat="1" ht="17.100000000000001" customHeight="1" x14ac:dyDescent="0.25">
      <c r="A25" s="191" t="s">
        <v>194</v>
      </c>
      <c r="B25" s="192"/>
      <c r="C25" s="193"/>
      <c r="D25" s="193"/>
      <c r="E25" s="193"/>
      <c r="F25" s="193"/>
      <c r="G25" s="193"/>
      <c r="H25" s="194"/>
      <c r="I25" s="195"/>
    </row>
    <row r="26" spans="1:9" s="196" customFormat="1" ht="17.100000000000001" customHeight="1" x14ac:dyDescent="0.25">
      <c r="A26" s="197" t="s">
        <v>195</v>
      </c>
      <c r="B26" s="198"/>
      <c r="C26" s="365"/>
      <c r="D26" s="365"/>
      <c r="E26" s="365"/>
      <c r="F26" s="365"/>
      <c r="G26" s="365"/>
      <c r="H26" s="368"/>
      <c r="I26" s="366"/>
    </row>
    <row r="27" spans="1:9" s="196" customFormat="1" ht="17.100000000000001" customHeight="1" x14ac:dyDescent="0.25">
      <c r="A27" s="197" t="s">
        <v>196</v>
      </c>
      <c r="B27" s="198"/>
      <c r="C27" s="365"/>
      <c r="D27" s="365"/>
      <c r="E27" s="365"/>
      <c r="F27" s="365"/>
      <c r="G27" s="365"/>
      <c r="H27" s="368"/>
      <c r="I27" s="366"/>
    </row>
    <row r="28" spans="1:9" s="196" customFormat="1" ht="27" customHeight="1" x14ac:dyDescent="0.25">
      <c r="A28" s="450" t="s">
        <v>197</v>
      </c>
      <c r="B28" s="451"/>
      <c r="C28" s="365"/>
      <c r="D28" s="365"/>
      <c r="E28" s="365"/>
      <c r="F28" s="365"/>
      <c r="G28" s="365"/>
      <c r="H28" s="368"/>
      <c r="I28" s="366"/>
    </row>
    <row r="29" spans="1:9" s="196" customFormat="1" ht="17.100000000000001" customHeight="1" x14ac:dyDescent="0.25">
      <c r="A29" s="197" t="s">
        <v>198</v>
      </c>
      <c r="B29" s="198"/>
      <c r="C29" s="365"/>
      <c r="D29" s="365"/>
      <c r="E29" s="365"/>
      <c r="F29" s="365"/>
      <c r="G29" s="365"/>
      <c r="H29" s="368"/>
      <c r="I29" s="366"/>
    </row>
    <row r="30" spans="1:9" s="196" customFormat="1" ht="17.100000000000001" customHeight="1" x14ac:dyDescent="0.25">
      <c r="A30" s="197" t="s">
        <v>199</v>
      </c>
      <c r="B30" s="198"/>
      <c r="C30" s="365"/>
      <c r="D30" s="365"/>
      <c r="E30" s="365"/>
      <c r="F30" s="365"/>
      <c r="G30" s="365"/>
      <c r="H30" s="368"/>
      <c r="I30" s="366"/>
    </row>
    <row r="31" spans="1:9" s="196" customFormat="1" ht="17.100000000000001" customHeight="1" x14ac:dyDescent="0.25">
      <c r="A31" s="197" t="s">
        <v>200</v>
      </c>
      <c r="B31" s="198"/>
      <c r="C31" s="365"/>
      <c r="D31" s="365"/>
      <c r="E31" s="365"/>
      <c r="F31" s="365"/>
      <c r="G31" s="365"/>
      <c r="H31" s="368"/>
      <c r="I31" s="366"/>
    </row>
    <row r="32" spans="1:9" s="196" customFormat="1" ht="17.100000000000001" customHeight="1" x14ac:dyDescent="0.25">
      <c r="A32" s="197" t="s">
        <v>201</v>
      </c>
      <c r="B32" s="198"/>
      <c r="C32" s="365"/>
      <c r="D32" s="365"/>
      <c r="E32" s="365"/>
      <c r="F32" s="365"/>
      <c r="G32" s="365"/>
      <c r="H32" s="368"/>
      <c r="I32" s="366"/>
    </row>
    <row r="33" spans="1:9" s="196" customFormat="1" ht="17.100000000000001" customHeight="1" x14ac:dyDescent="0.25">
      <c r="A33" s="197" t="s">
        <v>202</v>
      </c>
      <c r="B33" s="198"/>
      <c r="C33" s="365"/>
      <c r="D33" s="365"/>
      <c r="E33" s="365"/>
      <c r="F33" s="365"/>
      <c r="G33" s="365"/>
      <c r="H33" s="368"/>
      <c r="I33" s="366"/>
    </row>
    <row r="34" spans="1:9" s="196" customFormat="1" ht="17.100000000000001" customHeight="1" x14ac:dyDescent="0.25">
      <c r="A34" s="202" t="s">
        <v>353</v>
      </c>
      <c r="B34" s="203" t="s">
        <v>203</v>
      </c>
      <c r="C34" s="199"/>
      <c r="D34" s="199"/>
      <c r="E34" s="199"/>
      <c r="F34" s="199"/>
      <c r="G34" s="199"/>
      <c r="H34" s="200"/>
      <c r="I34" s="201"/>
    </row>
    <row r="35" spans="1:9" s="196" customFormat="1" ht="17.100000000000001" customHeight="1" x14ac:dyDescent="0.25">
      <c r="A35" s="197"/>
      <c r="B35" s="198"/>
      <c r="C35" s="199"/>
      <c r="D35" s="199"/>
      <c r="E35" s="199"/>
      <c r="F35" s="199"/>
      <c r="G35" s="199"/>
      <c r="H35" s="200"/>
      <c r="I35" s="201"/>
    </row>
    <row r="36" spans="1:9" s="196" customFormat="1" ht="17.100000000000001" customHeight="1" x14ac:dyDescent="0.25">
      <c r="A36" s="204" t="s">
        <v>204</v>
      </c>
      <c r="B36" s="205"/>
      <c r="C36" s="199"/>
      <c r="D36" s="199"/>
      <c r="E36" s="199"/>
      <c r="F36" s="199"/>
      <c r="G36" s="199"/>
      <c r="H36" s="200"/>
      <c r="I36" s="201"/>
    </row>
    <row r="37" spans="1:9" s="196" customFormat="1" ht="17.100000000000001" customHeight="1" x14ac:dyDescent="0.25">
      <c r="A37" s="197" t="s">
        <v>205</v>
      </c>
      <c r="B37" s="198"/>
      <c r="C37" s="365">
        <v>1863150</v>
      </c>
      <c r="D37" s="365"/>
      <c r="E37" s="365">
        <f t="shared" ref="E37:E40" si="3">C37+D37</f>
        <v>1863150</v>
      </c>
      <c r="F37" s="365">
        <v>465787</v>
      </c>
      <c r="G37" s="365">
        <v>754423</v>
      </c>
      <c r="H37" s="368">
        <f t="shared" ref="H37" si="4">G37/C37</f>
        <v>0.40491801518932991</v>
      </c>
      <c r="I37" s="366">
        <f>G37-C37</f>
        <v>-1108727</v>
      </c>
    </row>
    <row r="38" spans="1:9" s="196" customFormat="1" ht="17.100000000000001" customHeight="1" x14ac:dyDescent="0.25">
      <c r="A38" s="197" t="s">
        <v>206</v>
      </c>
      <c r="B38" s="198"/>
      <c r="C38" s="365"/>
      <c r="D38" s="365"/>
      <c r="E38" s="365">
        <f t="shared" si="3"/>
        <v>0</v>
      </c>
      <c r="F38" s="365"/>
      <c r="G38" s="365"/>
      <c r="H38" s="368"/>
      <c r="I38" s="366"/>
    </row>
    <row r="39" spans="1:9" s="196" customFormat="1" ht="17.100000000000001" customHeight="1" x14ac:dyDescent="0.25">
      <c r="A39" s="197" t="s">
        <v>207</v>
      </c>
      <c r="B39" s="198"/>
      <c r="C39" s="365"/>
      <c r="D39" s="365"/>
      <c r="E39" s="365">
        <f t="shared" si="3"/>
        <v>0</v>
      </c>
      <c r="F39" s="365"/>
      <c r="G39" s="365"/>
      <c r="H39" s="368"/>
      <c r="I39" s="366"/>
    </row>
    <row r="40" spans="1:9" s="196" customFormat="1" ht="17.100000000000001" customHeight="1" x14ac:dyDescent="0.25">
      <c r="A40" s="197" t="s">
        <v>208</v>
      </c>
      <c r="B40" s="198"/>
      <c r="C40" s="365"/>
      <c r="D40" s="365"/>
      <c r="E40" s="365">
        <f t="shared" si="3"/>
        <v>0</v>
      </c>
      <c r="F40" s="365"/>
      <c r="G40" s="365"/>
      <c r="H40" s="368"/>
      <c r="I40" s="366"/>
    </row>
    <row r="41" spans="1:9" s="196" customFormat="1" ht="17.100000000000001" customHeight="1" x14ac:dyDescent="0.25">
      <c r="A41" s="202" t="s">
        <v>353</v>
      </c>
      <c r="B41" s="203" t="s">
        <v>209</v>
      </c>
      <c r="C41" s="199"/>
      <c r="D41" s="199"/>
      <c r="E41" s="199"/>
      <c r="F41" s="199"/>
      <c r="G41" s="199"/>
      <c r="H41" s="200"/>
      <c r="I41" s="201"/>
    </row>
    <row r="42" spans="1:9" s="196" customFormat="1" ht="17.100000000000001" customHeight="1" thickBot="1" x14ac:dyDescent="0.3">
      <c r="A42" s="206"/>
      <c r="B42" s="207"/>
      <c r="C42" s="208"/>
      <c r="D42" s="208"/>
      <c r="E42" s="208"/>
      <c r="F42" s="208"/>
      <c r="G42" s="208"/>
      <c r="H42" s="209"/>
      <c r="I42" s="210"/>
    </row>
    <row r="43" spans="1:9" ht="28.5" customHeight="1" thickBot="1" x14ac:dyDescent="0.3">
      <c r="A43" s="452" t="s">
        <v>140</v>
      </c>
      <c r="B43" s="453"/>
      <c r="C43" s="370">
        <f>SUM(C25:C42)</f>
        <v>1863150</v>
      </c>
      <c r="D43" s="370">
        <f t="shared" ref="D43:I43" si="5">SUM(D25:D42)</f>
        <v>0</v>
      </c>
      <c r="E43" s="370">
        <f t="shared" si="5"/>
        <v>1863150</v>
      </c>
      <c r="F43" s="370">
        <f t="shared" si="5"/>
        <v>465787</v>
      </c>
      <c r="G43" s="370">
        <f t="shared" si="5"/>
        <v>754423</v>
      </c>
      <c r="H43" s="371">
        <f>G43/C43</f>
        <v>0.40491801518932991</v>
      </c>
      <c r="I43" s="370">
        <f t="shared" si="5"/>
        <v>-1108727</v>
      </c>
    </row>
  </sheetData>
  <mergeCells count="10">
    <mergeCell ref="A28:B28"/>
    <mergeCell ref="A43:B43"/>
    <mergeCell ref="A1:I1"/>
    <mergeCell ref="A2:I2"/>
    <mergeCell ref="A3:I3"/>
    <mergeCell ref="A4:I4"/>
    <mergeCell ref="A5:I5"/>
    <mergeCell ref="A6:B7"/>
    <mergeCell ref="A23:B24"/>
    <mergeCell ref="A22:B22"/>
  </mergeCells>
  <pageMargins left="0.19685039370078741" right="0.15748031496062992" top="0.74803149606299213" bottom="0.74803149606299213" header="0.31496062992125984" footer="0.31496062992125984"/>
  <pageSetup scale="77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J18" sqref="J18"/>
    </sheetView>
  </sheetViews>
  <sheetFormatPr baseColWidth="10" defaultColWidth="11.42578125" defaultRowHeight="15" x14ac:dyDescent="0.25"/>
  <cols>
    <col min="1" max="1" width="6.140625" style="132" customWidth="1"/>
    <col min="2" max="2" width="39.5703125" style="132" bestFit="1" customWidth="1"/>
    <col min="3" max="10" width="13.7109375" style="132" customWidth="1"/>
    <col min="11" max="16384" width="11.42578125" style="132"/>
  </cols>
  <sheetData>
    <row r="1" spans="1:10" s="157" customFormat="1" x14ac:dyDescent="0.25">
      <c r="A1" s="429" t="s">
        <v>249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s="158" customFormat="1" ht="15.75" x14ac:dyDescent="0.25">
      <c r="A2" s="429" t="s">
        <v>382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0" s="158" customFormat="1" ht="15.75" x14ac:dyDescent="0.25">
      <c r="A3" s="429" t="s">
        <v>211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s="158" customFormat="1" ht="15.75" x14ac:dyDescent="0.25">
      <c r="A4" s="429" t="s">
        <v>212</v>
      </c>
      <c r="B4" s="429"/>
      <c r="C4" s="429"/>
      <c r="D4" s="429"/>
      <c r="E4" s="429"/>
      <c r="F4" s="429"/>
      <c r="G4" s="429"/>
      <c r="H4" s="429"/>
      <c r="I4" s="429"/>
      <c r="J4" s="429"/>
    </row>
    <row r="5" spans="1:10" s="158" customFormat="1" ht="15.75" x14ac:dyDescent="0.25">
      <c r="A5" s="429" t="s">
        <v>248</v>
      </c>
      <c r="B5" s="429"/>
      <c r="C5" s="429"/>
      <c r="D5" s="429"/>
      <c r="E5" s="429"/>
      <c r="F5" s="429"/>
      <c r="G5" s="429"/>
      <c r="H5" s="429"/>
      <c r="I5" s="429"/>
      <c r="J5" s="429"/>
    </row>
    <row r="6" spans="1:10" s="159" customFormat="1" ht="15.75" thickBot="1" x14ac:dyDescent="0.3">
      <c r="A6" s="430" t="s">
        <v>144</v>
      </c>
      <c r="B6" s="430"/>
      <c r="C6" s="430"/>
      <c r="D6" s="430"/>
      <c r="E6" s="430"/>
      <c r="F6" s="430"/>
      <c r="G6" s="430"/>
      <c r="H6" s="430"/>
      <c r="I6" s="430"/>
      <c r="J6" s="430"/>
    </row>
    <row r="7" spans="1:10" s="215" customFormat="1" ht="25.5" x14ac:dyDescent="0.25">
      <c r="A7" s="454" t="s">
        <v>213</v>
      </c>
      <c r="B7" s="455"/>
      <c r="C7" s="177" t="s">
        <v>214</v>
      </c>
      <c r="D7" s="214" t="s">
        <v>215</v>
      </c>
      <c r="E7" s="175" t="s">
        <v>216</v>
      </c>
      <c r="F7" s="214" t="s">
        <v>217</v>
      </c>
      <c r="G7" s="175" t="s">
        <v>218</v>
      </c>
      <c r="H7" s="175" t="s">
        <v>219</v>
      </c>
      <c r="I7" s="175" t="s">
        <v>220</v>
      </c>
      <c r="J7" s="175" t="s">
        <v>221</v>
      </c>
    </row>
    <row r="8" spans="1:10" s="216" customFormat="1" ht="13.5" thickBot="1" x14ac:dyDescent="0.3">
      <c r="A8" s="462" t="s">
        <v>222</v>
      </c>
      <c r="B8" s="463"/>
      <c r="C8" s="180" t="s">
        <v>343</v>
      </c>
      <c r="D8" s="178" t="s">
        <v>344</v>
      </c>
      <c r="E8" s="178" t="s">
        <v>223</v>
      </c>
      <c r="F8" s="178" t="s">
        <v>345</v>
      </c>
      <c r="G8" s="178" t="s">
        <v>346</v>
      </c>
      <c r="H8" s="178" t="s">
        <v>354</v>
      </c>
      <c r="I8" s="178" t="s">
        <v>355</v>
      </c>
      <c r="J8" s="178" t="s">
        <v>356</v>
      </c>
    </row>
    <row r="9" spans="1:10" ht="30" customHeight="1" x14ac:dyDescent="0.25">
      <c r="A9" s="217">
        <v>1000</v>
      </c>
      <c r="B9" s="188" t="s">
        <v>22</v>
      </c>
      <c r="C9" s="365">
        <v>31123816.306044336</v>
      </c>
      <c r="D9" s="365">
        <v>0</v>
      </c>
      <c r="E9" s="365">
        <f>C9+D9</f>
        <v>31123816.306044336</v>
      </c>
      <c r="F9" s="365">
        <v>31123816.306044336</v>
      </c>
      <c r="G9" s="365">
        <v>6376766.3800000008</v>
      </c>
      <c r="H9" s="365">
        <v>6376766.3800000008</v>
      </c>
      <c r="I9" s="365">
        <v>6376766.3800000008</v>
      </c>
      <c r="J9" s="365">
        <f>+E9-I9</f>
        <v>24747049.926044337</v>
      </c>
    </row>
    <row r="10" spans="1:10" ht="30" customHeight="1" x14ac:dyDescent="0.25">
      <c r="A10" s="217">
        <v>2000</v>
      </c>
      <c r="B10" s="188" t="s">
        <v>23</v>
      </c>
      <c r="C10" s="365">
        <v>1547386.1099999999</v>
      </c>
      <c r="D10" s="365">
        <v>0</v>
      </c>
      <c r="E10" s="365">
        <f t="shared" ref="E10:E15" si="0">C10+D10</f>
        <v>1547386.1099999999</v>
      </c>
      <c r="F10" s="365">
        <v>112892.82</v>
      </c>
      <c r="G10" s="365">
        <v>112892.82</v>
      </c>
      <c r="H10" s="365">
        <v>112892.82</v>
      </c>
      <c r="I10" s="365">
        <v>93332.590000000011</v>
      </c>
      <c r="J10" s="365">
        <f t="shared" ref="J10:J15" si="1">+E10-I10</f>
        <v>1454053.5199999998</v>
      </c>
    </row>
    <row r="11" spans="1:10" ht="30" customHeight="1" x14ac:dyDescent="0.25">
      <c r="A11" s="217">
        <v>3000</v>
      </c>
      <c r="B11" s="188" t="s">
        <v>24</v>
      </c>
      <c r="C11" s="365">
        <v>4297562.51</v>
      </c>
      <c r="D11" s="365">
        <v>0</v>
      </c>
      <c r="E11" s="365">
        <f t="shared" si="0"/>
        <v>4297562.51</v>
      </c>
      <c r="F11" s="365">
        <v>1165043.76</v>
      </c>
      <c r="G11" s="365">
        <v>533639.11</v>
      </c>
      <c r="H11" s="365">
        <v>533639.11</v>
      </c>
      <c r="I11" s="365">
        <v>441037.51999999996</v>
      </c>
      <c r="J11" s="365">
        <f t="shared" si="1"/>
        <v>3856524.9899999998</v>
      </c>
    </row>
    <row r="12" spans="1:10" ht="30" customHeight="1" x14ac:dyDescent="0.25">
      <c r="A12" s="217">
        <v>4000</v>
      </c>
      <c r="B12" s="188" t="s">
        <v>224</v>
      </c>
      <c r="C12" s="365">
        <v>2563139.5234999186</v>
      </c>
      <c r="D12" s="365">
        <v>0</v>
      </c>
      <c r="E12" s="365">
        <f t="shared" si="0"/>
        <v>2563139.5234999186</v>
      </c>
      <c r="F12" s="365">
        <v>1958390</v>
      </c>
      <c r="G12" s="365">
        <v>604750</v>
      </c>
      <c r="H12" s="365">
        <v>604750</v>
      </c>
      <c r="I12" s="365">
        <v>604750</v>
      </c>
      <c r="J12" s="365">
        <f t="shared" si="1"/>
        <v>1958389.5234999186</v>
      </c>
    </row>
    <row r="13" spans="1:10" ht="30" customHeight="1" x14ac:dyDescent="0.25">
      <c r="A13" s="217">
        <v>5000</v>
      </c>
      <c r="B13" s="188" t="s">
        <v>225</v>
      </c>
      <c r="C13" s="365">
        <v>211218.28</v>
      </c>
      <c r="D13" s="365">
        <v>0</v>
      </c>
      <c r="E13" s="365">
        <f t="shared" si="0"/>
        <v>211218.28</v>
      </c>
      <c r="F13" s="365">
        <v>4616.8</v>
      </c>
      <c r="G13" s="365">
        <v>4616.8</v>
      </c>
      <c r="H13" s="365">
        <v>4616.8</v>
      </c>
      <c r="I13" s="365">
        <v>4616.8</v>
      </c>
      <c r="J13" s="365">
        <f t="shared" si="1"/>
        <v>206601.48</v>
      </c>
    </row>
    <row r="14" spans="1:10" ht="30" customHeight="1" x14ac:dyDescent="0.25">
      <c r="A14" s="217">
        <v>6000</v>
      </c>
      <c r="B14" s="188" t="s">
        <v>51</v>
      </c>
      <c r="C14" s="365">
        <v>2333097.54</v>
      </c>
      <c r="D14" s="365">
        <v>0</v>
      </c>
      <c r="E14" s="365">
        <f t="shared" si="0"/>
        <v>2333097.54</v>
      </c>
      <c r="F14" s="365">
        <v>112887.69</v>
      </c>
      <c r="G14" s="365">
        <v>112887.69</v>
      </c>
      <c r="H14" s="365">
        <v>112887.69</v>
      </c>
      <c r="I14" s="365">
        <v>112887.69</v>
      </c>
      <c r="J14" s="365">
        <f t="shared" si="1"/>
        <v>2220209.85</v>
      </c>
    </row>
    <row r="15" spans="1:10" ht="30" customHeight="1" x14ac:dyDescent="0.25">
      <c r="A15" s="217">
        <v>7000</v>
      </c>
      <c r="B15" s="188" t="s">
        <v>226</v>
      </c>
      <c r="C15" s="365">
        <v>28659.110000000095</v>
      </c>
      <c r="D15" s="365">
        <v>0</v>
      </c>
      <c r="E15" s="365">
        <f t="shared" si="0"/>
        <v>28659.110000000095</v>
      </c>
      <c r="F15" s="365">
        <v>17400</v>
      </c>
      <c r="G15" s="365">
        <v>11600</v>
      </c>
      <c r="H15" s="365">
        <v>11600</v>
      </c>
      <c r="I15" s="365">
        <v>11600</v>
      </c>
      <c r="J15" s="365">
        <f t="shared" si="1"/>
        <v>17059.110000000095</v>
      </c>
    </row>
    <row r="16" spans="1:10" ht="30" customHeight="1" x14ac:dyDescent="0.25">
      <c r="A16" s="217">
        <v>8000</v>
      </c>
      <c r="B16" s="188" t="s">
        <v>11</v>
      </c>
      <c r="C16" s="365"/>
      <c r="D16" s="365"/>
      <c r="E16" s="365"/>
      <c r="F16" s="365"/>
      <c r="G16" s="365"/>
      <c r="H16" s="365"/>
      <c r="I16" s="365"/>
      <c r="J16" s="365"/>
    </row>
    <row r="17" spans="1:10" ht="30" customHeight="1" thickBot="1" x14ac:dyDescent="0.3">
      <c r="A17" s="218">
        <v>9000</v>
      </c>
      <c r="B17" s="190" t="s">
        <v>227</v>
      </c>
      <c r="C17" s="367"/>
      <c r="D17" s="367"/>
      <c r="E17" s="367"/>
      <c r="F17" s="367"/>
      <c r="G17" s="367"/>
      <c r="H17" s="367"/>
      <c r="I17" s="367"/>
      <c r="J17" s="367"/>
    </row>
    <row r="18" spans="1:10" ht="30" customHeight="1" thickBot="1" x14ac:dyDescent="0.3">
      <c r="A18" s="212"/>
      <c r="B18" s="213" t="s">
        <v>228</v>
      </c>
      <c r="C18" s="373">
        <f>SUM(C9:C17)</f>
        <v>42104879.379544258</v>
      </c>
      <c r="D18" s="373">
        <f t="shared" ref="D18:J18" si="2">SUM(D9:D17)</f>
        <v>0</v>
      </c>
      <c r="E18" s="373">
        <f t="shared" si="2"/>
        <v>42104879.379544258</v>
      </c>
      <c r="F18" s="373">
        <f t="shared" si="2"/>
        <v>34495047.376044333</v>
      </c>
      <c r="G18" s="373">
        <f t="shared" si="2"/>
        <v>7757152.8000000017</v>
      </c>
      <c r="H18" s="373">
        <f t="shared" si="2"/>
        <v>7757152.8000000017</v>
      </c>
      <c r="I18" s="373">
        <f t="shared" si="2"/>
        <v>7644990.9800000004</v>
      </c>
      <c r="J18" s="373">
        <f t="shared" si="2"/>
        <v>34459888.399544254</v>
      </c>
    </row>
  </sheetData>
  <mergeCells count="8">
    <mergeCell ref="A1:J1"/>
    <mergeCell ref="A6:J6"/>
    <mergeCell ref="A4:J4"/>
    <mergeCell ref="A8:B8"/>
    <mergeCell ref="A2:J2"/>
    <mergeCell ref="A3:J3"/>
    <mergeCell ref="A5:J5"/>
    <mergeCell ref="A7:B7"/>
  </mergeCells>
  <pageMargins left="0.27559055118110237" right="0.27559055118110237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0"/>
  <sheetViews>
    <sheetView workbookViewId="0">
      <selection activeCell="A3" sqref="A3:J3"/>
    </sheetView>
  </sheetViews>
  <sheetFormatPr baseColWidth="10" defaultRowHeight="15" x14ac:dyDescent="0.25"/>
  <cols>
    <col min="1" max="1" width="7.140625" style="219" customWidth="1"/>
    <col min="2" max="2" width="41.140625" style="132" customWidth="1"/>
    <col min="3" max="10" width="13.7109375" style="132" customWidth="1"/>
  </cols>
  <sheetData>
    <row r="1" spans="1:10" s="157" customFormat="1" x14ac:dyDescent="0.25">
      <c r="A1" s="429" t="s">
        <v>249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s="158" customFormat="1" ht="15.75" x14ac:dyDescent="0.25">
      <c r="A2" s="429" t="s">
        <v>382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0" s="158" customFormat="1" ht="15.75" x14ac:dyDescent="0.25">
      <c r="A3" s="429" t="s">
        <v>211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s="158" customFormat="1" ht="15.75" x14ac:dyDescent="0.25">
      <c r="A4" s="429" t="s">
        <v>251</v>
      </c>
      <c r="B4" s="429"/>
      <c r="C4" s="429"/>
      <c r="D4" s="429"/>
      <c r="E4" s="429"/>
      <c r="F4" s="429"/>
      <c r="G4" s="429"/>
      <c r="H4" s="429"/>
      <c r="I4" s="429"/>
      <c r="J4" s="429"/>
    </row>
    <row r="5" spans="1:10" s="158" customFormat="1" ht="15.75" x14ac:dyDescent="0.25">
      <c r="A5" s="429" t="s">
        <v>248</v>
      </c>
      <c r="B5" s="429"/>
      <c r="C5" s="429"/>
      <c r="D5" s="429"/>
      <c r="E5" s="429"/>
      <c r="F5" s="429"/>
      <c r="G5" s="429"/>
      <c r="H5" s="429"/>
      <c r="I5" s="429"/>
      <c r="J5" s="429"/>
    </row>
    <row r="6" spans="1:10" s="159" customFormat="1" ht="15.75" thickBot="1" x14ac:dyDescent="0.3">
      <c r="A6" s="430" t="s">
        <v>144</v>
      </c>
      <c r="B6" s="430"/>
      <c r="C6" s="430"/>
      <c r="D6" s="430"/>
      <c r="E6" s="430"/>
      <c r="F6" s="430"/>
      <c r="G6" s="430"/>
      <c r="H6" s="430"/>
      <c r="I6" s="430"/>
      <c r="J6" s="430"/>
    </row>
    <row r="7" spans="1:10" ht="25.5" x14ac:dyDescent="0.25">
      <c r="A7" s="454" t="s">
        <v>213</v>
      </c>
      <c r="B7" s="455"/>
      <c r="C7" s="177" t="s">
        <v>214</v>
      </c>
      <c r="D7" s="214" t="s">
        <v>215</v>
      </c>
      <c r="E7" s="175" t="s">
        <v>216</v>
      </c>
      <c r="F7" s="214" t="s">
        <v>217</v>
      </c>
      <c r="G7" s="175" t="s">
        <v>218</v>
      </c>
      <c r="H7" s="175" t="s">
        <v>219</v>
      </c>
      <c r="I7" s="175" t="s">
        <v>220</v>
      </c>
      <c r="J7" s="175" t="s">
        <v>221</v>
      </c>
    </row>
    <row r="8" spans="1:10" ht="15.75" customHeight="1" thickBot="1" x14ac:dyDescent="0.3">
      <c r="A8" s="462" t="s">
        <v>264</v>
      </c>
      <c r="B8" s="463"/>
      <c r="C8" s="180" t="s">
        <v>343</v>
      </c>
      <c r="D8" s="178" t="s">
        <v>344</v>
      </c>
      <c r="E8" s="178" t="s">
        <v>223</v>
      </c>
      <c r="F8" s="178" t="s">
        <v>345</v>
      </c>
      <c r="G8" s="178" t="s">
        <v>346</v>
      </c>
      <c r="H8" s="178" t="s">
        <v>354</v>
      </c>
      <c r="I8" s="178" t="s">
        <v>355</v>
      </c>
      <c r="J8" s="178" t="s">
        <v>356</v>
      </c>
    </row>
    <row r="9" spans="1:10" ht="6" customHeight="1" thickBot="1" x14ac:dyDescent="0.3">
      <c r="A9" s="220"/>
      <c r="B9" s="221"/>
      <c r="C9" s="222"/>
      <c r="D9" s="222"/>
      <c r="E9" s="222"/>
      <c r="F9" s="222"/>
      <c r="G9" s="222"/>
      <c r="H9" s="222"/>
      <c r="I9" s="222"/>
      <c r="J9" s="222"/>
    </row>
    <row r="10" spans="1:10" ht="20.100000000000001" customHeight="1" thickBot="1" x14ac:dyDescent="0.3">
      <c r="A10" s="374">
        <v>1000</v>
      </c>
      <c r="B10" s="375" t="s">
        <v>392</v>
      </c>
      <c r="C10" s="376">
        <v>31123816.306044333</v>
      </c>
      <c r="D10" s="376">
        <v>0</v>
      </c>
      <c r="E10" s="376">
        <v>31123816.306044333</v>
      </c>
      <c r="F10" s="376">
        <v>31123816.306044333</v>
      </c>
      <c r="G10" s="376">
        <v>7780954.0765110832</v>
      </c>
      <c r="H10" s="376">
        <v>6376766.379999999</v>
      </c>
      <c r="I10" s="376">
        <v>6376766.379999999</v>
      </c>
      <c r="J10" s="376">
        <v>24747049.926044334</v>
      </c>
    </row>
    <row r="11" spans="1:10" ht="20.100000000000001" customHeight="1" x14ac:dyDescent="0.25">
      <c r="A11" s="377">
        <v>1100</v>
      </c>
      <c r="B11" s="378" t="s">
        <v>252</v>
      </c>
      <c r="C11" s="379">
        <v>25054940.922379699</v>
      </c>
      <c r="D11" s="380">
        <v>0</v>
      </c>
      <c r="E11" s="379">
        <v>25054940.922379699</v>
      </c>
      <c r="F11" s="379">
        <v>25054940.922379699</v>
      </c>
      <c r="G11" s="379">
        <v>6263735.2305949247</v>
      </c>
      <c r="H11" s="379">
        <v>5152624.7699999996</v>
      </c>
      <c r="I11" s="379">
        <v>5152624.7699999996</v>
      </c>
      <c r="J11" s="379">
        <v>19902316.152379699</v>
      </c>
    </row>
    <row r="12" spans="1:10" ht="20.100000000000001" customHeight="1" x14ac:dyDescent="0.25">
      <c r="A12" s="377">
        <v>113</v>
      </c>
      <c r="B12" s="381" t="s">
        <v>253</v>
      </c>
      <c r="C12" s="379">
        <v>25054940.922379699</v>
      </c>
      <c r="D12" s="379">
        <v>0</v>
      </c>
      <c r="E12" s="379">
        <v>25054940.922379699</v>
      </c>
      <c r="F12" s="379">
        <v>25054940.922379699</v>
      </c>
      <c r="G12" s="379">
        <v>6263735.2305949247</v>
      </c>
      <c r="H12" s="379">
        <v>5152624.7699999996</v>
      </c>
      <c r="I12" s="379">
        <v>5152624.7699999996</v>
      </c>
      <c r="J12" s="379">
        <v>19902316.152379699</v>
      </c>
    </row>
    <row r="13" spans="1:10" ht="20.100000000000001" customHeight="1" x14ac:dyDescent="0.25">
      <c r="A13" s="382">
        <v>11301</v>
      </c>
      <c r="B13" s="383" t="s">
        <v>254</v>
      </c>
      <c r="C13" s="384">
        <v>6925589.7439999972</v>
      </c>
      <c r="D13" s="385">
        <v>0</v>
      </c>
      <c r="E13" s="384">
        <v>6925589.7439999972</v>
      </c>
      <c r="F13" s="386">
        <v>6925589.7439999972</v>
      </c>
      <c r="G13" s="386">
        <v>1731397.4359999993</v>
      </c>
      <c r="H13" s="387">
        <v>1727398.03</v>
      </c>
      <c r="I13" s="387">
        <v>1727398.03</v>
      </c>
      <c r="J13" s="388">
        <v>5198191.7139999969</v>
      </c>
    </row>
    <row r="14" spans="1:10" ht="20.100000000000001" customHeight="1" x14ac:dyDescent="0.25">
      <c r="A14" s="389">
        <v>11306</v>
      </c>
      <c r="B14" s="390" t="s">
        <v>255</v>
      </c>
      <c r="C14" s="384">
        <v>10404884.815857701</v>
      </c>
      <c r="D14" s="385">
        <v>0</v>
      </c>
      <c r="E14" s="384">
        <v>10404884.815857701</v>
      </c>
      <c r="F14" s="386">
        <v>10404884.815857701</v>
      </c>
      <c r="G14" s="386">
        <v>2601221.2039644253</v>
      </c>
      <c r="H14" s="387">
        <v>1548513</v>
      </c>
      <c r="I14" s="387">
        <v>1548513</v>
      </c>
      <c r="J14" s="388">
        <v>8856371.815857701</v>
      </c>
    </row>
    <row r="15" spans="1:10" ht="20.100000000000001" customHeight="1" x14ac:dyDescent="0.25">
      <c r="A15" s="389">
        <v>11307</v>
      </c>
      <c r="B15" s="390" t="s">
        <v>256</v>
      </c>
      <c r="C15" s="384">
        <v>4356406.6035132017</v>
      </c>
      <c r="D15" s="385">
        <v>0</v>
      </c>
      <c r="E15" s="384">
        <v>4356406.6035132017</v>
      </c>
      <c r="F15" s="386">
        <v>4356406.6035132017</v>
      </c>
      <c r="G15" s="386">
        <v>1089101.6508783004</v>
      </c>
      <c r="H15" s="387">
        <v>1083958.48</v>
      </c>
      <c r="I15" s="387">
        <v>1083958.48</v>
      </c>
      <c r="J15" s="388">
        <v>3272448.1235132017</v>
      </c>
    </row>
    <row r="16" spans="1:10" ht="20.100000000000001" customHeight="1" x14ac:dyDescent="0.25">
      <c r="A16" s="389">
        <v>11309</v>
      </c>
      <c r="B16" s="390" t="s">
        <v>257</v>
      </c>
      <c r="C16" s="384">
        <v>463788.69</v>
      </c>
      <c r="D16" s="385">
        <v>0</v>
      </c>
      <c r="E16" s="384">
        <v>463788.69</v>
      </c>
      <c r="F16" s="386">
        <v>463788.69</v>
      </c>
      <c r="G16" s="386">
        <v>115947.17250000002</v>
      </c>
      <c r="H16" s="387">
        <v>70115.72</v>
      </c>
      <c r="I16" s="387">
        <v>70115.72</v>
      </c>
      <c r="J16" s="388">
        <v>393672.97</v>
      </c>
    </row>
    <row r="17" spans="1:10" ht="20.100000000000001" customHeight="1" x14ac:dyDescent="0.25">
      <c r="A17" s="389">
        <v>11310</v>
      </c>
      <c r="B17" s="390" t="s">
        <v>393</v>
      </c>
      <c r="C17" s="384">
        <v>2904271.0690087983</v>
      </c>
      <c r="D17" s="385">
        <v>0</v>
      </c>
      <c r="E17" s="384">
        <v>2904271.0690087983</v>
      </c>
      <c r="F17" s="386">
        <v>2904271.0690087983</v>
      </c>
      <c r="G17" s="386">
        <v>726067.76725219958</v>
      </c>
      <c r="H17" s="387">
        <v>722639.54</v>
      </c>
      <c r="I17" s="387">
        <v>722639.54</v>
      </c>
      <c r="J17" s="388">
        <v>2181631.5290087983</v>
      </c>
    </row>
    <row r="18" spans="1:10" ht="20.100000000000001" customHeight="1" x14ac:dyDescent="0.25">
      <c r="A18" s="377">
        <v>1200</v>
      </c>
      <c r="B18" s="378" t="s">
        <v>258</v>
      </c>
      <c r="C18" s="379">
        <v>682920</v>
      </c>
      <c r="D18" s="379">
        <v>0</v>
      </c>
      <c r="E18" s="379">
        <v>682920</v>
      </c>
      <c r="F18" s="379">
        <v>682920</v>
      </c>
      <c r="G18" s="379">
        <v>170730</v>
      </c>
      <c r="H18" s="379">
        <v>195253.34</v>
      </c>
      <c r="I18" s="379">
        <v>195253.34</v>
      </c>
      <c r="J18" s="379">
        <v>487666.66000000003</v>
      </c>
    </row>
    <row r="19" spans="1:10" ht="20.100000000000001" customHeight="1" x14ac:dyDescent="0.25">
      <c r="A19" s="377">
        <v>121</v>
      </c>
      <c r="B19" s="381" t="s">
        <v>394</v>
      </c>
      <c r="C19" s="379">
        <v>682920</v>
      </c>
      <c r="D19" s="379">
        <v>0</v>
      </c>
      <c r="E19" s="379">
        <v>682920</v>
      </c>
      <c r="F19" s="379">
        <v>682920</v>
      </c>
      <c r="G19" s="379">
        <v>170730</v>
      </c>
      <c r="H19" s="379">
        <v>195253.34</v>
      </c>
      <c r="I19" s="379">
        <v>195253.34</v>
      </c>
      <c r="J19" s="379">
        <v>487666.66000000003</v>
      </c>
    </row>
    <row r="20" spans="1:10" ht="20.100000000000001" customHeight="1" x14ac:dyDescent="0.25">
      <c r="A20" s="391">
        <v>12101</v>
      </c>
      <c r="B20" s="383" t="s">
        <v>259</v>
      </c>
      <c r="C20" s="384">
        <v>682920</v>
      </c>
      <c r="D20" s="385">
        <v>0</v>
      </c>
      <c r="E20" s="384">
        <v>682920</v>
      </c>
      <c r="F20" s="386">
        <v>682920</v>
      </c>
      <c r="G20" s="386">
        <v>170730</v>
      </c>
      <c r="H20" s="387">
        <v>195253.34</v>
      </c>
      <c r="I20" s="387">
        <v>195253.34</v>
      </c>
      <c r="J20" s="388">
        <v>487666.66000000003</v>
      </c>
    </row>
    <row r="21" spans="1:10" ht="20.100000000000001" customHeight="1" x14ac:dyDescent="0.25">
      <c r="A21" s="377">
        <v>1300</v>
      </c>
      <c r="B21" s="378" t="s">
        <v>260</v>
      </c>
      <c r="C21" s="379">
        <v>799693.12866463349</v>
      </c>
      <c r="D21" s="379">
        <v>0</v>
      </c>
      <c r="E21" s="379">
        <v>799693.12866463349</v>
      </c>
      <c r="F21" s="379">
        <v>799693.12866463349</v>
      </c>
      <c r="G21" s="379">
        <v>199923.28216615837</v>
      </c>
      <c r="H21" s="379">
        <v>79200.63</v>
      </c>
      <c r="I21" s="379">
        <v>79200.63</v>
      </c>
      <c r="J21" s="379">
        <v>720492.49866463349</v>
      </c>
    </row>
    <row r="22" spans="1:10" ht="20.100000000000001" customHeight="1" x14ac:dyDescent="0.25">
      <c r="A22" s="377">
        <v>131</v>
      </c>
      <c r="B22" s="381" t="s">
        <v>261</v>
      </c>
      <c r="C22" s="379">
        <v>335087.92</v>
      </c>
      <c r="D22" s="379">
        <v>0</v>
      </c>
      <c r="E22" s="379">
        <v>335087.92</v>
      </c>
      <c r="F22" s="379">
        <v>335087.92</v>
      </c>
      <c r="G22" s="379">
        <v>83771.98</v>
      </c>
      <c r="H22" s="379">
        <v>79200.63</v>
      </c>
      <c r="I22" s="379">
        <v>79200.63</v>
      </c>
      <c r="J22" s="379">
        <v>255887.28999999998</v>
      </c>
    </row>
    <row r="23" spans="1:10" ht="20.100000000000001" customHeight="1" x14ac:dyDescent="0.25">
      <c r="A23" s="391">
        <v>13101</v>
      </c>
      <c r="B23" s="392" t="s">
        <v>262</v>
      </c>
      <c r="C23" s="384">
        <v>335087.92</v>
      </c>
      <c r="D23" s="385">
        <v>0</v>
      </c>
      <c r="E23" s="384">
        <v>335087.92</v>
      </c>
      <c r="F23" s="386">
        <v>335087.92</v>
      </c>
      <c r="G23" s="386">
        <v>83771.98</v>
      </c>
      <c r="H23" s="387">
        <v>79200.63</v>
      </c>
      <c r="I23" s="387">
        <v>79200.63</v>
      </c>
      <c r="J23" s="388">
        <v>255887.28999999998</v>
      </c>
    </row>
    <row r="24" spans="1:10" ht="30" x14ac:dyDescent="0.25">
      <c r="A24" s="377">
        <v>132</v>
      </c>
      <c r="B24" s="383" t="s">
        <v>263</v>
      </c>
      <c r="C24" s="379">
        <v>464605.20866463351</v>
      </c>
      <c r="D24" s="379">
        <v>0</v>
      </c>
      <c r="E24" s="379">
        <v>464605.20866463351</v>
      </c>
      <c r="F24" s="379">
        <v>464605.20866463351</v>
      </c>
      <c r="G24" s="379">
        <v>116151.30216615838</v>
      </c>
      <c r="H24" s="379">
        <v>0</v>
      </c>
      <c r="I24" s="379">
        <v>0</v>
      </c>
      <c r="J24" s="379">
        <v>464605.20866463351</v>
      </c>
    </row>
    <row r="25" spans="1:10" ht="20.100000000000001" customHeight="1" x14ac:dyDescent="0.25">
      <c r="A25" s="391">
        <v>13201</v>
      </c>
      <c r="B25" s="392" t="s">
        <v>395</v>
      </c>
      <c r="C25" s="384">
        <v>138610.15187280002</v>
      </c>
      <c r="D25" s="385">
        <v>0</v>
      </c>
      <c r="E25" s="384">
        <v>138610.15187280002</v>
      </c>
      <c r="F25" s="386">
        <v>138610.15187280002</v>
      </c>
      <c r="G25" s="386">
        <v>34652.537968200006</v>
      </c>
      <c r="H25" s="387">
        <v>0</v>
      </c>
      <c r="I25" s="387">
        <v>0</v>
      </c>
      <c r="J25" s="388">
        <v>138610.15187280002</v>
      </c>
    </row>
    <row r="26" spans="1:10" ht="20.100000000000001" customHeight="1" x14ac:dyDescent="0.25">
      <c r="A26" s="391">
        <v>13202</v>
      </c>
      <c r="B26" s="392" t="s">
        <v>396</v>
      </c>
      <c r="C26" s="384">
        <v>239363.71312133348</v>
      </c>
      <c r="D26" s="385">
        <v>0</v>
      </c>
      <c r="E26" s="384">
        <v>239363.71312133348</v>
      </c>
      <c r="F26" s="386">
        <v>239363.71312133348</v>
      </c>
      <c r="G26" s="386">
        <v>59840.92828033337</v>
      </c>
      <c r="H26" s="387">
        <v>0</v>
      </c>
      <c r="I26" s="387">
        <v>0</v>
      </c>
      <c r="J26" s="388">
        <v>239363.71312133348</v>
      </c>
    </row>
    <row r="27" spans="1:10" ht="20.100000000000001" customHeight="1" x14ac:dyDescent="0.3">
      <c r="A27" s="391">
        <v>13203</v>
      </c>
      <c r="B27" s="392" t="s">
        <v>397</v>
      </c>
      <c r="C27" s="384">
        <v>28877.117890166679</v>
      </c>
      <c r="D27" s="385">
        <v>0</v>
      </c>
      <c r="E27" s="384">
        <v>28877.117890166679</v>
      </c>
      <c r="F27" s="386">
        <v>28877.117890166679</v>
      </c>
      <c r="G27" s="386">
        <v>7219.2794725416697</v>
      </c>
      <c r="H27" s="387">
        <v>0</v>
      </c>
      <c r="I27" s="387">
        <v>0</v>
      </c>
      <c r="J27" s="388">
        <v>28877.117890166679</v>
      </c>
    </row>
    <row r="28" spans="1:10" ht="20.100000000000001" customHeight="1" x14ac:dyDescent="0.25">
      <c r="A28" s="391">
        <v>13204</v>
      </c>
      <c r="B28" s="392" t="s">
        <v>398</v>
      </c>
      <c r="C28" s="384">
        <v>57754.225780333356</v>
      </c>
      <c r="D28" s="385">
        <v>0</v>
      </c>
      <c r="E28" s="384">
        <v>57754.225780333356</v>
      </c>
      <c r="F28" s="386">
        <v>57754.225780333356</v>
      </c>
      <c r="G28" s="386">
        <v>14438.556445083339</v>
      </c>
      <c r="H28" s="387">
        <v>0</v>
      </c>
      <c r="I28" s="387">
        <v>0</v>
      </c>
      <c r="J28" s="388">
        <v>57754.225780333356</v>
      </c>
    </row>
    <row r="29" spans="1:10" ht="20.100000000000001" customHeight="1" x14ac:dyDescent="0.3">
      <c r="A29" s="377">
        <v>1400</v>
      </c>
      <c r="B29" s="378" t="s">
        <v>399</v>
      </c>
      <c r="C29" s="379">
        <v>4208216.2550000008</v>
      </c>
      <c r="D29" s="379">
        <v>0</v>
      </c>
      <c r="E29" s="379">
        <v>4208216.2550000008</v>
      </c>
      <c r="F29" s="379">
        <v>4208216.2550000008</v>
      </c>
      <c r="G29" s="379">
        <v>1052054.0637500002</v>
      </c>
      <c r="H29" s="379">
        <v>880304.36999999988</v>
      </c>
      <c r="I29" s="379">
        <v>880304.36999999988</v>
      </c>
      <c r="J29" s="379">
        <v>3327911.8850000002</v>
      </c>
    </row>
    <row r="30" spans="1:10" ht="20.100000000000001" customHeight="1" x14ac:dyDescent="0.3">
      <c r="A30" s="377">
        <v>141</v>
      </c>
      <c r="B30" s="381" t="s">
        <v>400</v>
      </c>
      <c r="C30" s="379">
        <v>1732753.9039128537</v>
      </c>
      <c r="D30" s="379">
        <v>0</v>
      </c>
      <c r="E30" s="379">
        <v>1732753.9039128537</v>
      </c>
      <c r="F30" s="379">
        <v>1732753.9039128537</v>
      </c>
      <c r="G30" s="379">
        <v>433188.47597821342</v>
      </c>
      <c r="H30" s="379">
        <v>416068.02999999991</v>
      </c>
      <c r="I30" s="379">
        <v>416068.02999999991</v>
      </c>
      <c r="J30" s="379">
        <v>1316685.8739128537</v>
      </c>
    </row>
    <row r="31" spans="1:10" ht="20.100000000000001" customHeight="1" x14ac:dyDescent="0.25">
      <c r="A31" s="391">
        <v>14101</v>
      </c>
      <c r="B31" s="392" t="s">
        <v>401</v>
      </c>
      <c r="C31" s="384">
        <v>1154526.2642085911</v>
      </c>
      <c r="D31" s="385">
        <v>0</v>
      </c>
      <c r="E31" s="384">
        <v>1154526.2642085911</v>
      </c>
      <c r="F31" s="386">
        <v>1154526.2642085911</v>
      </c>
      <c r="G31" s="386">
        <v>288631.56605214777</v>
      </c>
      <c r="H31" s="387">
        <v>275780.28999999998</v>
      </c>
      <c r="I31" s="387">
        <v>275780.28999999998</v>
      </c>
      <c r="J31" s="393">
        <v>878745.97420859104</v>
      </c>
    </row>
    <row r="32" spans="1:10" s="132" customFormat="1" ht="30" customHeight="1" x14ac:dyDescent="0.3">
      <c r="A32" s="391">
        <v>14102</v>
      </c>
      <c r="B32" s="392" t="s">
        <v>402</v>
      </c>
      <c r="C32" s="384">
        <v>110.5047186548062</v>
      </c>
      <c r="D32" s="385">
        <v>0</v>
      </c>
      <c r="E32" s="384">
        <v>110.5047186548062</v>
      </c>
      <c r="F32" s="386">
        <v>110.5047186548062</v>
      </c>
      <c r="G32" s="386">
        <v>27.626179663701549</v>
      </c>
      <c r="H32" s="387">
        <v>44.6</v>
      </c>
      <c r="I32" s="387">
        <v>44.6</v>
      </c>
      <c r="J32" s="393">
        <v>65.904718654806203</v>
      </c>
    </row>
    <row r="33" spans="1:10" ht="14.45" x14ac:dyDescent="0.3">
      <c r="A33" s="391">
        <v>14103</v>
      </c>
      <c r="B33" s="392" t="s">
        <v>403</v>
      </c>
      <c r="C33" s="384">
        <v>3246.7151502280426</v>
      </c>
      <c r="D33" s="385">
        <v>0</v>
      </c>
      <c r="E33" s="384">
        <v>3246.7151502280426</v>
      </c>
      <c r="F33" s="386">
        <v>3246.7151502280426</v>
      </c>
      <c r="G33" s="386">
        <v>811.67878755701065</v>
      </c>
      <c r="H33" s="387">
        <v>686.07</v>
      </c>
      <c r="I33" s="387">
        <v>686.07</v>
      </c>
      <c r="J33" s="393">
        <v>2560.6451502280424</v>
      </c>
    </row>
    <row r="34" spans="1:10" x14ac:dyDescent="0.25">
      <c r="A34" s="391">
        <v>14104</v>
      </c>
      <c r="B34" s="392" t="s">
        <v>404</v>
      </c>
      <c r="C34" s="384">
        <v>58660.250132224275</v>
      </c>
      <c r="D34" s="385">
        <v>0</v>
      </c>
      <c r="E34" s="384">
        <v>58660.250132224275</v>
      </c>
      <c r="F34" s="386">
        <v>58660.250132224275</v>
      </c>
      <c r="G34" s="386">
        <v>14665.062533056069</v>
      </c>
      <c r="H34" s="387">
        <v>13574.22</v>
      </c>
      <c r="I34" s="387">
        <v>13574.22</v>
      </c>
      <c r="J34" s="393">
        <v>45086.030132224274</v>
      </c>
    </row>
    <row r="35" spans="1:10" x14ac:dyDescent="0.25">
      <c r="A35" s="391">
        <v>14105</v>
      </c>
      <c r="B35" s="392" t="s">
        <v>405</v>
      </c>
      <c r="C35" s="384">
        <v>58660.250132224275</v>
      </c>
      <c r="D35" s="385">
        <v>0</v>
      </c>
      <c r="E35" s="384">
        <v>58660.250132224275</v>
      </c>
      <c r="F35" s="386">
        <v>58660.250132224275</v>
      </c>
      <c r="G35" s="386">
        <v>14665.062533056069</v>
      </c>
      <c r="H35" s="387">
        <v>13574.22</v>
      </c>
      <c r="I35" s="387">
        <v>13574.22</v>
      </c>
      <c r="J35" s="393">
        <v>45086.030132224274</v>
      </c>
    </row>
    <row r="36" spans="1:10" x14ac:dyDescent="0.25">
      <c r="A36" s="391">
        <v>14106</v>
      </c>
      <c r="B36" s="392" t="s">
        <v>406</v>
      </c>
      <c r="C36" s="384">
        <v>46928.198139503293</v>
      </c>
      <c r="D36" s="385">
        <v>0</v>
      </c>
      <c r="E36" s="384">
        <v>46928.198139503293</v>
      </c>
      <c r="F36" s="386">
        <v>46928.198139503293</v>
      </c>
      <c r="G36" s="386">
        <v>11732.049534875823</v>
      </c>
      <c r="H36" s="387">
        <v>11529.12</v>
      </c>
      <c r="I36" s="387">
        <v>11529.12</v>
      </c>
      <c r="J36" s="393">
        <v>35399.07813950329</v>
      </c>
    </row>
    <row r="37" spans="1:10" ht="30" x14ac:dyDescent="0.25">
      <c r="A37" s="391">
        <v>14107</v>
      </c>
      <c r="B37" s="392" t="s">
        <v>407</v>
      </c>
      <c r="C37" s="384">
        <v>410621.72143142793</v>
      </c>
      <c r="D37" s="385">
        <v>0</v>
      </c>
      <c r="E37" s="384">
        <v>410621.72143142793</v>
      </c>
      <c r="F37" s="386">
        <v>410621.72143142793</v>
      </c>
      <c r="G37" s="386">
        <v>102655.43035785698</v>
      </c>
      <c r="H37" s="387">
        <v>100879.51</v>
      </c>
      <c r="I37" s="387">
        <v>100879.51</v>
      </c>
      <c r="J37" s="393">
        <v>309742.21143142792</v>
      </c>
    </row>
    <row r="38" spans="1:10" x14ac:dyDescent="0.25">
      <c r="A38" s="377">
        <v>142</v>
      </c>
      <c r="B38" s="381" t="s">
        <v>408</v>
      </c>
      <c r="C38" s="379">
        <v>469281.96173227159</v>
      </c>
      <c r="D38" s="379">
        <v>0</v>
      </c>
      <c r="E38" s="379">
        <v>469281.96173227159</v>
      </c>
      <c r="F38" s="379">
        <v>469281.96173227159</v>
      </c>
      <c r="G38" s="379">
        <v>117320.4904330679</v>
      </c>
      <c r="H38" s="379">
        <v>0</v>
      </c>
      <c r="I38" s="379">
        <v>0</v>
      </c>
      <c r="J38" s="379">
        <v>469281.96173227159</v>
      </c>
    </row>
    <row r="39" spans="1:10" x14ac:dyDescent="0.25">
      <c r="A39" s="391">
        <v>14201</v>
      </c>
      <c r="B39" s="392" t="s">
        <v>409</v>
      </c>
      <c r="C39" s="384">
        <v>469281.96173227159</v>
      </c>
      <c r="D39" s="385">
        <v>0</v>
      </c>
      <c r="E39" s="384">
        <v>469281.96173227159</v>
      </c>
      <c r="F39" s="386">
        <v>469281.96173227159</v>
      </c>
      <c r="G39" s="386">
        <v>117320.4904330679</v>
      </c>
      <c r="H39" s="387">
        <v>0</v>
      </c>
      <c r="I39" s="387">
        <v>0</v>
      </c>
      <c r="J39" s="393">
        <v>469281.96173227159</v>
      </c>
    </row>
    <row r="40" spans="1:10" x14ac:dyDescent="0.25">
      <c r="A40" s="377">
        <v>143</v>
      </c>
      <c r="B40" s="381" t="s">
        <v>408</v>
      </c>
      <c r="C40" s="379">
        <v>2006180.3893548751</v>
      </c>
      <c r="D40" s="379">
        <v>0</v>
      </c>
      <c r="E40" s="379">
        <v>2006180.3893548751</v>
      </c>
      <c r="F40" s="379">
        <v>2006180.3893548751</v>
      </c>
      <c r="G40" s="379">
        <v>501545.09733871883</v>
      </c>
      <c r="H40" s="379">
        <v>464236.34</v>
      </c>
      <c r="I40" s="379">
        <v>464236.34</v>
      </c>
      <c r="J40" s="379">
        <v>1541944.049354875</v>
      </c>
    </row>
    <row r="41" spans="1:10" x14ac:dyDescent="0.25">
      <c r="A41" s="391">
        <v>14301</v>
      </c>
      <c r="B41" s="392" t="s">
        <v>410</v>
      </c>
      <c r="C41" s="384">
        <v>2006180.3893548751</v>
      </c>
      <c r="D41" s="385">
        <v>0</v>
      </c>
      <c r="E41" s="384">
        <v>2006180.3893548751</v>
      </c>
      <c r="F41" s="386">
        <v>2006180.3893548751</v>
      </c>
      <c r="G41" s="386">
        <v>501545.09733871883</v>
      </c>
      <c r="H41" s="387">
        <v>464236.34</v>
      </c>
      <c r="I41" s="387">
        <v>464236.34</v>
      </c>
      <c r="J41" s="393">
        <v>1541944.049354875</v>
      </c>
    </row>
    <row r="42" spans="1:10" x14ac:dyDescent="0.25">
      <c r="A42" s="377">
        <v>1500</v>
      </c>
      <c r="B42" s="378" t="s">
        <v>411</v>
      </c>
      <c r="C42" s="379">
        <v>378046</v>
      </c>
      <c r="D42" s="379">
        <v>0</v>
      </c>
      <c r="E42" s="379">
        <v>378046</v>
      </c>
      <c r="F42" s="379">
        <v>378046</v>
      </c>
      <c r="G42" s="379">
        <v>94511.5</v>
      </c>
      <c r="H42" s="379">
        <v>69383.26999999999</v>
      </c>
      <c r="I42" s="379">
        <v>69383.26999999999</v>
      </c>
      <c r="J42" s="379">
        <v>308662.73</v>
      </c>
    </row>
    <row r="43" spans="1:10" x14ac:dyDescent="0.25">
      <c r="A43" s="377">
        <v>154</v>
      </c>
      <c r="B43" s="381" t="s">
        <v>412</v>
      </c>
      <c r="C43" s="379">
        <v>128046</v>
      </c>
      <c r="D43" s="379">
        <v>0</v>
      </c>
      <c r="E43" s="379">
        <v>128046</v>
      </c>
      <c r="F43" s="379">
        <v>128046</v>
      </c>
      <c r="G43" s="379">
        <v>32011.5</v>
      </c>
      <c r="H43" s="387">
        <v>26686.21</v>
      </c>
      <c r="I43" s="379">
        <v>26686.21</v>
      </c>
      <c r="J43" s="379">
        <v>101359.79000000001</v>
      </c>
    </row>
    <row r="44" spans="1:10" x14ac:dyDescent="0.25">
      <c r="A44" s="391">
        <v>15410</v>
      </c>
      <c r="B44" s="392" t="s">
        <v>413</v>
      </c>
      <c r="C44" s="384">
        <v>18046</v>
      </c>
      <c r="D44" s="385">
        <v>0</v>
      </c>
      <c r="E44" s="384">
        <v>18046</v>
      </c>
      <c r="F44" s="386">
        <v>18046</v>
      </c>
      <c r="G44" s="386">
        <v>4511.5</v>
      </c>
      <c r="H44" s="387">
        <v>4463.8999999999996</v>
      </c>
      <c r="I44" s="387">
        <v>4463.8999999999996</v>
      </c>
      <c r="J44" s="393">
        <v>13582.1</v>
      </c>
    </row>
    <row r="45" spans="1:10" x14ac:dyDescent="0.25">
      <c r="A45" s="391">
        <v>15413</v>
      </c>
      <c r="B45" s="392" t="s">
        <v>414</v>
      </c>
      <c r="C45" s="384">
        <v>110000</v>
      </c>
      <c r="D45" s="385">
        <v>0</v>
      </c>
      <c r="E45" s="384">
        <v>110000</v>
      </c>
      <c r="F45" s="386">
        <v>110000</v>
      </c>
      <c r="G45" s="386">
        <v>27500</v>
      </c>
      <c r="H45" s="387">
        <v>22222.31</v>
      </c>
      <c r="I45" s="387">
        <v>22222.31</v>
      </c>
      <c r="J45" s="393">
        <v>87777.69</v>
      </c>
    </row>
    <row r="46" spans="1:10" x14ac:dyDescent="0.25">
      <c r="A46" s="377">
        <v>159</v>
      </c>
      <c r="B46" s="381" t="s">
        <v>411</v>
      </c>
      <c r="C46" s="379">
        <v>250000</v>
      </c>
      <c r="D46" s="379">
        <v>0</v>
      </c>
      <c r="E46" s="379">
        <v>250000</v>
      </c>
      <c r="F46" s="379">
        <v>250000</v>
      </c>
      <c r="G46" s="379">
        <v>62500</v>
      </c>
      <c r="H46" s="379">
        <v>42697.06</v>
      </c>
      <c r="I46" s="379">
        <v>42697.06</v>
      </c>
      <c r="J46" s="379">
        <v>207302.94</v>
      </c>
    </row>
    <row r="47" spans="1:10" ht="15.75" thickBot="1" x14ac:dyDescent="0.3">
      <c r="A47" s="391">
        <v>15901</v>
      </c>
      <c r="B47" s="392" t="s">
        <v>415</v>
      </c>
      <c r="C47" s="384">
        <v>250000</v>
      </c>
      <c r="D47" s="385">
        <v>0</v>
      </c>
      <c r="E47" s="384">
        <v>250000</v>
      </c>
      <c r="F47" s="386">
        <v>250000</v>
      </c>
      <c r="G47" s="386">
        <v>62500</v>
      </c>
      <c r="H47" s="387">
        <v>42697.06</v>
      </c>
      <c r="I47" s="387">
        <v>42697.06</v>
      </c>
      <c r="J47" s="393">
        <v>207302.94</v>
      </c>
    </row>
    <row r="48" spans="1:10" ht="15.75" thickBot="1" x14ac:dyDescent="0.3">
      <c r="A48" s="394">
        <v>2000</v>
      </c>
      <c r="B48" s="375" t="s">
        <v>416</v>
      </c>
      <c r="C48" s="395">
        <v>1547386.11</v>
      </c>
      <c r="D48" s="395">
        <v>0</v>
      </c>
      <c r="E48" s="395">
        <v>1547386.11</v>
      </c>
      <c r="F48" s="395">
        <v>112892.81999999999</v>
      </c>
      <c r="G48" s="395">
        <v>112892.81999999999</v>
      </c>
      <c r="H48" s="395">
        <v>112892.81999999999</v>
      </c>
      <c r="I48" s="395">
        <v>93332.590000000011</v>
      </c>
      <c r="J48" s="395">
        <v>1434493.29</v>
      </c>
    </row>
    <row r="49" spans="1:10" x14ac:dyDescent="0.25">
      <c r="A49" s="377">
        <v>2100</v>
      </c>
      <c r="B49" s="378" t="s">
        <v>417</v>
      </c>
      <c r="C49" s="379">
        <v>563541</v>
      </c>
      <c r="D49" s="379">
        <v>0</v>
      </c>
      <c r="E49" s="379">
        <v>563541</v>
      </c>
      <c r="F49" s="379">
        <v>20353.93</v>
      </c>
      <c r="G49" s="379">
        <v>20353.93</v>
      </c>
      <c r="H49" s="379">
        <v>20353.93</v>
      </c>
      <c r="I49" s="379">
        <v>19986.940000000002</v>
      </c>
      <c r="J49" s="379">
        <v>543187.07000000007</v>
      </c>
    </row>
    <row r="50" spans="1:10" x14ac:dyDescent="0.25">
      <c r="A50" s="377">
        <v>211</v>
      </c>
      <c r="B50" s="381" t="s">
        <v>418</v>
      </c>
      <c r="C50" s="379">
        <v>144721.31</v>
      </c>
      <c r="D50" s="379">
        <v>0</v>
      </c>
      <c r="E50" s="379">
        <v>144721.31</v>
      </c>
      <c r="F50" s="379">
        <v>12860.18</v>
      </c>
      <c r="G50" s="379">
        <v>12860.18</v>
      </c>
      <c r="H50" s="379">
        <v>12860.18</v>
      </c>
      <c r="I50" s="379">
        <v>12860.18</v>
      </c>
      <c r="J50" s="379">
        <v>131861.13</v>
      </c>
    </row>
    <row r="51" spans="1:10" ht="30" x14ac:dyDescent="0.25">
      <c r="A51" s="391">
        <v>21101</v>
      </c>
      <c r="B51" s="392" t="s">
        <v>418</v>
      </c>
      <c r="C51" s="384">
        <v>144721.31</v>
      </c>
      <c r="D51" s="384"/>
      <c r="E51" s="384">
        <v>144721.31</v>
      </c>
      <c r="F51" s="384">
        <v>12860.18</v>
      </c>
      <c r="G51" s="384">
        <v>12860.18</v>
      </c>
      <c r="H51" s="384">
        <v>12860.18</v>
      </c>
      <c r="I51" s="384">
        <v>12860.18</v>
      </c>
      <c r="J51" s="384">
        <v>131861.13</v>
      </c>
    </row>
    <row r="52" spans="1:10" x14ac:dyDescent="0.25">
      <c r="A52" s="377">
        <v>212</v>
      </c>
      <c r="B52" s="381" t="s">
        <v>419</v>
      </c>
      <c r="C52" s="379">
        <v>213414.77</v>
      </c>
      <c r="D52" s="379">
        <v>0</v>
      </c>
      <c r="E52" s="379">
        <v>213414.77</v>
      </c>
      <c r="F52" s="379">
        <v>0</v>
      </c>
      <c r="G52" s="379">
        <v>0</v>
      </c>
      <c r="H52" s="379">
        <v>0</v>
      </c>
      <c r="I52" s="379">
        <v>0</v>
      </c>
      <c r="J52" s="379">
        <v>213414.77</v>
      </c>
    </row>
    <row r="53" spans="1:10" ht="30" x14ac:dyDescent="0.25">
      <c r="A53" s="391">
        <v>21201</v>
      </c>
      <c r="B53" s="392" t="s">
        <v>420</v>
      </c>
      <c r="C53" s="384">
        <v>213414.77</v>
      </c>
      <c r="D53" s="384"/>
      <c r="E53" s="384">
        <v>213414.77</v>
      </c>
      <c r="F53" s="384">
        <v>0</v>
      </c>
      <c r="G53" s="384">
        <v>0</v>
      </c>
      <c r="H53" s="384">
        <v>0</v>
      </c>
      <c r="I53" s="384">
        <v>0</v>
      </c>
      <c r="J53" s="384">
        <v>213414.77</v>
      </c>
    </row>
    <row r="54" spans="1:10" ht="25.5" x14ac:dyDescent="0.25">
      <c r="A54" s="377">
        <v>214</v>
      </c>
      <c r="B54" s="381" t="s">
        <v>421</v>
      </c>
      <c r="C54" s="379">
        <v>6014</v>
      </c>
      <c r="D54" s="379">
        <v>0</v>
      </c>
      <c r="E54" s="379">
        <v>6014</v>
      </c>
      <c r="F54" s="379">
        <v>0</v>
      </c>
      <c r="G54" s="379">
        <v>0</v>
      </c>
      <c r="H54" s="379">
        <v>0</v>
      </c>
      <c r="I54" s="379">
        <v>0</v>
      </c>
      <c r="J54" s="379">
        <v>6014</v>
      </c>
    </row>
    <row r="55" spans="1:10" ht="30" x14ac:dyDescent="0.25">
      <c r="A55" s="391">
        <v>21401</v>
      </c>
      <c r="B55" s="392" t="s">
        <v>422</v>
      </c>
      <c r="C55" s="384">
        <v>6014</v>
      </c>
      <c r="D55" s="384"/>
      <c r="E55" s="384">
        <v>6014</v>
      </c>
      <c r="F55" s="384">
        <v>0</v>
      </c>
      <c r="G55" s="384">
        <v>0</v>
      </c>
      <c r="H55" s="384">
        <v>0</v>
      </c>
      <c r="I55" s="384">
        <v>0</v>
      </c>
      <c r="J55" s="384">
        <v>6014</v>
      </c>
    </row>
    <row r="56" spans="1:10" x14ac:dyDescent="0.25">
      <c r="A56" s="377">
        <v>215</v>
      </c>
      <c r="B56" s="381" t="s">
        <v>423</v>
      </c>
      <c r="C56" s="379">
        <v>6000</v>
      </c>
      <c r="D56" s="379">
        <v>0</v>
      </c>
      <c r="E56" s="379">
        <v>6000</v>
      </c>
      <c r="F56" s="379">
        <v>0</v>
      </c>
      <c r="G56" s="379">
        <v>0</v>
      </c>
      <c r="H56" s="379">
        <v>0</v>
      </c>
      <c r="I56" s="379">
        <v>0</v>
      </c>
      <c r="J56" s="379">
        <v>6000</v>
      </c>
    </row>
    <row r="57" spans="1:10" x14ac:dyDescent="0.25">
      <c r="A57" s="391">
        <v>21501</v>
      </c>
      <c r="B57" s="392" t="s">
        <v>424</v>
      </c>
      <c r="C57" s="384">
        <v>6000</v>
      </c>
      <c r="D57" s="384"/>
      <c r="E57" s="384">
        <v>6000</v>
      </c>
      <c r="F57" s="384">
        <v>0</v>
      </c>
      <c r="G57" s="384">
        <v>0</v>
      </c>
      <c r="H57" s="384">
        <v>0</v>
      </c>
      <c r="I57" s="384">
        <v>0</v>
      </c>
      <c r="J57" s="384">
        <v>6000</v>
      </c>
    </row>
    <row r="58" spans="1:10" x14ac:dyDescent="0.25">
      <c r="A58" s="377">
        <v>216</v>
      </c>
      <c r="B58" s="381" t="s">
        <v>425</v>
      </c>
      <c r="C58" s="379">
        <v>48353.72</v>
      </c>
      <c r="D58" s="379">
        <v>0</v>
      </c>
      <c r="E58" s="379">
        <v>48353.72</v>
      </c>
      <c r="F58" s="379">
        <v>5145.76</v>
      </c>
      <c r="G58" s="379">
        <v>5145.76</v>
      </c>
      <c r="H58" s="379">
        <v>5145.76</v>
      </c>
      <c r="I58" s="379">
        <v>5145.76</v>
      </c>
      <c r="J58" s="379">
        <v>43207.96</v>
      </c>
    </row>
    <row r="59" spans="1:10" x14ac:dyDescent="0.25">
      <c r="A59" s="391">
        <v>21601</v>
      </c>
      <c r="B59" s="392" t="s">
        <v>425</v>
      </c>
      <c r="C59" s="384">
        <v>48353.72</v>
      </c>
      <c r="D59" s="384"/>
      <c r="E59" s="384">
        <v>48353.72</v>
      </c>
      <c r="F59" s="384">
        <v>5145.76</v>
      </c>
      <c r="G59" s="384">
        <v>5145.76</v>
      </c>
      <c r="H59" s="384">
        <v>5145.76</v>
      </c>
      <c r="I59" s="384">
        <v>5145.76</v>
      </c>
      <c r="J59" s="384">
        <v>43207.96</v>
      </c>
    </row>
    <row r="60" spans="1:10" x14ac:dyDescent="0.25">
      <c r="A60" s="377">
        <v>217</v>
      </c>
      <c r="B60" s="381" t="s">
        <v>426</v>
      </c>
      <c r="C60" s="379">
        <v>145037.20000000001</v>
      </c>
      <c r="D60" s="379">
        <v>0</v>
      </c>
      <c r="E60" s="379">
        <v>145037.20000000001</v>
      </c>
      <c r="F60" s="379">
        <v>2347.9899999999998</v>
      </c>
      <c r="G60" s="379">
        <v>2347.9899999999998</v>
      </c>
      <c r="H60" s="379">
        <v>2347.9899999999998</v>
      </c>
      <c r="I60" s="379">
        <v>1980.9999999999998</v>
      </c>
      <c r="J60" s="379">
        <v>142689.21000000002</v>
      </c>
    </row>
    <row r="61" spans="1:10" x14ac:dyDescent="0.25">
      <c r="A61" s="391">
        <v>21701</v>
      </c>
      <c r="B61" s="392" t="s">
        <v>427</v>
      </c>
      <c r="C61" s="384">
        <v>145037.20000000001</v>
      </c>
      <c r="D61" s="384"/>
      <c r="E61" s="384">
        <v>145037.20000000001</v>
      </c>
      <c r="F61" s="384">
        <v>2347.9899999999998</v>
      </c>
      <c r="G61" s="384">
        <v>2347.9899999999998</v>
      </c>
      <c r="H61" s="384">
        <v>2347.9899999999998</v>
      </c>
      <c r="I61" s="384">
        <v>1980.9999999999998</v>
      </c>
      <c r="J61" s="384">
        <v>142689.21000000002</v>
      </c>
    </row>
    <row r="62" spans="1:10" x14ac:dyDescent="0.25">
      <c r="A62" s="377">
        <v>2200</v>
      </c>
      <c r="B62" s="378" t="s">
        <v>428</v>
      </c>
      <c r="C62" s="379">
        <v>91225.38</v>
      </c>
      <c r="D62" s="379">
        <v>0</v>
      </c>
      <c r="E62" s="379">
        <v>91225.38</v>
      </c>
      <c r="F62" s="379">
        <v>17238.059999999998</v>
      </c>
      <c r="G62" s="379">
        <v>17238.059999999998</v>
      </c>
      <c r="H62" s="379">
        <v>17238.059999999998</v>
      </c>
      <c r="I62" s="379">
        <v>13489.14</v>
      </c>
      <c r="J62" s="379">
        <v>73987.320000000007</v>
      </c>
    </row>
    <row r="63" spans="1:10" x14ac:dyDescent="0.25">
      <c r="A63" s="377">
        <v>221</v>
      </c>
      <c r="B63" s="381" t="s">
        <v>429</v>
      </c>
      <c r="C63" s="379">
        <v>91225.38</v>
      </c>
      <c r="D63" s="379">
        <v>0</v>
      </c>
      <c r="E63" s="379">
        <v>91225.38</v>
      </c>
      <c r="F63" s="379">
        <v>17238.059999999998</v>
      </c>
      <c r="G63" s="379">
        <v>17238.059999999998</v>
      </c>
      <c r="H63" s="379">
        <v>17238.059999999998</v>
      </c>
      <c r="I63" s="379">
        <v>13489.14</v>
      </c>
      <c r="J63" s="379">
        <v>73987.320000000007</v>
      </c>
    </row>
    <row r="64" spans="1:10" x14ac:dyDescent="0.25">
      <c r="A64" s="391">
        <v>22101</v>
      </c>
      <c r="B64" s="392" t="s">
        <v>430</v>
      </c>
      <c r="C64" s="384">
        <v>50840.97</v>
      </c>
      <c r="D64" s="384"/>
      <c r="E64" s="384">
        <v>50840.97</v>
      </c>
      <c r="F64" s="384">
        <v>12855.96</v>
      </c>
      <c r="G64" s="384">
        <v>12855.96</v>
      </c>
      <c r="H64" s="384">
        <v>12855.96</v>
      </c>
      <c r="I64" s="384">
        <v>10358.02</v>
      </c>
      <c r="J64" s="384">
        <v>37985.01</v>
      </c>
    </row>
    <row r="65" spans="1:10" ht="60" x14ac:dyDescent="0.25">
      <c r="A65" s="391">
        <v>22105</v>
      </c>
      <c r="B65" s="396" t="s">
        <v>431</v>
      </c>
      <c r="C65" s="384">
        <v>13595.7</v>
      </c>
      <c r="D65" s="384"/>
      <c r="E65" s="384">
        <v>13595.7</v>
      </c>
      <c r="F65" s="384">
        <v>3244.12</v>
      </c>
      <c r="G65" s="384">
        <v>3244.12</v>
      </c>
      <c r="H65" s="384">
        <v>3244.12</v>
      </c>
      <c r="I65" s="384">
        <v>2078.12</v>
      </c>
      <c r="J65" s="384">
        <v>10351.580000000002</v>
      </c>
    </row>
    <row r="66" spans="1:10" x14ac:dyDescent="0.25">
      <c r="A66" s="391">
        <v>22106</v>
      </c>
      <c r="B66" s="392" t="s">
        <v>432</v>
      </c>
      <c r="C66" s="384">
        <v>26788.71</v>
      </c>
      <c r="D66" s="384"/>
      <c r="E66" s="384">
        <v>26788.71</v>
      </c>
      <c r="F66" s="384">
        <v>1137.98</v>
      </c>
      <c r="G66" s="384">
        <v>1137.98</v>
      </c>
      <c r="H66" s="384">
        <v>1137.98</v>
      </c>
      <c r="I66" s="384">
        <v>1053</v>
      </c>
      <c r="J66" s="384">
        <v>25650.73</v>
      </c>
    </row>
    <row r="67" spans="1:10" x14ac:dyDescent="0.25">
      <c r="A67" s="377">
        <v>2300</v>
      </c>
      <c r="B67" s="378" t="s">
        <v>428</v>
      </c>
      <c r="C67" s="379">
        <v>1223.23</v>
      </c>
      <c r="D67" s="379">
        <v>0</v>
      </c>
      <c r="E67" s="379">
        <v>1223.23</v>
      </c>
      <c r="F67" s="379">
        <v>0</v>
      </c>
      <c r="G67" s="379">
        <v>0</v>
      </c>
      <c r="H67" s="379">
        <v>0</v>
      </c>
      <c r="I67" s="379">
        <v>0</v>
      </c>
      <c r="J67" s="379">
        <v>1223.23</v>
      </c>
    </row>
    <row r="68" spans="1:10" x14ac:dyDescent="0.25">
      <c r="A68" s="377">
        <v>231</v>
      </c>
      <c r="B68" s="381" t="s">
        <v>429</v>
      </c>
      <c r="C68" s="379">
        <v>1223.23</v>
      </c>
      <c r="D68" s="379">
        <v>0</v>
      </c>
      <c r="E68" s="379">
        <v>1223.23</v>
      </c>
      <c r="F68" s="379">
        <v>0</v>
      </c>
      <c r="G68" s="379">
        <v>0</v>
      </c>
      <c r="H68" s="379">
        <v>0</v>
      </c>
      <c r="I68" s="379">
        <v>0</v>
      </c>
      <c r="J68" s="379">
        <v>1223.23</v>
      </c>
    </row>
    <row r="69" spans="1:10" ht="30" x14ac:dyDescent="0.25">
      <c r="A69" s="391">
        <v>23101</v>
      </c>
      <c r="B69" s="397" t="s">
        <v>433</v>
      </c>
      <c r="C69" s="384">
        <v>1223.23</v>
      </c>
      <c r="D69" s="384"/>
      <c r="E69" s="384">
        <v>1223.23</v>
      </c>
      <c r="F69" s="384">
        <v>0</v>
      </c>
      <c r="G69" s="384">
        <v>0</v>
      </c>
      <c r="H69" s="384">
        <v>0</v>
      </c>
      <c r="I69" s="384">
        <v>0</v>
      </c>
      <c r="J69" s="384">
        <v>1223.23</v>
      </c>
    </row>
    <row r="70" spans="1:10" ht="25.5" x14ac:dyDescent="0.25">
      <c r="A70" s="377">
        <v>2400</v>
      </c>
      <c r="B70" s="378" t="s">
        <v>434</v>
      </c>
      <c r="C70" s="379">
        <v>81133.23</v>
      </c>
      <c r="D70" s="379">
        <v>0</v>
      </c>
      <c r="E70" s="379">
        <v>81133.23</v>
      </c>
      <c r="F70" s="379">
        <v>12253.74</v>
      </c>
      <c r="G70" s="379">
        <v>12253.74</v>
      </c>
      <c r="H70" s="379">
        <v>12253.74</v>
      </c>
      <c r="I70" s="379">
        <v>7253.64</v>
      </c>
      <c r="J70" s="379">
        <v>68879.490000000005</v>
      </c>
    </row>
    <row r="71" spans="1:10" x14ac:dyDescent="0.25">
      <c r="A71" s="377">
        <v>241</v>
      </c>
      <c r="B71" s="381" t="s">
        <v>435</v>
      </c>
      <c r="C71" s="379">
        <v>15975.7</v>
      </c>
      <c r="D71" s="379">
        <v>0</v>
      </c>
      <c r="E71" s="379">
        <v>15975.7</v>
      </c>
      <c r="F71" s="379">
        <v>0</v>
      </c>
      <c r="G71" s="379">
        <v>0</v>
      </c>
      <c r="H71" s="379">
        <v>0</v>
      </c>
      <c r="I71" s="379">
        <v>0</v>
      </c>
      <c r="J71" s="379">
        <v>15975.7</v>
      </c>
    </row>
    <row r="72" spans="1:10" x14ac:dyDescent="0.25">
      <c r="A72" s="391">
        <v>24101</v>
      </c>
      <c r="B72" s="397" t="s">
        <v>435</v>
      </c>
      <c r="C72" s="384">
        <v>15975.7</v>
      </c>
      <c r="D72" s="384"/>
      <c r="E72" s="384">
        <v>15975.7</v>
      </c>
      <c r="F72" s="384">
        <v>0</v>
      </c>
      <c r="G72" s="384">
        <v>0</v>
      </c>
      <c r="H72" s="384">
        <v>0</v>
      </c>
      <c r="I72" s="384">
        <v>0</v>
      </c>
      <c r="J72" s="384">
        <v>15975.7</v>
      </c>
    </row>
    <row r="73" spans="1:10" x14ac:dyDescent="0.25">
      <c r="A73" s="377">
        <v>242</v>
      </c>
      <c r="B73" s="381" t="s">
        <v>436</v>
      </c>
      <c r="C73" s="379">
        <v>2959.5</v>
      </c>
      <c r="D73" s="379">
        <v>0</v>
      </c>
      <c r="E73" s="379">
        <v>2959.5</v>
      </c>
      <c r="F73" s="379">
        <v>0</v>
      </c>
      <c r="G73" s="379">
        <v>0</v>
      </c>
      <c r="H73" s="379">
        <v>0</v>
      </c>
      <c r="I73" s="379">
        <v>0</v>
      </c>
      <c r="J73" s="379">
        <v>2959.5</v>
      </c>
    </row>
    <row r="74" spans="1:10" x14ac:dyDescent="0.25">
      <c r="A74" s="391">
        <v>24201</v>
      </c>
      <c r="B74" s="397" t="s">
        <v>436</v>
      </c>
      <c r="C74" s="384">
        <v>2959.5</v>
      </c>
      <c r="D74" s="384"/>
      <c r="E74" s="384">
        <v>2959.5</v>
      </c>
      <c r="F74" s="384">
        <v>0</v>
      </c>
      <c r="G74" s="384">
        <v>0</v>
      </c>
      <c r="H74" s="384">
        <v>0</v>
      </c>
      <c r="I74" s="384">
        <v>0</v>
      </c>
      <c r="J74" s="384">
        <v>2959.5</v>
      </c>
    </row>
    <row r="75" spans="1:10" x14ac:dyDescent="0.25">
      <c r="A75" s="377">
        <v>243</v>
      </c>
      <c r="B75" s="381" t="s">
        <v>437</v>
      </c>
      <c r="C75" s="379">
        <v>3500</v>
      </c>
      <c r="D75" s="379">
        <v>0</v>
      </c>
      <c r="E75" s="379">
        <v>3500</v>
      </c>
      <c r="F75" s="379">
        <v>0</v>
      </c>
      <c r="G75" s="379">
        <v>0</v>
      </c>
      <c r="H75" s="379">
        <v>0</v>
      </c>
      <c r="I75" s="379">
        <v>0</v>
      </c>
      <c r="J75" s="379">
        <v>3500</v>
      </c>
    </row>
    <row r="76" spans="1:10" x14ac:dyDescent="0.25">
      <c r="A76" s="391">
        <v>24301</v>
      </c>
      <c r="B76" s="397" t="s">
        <v>437</v>
      </c>
      <c r="C76" s="384">
        <v>3500</v>
      </c>
      <c r="D76" s="384"/>
      <c r="E76" s="384">
        <v>3500</v>
      </c>
      <c r="F76" s="384">
        <v>0</v>
      </c>
      <c r="G76" s="384">
        <v>0</v>
      </c>
      <c r="H76" s="384">
        <v>0</v>
      </c>
      <c r="I76" s="384">
        <v>0</v>
      </c>
      <c r="J76" s="384">
        <v>3500</v>
      </c>
    </row>
    <row r="77" spans="1:10" x14ac:dyDescent="0.25">
      <c r="A77" s="377">
        <v>244</v>
      </c>
      <c r="B77" s="381" t="s">
        <v>438</v>
      </c>
      <c r="C77" s="379">
        <v>3046</v>
      </c>
      <c r="D77" s="379">
        <v>0</v>
      </c>
      <c r="E77" s="379">
        <v>3046</v>
      </c>
      <c r="F77" s="379">
        <v>0</v>
      </c>
      <c r="G77" s="379">
        <v>0</v>
      </c>
      <c r="H77" s="379">
        <v>0</v>
      </c>
      <c r="I77" s="379">
        <v>0</v>
      </c>
      <c r="J77" s="379">
        <v>3046</v>
      </c>
    </row>
    <row r="78" spans="1:10" x14ac:dyDescent="0.25">
      <c r="A78" s="391">
        <v>24401</v>
      </c>
      <c r="B78" s="397" t="s">
        <v>438</v>
      </c>
      <c r="C78" s="384">
        <v>3046</v>
      </c>
      <c r="D78" s="384"/>
      <c r="E78" s="384">
        <v>3046</v>
      </c>
      <c r="F78" s="384">
        <v>0</v>
      </c>
      <c r="G78" s="384">
        <v>0</v>
      </c>
      <c r="H78" s="384">
        <v>0</v>
      </c>
      <c r="I78" s="384">
        <v>0</v>
      </c>
      <c r="J78" s="384">
        <v>3046</v>
      </c>
    </row>
    <row r="79" spans="1:10" x14ac:dyDescent="0.25">
      <c r="A79" s="377">
        <v>245</v>
      </c>
      <c r="B79" s="381" t="s">
        <v>439</v>
      </c>
      <c r="C79" s="379">
        <v>3523</v>
      </c>
      <c r="D79" s="379">
        <v>0</v>
      </c>
      <c r="E79" s="379">
        <v>3523</v>
      </c>
      <c r="F79" s="379">
        <v>0</v>
      </c>
      <c r="G79" s="379">
        <v>0</v>
      </c>
      <c r="H79" s="379">
        <v>0</v>
      </c>
      <c r="I79" s="379">
        <v>0</v>
      </c>
      <c r="J79" s="379">
        <v>3523</v>
      </c>
    </row>
    <row r="80" spans="1:10" x14ac:dyDescent="0.25">
      <c r="A80" s="391">
        <v>24501</v>
      </c>
      <c r="B80" s="397" t="s">
        <v>439</v>
      </c>
      <c r="C80" s="384">
        <v>3523</v>
      </c>
      <c r="D80" s="384"/>
      <c r="E80" s="384">
        <v>3523</v>
      </c>
      <c r="F80" s="384">
        <v>0</v>
      </c>
      <c r="G80" s="384">
        <v>0</v>
      </c>
      <c r="H80" s="384">
        <v>0</v>
      </c>
      <c r="I80" s="384">
        <v>0</v>
      </c>
      <c r="J80" s="384">
        <v>3523</v>
      </c>
    </row>
    <row r="81" spans="1:10" x14ac:dyDescent="0.25">
      <c r="A81" s="377">
        <v>246</v>
      </c>
      <c r="B81" s="381" t="s">
        <v>440</v>
      </c>
      <c r="C81" s="379">
        <v>23971.83</v>
      </c>
      <c r="D81" s="379">
        <v>0</v>
      </c>
      <c r="E81" s="379">
        <v>23971.83</v>
      </c>
      <c r="F81" s="379">
        <v>7688.17</v>
      </c>
      <c r="G81" s="379">
        <v>7688.17</v>
      </c>
      <c r="H81" s="379">
        <v>7688.17</v>
      </c>
      <c r="I81" s="379">
        <v>6387.71</v>
      </c>
      <c r="J81" s="379">
        <v>16283.660000000002</v>
      </c>
    </row>
    <row r="82" spans="1:10" x14ac:dyDescent="0.25">
      <c r="A82" s="391">
        <v>24601</v>
      </c>
      <c r="B82" s="397" t="s">
        <v>440</v>
      </c>
      <c r="C82" s="384">
        <v>23971.83</v>
      </c>
      <c r="D82" s="384"/>
      <c r="E82" s="384">
        <v>23971.83</v>
      </c>
      <c r="F82" s="384">
        <v>7688.17</v>
      </c>
      <c r="G82" s="384">
        <v>7688.17</v>
      </c>
      <c r="H82" s="384">
        <v>7688.17</v>
      </c>
      <c r="I82" s="384">
        <v>6387.71</v>
      </c>
      <c r="J82" s="384">
        <v>16283.660000000002</v>
      </c>
    </row>
    <row r="83" spans="1:10" x14ac:dyDescent="0.25">
      <c r="A83" s="377">
        <v>247</v>
      </c>
      <c r="B83" s="381" t="s">
        <v>441</v>
      </c>
      <c r="C83" s="379">
        <v>7151</v>
      </c>
      <c r="D83" s="379">
        <v>0</v>
      </c>
      <c r="E83" s="379">
        <v>7151</v>
      </c>
      <c r="F83" s="379">
        <v>1880.17</v>
      </c>
      <c r="G83" s="379">
        <v>1880.17</v>
      </c>
      <c r="H83" s="379">
        <v>1880.17</v>
      </c>
      <c r="I83" s="379">
        <v>0</v>
      </c>
      <c r="J83" s="379">
        <v>5270.83</v>
      </c>
    </row>
    <row r="84" spans="1:10" x14ac:dyDescent="0.25">
      <c r="A84" s="391">
        <v>24701</v>
      </c>
      <c r="B84" s="397" t="s">
        <v>441</v>
      </c>
      <c r="C84" s="384">
        <v>7151</v>
      </c>
      <c r="D84" s="384"/>
      <c r="E84" s="384">
        <v>7151</v>
      </c>
      <c r="F84" s="384">
        <v>1880.17</v>
      </c>
      <c r="G84" s="384">
        <v>1880.17</v>
      </c>
      <c r="H84" s="384">
        <v>1880.17</v>
      </c>
      <c r="I84" s="384">
        <v>0</v>
      </c>
      <c r="J84" s="384">
        <v>5270.83</v>
      </c>
    </row>
    <row r="85" spans="1:10" x14ac:dyDescent="0.25">
      <c r="A85" s="377">
        <v>248</v>
      </c>
      <c r="B85" s="381" t="s">
        <v>442</v>
      </c>
      <c r="C85" s="379">
        <v>2536.1999999999998</v>
      </c>
      <c r="D85" s="379">
        <v>0</v>
      </c>
      <c r="E85" s="379">
        <v>2536.1999999999998</v>
      </c>
      <c r="F85" s="379">
        <v>0</v>
      </c>
      <c r="G85" s="379">
        <v>0</v>
      </c>
      <c r="H85" s="379">
        <v>0</v>
      </c>
      <c r="I85" s="379">
        <v>0</v>
      </c>
      <c r="J85" s="379">
        <v>2536.1999999999998</v>
      </c>
    </row>
    <row r="86" spans="1:10" x14ac:dyDescent="0.25">
      <c r="A86" s="391">
        <v>24801</v>
      </c>
      <c r="B86" s="397" t="s">
        <v>442</v>
      </c>
      <c r="C86" s="384">
        <v>2536.1999999999998</v>
      </c>
      <c r="D86" s="384"/>
      <c r="E86" s="384">
        <v>2536.1999999999998</v>
      </c>
      <c r="F86" s="384">
        <v>0</v>
      </c>
      <c r="G86" s="384">
        <v>0</v>
      </c>
      <c r="H86" s="384">
        <v>0</v>
      </c>
      <c r="I86" s="384">
        <v>0</v>
      </c>
      <c r="J86" s="384">
        <v>2536.1999999999998</v>
      </c>
    </row>
    <row r="87" spans="1:10" ht="25.5" x14ac:dyDescent="0.25">
      <c r="A87" s="377">
        <v>249</v>
      </c>
      <c r="B87" s="381" t="s">
        <v>443</v>
      </c>
      <c r="C87" s="379">
        <v>18470</v>
      </c>
      <c r="D87" s="379">
        <v>0</v>
      </c>
      <c r="E87" s="379">
        <v>18470</v>
      </c>
      <c r="F87" s="379">
        <v>2685.4</v>
      </c>
      <c r="G87" s="379">
        <v>2685.4</v>
      </c>
      <c r="H87" s="379">
        <v>2685.4</v>
      </c>
      <c r="I87" s="379">
        <v>865.93000000000006</v>
      </c>
      <c r="J87" s="379">
        <v>15784.6</v>
      </c>
    </row>
    <row r="88" spans="1:10" ht="30" x14ac:dyDescent="0.25">
      <c r="A88" s="391">
        <v>24901</v>
      </c>
      <c r="B88" s="397" t="s">
        <v>443</v>
      </c>
      <c r="C88" s="384">
        <v>18470</v>
      </c>
      <c r="D88" s="384"/>
      <c r="E88" s="384">
        <v>18470</v>
      </c>
      <c r="F88" s="384">
        <v>2685.4</v>
      </c>
      <c r="G88" s="384">
        <v>2685.4</v>
      </c>
      <c r="H88" s="384">
        <v>2685.4</v>
      </c>
      <c r="I88" s="384">
        <v>865.93000000000006</v>
      </c>
      <c r="J88" s="384">
        <v>15784.6</v>
      </c>
    </row>
    <row r="89" spans="1:10" ht="25.5" x14ac:dyDescent="0.25">
      <c r="A89" s="377">
        <v>2500</v>
      </c>
      <c r="B89" s="378" t="s">
        <v>444</v>
      </c>
      <c r="C89" s="379">
        <v>92212.4</v>
      </c>
      <c r="D89" s="379">
        <v>0</v>
      </c>
      <c r="E89" s="379">
        <v>92212.4</v>
      </c>
      <c r="F89" s="379">
        <v>0</v>
      </c>
      <c r="G89" s="379">
        <v>0</v>
      </c>
      <c r="H89" s="379">
        <v>0</v>
      </c>
      <c r="I89" s="379">
        <v>0</v>
      </c>
      <c r="J89" s="379">
        <v>92212.4</v>
      </c>
    </row>
    <row r="90" spans="1:10" x14ac:dyDescent="0.25">
      <c r="A90" s="377">
        <v>251</v>
      </c>
      <c r="B90" s="381" t="s">
        <v>445</v>
      </c>
      <c r="C90" s="379">
        <v>23784.95</v>
      </c>
      <c r="D90" s="379">
        <v>0</v>
      </c>
      <c r="E90" s="379">
        <v>23784.95</v>
      </c>
      <c r="F90" s="379">
        <v>0</v>
      </c>
      <c r="G90" s="379">
        <v>0</v>
      </c>
      <c r="H90" s="379">
        <v>0</v>
      </c>
      <c r="I90" s="379">
        <v>0</v>
      </c>
      <c r="J90" s="379">
        <v>23784.95</v>
      </c>
    </row>
    <row r="91" spans="1:10" x14ac:dyDescent="0.25">
      <c r="A91" s="391">
        <v>25101</v>
      </c>
      <c r="B91" s="398" t="s">
        <v>446</v>
      </c>
      <c r="C91" s="384">
        <v>23784.95</v>
      </c>
      <c r="D91" s="384"/>
      <c r="E91" s="384">
        <v>23784.95</v>
      </c>
      <c r="F91" s="384">
        <v>0</v>
      </c>
      <c r="G91" s="384">
        <v>0</v>
      </c>
      <c r="H91" s="384">
        <v>0</v>
      </c>
      <c r="I91" s="384">
        <v>0</v>
      </c>
      <c r="J91" s="384">
        <v>23784.95</v>
      </c>
    </row>
    <row r="92" spans="1:10" x14ac:dyDescent="0.25">
      <c r="A92" s="377">
        <v>252</v>
      </c>
      <c r="B92" s="381" t="s">
        <v>447</v>
      </c>
      <c r="C92" s="379">
        <v>13500</v>
      </c>
      <c r="D92" s="379">
        <v>0</v>
      </c>
      <c r="E92" s="379">
        <v>13500</v>
      </c>
      <c r="F92" s="379">
        <v>0</v>
      </c>
      <c r="G92" s="379">
        <v>0</v>
      </c>
      <c r="H92" s="379">
        <v>0</v>
      </c>
      <c r="I92" s="379">
        <v>0</v>
      </c>
      <c r="J92" s="379">
        <v>13500</v>
      </c>
    </row>
    <row r="93" spans="1:10" x14ac:dyDescent="0.25">
      <c r="A93" s="391">
        <v>25201</v>
      </c>
      <c r="B93" s="397" t="s">
        <v>447</v>
      </c>
      <c r="C93" s="384">
        <v>13500</v>
      </c>
      <c r="D93" s="384"/>
      <c r="E93" s="384">
        <v>13500</v>
      </c>
      <c r="F93" s="384">
        <v>0</v>
      </c>
      <c r="G93" s="384">
        <v>0</v>
      </c>
      <c r="H93" s="384">
        <v>0</v>
      </c>
      <c r="I93" s="384">
        <v>0</v>
      </c>
      <c r="J93" s="384">
        <v>13500</v>
      </c>
    </row>
    <row r="94" spans="1:10" x14ac:dyDescent="0.25">
      <c r="A94" s="377">
        <v>253</v>
      </c>
      <c r="B94" s="381" t="s">
        <v>448</v>
      </c>
      <c r="C94" s="379">
        <v>12716.13</v>
      </c>
      <c r="D94" s="379">
        <v>0</v>
      </c>
      <c r="E94" s="379">
        <v>12716.13</v>
      </c>
      <c r="F94" s="379">
        <v>0</v>
      </c>
      <c r="G94" s="379">
        <v>0</v>
      </c>
      <c r="H94" s="379">
        <v>0</v>
      </c>
      <c r="I94" s="379">
        <v>0</v>
      </c>
      <c r="J94" s="379">
        <v>12716.13</v>
      </c>
    </row>
    <row r="95" spans="1:10" x14ac:dyDescent="0.25">
      <c r="A95" s="391">
        <v>25301</v>
      </c>
      <c r="B95" s="392" t="s">
        <v>448</v>
      </c>
      <c r="C95" s="384">
        <v>12716.13</v>
      </c>
      <c r="D95" s="384"/>
      <c r="E95" s="384">
        <v>12716.13</v>
      </c>
      <c r="F95" s="384">
        <v>0</v>
      </c>
      <c r="G95" s="384">
        <v>0</v>
      </c>
      <c r="H95" s="384">
        <v>0</v>
      </c>
      <c r="I95" s="384">
        <v>0</v>
      </c>
      <c r="J95" s="384">
        <v>12716.13</v>
      </c>
    </row>
    <row r="96" spans="1:10" x14ac:dyDescent="0.25">
      <c r="A96" s="377">
        <v>255</v>
      </c>
      <c r="B96" s="381" t="s">
        <v>449</v>
      </c>
      <c r="C96" s="379">
        <v>27008.18</v>
      </c>
      <c r="D96" s="379">
        <v>0</v>
      </c>
      <c r="E96" s="379">
        <v>27008.18</v>
      </c>
      <c r="F96" s="379">
        <v>0</v>
      </c>
      <c r="G96" s="379">
        <v>0</v>
      </c>
      <c r="H96" s="379">
        <v>0</v>
      </c>
      <c r="I96" s="379">
        <v>0</v>
      </c>
      <c r="J96" s="379">
        <v>27008.18</v>
      </c>
    </row>
    <row r="97" spans="1:10" ht="30" x14ac:dyDescent="0.25">
      <c r="A97" s="391">
        <v>25501</v>
      </c>
      <c r="B97" s="397" t="s">
        <v>449</v>
      </c>
      <c r="C97" s="384">
        <v>27008.18</v>
      </c>
      <c r="D97" s="384"/>
      <c r="E97" s="384">
        <v>27008.18</v>
      </c>
      <c r="F97" s="384">
        <v>0</v>
      </c>
      <c r="G97" s="384">
        <v>0</v>
      </c>
      <c r="H97" s="384">
        <v>0</v>
      </c>
      <c r="I97" s="384">
        <v>0</v>
      </c>
      <c r="J97" s="384">
        <v>27008.18</v>
      </c>
    </row>
    <row r="98" spans="1:10" x14ac:dyDescent="0.25">
      <c r="A98" s="377">
        <v>256</v>
      </c>
      <c r="B98" s="381" t="s">
        <v>450</v>
      </c>
      <c r="C98" s="379">
        <v>15203.14</v>
      </c>
      <c r="D98" s="379">
        <v>0</v>
      </c>
      <c r="E98" s="379">
        <v>15203.14</v>
      </c>
      <c r="F98" s="379">
        <v>0</v>
      </c>
      <c r="G98" s="379">
        <v>0</v>
      </c>
      <c r="H98" s="379">
        <v>0</v>
      </c>
      <c r="I98" s="379">
        <v>0</v>
      </c>
      <c r="J98" s="379">
        <v>15203.14</v>
      </c>
    </row>
    <row r="99" spans="1:10" x14ac:dyDescent="0.25">
      <c r="A99" s="391">
        <v>25601</v>
      </c>
      <c r="B99" s="397" t="s">
        <v>450</v>
      </c>
      <c r="C99" s="384">
        <v>15203.14</v>
      </c>
      <c r="D99" s="384"/>
      <c r="E99" s="384">
        <v>15203.14</v>
      </c>
      <c r="F99" s="384">
        <v>0</v>
      </c>
      <c r="G99" s="384">
        <v>0</v>
      </c>
      <c r="H99" s="384">
        <v>0</v>
      </c>
      <c r="I99" s="384">
        <v>0</v>
      </c>
      <c r="J99" s="384">
        <v>15203.14</v>
      </c>
    </row>
    <row r="100" spans="1:10" ht="25.5" x14ac:dyDescent="0.25">
      <c r="A100" s="377">
        <v>2600</v>
      </c>
      <c r="B100" s="378" t="s">
        <v>444</v>
      </c>
      <c r="C100" s="379">
        <v>477626.83</v>
      </c>
      <c r="D100" s="379">
        <v>0</v>
      </c>
      <c r="E100" s="379">
        <v>477626.83</v>
      </c>
      <c r="F100" s="379">
        <v>59002.51</v>
      </c>
      <c r="G100" s="379">
        <v>59002.51</v>
      </c>
      <c r="H100" s="379">
        <v>59002.51</v>
      </c>
      <c r="I100" s="379">
        <v>48853.29</v>
      </c>
      <c r="J100" s="379">
        <v>418624.32</v>
      </c>
    </row>
    <row r="101" spans="1:10" x14ac:dyDescent="0.25">
      <c r="A101" s="377">
        <v>261</v>
      </c>
      <c r="B101" s="381" t="s">
        <v>445</v>
      </c>
      <c r="C101" s="379">
        <v>477626.83</v>
      </c>
      <c r="D101" s="379">
        <v>0</v>
      </c>
      <c r="E101" s="379">
        <v>477626.83</v>
      </c>
      <c r="F101" s="379">
        <v>59002.51</v>
      </c>
      <c r="G101" s="379">
        <v>59002.51</v>
      </c>
      <c r="H101" s="379">
        <v>59002.51</v>
      </c>
      <c r="I101" s="379">
        <v>48853.29</v>
      </c>
      <c r="J101" s="379">
        <v>418624.32</v>
      </c>
    </row>
    <row r="102" spans="1:10" x14ac:dyDescent="0.25">
      <c r="A102" s="391">
        <v>26101</v>
      </c>
      <c r="B102" s="392" t="s">
        <v>451</v>
      </c>
      <c r="C102" s="384">
        <v>432002.12</v>
      </c>
      <c r="D102" s="384"/>
      <c r="E102" s="384">
        <v>432002.12</v>
      </c>
      <c r="F102" s="384">
        <v>59002.51</v>
      </c>
      <c r="G102" s="384">
        <v>59002.51</v>
      </c>
      <c r="H102" s="384">
        <v>59002.51</v>
      </c>
      <c r="I102" s="384">
        <v>48853.29</v>
      </c>
      <c r="J102" s="384">
        <v>372999.61</v>
      </c>
    </row>
    <row r="103" spans="1:10" x14ac:dyDescent="0.25">
      <c r="A103" s="391">
        <v>26102</v>
      </c>
      <c r="B103" s="392" t="s">
        <v>452</v>
      </c>
      <c r="C103" s="384">
        <v>45624.71</v>
      </c>
      <c r="D103" s="384"/>
      <c r="E103" s="384">
        <v>45624.71</v>
      </c>
      <c r="F103" s="384">
        <v>0</v>
      </c>
      <c r="G103" s="384">
        <v>0</v>
      </c>
      <c r="H103" s="384">
        <v>0</v>
      </c>
      <c r="I103" s="384">
        <v>0</v>
      </c>
      <c r="J103" s="384">
        <v>45624.71</v>
      </c>
    </row>
    <row r="104" spans="1:10" ht="25.5" x14ac:dyDescent="0.25">
      <c r="A104" s="377">
        <v>2700</v>
      </c>
      <c r="B104" s="378" t="s">
        <v>453</v>
      </c>
      <c r="C104" s="379">
        <v>117902</v>
      </c>
      <c r="D104" s="379">
        <v>0</v>
      </c>
      <c r="E104" s="379">
        <v>117902</v>
      </c>
      <c r="F104" s="379">
        <v>0</v>
      </c>
      <c r="G104" s="379">
        <v>0</v>
      </c>
      <c r="H104" s="379">
        <v>0</v>
      </c>
      <c r="I104" s="379">
        <v>0</v>
      </c>
      <c r="J104" s="379">
        <v>117902</v>
      </c>
    </row>
    <row r="105" spans="1:10" x14ac:dyDescent="0.25">
      <c r="A105" s="377">
        <v>271</v>
      </c>
      <c r="B105" s="381" t="s">
        <v>454</v>
      </c>
      <c r="C105" s="379">
        <v>93852</v>
      </c>
      <c r="D105" s="379">
        <v>0</v>
      </c>
      <c r="E105" s="379">
        <v>93852</v>
      </c>
      <c r="F105" s="379">
        <v>0</v>
      </c>
      <c r="G105" s="379">
        <v>0</v>
      </c>
      <c r="H105" s="379">
        <v>0</v>
      </c>
      <c r="I105" s="379">
        <v>0</v>
      </c>
      <c r="J105" s="379">
        <v>93852</v>
      </c>
    </row>
    <row r="106" spans="1:10" x14ac:dyDescent="0.25">
      <c r="A106" s="391">
        <v>27101</v>
      </c>
      <c r="B106" s="398" t="s">
        <v>454</v>
      </c>
      <c r="C106" s="384">
        <v>93852</v>
      </c>
      <c r="D106" s="384"/>
      <c r="E106" s="384">
        <v>93852</v>
      </c>
      <c r="F106" s="384">
        <v>0</v>
      </c>
      <c r="G106" s="384">
        <v>0</v>
      </c>
      <c r="H106" s="384">
        <v>0</v>
      </c>
      <c r="I106" s="384">
        <v>0</v>
      </c>
      <c r="J106" s="384">
        <v>93852</v>
      </c>
    </row>
    <row r="107" spans="1:10" x14ac:dyDescent="0.25">
      <c r="A107" s="377">
        <v>272</v>
      </c>
      <c r="B107" s="381" t="s">
        <v>455</v>
      </c>
      <c r="C107" s="379">
        <v>6300</v>
      </c>
      <c r="D107" s="379">
        <v>0</v>
      </c>
      <c r="E107" s="379">
        <v>6300</v>
      </c>
      <c r="F107" s="379">
        <v>0</v>
      </c>
      <c r="G107" s="379">
        <v>0</v>
      </c>
      <c r="H107" s="379">
        <v>0</v>
      </c>
      <c r="I107" s="379">
        <v>0</v>
      </c>
      <c r="J107" s="379">
        <v>6300</v>
      </c>
    </row>
    <row r="108" spans="1:10" x14ac:dyDescent="0.25">
      <c r="A108" s="391">
        <v>27201</v>
      </c>
      <c r="B108" s="397" t="s">
        <v>455</v>
      </c>
      <c r="C108" s="384">
        <v>6300</v>
      </c>
      <c r="D108" s="384"/>
      <c r="E108" s="384">
        <v>6300</v>
      </c>
      <c r="F108" s="384">
        <v>0</v>
      </c>
      <c r="G108" s="384">
        <v>0</v>
      </c>
      <c r="H108" s="384">
        <v>0</v>
      </c>
      <c r="I108" s="384">
        <v>0</v>
      </c>
      <c r="J108" s="384">
        <v>6300</v>
      </c>
    </row>
    <row r="109" spans="1:10" x14ac:dyDescent="0.25">
      <c r="A109" s="377">
        <v>273</v>
      </c>
      <c r="B109" s="381" t="s">
        <v>456</v>
      </c>
      <c r="C109" s="379">
        <v>17750</v>
      </c>
      <c r="D109" s="379">
        <v>0</v>
      </c>
      <c r="E109" s="379">
        <v>17750</v>
      </c>
      <c r="F109" s="379">
        <v>0</v>
      </c>
      <c r="G109" s="379">
        <v>0</v>
      </c>
      <c r="H109" s="379">
        <v>0</v>
      </c>
      <c r="I109" s="379">
        <v>0</v>
      </c>
      <c r="J109" s="379">
        <v>17750</v>
      </c>
    </row>
    <row r="110" spans="1:10" x14ac:dyDescent="0.25">
      <c r="A110" s="391">
        <v>27301</v>
      </c>
      <c r="B110" s="392" t="s">
        <v>456</v>
      </c>
      <c r="C110" s="384">
        <v>17750</v>
      </c>
      <c r="D110" s="384"/>
      <c r="E110" s="384">
        <v>17750</v>
      </c>
      <c r="F110" s="384">
        <v>0</v>
      </c>
      <c r="G110" s="384">
        <v>0</v>
      </c>
      <c r="H110" s="384">
        <v>0</v>
      </c>
      <c r="I110" s="384">
        <v>0</v>
      </c>
      <c r="J110" s="384">
        <v>17750</v>
      </c>
    </row>
    <row r="111" spans="1:10" x14ac:dyDescent="0.25">
      <c r="A111" s="377">
        <v>2800</v>
      </c>
      <c r="B111" s="378" t="s">
        <v>457</v>
      </c>
      <c r="C111" s="379">
        <v>5000</v>
      </c>
      <c r="D111" s="379">
        <v>0</v>
      </c>
      <c r="E111" s="379">
        <v>5000</v>
      </c>
      <c r="F111" s="379">
        <v>0</v>
      </c>
      <c r="G111" s="379">
        <v>0</v>
      </c>
      <c r="H111" s="379">
        <v>0</v>
      </c>
      <c r="I111" s="379">
        <v>0</v>
      </c>
      <c r="J111" s="379">
        <v>5000</v>
      </c>
    </row>
    <row r="112" spans="1:10" ht="25.5" x14ac:dyDescent="0.25">
      <c r="A112" s="377">
        <v>283</v>
      </c>
      <c r="B112" s="381" t="s">
        <v>458</v>
      </c>
      <c r="C112" s="379">
        <v>5000</v>
      </c>
      <c r="D112" s="379">
        <v>0</v>
      </c>
      <c r="E112" s="379">
        <v>5000</v>
      </c>
      <c r="F112" s="379">
        <v>0</v>
      </c>
      <c r="G112" s="379">
        <v>0</v>
      </c>
      <c r="H112" s="379">
        <v>0</v>
      </c>
      <c r="I112" s="379">
        <v>0</v>
      </c>
      <c r="J112" s="379">
        <v>5000</v>
      </c>
    </row>
    <row r="113" spans="1:10" ht="30" x14ac:dyDescent="0.25">
      <c r="A113" s="391">
        <v>28301</v>
      </c>
      <c r="B113" s="392" t="s">
        <v>458</v>
      </c>
      <c r="C113" s="384">
        <v>5000</v>
      </c>
      <c r="D113" s="384"/>
      <c r="E113" s="384">
        <v>5000</v>
      </c>
      <c r="F113" s="384">
        <v>0</v>
      </c>
      <c r="G113" s="384">
        <v>0</v>
      </c>
      <c r="H113" s="384">
        <v>0</v>
      </c>
      <c r="I113" s="384">
        <v>0</v>
      </c>
      <c r="J113" s="384">
        <v>5000</v>
      </c>
    </row>
    <row r="114" spans="1:10" x14ac:dyDescent="0.25">
      <c r="A114" s="377">
        <v>2900</v>
      </c>
      <c r="B114" s="378" t="s">
        <v>459</v>
      </c>
      <c r="C114" s="379">
        <v>117522.04000000001</v>
      </c>
      <c r="D114" s="379">
        <v>0</v>
      </c>
      <c r="E114" s="379">
        <v>117522.04000000001</v>
      </c>
      <c r="F114" s="379">
        <v>4044.58</v>
      </c>
      <c r="G114" s="379">
        <v>4044.58</v>
      </c>
      <c r="H114" s="379">
        <v>4044.58</v>
      </c>
      <c r="I114" s="379">
        <v>3749.58</v>
      </c>
      <c r="J114" s="379">
        <v>113477.45999999999</v>
      </c>
    </row>
    <row r="115" spans="1:10" x14ac:dyDescent="0.25">
      <c r="A115" s="377">
        <v>291</v>
      </c>
      <c r="B115" s="381" t="s">
        <v>460</v>
      </c>
      <c r="C115" s="379">
        <v>6579.57</v>
      </c>
      <c r="D115" s="379">
        <v>0</v>
      </c>
      <c r="E115" s="379">
        <v>6579.57</v>
      </c>
      <c r="F115" s="379">
        <v>0</v>
      </c>
      <c r="G115" s="379">
        <v>0</v>
      </c>
      <c r="H115" s="379">
        <v>0</v>
      </c>
      <c r="I115" s="379">
        <v>0</v>
      </c>
      <c r="J115" s="379">
        <v>6579.57</v>
      </c>
    </row>
    <row r="116" spans="1:10" x14ac:dyDescent="0.25">
      <c r="A116" s="391">
        <v>29101</v>
      </c>
      <c r="B116" s="397" t="s">
        <v>460</v>
      </c>
      <c r="C116" s="384">
        <v>6579.57</v>
      </c>
      <c r="D116" s="384"/>
      <c r="E116" s="384">
        <v>6579.57</v>
      </c>
      <c r="F116" s="384">
        <v>0</v>
      </c>
      <c r="G116" s="384">
        <v>0</v>
      </c>
      <c r="H116" s="384">
        <v>0</v>
      </c>
      <c r="I116" s="384">
        <v>0</v>
      </c>
      <c r="J116" s="384">
        <v>6579.57</v>
      </c>
    </row>
    <row r="117" spans="1:10" x14ac:dyDescent="0.25">
      <c r="A117" s="377">
        <v>292</v>
      </c>
      <c r="B117" s="381" t="s">
        <v>461</v>
      </c>
      <c r="C117" s="379">
        <v>5921.5</v>
      </c>
      <c r="D117" s="379">
        <v>0</v>
      </c>
      <c r="E117" s="379">
        <v>5921.5</v>
      </c>
      <c r="F117" s="379">
        <v>295</v>
      </c>
      <c r="G117" s="379">
        <v>295</v>
      </c>
      <c r="H117" s="379">
        <v>295</v>
      </c>
      <c r="I117" s="379">
        <v>0</v>
      </c>
      <c r="J117" s="379">
        <v>5626.5</v>
      </c>
    </row>
    <row r="118" spans="1:10" ht="30" x14ac:dyDescent="0.25">
      <c r="A118" s="391">
        <v>29201</v>
      </c>
      <c r="B118" s="397" t="s">
        <v>461</v>
      </c>
      <c r="C118" s="384">
        <v>5921.5</v>
      </c>
      <c r="D118" s="384"/>
      <c r="E118" s="384">
        <v>5921.5</v>
      </c>
      <c r="F118" s="384">
        <v>295</v>
      </c>
      <c r="G118" s="384">
        <v>295</v>
      </c>
      <c r="H118" s="384">
        <v>295</v>
      </c>
      <c r="I118" s="384">
        <v>0</v>
      </c>
      <c r="J118" s="384">
        <v>5626.5</v>
      </c>
    </row>
    <row r="119" spans="1:10" ht="25.5" x14ac:dyDescent="0.25">
      <c r="A119" s="377">
        <v>293</v>
      </c>
      <c r="B119" s="381" t="s">
        <v>462</v>
      </c>
      <c r="C119" s="379">
        <v>2000</v>
      </c>
      <c r="D119" s="379">
        <v>0</v>
      </c>
      <c r="E119" s="379">
        <v>2000</v>
      </c>
      <c r="F119" s="379">
        <v>0</v>
      </c>
      <c r="G119" s="379">
        <v>0</v>
      </c>
      <c r="H119" s="379">
        <v>0</v>
      </c>
      <c r="I119" s="379">
        <v>0</v>
      </c>
      <c r="J119" s="379">
        <v>2000</v>
      </c>
    </row>
    <row r="120" spans="1:10" ht="45" x14ac:dyDescent="0.25">
      <c r="A120" s="391">
        <v>29301</v>
      </c>
      <c r="B120" s="397" t="s">
        <v>462</v>
      </c>
      <c r="C120" s="384">
        <v>2000</v>
      </c>
      <c r="D120" s="384"/>
      <c r="E120" s="384">
        <v>2000</v>
      </c>
      <c r="F120" s="384">
        <v>0</v>
      </c>
      <c r="G120" s="384">
        <v>0</v>
      </c>
      <c r="H120" s="384">
        <v>0</v>
      </c>
      <c r="I120" s="384">
        <v>0</v>
      </c>
      <c r="J120" s="384">
        <v>2000</v>
      </c>
    </row>
    <row r="121" spans="1:10" ht="25.5" x14ac:dyDescent="0.25">
      <c r="A121" s="377">
        <v>294</v>
      </c>
      <c r="B121" s="381" t="s">
        <v>463</v>
      </c>
      <c r="C121" s="379">
        <v>36943.550000000003</v>
      </c>
      <c r="D121" s="379">
        <v>0</v>
      </c>
      <c r="E121" s="379">
        <v>36943.550000000003</v>
      </c>
      <c r="F121" s="379">
        <v>2992.8</v>
      </c>
      <c r="G121" s="379">
        <v>2992.8</v>
      </c>
      <c r="H121" s="379">
        <v>2992.8</v>
      </c>
      <c r="I121" s="379">
        <v>2992.8</v>
      </c>
      <c r="J121" s="379">
        <v>33950.75</v>
      </c>
    </row>
    <row r="122" spans="1:10" ht="30" x14ac:dyDescent="0.25">
      <c r="A122" s="391">
        <v>29401</v>
      </c>
      <c r="B122" s="397" t="s">
        <v>463</v>
      </c>
      <c r="C122" s="384">
        <v>36943.550000000003</v>
      </c>
      <c r="D122" s="384"/>
      <c r="E122" s="384">
        <v>36943.550000000003</v>
      </c>
      <c r="F122" s="384">
        <v>2992.8</v>
      </c>
      <c r="G122" s="384">
        <v>2992.8</v>
      </c>
      <c r="H122" s="384">
        <v>2992.8</v>
      </c>
      <c r="I122" s="384">
        <v>2992.8</v>
      </c>
      <c r="J122" s="384">
        <v>33950.75</v>
      </c>
    </row>
    <row r="123" spans="1:10" ht="25.5" x14ac:dyDescent="0.25">
      <c r="A123" s="377">
        <v>295</v>
      </c>
      <c r="B123" s="381" t="s">
        <v>464</v>
      </c>
      <c r="C123" s="379">
        <v>4077.42</v>
      </c>
      <c r="D123" s="379">
        <v>0</v>
      </c>
      <c r="E123" s="379">
        <v>4077.42</v>
      </c>
      <c r="F123" s="379">
        <v>0</v>
      </c>
      <c r="G123" s="379">
        <v>0</v>
      </c>
      <c r="H123" s="379">
        <v>0</v>
      </c>
      <c r="I123" s="379">
        <v>0</v>
      </c>
      <c r="J123" s="379">
        <v>4077.42</v>
      </c>
    </row>
    <row r="124" spans="1:10" ht="30" x14ac:dyDescent="0.25">
      <c r="A124" s="391">
        <v>29501</v>
      </c>
      <c r="B124" s="397" t="s">
        <v>464</v>
      </c>
      <c r="C124" s="384">
        <v>4077.42</v>
      </c>
      <c r="D124" s="384"/>
      <c r="E124" s="384">
        <v>4077.42</v>
      </c>
      <c r="F124" s="384">
        <v>0</v>
      </c>
      <c r="G124" s="384">
        <v>0</v>
      </c>
      <c r="H124" s="384">
        <v>0</v>
      </c>
      <c r="I124" s="384">
        <v>0</v>
      </c>
      <c r="J124" s="384">
        <v>4077.42</v>
      </c>
    </row>
    <row r="125" spans="1:10" ht="25.5" x14ac:dyDescent="0.25">
      <c r="A125" s="377">
        <v>296</v>
      </c>
      <c r="B125" s="381" t="s">
        <v>465</v>
      </c>
      <c r="C125" s="379">
        <v>62000</v>
      </c>
      <c r="D125" s="379">
        <v>0</v>
      </c>
      <c r="E125" s="379">
        <v>62000</v>
      </c>
      <c r="F125" s="379">
        <v>756.78</v>
      </c>
      <c r="G125" s="379">
        <v>756.78</v>
      </c>
      <c r="H125" s="379">
        <v>756.78</v>
      </c>
      <c r="I125" s="379">
        <v>756.78</v>
      </c>
      <c r="J125" s="379">
        <v>61243.22</v>
      </c>
    </row>
    <row r="126" spans="1:10" ht="30.75" thickBot="1" x14ac:dyDescent="0.3">
      <c r="A126" s="391">
        <v>29601</v>
      </c>
      <c r="B126" s="397" t="s">
        <v>465</v>
      </c>
      <c r="C126" s="384">
        <v>62000</v>
      </c>
      <c r="D126" s="384"/>
      <c r="E126" s="384">
        <v>62000</v>
      </c>
      <c r="F126" s="384">
        <v>756.78</v>
      </c>
      <c r="G126" s="384">
        <v>756.78</v>
      </c>
      <c r="H126" s="384">
        <v>756.78</v>
      </c>
      <c r="I126" s="384">
        <v>756.78</v>
      </c>
      <c r="J126" s="384">
        <v>61243.22</v>
      </c>
    </row>
    <row r="127" spans="1:10" ht="15.75" thickBot="1" x14ac:dyDescent="0.3">
      <c r="A127" s="394">
        <v>3000</v>
      </c>
      <c r="B127" s="375" t="s">
        <v>466</v>
      </c>
      <c r="C127" s="395">
        <v>4297562.51</v>
      </c>
      <c r="D127" s="395">
        <v>0</v>
      </c>
      <c r="E127" s="395">
        <v>4297562.51</v>
      </c>
      <c r="F127" s="395">
        <v>4297562.51</v>
      </c>
      <c r="G127" s="395">
        <v>1165043.76</v>
      </c>
      <c r="H127" s="395">
        <v>533639.11</v>
      </c>
      <c r="I127" s="395">
        <v>441037.51999999996</v>
      </c>
      <c r="J127" s="395">
        <v>3763923.4</v>
      </c>
    </row>
    <row r="128" spans="1:10" x14ac:dyDescent="0.25">
      <c r="A128" s="377">
        <v>3100</v>
      </c>
      <c r="B128" s="378" t="s">
        <v>467</v>
      </c>
      <c r="C128" s="379">
        <v>1235685.0600000003</v>
      </c>
      <c r="D128" s="379">
        <v>0</v>
      </c>
      <c r="E128" s="379">
        <v>1235685.0600000003</v>
      </c>
      <c r="F128" s="379">
        <v>1235685.0600000003</v>
      </c>
      <c r="G128" s="379">
        <v>255217.24</v>
      </c>
      <c r="H128" s="379">
        <v>255217.24</v>
      </c>
      <c r="I128" s="379">
        <v>200781.3</v>
      </c>
      <c r="J128" s="379">
        <v>980467.82000000007</v>
      </c>
    </row>
    <row r="129" spans="1:10" x14ac:dyDescent="0.25">
      <c r="A129" s="377">
        <v>311</v>
      </c>
      <c r="B129" s="381" t="s">
        <v>468</v>
      </c>
      <c r="C129" s="379">
        <v>714289.14000000013</v>
      </c>
      <c r="D129" s="379">
        <v>0</v>
      </c>
      <c r="E129" s="379">
        <v>714289.14000000013</v>
      </c>
      <c r="F129" s="379">
        <v>714289.14000000013</v>
      </c>
      <c r="G129" s="379">
        <v>121594</v>
      </c>
      <c r="H129" s="379">
        <v>121594</v>
      </c>
      <c r="I129" s="379">
        <v>80711</v>
      </c>
      <c r="J129" s="379">
        <v>592695.14000000013</v>
      </c>
    </row>
    <row r="130" spans="1:10" x14ac:dyDescent="0.25">
      <c r="A130" s="391">
        <v>31101</v>
      </c>
      <c r="B130" s="397" t="s">
        <v>469</v>
      </c>
      <c r="C130" s="384">
        <v>712930.00000000012</v>
      </c>
      <c r="D130" s="385">
        <v>0</v>
      </c>
      <c r="E130" s="384">
        <v>712930.00000000012</v>
      </c>
      <c r="F130" s="384">
        <v>712930.00000000012</v>
      </c>
      <c r="G130" s="384">
        <v>120202</v>
      </c>
      <c r="H130" s="387">
        <v>120202</v>
      </c>
      <c r="I130" s="387">
        <v>79319</v>
      </c>
      <c r="J130" s="384">
        <v>592728.00000000012</v>
      </c>
    </row>
    <row r="131" spans="1:10" ht="30" x14ac:dyDescent="0.25">
      <c r="A131" s="391">
        <v>31103</v>
      </c>
      <c r="B131" s="397" t="s">
        <v>470</v>
      </c>
      <c r="C131" s="384">
        <v>1359.14</v>
      </c>
      <c r="D131" s="385">
        <v>0</v>
      </c>
      <c r="E131" s="384">
        <v>1359.14</v>
      </c>
      <c r="F131" s="384">
        <v>1359.14</v>
      </c>
      <c r="G131" s="384">
        <v>1392</v>
      </c>
      <c r="H131" s="387">
        <v>1392</v>
      </c>
      <c r="I131" s="387">
        <v>1392</v>
      </c>
      <c r="J131" s="384">
        <v>-32.8599999999999</v>
      </c>
    </row>
    <row r="132" spans="1:10" x14ac:dyDescent="0.25">
      <c r="A132" s="377">
        <v>312</v>
      </c>
      <c r="B132" s="381" t="s">
        <v>471</v>
      </c>
      <c r="C132" s="379">
        <v>2718.28</v>
      </c>
      <c r="D132" s="379">
        <v>0</v>
      </c>
      <c r="E132" s="379">
        <v>2718.28</v>
      </c>
      <c r="F132" s="379">
        <v>2718.28</v>
      </c>
      <c r="G132" s="379">
        <v>0</v>
      </c>
      <c r="H132" s="379">
        <v>0</v>
      </c>
      <c r="I132" s="379">
        <v>0</v>
      </c>
      <c r="J132" s="379">
        <v>2718.28</v>
      </c>
    </row>
    <row r="133" spans="1:10" x14ac:dyDescent="0.25">
      <c r="A133" s="391">
        <v>31201</v>
      </c>
      <c r="B133" s="397" t="s">
        <v>471</v>
      </c>
      <c r="C133" s="384">
        <v>2718.28</v>
      </c>
      <c r="D133" s="385">
        <v>0</v>
      </c>
      <c r="E133" s="384">
        <v>2718.28</v>
      </c>
      <c r="F133" s="384">
        <v>2718.28</v>
      </c>
      <c r="G133" s="384"/>
      <c r="H133" s="387">
        <v>0</v>
      </c>
      <c r="I133" s="387">
        <v>0</v>
      </c>
      <c r="J133" s="384">
        <v>2718.28</v>
      </c>
    </row>
    <row r="134" spans="1:10" x14ac:dyDescent="0.25">
      <c r="A134" s="377">
        <v>313</v>
      </c>
      <c r="B134" s="381" t="s">
        <v>472</v>
      </c>
      <c r="C134" s="379">
        <v>39318.07</v>
      </c>
      <c r="D134" s="379">
        <v>0</v>
      </c>
      <c r="E134" s="379">
        <v>39318.07</v>
      </c>
      <c r="F134" s="379">
        <v>39318.07</v>
      </c>
      <c r="G134" s="379">
        <v>7234.12</v>
      </c>
      <c r="H134" s="379">
        <v>7234.12</v>
      </c>
      <c r="I134" s="379">
        <v>7234.12</v>
      </c>
      <c r="J134" s="379">
        <v>32083.95</v>
      </c>
    </row>
    <row r="135" spans="1:10" x14ac:dyDescent="0.25">
      <c r="A135" s="391">
        <v>31301</v>
      </c>
      <c r="B135" s="397" t="s">
        <v>473</v>
      </c>
      <c r="C135" s="384">
        <v>39318.07</v>
      </c>
      <c r="D135" s="385">
        <v>0</v>
      </c>
      <c r="E135" s="384">
        <v>39318.07</v>
      </c>
      <c r="F135" s="384">
        <v>39318.07</v>
      </c>
      <c r="G135" s="384">
        <v>7234.12</v>
      </c>
      <c r="H135" s="387">
        <v>7234.12</v>
      </c>
      <c r="I135" s="387">
        <v>7234.12</v>
      </c>
      <c r="J135" s="384">
        <v>32083.95</v>
      </c>
    </row>
    <row r="136" spans="1:10" x14ac:dyDescent="0.25">
      <c r="A136" s="377">
        <v>314</v>
      </c>
      <c r="B136" s="381" t="s">
        <v>474</v>
      </c>
      <c r="C136" s="379">
        <v>189000</v>
      </c>
      <c r="D136" s="379">
        <v>0</v>
      </c>
      <c r="E136" s="379">
        <v>189000</v>
      </c>
      <c r="F136" s="379">
        <v>189000</v>
      </c>
      <c r="G136" s="379">
        <v>57120.06</v>
      </c>
      <c r="H136" s="379">
        <v>57120.06</v>
      </c>
      <c r="I136" s="379">
        <v>43567.119999999995</v>
      </c>
      <c r="J136" s="379">
        <v>131879.94</v>
      </c>
    </row>
    <row r="137" spans="1:10" x14ac:dyDescent="0.25">
      <c r="A137" s="391">
        <v>31401</v>
      </c>
      <c r="B137" s="397" t="s">
        <v>474</v>
      </c>
      <c r="C137" s="384">
        <v>189000</v>
      </c>
      <c r="D137" s="385">
        <v>0</v>
      </c>
      <c r="E137" s="384">
        <v>189000</v>
      </c>
      <c r="F137" s="384">
        <v>189000</v>
      </c>
      <c r="G137" s="384">
        <v>57120.06</v>
      </c>
      <c r="H137" s="387">
        <v>57120.06</v>
      </c>
      <c r="I137" s="387">
        <v>43567.119999999995</v>
      </c>
      <c r="J137" s="384">
        <v>131879.94</v>
      </c>
    </row>
    <row r="138" spans="1:10" x14ac:dyDescent="0.25">
      <c r="A138" s="377">
        <v>315</v>
      </c>
      <c r="B138" s="381" t="s">
        <v>475</v>
      </c>
      <c r="C138" s="379">
        <v>13200</v>
      </c>
      <c r="D138" s="379">
        <v>0</v>
      </c>
      <c r="E138" s="379">
        <v>13200</v>
      </c>
      <c r="F138" s="379">
        <v>13200</v>
      </c>
      <c r="G138" s="379">
        <v>3779</v>
      </c>
      <c r="H138" s="379">
        <v>3779</v>
      </c>
      <c r="I138" s="379">
        <v>3779</v>
      </c>
      <c r="J138" s="379">
        <v>9421</v>
      </c>
    </row>
    <row r="139" spans="1:10" x14ac:dyDescent="0.25">
      <c r="A139" s="391">
        <v>31501</v>
      </c>
      <c r="B139" s="397" t="s">
        <v>475</v>
      </c>
      <c r="C139" s="384">
        <v>13200</v>
      </c>
      <c r="D139" s="385">
        <v>0</v>
      </c>
      <c r="E139" s="384">
        <v>13200</v>
      </c>
      <c r="F139" s="384">
        <v>13200</v>
      </c>
      <c r="G139" s="384">
        <v>3779</v>
      </c>
      <c r="H139" s="387">
        <v>3779</v>
      </c>
      <c r="I139" s="387">
        <v>3779</v>
      </c>
      <c r="J139" s="384">
        <v>9421</v>
      </c>
    </row>
    <row r="140" spans="1:10" ht="25.5" x14ac:dyDescent="0.25">
      <c r="A140" s="377">
        <v>317</v>
      </c>
      <c r="B140" s="381" t="s">
        <v>476</v>
      </c>
      <c r="C140" s="379">
        <v>258600</v>
      </c>
      <c r="D140" s="379">
        <v>0</v>
      </c>
      <c r="E140" s="379">
        <v>258600</v>
      </c>
      <c r="F140" s="379">
        <v>258600</v>
      </c>
      <c r="G140" s="379">
        <v>62838.96</v>
      </c>
      <c r="H140" s="379">
        <v>62838.96</v>
      </c>
      <c r="I140" s="379">
        <v>62838.96</v>
      </c>
      <c r="J140" s="379">
        <v>195761.04</v>
      </c>
    </row>
    <row r="141" spans="1:10" ht="30" x14ac:dyDescent="0.25">
      <c r="A141" s="391">
        <v>31701</v>
      </c>
      <c r="B141" s="397" t="s">
        <v>476</v>
      </c>
      <c r="C141" s="384">
        <v>258600</v>
      </c>
      <c r="D141" s="385">
        <v>0</v>
      </c>
      <c r="E141" s="384">
        <v>258600</v>
      </c>
      <c r="F141" s="384">
        <v>258600</v>
      </c>
      <c r="G141" s="384">
        <v>62838.96</v>
      </c>
      <c r="H141" s="387">
        <v>62838.96</v>
      </c>
      <c r="I141" s="387">
        <v>62838.96</v>
      </c>
      <c r="J141" s="384">
        <v>195761.04</v>
      </c>
    </row>
    <row r="142" spans="1:10" x14ac:dyDescent="0.25">
      <c r="A142" s="377">
        <v>318</v>
      </c>
      <c r="B142" s="381" t="s">
        <v>477</v>
      </c>
      <c r="C142" s="379">
        <v>18559.57</v>
      </c>
      <c r="D142" s="379">
        <v>0</v>
      </c>
      <c r="E142" s="379">
        <v>18559.57</v>
      </c>
      <c r="F142" s="379">
        <v>18559.57</v>
      </c>
      <c r="G142" s="379">
        <v>2651.1</v>
      </c>
      <c r="H142" s="379">
        <v>2651.1</v>
      </c>
      <c r="I142" s="379">
        <v>2651.1</v>
      </c>
      <c r="J142" s="379">
        <v>15908.47</v>
      </c>
    </row>
    <row r="143" spans="1:10" x14ac:dyDescent="0.25">
      <c r="A143" s="391">
        <v>31801</v>
      </c>
      <c r="B143" s="397" t="s">
        <v>478</v>
      </c>
      <c r="C143" s="384">
        <v>18559.57</v>
      </c>
      <c r="D143" s="385">
        <v>0</v>
      </c>
      <c r="E143" s="384">
        <v>18559.57</v>
      </c>
      <c r="F143" s="384">
        <v>18559.57</v>
      </c>
      <c r="G143" s="384">
        <v>2651.1</v>
      </c>
      <c r="H143" s="387">
        <v>2651.1</v>
      </c>
      <c r="I143" s="387">
        <v>2651.1</v>
      </c>
      <c r="J143" s="384">
        <v>15908.47</v>
      </c>
    </row>
    <row r="144" spans="1:10" x14ac:dyDescent="0.25">
      <c r="A144" s="377">
        <v>3200</v>
      </c>
      <c r="B144" s="378" t="s">
        <v>479</v>
      </c>
      <c r="C144" s="379">
        <v>191060.4</v>
      </c>
      <c r="D144" s="379">
        <v>0</v>
      </c>
      <c r="E144" s="379">
        <v>191060.4</v>
      </c>
      <c r="F144" s="379">
        <v>191060.4</v>
      </c>
      <c r="G144" s="379">
        <v>51860.4</v>
      </c>
      <c r="H144" s="379">
        <v>10942.8</v>
      </c>
      <c r="I144" s="379">
        <v>2250.5499999999997</v>
      </c>
      <c r="J144" s="379">
        <v>180117.6</v>
      </c>
    </row>
    <row r="145" spans="1:10" x14ac:dyDescent="0.25">
      <c r="A145" s="377">
        <v>322</v>
      </c>
      <c r="B145" s="381" t="s">
        <v>480</v>
      </c>
      <c r="C145" s="379">
        <v>22610.400000000001</v>
      </c>
      <c r="D145" s="379">
        <v>0</v>
      </c>
      <c r="E145" s="379">
        <v>22610.400000000001</v>
      </c>
      <c r="F145" s="379">
        <v>22610.400000000001</v>
      </c>
      <c r="G145" s="379">
        <v>22610.400000000001</v>
      </c>
      <c r="H145" s="379">
        <v>5653.2</v>
      </c>
      <c r="I145" s="379">
        <v>487.34999999999945</v>
      </c>
      <c r="J145" s="379">
        <v>16957.2</v>
      </c>
    </row>
    <row r="146" spans="1:10" x14ac:dyDescent="0.25">
      <c r="A146" s="391">
        <v>32201</v>
      </c>
      <c r="B146" s="397" t="s">
        <v>480</v>
      </c>
      <c r="C146" s="384">
        <v>22610.400000000001</v>
      </c>
      <c r="D146" s="385">
        <v>0</v>
      </c>
      <c r="E146" s="384">
        <v>22610.400000000001</v>
      </c>
      <c r="F146" s="384">
        <v>22610.400000000001</v>
      </c>
      <c r="G146" s="384">
        <v>22610.400000000001</v>
      </c>
      <c r="H146" s="384">
        <v>5653.2</v>
      </c>
      <c r="I146" s="387">
        <v>487.34999999999945</v>
      </c>
      <c r="J146" s="384">
        <v>16957.2</v>
      </c>
    </row>
    <row r="147" spans="1:10" ht="25.5" x14ac:dyDescent="0.25">
      <c r="A147" s="377">
        <v>323</v>
      </c>
      <c r="B147" s="381" t="s">
        <v>481</v>
      </c>
      <c r="C147" s="379">
        <v>29250</v>
      </c>
      <c r="D147" s="379">
        <v>0</v>
      </c>
      <c r="E147" s="379">
        <v>29250</v>
      </c>
      <c r="F147" s="379">
        <v>29250</v>
      </c>
      <c r="G147" s="379">
        <v>29250</v>
      </c>
      <c r="H147" s="379">
        <v>5289.6</v>
      </c>
      <c r="I147" s="379">
        <v>1763.2000000000003</v>
      </c>
      <c r="J147" s="379">
        <v>23960.400000000001</v>
      </c>
    </row>
    <row r="148" spans="1:10" ht="30" x14ac:dyDescent="0.25">
      <c r="A148" s="391">
        <v>32301</v>
      </c>
      <c r="B148" s="397" t="s">
        <v>482</v>
      </c>
      <c r="C148" s="384">
        <v>29250</v>
      </c>
      <c r="D148" s="385">
        <v>0</v>
      </c>
      <c r="E148" s="384">
        <v>29250</v>
      </c>
      <c r="F148" s="384">
        <v>29250</v>
      </c>
      <c r="G148" s="384">
        <v>29250</v>
      </c>
      <c r="H148" s="384">
        <v>5289.6</v>
      </c>
      <c r="I148" s="387">
        <v>1763.2000000000003</v>
      </c>
      <c r="J148" s="384">
        <v>23960.400000000001</v>
      </c>
    </row>
    <row r="149" spans="1:10" ht="25.5" x14ac:dyDescent="0.25">
      <c r="A149" s="377">
        <v>326</v>
      </c>
      <c r="B149" s="381" t="s">
        <v>483</v>
      </c>
      <c r="C149" s="379">
        <v>2400</v>
      </c>
      <c r="D149" s="379">
        <v>0</v>
      </c>
      <c r="E149" s="379">
        <v>2400</v>
      </c>
      <c r="F149" s="379">
        <v>2400</v>
      </c>
      <c r="G149" s="379">
        <v>0</v>
      </c>
      <c r="H149" s="379">
        <v>0</v>
      </c>
      <c r="I149" s="379">
        <v>0</v>
      </c>
      <c r="J149" s="379">
        <v>2400</v>
      </c>
    </row>
    <row r="150" spans="1:10" ht="30" x14ac:dyDescent="0.25">
      <c r="A150" s="391">
        <v>32601</v>
      </c>
      <c r="B150" s="397" t="s">
        <v>483</v>
      </c>
      <c r="C150" s="384">
        <v>2400</v>
      </c>
      <c r="D150" s="385">
        <v>0</v>
      </c>
      <c r="E150" s="384">
        <v>2400</v>
      </c>
      <c r="F150" s="384">
        <v>2400</v>
      </c>
      <c r="G150" s="384"/>
      <c r="H150" s="387">
        <v>0</v>
      </c>
      <c r="I150" s="387">
        <v>0</v>
      </c>
      <c r="J150" s="384">
        <v>2400</v>
      </c>
    </row>
    <row r="151" spans="1:10" x14ac:dyDescent="0.25">
      <c r="A151" s="377">
        <v>327</v>
      </c>
      <c r="B151" s="381" t="s">
        <v>484</v>
      </c>
      <c r="C151" s="379">
        <v>133000</v>
      </c>
      <c r="D151" s="379">
        <v>0</v>
      </c>
      <c r="E151" s="379">
        <v>133000</v>
      </c>
      <c r="F151" s="379">
        <v>133000</v>
      </c>
      <c r="G151" s="379">
        <v>0</v>
      </c>
      <c r="H151" s="379">
        <v>0</v>
      </c>
      <c r="I151" s="379">
        <v>0</v>
      </c>
      <c r="J151" s="379">
        <v>133000</v>
      </c>
    </row>
    <row r="152" spans="1:10" x14ac:dyDescent="0.25">
      <c r="A152" s="391">
        <v>32701</v>
      </c>
      <c r="B152" s="397" t="s">
        <v>485</v>
      </c>
      <c r="C152" s="384">
        <v>133000</v>
      </c>
      <c r="D152" s="385">
        <v>0</v>
      </c>
      <c r="E152" s="384">
        <v>133000</v>
      </c>
      <c r="F152" s="384">
        <v>133000</v>
      </c>
      <c r="G152" s="384"/>
      <c r="H152" s="387">
        <v>0</v>
      </c>
      <c r="I152" s="387">
        <v>0</v>
      </c>
      <c r="J152" s="384">
        <v>133000</v>
      </c>
    </row>
    <row r="153" spans="1:10" x14ac:dyDescent="0.25">
      <c r="A153" s="377">
        <v>329</v>
      </c>
      <c r="B153" s="381" t="s">
        <v>486</v>
      </c>
      <c r="C153" s="379">
        <v>3800</v>
      </c>
      <c r="D153" s="379">
        <v>0</v>
      </c>
      <c r="E153" s="379">
        <v>3800</v>
      </c>
      <c r="F153" s="379">
        <v>3800</v>
      </c>
      <c r="G153" s="379">
        <v>0</v>
      </c>
      <c r="H153" s="379">
        <v>0</v>
      </c>
      <c r="I153" s="379">
        <v>0</v>
      </c>
      <c r="J153" s="379">
        <v>3800</v>
      </c>
    </row>
    <row r="154" spans="1:10" x14ac:dyDescent="0.25">
      <c r="A154" s="391">
        <v>32901</v>
      </c>
      <c r="B154" s="397" t="s">
        <v>486</v>
      </c>
      <c r="C154" s="384">
        <v>3800</v>
      </c>
      <c r="D154" s="385">
        <v>0</v>
      </c>
      <c r="E154" s="384">
        <v>3800</v>
      </c>
      <c r="F154" s="384">
        <v>3800</v>
      </c>
      <c r="G154" s="384"/>
      <c r="H154" s="387">
        <v>0</v>
      </c>
      <c r="I154" s="387">
        <v>0</v>
      </c>
      <c r="J154" s="384">
        <v>3800</v>
      </c>
    </row>
    <row r="155" spans="1:10" ht="25.5" x14ac:dyDescent="0.25">
      <c r="A155" s="377">
        <v>3300</v>
      </c>
      <c r="B155" s="378" t="s">
        <v>487</v>
      </c>
      <c r="C155" s="379">
        <v>882273.41999999993</v>
      </c>
      <c r="D155" s="379">
        <v>0</v>
      </c>
      <c r="E155" s="379">
        <v>882273.41999999993</v>
      </c>
      <c r="F155" s="379">
        <v>882273.41999999993</v>
      </c>
      <c r="G155" s="379">
        <v>713557.85</v>
      </c>
      <c r="H155" s="379">
        <v>123070.8</v>
      </c>
      <c r="I155" s="379">
        <v>106110.8</v>
      </c>
      <c r="J155" s="379">
        <v>759202.62</v>
      </c>
    </row>
    <row r="156" spans="1:10" ht="25.5" x14ac:dyDescent="0.25">
      <c r="A156" s="377">
        <v>331</v>
      </c>
      <c r="B156" s="381" t="s">
        <v>488</v>
      </c>
      <c r="C156" s="379">
        <v>343943.85</v>
      </c>
      <c r="D156" s="379">
        <v>0</v>
      </c>
      <c r="E156" s="379">
        <v>343943.85</v>
      </c>
      <c r="F156" s="379">
        <v>343943.85</v>
      </c>
      <c r="G156" s="379">
        <v>343943.85</v>
      </c>
      <c r="H156" s="379">
        <v>49480</v>
      </c>
      <c r="I156" s="379">
        <v>32520</v>
      </c>
      <c r="J156" s="379">
        <v>294463.84999999998</v>
      </c>
    </row>
    <row r="157" spans="1:10" ht="30" x14ac:dyDescent="0.25">
      <c r="A157" s="391">
        <v>33101</v>
      </c>
      <c r="B157" s="397" t="s">
        <v>488</v>
      </c>
      <c r="C157" s="384">
        <v>343943.85</v>
      </c>
      <c r="D157" s="385">
        <v>0</v>
      </c>
      <c r="E157" s="384">
        <v>343943.85</v>
      </c>
      <c r="F157" s="384">
        <v>343943.85</v>
      </c>
      <c r="G157" s="384">
        <v>343943.85</v>
      </c>
      <c r="H157" s="384">
        <v>49480</v>
      </c>
      <c r="I157" s="387">
        <v>32520</v>
      </c>
      <c r="J157" s="384">
        <v>294463.84999999998</v>
      </c>
    </row>
    <row r="158" spans="1:10" ht="25.5" x14ac:dyDescent="0.25">
      <c r="A158" s="377">
        <v>333</v>
      </c>
      <c r="B158" s="381" t="s">
        <v>489</v>
      </c>
      <c r="C158" s="379">
        <v>17200</v>
      </c>
      <c r="D158" s="379">
        <v>0</v>
      </c>
      <c r="E158" s="379">
        <v>17200</v>
      </c>
      <c r="F158" s="379">
        <v>17200</v>
      </c>
      <c r="G158" s="379">
        <v>0</v>
      </c>
      <c r="H158" s="379">
        <v>0</v>
      </c>
      <c r="I158" s="379">
        <v>0</v>
      </c>
      <c r="J158" s="379">
        <v>17200</v>
      </c>
    </row>
    <row r="159" spans="1:10" x14ac:dyDescent="0.25">
      <c r="A159" s="391">
        <v>33301</v>
      </c>
      <c r="B159" s="397" t="s">
        <v>490</v>
      </c>
      <c r="C159" s="384">
        <v>17200</v>
      </c>
      <c r="D159" s="385">
        <v>0</v>
      </c>
      <c r="E159" s="384">
        <v>17200</v>
      </c>
      <c r="F159" s="384">
        <v>17200</v>
      </c>
      <c r="G159" s="384"/>
      <c r="H159" s="387">
        <v>0</v>
      </c>
      <c r="I159" s="387">
        <v>0</v>
      </c>
      <c r="J159" s="384">
        <v>17200</v>
      </c>
    </row>
    <row r="160" spans="1:10" x14ac:dyDescent="0.25">
      <c r="A160" s="377">
        <v>334</v>
      </c>
      <c r="B160" s="381" t="s">
        <v>491</v>
      </c>
      <c r="C160" s="379">
        <v>130679.57</v>
      </c>
      <c r="D160" s="379">
        <v>0</v>
      </c>
      <c r="E160" s="379">
        <v>130679.57</v>
      </c>
      <c r="F160" s="379">
        <v>130679.57</v>
      </c>
      <c r="G160" s="379">
        <v>5000</v>
      </c>
      <c r="H160" s="379">
        <v>5000</v>
      </c>
      <c r="I160" s="379">
        <v>5000</v>
      </c>
      <c r="J160" s="379">
        <v>125679.57</v>
      </c>
    </row>
    <row r="161" spans="1:10" x14ac:dyDescent="0.25">
      <c r="A161" s="391">
        <v>33401</v>
      </c>
      <c r="B161" s="397" t="s">
        <v>491</v>
      </c>
      <c r="C161" s="384">
        <v>130679.57</v>
      </c>
      <c r="D161" s="385">
        <v>0</v>
      </c>
      <c r="E161" s="384">
        <v>130679.57</v>
      </c>
      <c r="F161" s="384">
        <v>130679.57</v>
      </c>
      <c r="G161" s="384">
        <v>5000</v>
      </c>
      <c r="H161" s="387">
        <v>5000</v>
      </c>
      <c r="I161" s="387">
        <v>5000</v>
      </c>
      <c r="J161" s="384">
        <v>125679.57</v>
      </c>
    </row>
    <row r="162" spans="1:10" ht="25.5" x14ac:dyDescent="0.25">
      <c r="A162" s="377">
        <v>336</v>
      </c>
      <c r="B162" s="381" t="s">
        <v>492</v>
      </c>
      <c r="C162" s="379">
        <v>7450</v>
      </c>
      <c r="D162" s="379">
        <v>0</v>
      </c>
      <c r="E162" s="379">
        <v>7450</v>
      </c>
      <c r="F162" s="379">
        <v>7450</v>
      </c>
      <c r="G162" s="379">
        <v>1334</v>
      </c>
      <c r="H162" s="379">
        <v>1334</v>
      </c>
      <c r="I162" s="379">
        <v>1334</v>
      </c>
      <c r="J162" s="379">
        <v>6116</v>
      </c>
    </row>
    <row r="163" spans="1:10" x14ac:dyDescent="0.25">
      <c r="A163" s="391">
        <v>33603</v>
      </c>
      <c r="B163" s="397" t="s">
        <v>493</v>
      </c>
      <c r="C163" s="384">
        <v>7450</v>
      </c>
      <c r="D163" s="385">
        <v>0</v>
      </c>
      <c r="E163" s="384">
        <v>7450</v>
      </c>
      <c r="F163" s="384">
        <v>7450</v>
      </c>
      <c r="G163" s="384">
        <v>1334</v>
      </c>
      <c r="H163" s="387">
        <v>1334</v>
      </c>
      <c r="I163" s="387">
        <v>1334</v>
      </c>
      <c r="J163" s="384">
        <v>6116</v>
      </c>
    </row>
    <row r="164" spans="1:10" x14ac:dyDescent="0.25">
      <c r="A164" s="377">
        <v>338</v>
      </c>
      <c r="B164" s="381" t="s">
        <v>494</v>
      </c>
      <c r="C164" s="379">
        <v>354000</v>
      </c>
      <c r="D164" s="379">
        <v>0</v>
      </c>
      <c r="E164" s="379">
        <v>354000</v>
      </c>
      <c r="F164" s="379">
        <v>354000</v>
      </c>
      <c r="G164" s="379">
        <v>354000</v>
      </c>
      <c r="H164" s="379">
        <v>57976.800000000003</v>
      </c>
      <c r="I164" s="379">
        <v>57976.800000000003</v>
      </c>
      <c r="J164" s="379">
        <v>296023.2</v>
      </c>
    </row>
    <row r="165" spans="1:10" x14ac:dyDescent="0.25">
      <c r="A165" s="391">
        <v>33801</v>
      </c>
      <c r="B165" s="397" t="s">
        <v>494</v>
      </c>
      <c r="C165" s="384">
        <v>354000</v>
      </c>
      <c r="D165" s="385">
        <v>0</v>
      </c>
      <c r="E165" s="384">
        <v>354000</v>
      </c>
      <c r="F165" s="384">
        <v>354000</v>
      </c>
      <c r="G165" s="384">
        <v>354000</v>
      </c>
      <c r="H165" s="384">
        <v>57976.800000000003</v>
      </c>
      <c r="I165" s="387">
        <v>57976.800000000003</v>
      </c>
      <c r="J165" s="384">
        <v>296023.2</v>
      </c>
    </row>
    <row r="166" spans="1:10" ht="25.5" x14ac:dyDescent="0.25">
      <c r="A166" s="377">
        <v>339</v>
      </c>
      <c r="B166" s="381" t="s">
        <v>495</v>
      </c>
      <c r="C166" s="379">
        <v>29000</v>
      </c>
      <c r="D166" s="379">
        <v>0</v>
      </c>
      <c r="E166" s="379">
        <v>29000</v>
      </c>
      <c r="F166" s="379">
        <v>29000</v>
      </c>
      <c r="G166" s="379">
        <v>9280</v>
      </c>
      <c r="H166" s="379">
        <v>9280</v>
      </c>
      <c r="I166" s="379">
        <v>9280</v>
      </c>
      <c r="J166" s="379">
        <v>19720</v>
      </c>
    </row>
    <row r="167" spans="1:10" ht="30" x14ac:dyDescent="0.25">
      <c r="A167" s="399">
        <v>33901</v>
      </c>
      <c r="B167" s="400" t="s">
        <v>496</v>
      </c>
      <c r="C167" s="401">
        <v>0</v>
      </c>
      <c r="D167" s="385">
        <v>0</v>
      </c>
      <c r="E167" s="401">
        <v>0</v>
      </c>
      <c r="F167" s="401">
        <v>0</v>
      </c>
      <c r="G167" s="401">
        <v>9280</v>
      </c>
      <c r="H167" s="387">
        <v>9280</v>
      </c>
      <c r="I167" s="387">
        <v>9280</v>
      </c>
      <c r="J167" s="384">
        <v>-9280</v>
      </c>
    </row>
    <row r="168" spans="1:10" x14ac:dyDescent="0.25">
      <c r="A168" s="391">
        <v>33902</v>
      </c>
      <c r="B168" s="397" t="s">
        <v>497</v>
      </c>
      <c r="C168" s="384">
        <v>29000</v>
      </c>
      <c r="D168" s="385">
        <v>0</v>
      </c>
      <c r="E168" s="384">
        <v>29000</v>
      </c>
      <c r="F168" s="384">
        <v>29000</v>
      </c>
      <c r="G168" s="384"/>
      <c r="H168" s="387">
        <v>0</v>
      </c>
      <c r="I168" s="387">
        <v>0</v>
      </c>
      <c r="J168" s="384">
        <v>29000</v>
      </c>
    </row>
    <row r="169" spans="1:10" x14ac:dyDescent="0.25">
      <c r="A169" s="377">
        <v>3400</v>
      </c>
      <c r="B169" s="378" t="s">
        <v>498</v>
      </c>
      <c r="C169" s="379">
        <v>433966.13</v>
      </c>
      <c r="D169" s="379">
        <v>0</v>
      </c>
      <c r="E169" s="379">
        <v>433966.13</v>
      </c>
      <c r="F169" s="379">
        <v>433966.13</v>
      </c>
      <c r="G169" s="379">
        <v>21187.119999999999</v>
      </c>
      <c r="H169" s="379">
        <v>21187.119999999999</v>
      </c>
      <c r="I169" s="379">
        <v>21187.119999999999</v>
      </c>
      <c r="J169" s="379">
        <v>412779.01</v>
      </c>
    </row>
    <row r="170" spans="1:10" x14ac:dyDescent="0.25">
      <c r="A170" s="377">
        <v>341</v>
      </c>
      <c r="B170" s="381" t="s">
        <v>499</v>
      </c>
      <c r="C170" s="379">
        <v>81000</v>
      </c>
      <c r="D170" s="379">
        <v>0</v>
      </c>
      <c r="E170" s="379">
        <v>81000</v>
      </c>
      <c r="F170" s="379">
        <v>81000</v>
      </c>
      <c r="G170" s="379">
        <v>21137.119999999999</v>
      </c>
      <c r="H170" s="379">
        <v>21137.119999999999</v>
      </c>
      <c r="I170" s="379">
        <v>21137.119999999999</v>
      </c>
      <c r="J170" s="379">
        <v>59862.880000000005</v>
      </c>
    </row>
    <row r="171" spans="1:10" x14ac:dyDescent="0.25">
      <c r="A171" s="391">
        <v>34101</v>
      </c>
      <c r="B171" s="397" t="s">
        <v>499</v>
      </c>
      <c r="C171" s="384">
        <v>81000</v>
      </c>
      <c r="D171" s="385">
        <v>0</v>
      </c>
      <c r="E171" s="384">
        <v>81000</v>
      </c>
      <c r="F171" s="384">
        <v>81000</v>
      </c>
      <c r="G171" s="384">
        <v>21137.119999999999</v>
      </c>
      <c r="H171" s="387">
        <v>21137.119999999999</v>
      </c>
      <c r="I171" s="387">
        <v>21137.119999999999</v>
      </c>
      <c r="J171" s="384">
        <v>59862.880000000005</v>
      </c>
    </row>
    <row r="172" spans="1:10" x14ac:dyDescent="0.25">
      <c r="A172" s="377">
        <v>345</v>
      </c>
      <c r="B172" s="381" t="s">
        <v>500</v>
      </c>
      <c r="C172" s="379">
        <v>340000</v>
      </c>
      <c r="D172" s="379">
        <v>0</v>
      </c>
      <c r="E172" s="379">
        <v>340000</v>
      </c>
      <c r="F172" s="379">
        <v>340000</v>
      </c>
      <c r="G172" s="379">
        <v>0</v>
      </c>
      <c r="H172" s="379">
        <v>0</v>
      </c>
      <c r="I172" s="379">
        <v>0</v>
      </c>
      <c r="J172" s="379">
        <v>340000</v>
      </c>
    </row>
    <row r="173" spans="1:10" x14ac:dyDescent="0.25">
      <c r="A173" s="391">
        <v>34501</v>
      </c>
      <c r="B173" s="397" t="s">
        <v>500</v>
      </c>
      <c r="C173" s="384">
        <v>340000</v>
      </c>
      <c r="D173" s="385">
        <v>0</v>
      </c>
      <c r="E173" s="384">
        <v>340000</v>
      </c>
      <c r="F173" s="384">
        <v>340000</v>
      </c>
      <c r="G173" s="384"/>
      <c r="H173" s="387">
        <v>0</v>
      </c>
      <c r="I173" s="387">
        <v>0</v>
      </c>
      <c r="J173" s="384">
        <v>340000</v>
      </c>
    </row>
    <row r="174" spans="1:10" x14ac:dyDescent="0.25">
      <c r="A174" s="377">
        <v>347</v>
      </c>
      <c r="B174" s="381" t="s">
        <v>501</v>
      </c>
      <c r="C174" s="379">
        <v>12966.13</v>
      </c>
      <c r="D174" s="379">
        <v>0</v>
      </c>
      <c r="E174" s="379">
        <v>12966.13</v>
      </c>
      <c r="F174" s="379">
        <v>12966.13</v>
      </c>
      <c r="G174" s="379">
        <v>50</v>
      </c>
      <c r="H174" s="379">
        <v>50</v>
      </c>
      <c r="I174" s="379">
        <v>50</v>
      </c>
      <c r="J174" s="379">
        <v>12916.13</v>
      </c>
    </row>
    <row r="175" spans="1:10" x14ac:dyDescent="0.25">
      <c r="A175" s="391">
        <v>34701</v>
      </c>
      <c r="B175" s="397" t="s">
        <v>501</v>
      </c>
      <c r="C175" s="384">
        <v>12966.13</v>
      </c>
      <c r="D175" s="385">
        <v>0</v>
      </c>
      <c r="E175" s="384">
        <v>12966.13</v>
      </c>
      <c r="F175" s="384">
        <v>12966.13</v>
      </c>
      <c r="G175" s="384">
        <v>50</v>
      </c>
      <c r="H175" s="387">
        <v>50</v>
      </c>
      <c r="I175" s="387">
        <v>50</v>
      </c>
      <c r="J175" s="384">
        <v>12916.13</v>
      </c>
    </row>
    <row r="176" spans="1:10" ht="25.5" x14ac:dyDescent="0.25">
      <c r="A176" s="377">
        <v>3500</v>
      </c>
      <c r="B176" s="378" t="s">
        <v>502</v>
      </c>
      <c r="C176" s="379">
        <v>267197.24</v>
      </c>
      <c r="D176" s="379">
        <v>0</v>
      </c>
      <c r="E176" s="379">
        <v>267197.24</v>
      </c>
      <c r="F176" s="379">
        <v>267197.24</v>
      </c>
      <c r="G176" s="379">
        <v>19824.16</v>
      </c>
      <c r="H176" s="379">
        <v>19824.16</v>
      </c>
      <c r="I176" s="379">
        <v>18571.36</v>
      </c>
      <c r="J176" s="379">
        <v>247373.08000000002</v>
      </c>
    </row>
    <row r="177" spans="1:10" ht="25.5" x14ac:dyDescent="0.25">
      <c r="A177" s="377">
        <v>351</v>
      </c>
      <c r="B177" s="381" t="s">
        <v>503</v>
      </c>
      <c r="C177" s="379">
        <v>89452.69</v>
      </c>
      <c r="D177" s="379">
        <v>0</v>
      </c>
      <c r="E177" s="379">
        <v>89452.69</v>
      </c>
      <c r="F177" s="379">
        <v>89452.69</v>
      </c>
      <c r="G177" s="379">
        <v>5476</v>
      </c>
      <c r="H177" s="379">
        <v>5476</v>
      </c>
      <c r="I177" s="379">
        <v>5476</v>
      </c>
      <c r="J177" s="379">
        <v>83976.69</v>
      </c>
    </row>
    <row r="178" spans="1:10" ht="30" x14ac:dyDescent="0.25">
      <c r="A178" s="391">
        <v>35101</v>
      </c>
      <c r="B178" s="397" t="s">
        <v>504</v>
      </c>
      <c r="C178" s="384">
        <v>62552.69</v>
      </c>
      <c r="D178" s="385">
        <v>0</v>
      </c>
      <c r="E178" s="384">
        <v>62552.69</v>
      </c>
      <c r="F178" s="384">
        <v>62552.69</v>
      </c>
      <c r="G178" s="384">
        <v>5476</v>
      </c>
      <c r="H178" s="387">
        <v>5476</v>
      </c>
      <c r="I178" s="387">
        <v>5476</v>
      </c>
      <c r="J178" s="384">
        <v>57076.69</v>
      </c>
    </row>
    <row r="179" spans="1:10" ht="30" x14ac:dyDescent="0.25">
      <c r="A179" s="391">
        <v>35102</v>
      </c>
      <c r="B179" s="397" t="s">
        <v>505</v>
      </c>
      <c r="C179" s="384">
        <v>1900</v>
      </c>
      <c r="D179" s="385">
        <v>0</v>
      </c>
      <c r="E179" s="384">
        <v>1900</v>
      </c>
      <c r="F179" s="384">
        <v>1900</v>
      </c>
      <c r="G179" s="384"/>
      <c r="H179" s="387">
        <v>0</v>
      </c>
      <c r="I179" s="387">
        <v>0</v>
      </c>
      <c r="J179" s="384">
        <v>1900</v>
      </c>
    </row>
    <row r="180" spans="1:10" ht="30" x14ac:dyDescent="0.25">
      <c r="A180" s="399">
        <v>35103</v>
      </c>
      <c r="B180" s="400" t="s">
        <v>506</v>
      </c>
      <c r="C180" s="384">
        <v>25000</v>
      </c>
      <c r="D180" s="385">
        <v>0</v>
      </c>
      <c r="E180" s="384">
        <v>25000</v>
      </c>
      <c r="F180" s="384">
        <v>25000</v>
      </c>
      <c r="G180" s="384"/>
      <c r="H180" s="387">
        <v>0</v>
      </c>
      <c r="I180" s="387">
        <v>0</v>
      </c>
      <c r="J180" s="384">
        <v>25000</v>
      </c>
    </row>
    <row r="181" spans="1:10" ht="38.25" x14ac:dyDescent="0.25">
      <c r="A181" s="377">
        <v>352</v>
      </c>
      <c r="B181" s="381" t="s">
        <v>507</v>
      </c>
      <c r="C181" s="379">
        <v>36003.85</v>
      </c>
      <c r="D181" s="379">
        <v>0</v>
      </c>
      <c r="E181" s="379">
        <v>36003.85</v>
      </c>
      <c r="F181" s="379">
        <v>36003.85</v>
      </c>
      <c r="G181" s="379">
        <v>1252.8</v>
      </c>
      <c r="H181" s="379">
        <v>1252.8</v>
      </c>
      <c r="I181" s="379">
        <v>0</v>
      </c>
      <c r="J181" s="379">
        <v>34751.050000000003</v>
      </c>
    </row>
    <row r="182" spans="1:10" ht="30" x14ac:dyDescent="0.25">
      <c r="A182" s="391">
        <v>35201</v>
      </c>
      <c r="B182" s="397" t="s">
        <v>508</v>
      </c>
      <c r="C182" s="384">
        <v>22412.45</v>
      </c>
      <c r="D182" s="385">
        <v>0</v>
      </c>
      <c r="E182" s="384">
        <v>22412.45</v>
      </c>
      <c r="F182" s="384">
        <v>22412.45</v>
      </c>
      <c r="G182" s="384">
        <v>1252.8</v>
      </c>
      <c r="H182" s="387">
        <v>1252.8</v>
      </c>
      <c r="I182" s="387">
        <v>0</v>
      </c>
      <c r="J182" s="384">
        <v>21159.65</v>
      </c>
    </row>
    <row r="183" spans="1:10" ht="45" x14ac:dyDescent="0.25">
      <c r="A183" s="391">
        <v>35202</v>
      </c>
      <c r="B183" s="397" t="s">
        <v>509</v>
      </c>
      <c r="C183" s="384">
        <v>13591.4</v>
      </c>
      <c r="D183" s="385">
        <v>0</v>
      </c>
      <c r="E183" s="384">
        <v>13591.4</v>
      </c>
      <c r="F183" s="384">
        <v>13591.4</v>
      </c>
      <c r="G183" s="384"/>
      <c r="H183" s="387">
        <v>0</v>
      </c>
      <c r="I183" s="387">
        <v>0</v>
      </c>
      <c r="J183" s="384">
        <v>13591.4</v>
      </c>
    </row>
    <row r="184" spans="1:10" ht="25.5" x14ac:dyDescent="0.25">
      <c r="A184" s="377">
        <v>353</v>
      </c>
      <c r="B184" s="381" t="s">
        <v>510</v>
      </c>
      <c r="C184" s="379">
        <v>23370</v>
      </c>
      <c r="D184" s="379">
        <v>0</v>
      </c>
      <c r="E184" s="379">
        <v>23370</v>
      </c>
      <c r="F184" s="379">
        <v>23370</v>
      </c>
      <c r="G184" s="379">
        <v>5960</v>
      </c>
      <c r="H184" s="379">
        <v>5960</v>
      </c>
      <c r="I184" s="379">
        <v>5960</v>
      </c>
      <c r="J184" s="379">
        <v>17410</v>
      </c>
    </row>
    <row r="185" spans="1:10" x14ac:dyDescent="0.25">
      <c r="A185" s="391">
        <v>35301</v>
      </c>
      <c r="B185" s="397" t="s">
        <v>511</v>
      </c>
      <c r="C185" s="384">
        <v>18370</v>
      </c>
      <c r="D185" s="385">
        <v>0</v>
      </c>
      <c r="E185" s="384">
        <v>18370</v>
      </c>
      <c r="F185" s="384">
        <v>18370</v>
      </c>
      <c r="G185" s="384">
        <v>5960</v>
      </c>
      <c r="H185" s="387">
        <v>5960</v>
      </c>
      <c r="I185" s="387">
        <v>5960</v>
      </c>
      <c r="J185" s="384">
        <v>12410</v>
      </c>
    </row>
    <row r="186" spans="1:10" ht="30" x14ac:dyDescent="0.25">
      <c r="A186" s="391">
        <v>35302</v>
      </c>
      <c r="B186" s="397" t="s">
        <v>512</v>
      </c>
      <c r="C186" s="384">
        <v>5000</v>
      </c>
      <c r="D186" s="385">
        <v>0</v>
      </c>
      <c r="E186" s="384">
        <v>5000</v>
      </c>
      <c r="F186" s="384">
        <v>5000</v>
      </c>
      <c r="G186" s="384"/>
      <c r="H186" s="387">
        <v>0</v>
      </c>
      <c r="I186" s="387">
        <v>0</v>
      </c>
      <c r="J186" s="384">
        <v>5000</v>
      </c>
    </row>
    <row r="187" spans="1:10" ht="25.5" x14ac:dyDescent="0.25">
      <c r="A187" s="377">
        <v>355</v>
      </c>
      <c r="B187" s="381" t="s">
        <v>513</v>
      </c>
      <c r="C187" s="379">
        <v>49800</v>
      </c>
      <c r="D187" s="379">
        <v>0</v>
      </c>
      <c r="E187" s="379">
        <v>49800</v>
      </c>
      <c r="F187" s="379">
        <v>49800</v>
      </c>
      <c r="G187" s="379">
        <v>2480</v>
      </c>
      <c r="H187" s="379">
        <v>2480</v>
      </c>
      <c r="I187" s="379">
        <v>2480</v>
      </c>
      <c r="J187" s="379">
        <v>47320</v>
      </c>
    </row>
    <row r="188" spans="1:10" x14ac:dyDescent="0.25">
      <c r="A188" s="391">
        <v>35501</v>
      </c>
      <c r="B188" s="397" t="s">
        <v>514</v>
      </c>
      <c r="C188" s="384">
        <v>49800</v>
      </c>
      <c r="D188" s="385">
        <v>0</v>
      </c>
      <c r="E188" s="384">
        <v>49800</v>
      </c>
      <c r="F188" s="384">
        <v>49800</v>
      </c>
      <c r="G188" s="384">
        <v>2480</v>
      </c>
      <c r="H188" s="387">
        <v>2480</v>
      </c>
      <c r="I188" s="387">
        <v>2480</v>
      </c>
      <c r="J188" s="384">
        <v>47320</v>
      </c>
    </row>
    <row r="189" spans="1:10" ht="25.5" x14ac:dyDescent="0.25">
      <c r="A189" s="377">
        <v>357</v>
      </c>
      <c r="B189" s="381" t="s">
        <v>515</v>
      </c>
      <c r="C189" s="379">
        <v>44575</v>
      </c>
      <c r="D189" s="379">
        <v>0</v>
      </c>
      <c r="E189" s="379">
        <v>44575</v>
      </c>
      <c r="F189" s="379">
        <v>44575</v>
      </c>
      <c r="G189" s="379">
        <v>3591.36</v>
      </c>
      <c r="H189" s="379">
        <v>3591.36</v>
      </c>
      <c r="I189" s="379">
        <v>3591.36</v>
      </c>
      <c r="J189" s="379">
        <v>40983.64</v>
      </c>
    </row>
    <row r="190" spans="1:10" ht="30" x14ac:dyDescent="0.25">
      <c r="A190" s="391">
        <v>35701</v>
      </c>
      <c r="B190" s="397" t="s">
        <v>516</v>
      </c>
      <c r="C190" s="384">
        <v>44575</v>
      </c>
      <c r="D190" s="385">
        <v>0</v>
      </c>
      <c r="E190" s="384">
        <v>44575</v>
      </c>
      <c r="F190" s="384">
        <v>44575</v>
      </c>
      <c r="G190" s="384">
        <v>3591.36</v>
      </c>
      <c r="H190" s="387">
        <v>3591.36</v>
      </c>
      <c r="I190" s="387">
        <v>3591.36</v>
      </c>
      <c r="J190" s="384">
        <v>40983.64</v>
      </c>
    </row>
    <row r="191" spans="1:10" x14ac:dyDescent="0.25">
      <c r="A191" s="377">
        <v>358</v>
      </c>
      <c r="B191" s="381" t="s">
        <v>517</v>
      </c>
      <c r="C191" s="379">
        <v>23995.7</v>
      </c>
      <c r="D191" s="379">
        <v>0</v>
      </c>
      <c r="E191" s="379">
        <v>23995.7</v>
      </c>
      <c r="F191" s="379">
        <v>23995.7</v>
      </c>
      <c r="G191" s="379">
        <v>1064</v>
      </c>
      <c r="H191" s="379">
        <v>1064</v>
      </c>
      <c r="I191" s="379">
        <v>1064</v>
      </c>
      <c r="J191" s="379">
        <v>22931.7</v>
      </c>
    </row>
    <row r="192" spans="1:10" x14ac:dyDescent="0.25">
      <c r="A192" s="391">
        <v>35801</v>
      </c>
      <c r="B192" s="397" t="s">
        <v>517</v>
      </c>
      <c r="C192" s="384">
        <v>23995.7</v>
      </c>
      <c r="D192" s="385">
        <v>0</v>
      </c>
      <c r="E192" s="384">
        <v>23995.7</v>
      </c>
      <c r="F192" s="384">
        <v>23995.7</v>
      </c>
      <c r="G192" s="384">
        <v>1064</v>
      </c>
      <c r="H192" s="387">
        <v>1064</v>
      </c>
      <c r="I192" s="387">
        <v>1064</v>
      </c>
      <c r="J192" s="384">
        <v>22931.7</v>
      </c>
    </row>
    <row r="193" spans="1:10" x14ac:dyDescent="0.25">
      <c r="A193" s="377">
        <v>3600</v>
      </c>
      <c r="B193" s="378" t="s">
        <v>518</v>
      </c>
      <c r="C193" s="379">
        <v>243100</v>
      </c>
      <c r="D193" s="379">
        <v>0</v>
      </c>
      <c r="E193" s="379">
        <v>243100</v>
      </c>
      <c r="F193" s="379">
        <v>243100</v>
      </c>
      <c r="G193" s="379">
        <v>26822.19</v>
      </c>
      <c r="H193" s="379">
        <v>26822.19</v>
      </c>
      <c r="I193" s="379">
        <v>16822.189999999999</v>
      </c>
      <c r="J193" s="379">
        <v>216277.81</v>
      </c>
    </row>
    <row r="194" spans="1:10" ht="25.5" x14ac:dyDescent="0.25">
      <c r="A194" s="377">
        <v>362</v>
      </c>
      <c r="B194" s="381" t="s">
        <v>519</v>
      </c>
      <c r="C194" s="379">
        <v>205100</v>
      </c>
      <c r="D194" s="379">
        <v>0</v>
      </c>
      <c r="E194" s="379">
        <v>205100</v>
      </c>
      <c r="F194" s="379">
        <v>205100</v>
      </c>
      <c r="G194" s="379">
        <v>26822.19</v>
      </c>
      <c r="H194" s="379">
        <v>26822.19</v>
      </c>
      <c r="I194" s="379">
        <v>16822.189999999999</v>
      </c>
      <c r="J194" s="379">
        <v>178277.81</v>
      </c>
    </row>
    <row r="195" spans="1:10" ht="45" x14ac:dyDescent="0.25">
      <c r="A195" s="391">
        <v>36201</v>
      </c>
      <c r="B195" s="397" t="s">
        <v>520</v>
      </c>
      <c r="C195" s="384">
        <v>205100</v>
      </c>
      <c r="D195" s="385">
        <v>0</v>
      </c>
      <c r="E195" s="384">
        <v>205100</v>
      </c>
      <c r="F195" s="384">
        <v>205100</v>
      </c>
      <c r="G195" s="384">
        <v>26822.19</v>
      </c>
      <c r="H195" s="387">
        <v>26822.19</v>
      </c>
      <c r="I195" s="387">
        <v>16822.189999999999</v>
      </c>
      <c r="J195" s="384">
        <v>178277.81</v>
      </c>
    </row>
    <row r="196" spans="1:10" ht="25.5" x14ac:dyDescent="0.25">
      <c r="A196" s="377">
        <v>365</v>
      </c>
      <c r="B196" s="381" t="s">
        <v>521</v>
      </c>
      <c r="C196" s="379">
        <v>38000</v>
      </c>
      <c r="D196" s="379">
        <v>0</v>
      </c>
      <c r="E196" s="379">
        <v>38000</v>
      </c>
      <c r="F196" s="379">
        <v>38000</v>
      </c>
      <c r="G196" s="379">
        <v>0</v>
      </c>
      <c r="H196" s="379">
        <v>0</v>
      </c>
      <c r="I196" s="379">
        <v>0</v>
      </c>
      <c r="J196" s="379">
        <v>38000</v>
      </c>
    </row>
    <row r="197" spans="1:10" ht="30" x14ac:dyDescent="0.25">
      <c r="A197" s="391">
        <v>36501</v>
      </c>
      <c r="B197" s="397" t="s">
        <v>522</v>
      </c>
      <c r="C197" s="384">
        <v>38000</v>
      </c>
      <c r="D197" s="385">
        <v>0</v>
      </c>
      <c r="E197" s="384">
        <v>38000</v>
      </c>
      <c r="F197" s="384">
        <v>38000</v>
      </c>
      <c r="G197" s="384"/>
      <c r="H197" s="387">
        <v>0</v>
      </c>
      <c r="I197" s="387">
        <v>0</v>
      </c>
      <c r="J197" s="384">
        <v>38000</v>
      </c>
    </row>
    <row r="198" spans="1:10" x14ac:dyDescent="0.25">
      <c r="A198" s="377">
        <v>3700</v>
      </c>
      <c r="B198" s="378" t="s">
        <v>523</v>
      </c>
      <c r="C198" s="379">
        <v>725945.92999999993</v>
      </c>
      <c r="D198" s="379">
        <v>0</v>
      </c>
      <c r="E198" s="379">
        <v>725945.92999999993</v>
      </c>
      <c r="F198" s="379">
        <v>725945.92999999993</v>
      </c>
      <c r="G198" s="379">
        <v>47901.090000000004</v>
      </c>
      <c r="H198" s="379">
        <v>47901.090000000004</v>
      </c>
      <c r="I198" s="379">
        <v>46981.4</v>
      </c>
      <c r="J198" s="379">
        <v>678044.84</v>
      </c>
    </row>
    <row r="199" spans="1:10" x14ac:dyDescent="0.25">
      <c r="A199" s="377">
        <v>371</v>
      </c>
      <c r="B199" s="381" t="s">
        <v>524</v>
      </c>
      <c r="C199" s="379">
        <v>245837.64</v>
      </c>
      <c r="D199" s="379">
        <v>0</v>
      </c>
      <c r="E199" s="379">
        <v>245837.64</v>
      </c>
      <c r="F199" s="379">
        <v>245837.64</v>
      </c>
      <c r="G199" s="379">
        <v>21566.69</v>
      </c>
      <c r="H199" s="379">
        <v>21566.69</v>
      </c>
      <c r="I199" s="379">
        <v>20647</v>
      </c>
      <c r="J199" s="379">
        <v>224270.95</v>
      </c>
    </row>
    <row r="200" spans="1:10" x14ac:dyDescent="0.25">
      <c r="A200" s="391">
        <v>37101</v>
      </c>
      <c r="B200" s="397" t="s">
        <v>524</v>
      </c>
      <c r="C200" s="384">
        <v>245837.64</v>
      </c>
      <c r="D200" s="385">
        <v>0</v>
      </c>
      <c r="E200" s="384">
        <v>245837.64</v>
      </c>
      <c r="F200" s="384">
        <v>245837.64</v>
      </c>
      <c r="G200" s="384">
        <v>21566.69</v>
      </c>
      <c r="H200" s="387">
        <v>21566.69</v>
      </c>
      <c r="I200" s="387">
        <v>20647</v>
      </c>
      <c r="J200" s="384">
        <v>224270.95</v>
      </c>
    </row>
    <row r="201" spans="1:10" x14ac:dyDescent="0.25">
      <c r="A201" s="377">
        <v>372</v>
      </c>
      <c r="B201" s="381" t="s">
        <v>525</v>
      </c>
      <c r="C201" s="379">
        <v>11795.05</v>
      </c>
      <c r="D201" s="379">
        <v>0</v>
      </c>
      <c r="E201" s="379">
        <v>11795.05</v>
      </c>
      <c r="F201" s="379">
        <v>11795.05</v>
      </c>
      <c r="G201" s="379">
        <v>0</v>
      </c>
      <c r="H201" s="379">
        <v>0</v>
      </c>
      <c r="I201" s="379">
        <v>0</v>
      </c>
      <c r="J201" s="379">
        <v>11795.05</v>
      </c>
    </row>
    <row r="202" spans="1:10" x14ac:dyDescent="0.25">
      <c r="A202" s="391">
        <v>37201</v>
      </c>
      <c r="B202" s="397" t="s">
        <v>525</v>
      </c>
      <c r="C202" s="384">
        <v>11795.05</v>
      </c>
      <c r="D202" s="385">
        <v>0</v>
      </c>
      <c r="E202" s="384">
        <v>11795.05</v>
      </c>
      <c r="F202" s="384">
        <v>11795.05</v>
      </c>
      <c r="G202" s="384"/>
      <c r="H202" s="387">
        <v>0</v>
      </c>
      <c r="I202" s="387">
        <v>0</v>
      </c>
      <c r="J202" s="384">
        <v>11795.05</v>
      </c>
    </row>
    <row r="203" spans="1:10" x14ac:dyDescent="0.25">
      <c r="A203" s="377">
        <v>375</v>
      </c>
      <c r="B203" s="381" t="s">
        <v>526</v>
      </c>
      <c r="C203" s="379">
        <v>423229.26</v>
      </c>
      <c r="D203" s="379">
        <v>0</v>
      </c>
      <c r="E203" s="379">
        <v>423229.26</v>
      </c>
      <c r="F203" s="379">
        <v>423229.26</v>
      </c>
      <c r="G203" s="379">
        <v>25520</v>
      </c>
      <c r="H203" s="379">
        <v>25520</v>
      </c>
      <c r="I203" s="379">
        <v>25520</v>
      </c>
      <c r="J203" s="379">
        <v>397709.26</v>
      </c>
    </row>
    <row r="204" spans="1:10" x14ac:dyDescent="0.25">
      <c r="A204" s="391">
        <v>37501</v>
      </c>
      <c r="B204" s="397" t="s">
        <v>526</v>
      </c>
      <c r="C204" s="384">
        <v>270233.57</v>
      </c>
      <c r="D204" s="385">
        <v>0</v>
      </c>
      <c r="E204" s="384">
        <v>270233.57</v>
      </c>
      <c r="F204" s="384">
        <v>270233.57</v>
      </c>
      <c r="G204" s="384">
        <v>10300</v>
      </c>
      <c r="H204" s="387">
        <v>10300</v>
      </c>
      <c r="I204" s="387">
        <v>10300</v>
      </c>
      <c r="J204" s="384">
        <v>259933.57</v>
      </c>
    </row>
    <row r="205" spans="1:10" x14ac:dyDescent="0.25">
      <c r="A205" s="391">
        <v>37502</v>
      </c>
      <c r="B205" s="397" t="s">
        <v>527</v>
      </c>
      <c r="C205" s="384">
        <v>152995.69</v>
      </c>
      <c r="D205" s="385">
        <v>0</v>
      </c>
      <c r="E205" s="384">
        <v>152995.69</v>
      </c>
      <c r="F205" s="384">
        <v>152995.69</v>
      </c>
      <c r="G205" s="384">
        <v>15220</v>
      </c>
      <c r="H205" s="387">
        <v>15220</v>
      </c>
      <c r="I205" s="387">
        <v>15220</v>
      </c>
      <c r="J205" s="384">
        <v>137775.69</v>
      </c>
    </row>
    <row r="206" spans="1:10" x14ac:dyDescent="0.25">
      <c r="A206" s="377">
        <v>378</v>
      </c>
      <c r="B206" s="381" t="s">
        <v>528</v>
      </c>
      <c r="C206" s="379">
        <v>3500</v>
      </c>
      <c r="D206" s="379">
        <v>0</v>
      </c>
      <c r="E206" s="379">
        <v>3500</v>
      </c>
      <c r="F206" s="379">
        <v>3500</v>
      </c>
      <c r="G206" s="379">
        <v>394.4</v>
      </c>
      <c r="H206" s="379">
        <v>394.4</v>
      </c>
      <c r="I206" s="379">
        <v>394.4</v>
      </c>
      <c r="J206" s="379">
        <v>3105.6</v>
      </c>
    </row>
    <row r="207" spans="1:10" x14ac:dyDescent="0.25">
      <c r="A207" s="391">
        <v>37801</v>
      </c>
      <c r="B207" s="397" t="s">
        <v>528</v>
      </c>
      <c r="C207" s="384">
        <v>3500</v>
      </c>
      <c r="D207" s="385">
        <v>0</v>
      </c>
      <c r="E207" s="384">
        <v>3500</v>
      </c>
      <c r="F207" s="384">
        <v>3500</v>
      </c>
      <c r="G207" s="384">
        <v>394.4</v>
      </c>
      <c r="H207" s="387">
        <v>394.4</v>
      </c>
      <c r="I207" s="387">
        <v>394.4</v>
      </c>
      <c r="J207" s="384">
        <v>3105.6</v>
      </c>
    </row>
    <row r="208" spans="1:10" x14ac:dyDescent="0.25">
      <c r="A208" s="377">
        <v>379</v>
      </c>
      <c r="B208" s="381" t="s">
        <v>529</v>
      </c>
      <c r="C208" s="379">
        <v>41583.980000000003</v>
      </c>
      <c r="D208" s="379">
        <v>0</v>
      </c>
      <c r="E208" s="379">
        <v>41583.980000000003</v>
      </c>
      <c r="F208" s="379">
        <v>41583.980000000003</v>
      </c>
      <c r="G208" s="379">
        <v>420</v>
      </c>
      <c r="H208" s="379">
        <v>420</v>
      </c>
      <c r="I208" s="379">
        <v>420</v>
      </c>
      <c r="J208" s="379">
        <v>41163.980000000003</v>
      </c>
    </row>
    <row r="209" spans="1:10" x14ac:dyDescent="0.25">
      <c r="A209" s="391">
        <v>37901</v>
      </c>
      <c r="B209" s="397" t="s">
        <v>530</v>
      </c>
      <c r="C209" s="384">
        <v>34083.980000000003</v>
      </c>
      <c r="D209" s="385">
        <v>0</v>
      </c>
      <c r="E209" s="384">
        <v>34083.980000000003</v>
      </c>
      <c r="F209" s="384">
        <v>34083.980000000003</v>
      </c>
      <c r="G209" s="384">
        <v>420</v>
      </c>
      <c r="H209" s="387">
        <v>420</v>
      </c>
      <c r="I209" s="387">
        <v>420</v>
      </c>
      <c r="J209" s="384">
        <v>33663.980000000003</v>
      </c>
    </row>
    <row r="210" spans="1:10" ht="30" x14ac:dyDescent="0.25">
      <c r="A210" s="399">
        <v>37902</v>
      </c>
      <c r="B210" s="400" t="s">
        <v>531</v>
      </c>
      <c r="C210" s="384">
        <v>7500</v>
      </c>
      <c r="D210" s="385">
        <v>0</v>
      </c>
      <c r="E210" s="384">
        <v>7500</v>
      </c>
      <c r="F210" s="384">
        <v>7500</v>
      </c>
      <c r="G210" s="384"/>
      <c r="H210" s="387">
        <v>0</v>
      </c>
      <c r="I210" s="387">
        <v>0</v>
      </c>
      <c r="J210" s="384">
        <v>7500</v>
      </c>
    </row>
    <row r="211" spans="1:10" x14ac:dyDescent="0.25">
      <c r="A211" s="377">
        <v>3800</v>
      </c>
      <c r="B211" s="378" t="s">
        <v>532</v>
      </c>
      <c r="C211" s="379">
        <v>259834.33000000002</v>
      </c>
      <c r="D211" s="379">
        <v>0</v>
      </c>
      <c r="E211" s="379">
        <v>259834.33000000002</v>
      </c>
      <c r="F211" s="379">
        <v>259834.33000000002</v>
      </c>
      <c r="G211" s="379">
        <v>13768.71</v>
      </c>
      <c r="H211" s="379">
        <v>13768.71</v>
      </c>
      <c r="I211" s="379">
        <v>13427.8</v>
      </c>
      <c r="J211" s="379">
        <v>246065.62</v>
      </c>
    </row>
    <row r="212" spans="1:10" x14ac:dyDescent="0.25">
      <c r="A212" s="377">
        <v>381</v>
      </c>
      <c r="B212" s="381" t="s">
        <v>533</v>
      </c>
      <c r="C212" s="379">
        <v>1003.24</v>
      </c>
      <c r="D212" s="379">
        <v>0</v>
      </c>
      <c r="E212" s="379">
        <v>1003.24</v>
      </c>
      <c r="F212" s="379">
        <v>1003.24</v>
      </c>
      <c r="G212" s="379">
        <v>0</v>
      </c>
      <c r="H212" s="379">
        <v>0</v>
      </c>
      <c r="I212" s="379">
        <v>0</v>
      </c>
      <c r="J212" s="379">
        <v>1003.24</v>
      </c>
    </row>
    <row r="213" spans="1:10" x14ac:dyDescent="0.25">
      <c r="A213" s="391">
        <v>38101</v>
      </c>
      <c r="B213" s="397" t="s">
        <v>533</v>
      </c>
      <c r="C213" s="384">
        <v>1003.24</v>
      </c>
      <c r="D213" s="385">
        <v>0</v>
      </c>
      <c r="E213" s="384">
        <v>1003.24</v>
      </c>
      <c r="F213" s="384">
        <v>1003.24</v>
      </c>
      <c r="G213" s="384"/>
      <c r="H213" s="387">
        <v>0</v>
      </c>
      <c r="I213" s="387">
        <v>0</v>
      </c>
      <c r="J213" s="384">
        <v>1003.24</v>
      </c>
    </row>
    <row r="214" spans="1:10" x14ac:dyDescent="0.25">
      <c r="A214" s="377">
        <v>382</v>
      </c>
      <c r="B214" s="381" t="s">
        <v>534</v>
      </c>
      <c r="C214" s="379">
        <v>116000</v>
      </c>
      <c r="D214" s="379">
        <v>0</v>
      </c>
      <c r="E214" s="379">
        <v>116000</v>
      </c>
      <c r="F214" s="379">
        <v>116000</v>
      </c>
      <c r="G214" s="379">
        <v>6427.8</v>
      </c>
      <c r="H214" s="379">
        <v>6427.8</v>
      </c>
      <c r="I214" s="379">
        <v>6427.8</v>
      </c>
      <c r="J214" s="379">
        <v>109572.2</v>
      </c>
    </row>
    <row r="215" spans="1:10" x14ac:dyDescent="0.25">
      <c r="A215" s="391">
        <v>38201</v>
      </c>
      <c r="B215" s="397" t="s">
        <v>534</v>
      </c>
      <c r="C215" s="384">
        <v>116000</v>
      </c>
      <c r="D215" s="385">
        <v>0</v>
      </c>
      <c r="E215" s="384">
        <v>116000</v>
      </c>
      <c r="F215" s="384">
        <v>116000</v>
      </c>
      <c r="G215" s="384">
        <v>6427.8</v>
      </c>
      <c r="H215" s="387">
        <v>6427.8</v>
      </c>
      <c r="I215" s="387">
        <v>6427.8</v>
      </c>
      <c r="J215" s="384">
        <v>109572.2</v>
      </c>
    </row>
    <row r="216" spans="1:10" x14ac:dyDescent="0.25">
      <c r="A216" s="377">
        <v>383</v>
      </c>
      <c r="B216" s="381" t="s">
        <v>535</v>
      </c>
      <c r="C216" s="379">
        <v>128831.09</v>
      </c>
      <c r="D216" s="379">
        <v>0</v>
      </c>
      <c r="E216" s="379">
        <v>128831.09</v>
      </c>
      <c r="F216" s="379">
        <v>128831.09</v>
      </c>
      <c r="G216" s="379">
        <v>7000</v>
      </c>
      <c r="H216" s="379">
        <v>7000</v>
      </c>
      <c r="I216" s="379">
        <v>7000</v>
      </c>
      <c r="J216" s="379">
        <v>121831.09</v>
      </c>
    </row>
    <row r="217" spans="1:10" x14ac:dyDescent="0.25">
      <c r="A217" s="391">
        <v>38301</v>
      </c>
      <c r="B217" s="397" t="s">
        <v>535</v>
      </c>
      <c r="C217" s="384">
        <v>128831.09</v>
      </c>
      <c r="D217" s="385">
        <v>0</v>
      </c>
      <c r="E217" s="384">
        <v>128831.09</v>
      </c>
      <c r="F217" s="384">
        <v>128831.09</v>
      </c>
      <c r="G217" s="384">
        <v>7000</v>
      </c>
      <c r="H217" s="387">
        <v>7000</v>
      </c>
      <c r="I217" s="387">
        <v>7000</v>
      </c>
      <c r="J217" s="384">
        <v>121831.09</v>
      </c>
    </row>
    <row r="218" spans="1:10" x14ac:dyDescent="0.25">
      <c r="A218" s="377">
        <v>385</v>
      </c>
      <c r="B218" s="381" t="s">
        <v>536</v>
      </c>
      <c r="C218" s="379">
        <v>14000</v>
      </c>
      <c r="D218" s="379">
        <v>0</v>
      </c>
      <c r="E218" s="379">
        <v>14000</v>
      </c>
      <c r="F218" s="379">
        <v>14000</v>
      </c>
      <c r="G218" s="379">
        <v>340.91</v>
      </c>
      <c r="H218" s="379">
        <v>340.91</v>
      </c>
      <c r="I218" s="379">
        <v>0</v>
      </c>
      <c r="J218" s="379">
        <v>13659.09</v>
      </c>
    </row>
    <row r="219" spans="1:10" x14ac:dyDescent="0.25">
      <c r="A219" s="391">
        <v>38501</v>
      </c>
      <c r="B219" s="397" t="s">
        <v>537</v>
      </c>
      <c r="C219" s="384">
        <v>14000</v>
      </c>
      <c r="D219" s="385">
        <v>0</v>
      </c>
      <c r="E219" s="384">
        <v>14000</v>
      </c>
      <c r="F219" s="384">
        <v>14000</v>
      </c>
      <c r="G219" s="384">
        <v>340.91</v>
      </c>
      <c r="H219" s="387">
        <v>340.91</v>
      </c>
      <c r="I219" s="387">
        <v>0</v>
      </c>
      <c r="J219" s="384">
        <v>13659.09</v>
      </c>
    </row>
    <row r="220" spans="1:10" x14ac:dyDescent="0.25">
      <c r="A220" s="377">
        <v>3900</v>
      </c>
      <c r="B220" s="378" t="s">
        <v>538</v>
      </c>
      <c r="C220" s="379">
        <v>58500</v>
      </c>
      <c r="D220" s="379">
        <v>0</v>
      </c>
      <c r="E220" s="379">
        <v>58500</v>
      </c>
      <c r="F220" s="379">
        <v>58500</v>
      </c>
      <c r="G220" s="379">
        <v>14905</v>
      </c>
      <c r="H220" s="379">
        <v>14905</v>
      </c>
      <c r="I220" s="379">
        <v>14905</v>
      </c>
      <c r="J220" s="379">
        <v>43595</v>
      </c>
    </row>
    <row r="221" spans="1:10" x14ac:dyDescent="0.25">
      <c r="A221" s="377">
        <v>392</v>
      </c>
      <c r="B221" s="381" t="s">
        <v>539</v>
      </c>
      <c r="C221" s="379">
        <v>48500</v>
      </c>
      <c r="D221" s="379">
        <v>0</v>
      </c>
      <c r="E221" s="379">
        <v>48500</v>
      </c>
      <c r="F221" s="379">
        <v>48500</v>
      </c>
      <c r="G221" s="379">
        <v>14560</v>
      </c>
      <c r="H221" s="379">
        <v>14560</v>
      </c>
      <c r="I221" s="379">
        <v>14560</v>
      </c>
      <c r="J221" s="379">
        <v>33940</v>
      </c>
    </row>
    <row r="222" spans="1:10" x14ac:dyDescent="0.25">
      <c r="A222" s="391">
        <v>39201</v>
      </c>
      <c r="B222" s="397" t="s">
        <v>539</v>
      </c>
      <c r="C222" s="384">
        <v>48500</v>
      </c>
      <c r="D222" s="385">
        <v>0</v>
      </c>
      <c r="E222" s="384">
        <v>48500</v>
      </c>
      <c r="F222" s="384">
        <v>48500</v>
      </c>
      <c r="G222" s="384">
        <v>14560</v>
      </c>
      <c r="H222" s="387">
        <v>14560</v>
      </c>
      <c r="I222" s="387">
        <v>14560</v>
      </c>
      <c r="J222" s="384">
        <v>33940</v>
      </c>
    </row>
    <row r="223" spans="1:10" x14ac:dyDescent="0.25">
      <c r="A223" s="377">
        <v>395</v>
      </c>
      <c r="B223" s="381" t="s">
        <v>540</v>
      </c>
      <c r="C223" s="379">
        <v>10000</v>
      </c>
      <c r="D223" s="379">
        <v>0</v>
      </c>
      <c r="E223" s="379">
        <v>10000</v>
      </c>
      <c r="F223" s="379">
        <v>10000</v>
      </c>
      <c r="G223" s="379">
        <v>345</v>
      </c>
      <c r="H223" s="379">
        <v>345</v>
      </c>
      <c r="I223" s="379">
        <v>345</v>
      </c>
      <c r="J223" s="379">
        <v>9655</v>
      </c>
    </row>
    <row r="224" spans="1:10" ht="15.75" thickBot="1" x14ac:dyDescent="0.3">
      <c r="A224" s="391">
        <v>39501</v>
      </c>
      <c r="B224" s="397" t="s">
        <v>540</v>
      </c>
      <c r="C224" s="384">
        <v>10000</v>
      </c>
      <c r="D224" s="385">
        <v>0</v>
      </c>
      <c r="E224" s="384">
        <v>10000</v>
      </c>
      <c r="F224" s="384">
        <v>10000</v>
      </c>
      <c r="G224" s="384">
        <v>345</v>
      </c>
      <c r="H224" s="387">
        <v>345</v>
      </c>
      <c r="I224" s="387">
        <v>345</v>
      </c>
      <c r="J224" s="384">
        <v>9655</v>
      </c>
    </row>
    <row r="225" spans="1:10" ht="30.75" thickBot="1" x14ac:dyDescent="0.3">
      <c r="A225" s="394">
        <v>4000</v>
      </c>
      <c r="B225" s="375" t="s">
        <v>541</v>
      </c>
      <c r="C225" s="395">
        <v>2563139.5234999186</v>
      </c>
      <c r="D225" s="395">
        <v>0</v>
      </c>
      <c r="E225" s="395">
        <v>2563139.5234999186</v>
      </c>
      <c r="F225" s="395">
        <v>2563139.5234999186</v>
      </c>
      <c r="G225" s="395">
        <v>2530139.5234999186</v>
      </c>
      <c r="H225" s="395">
        <v>604750</v>
      </c>
      <c r="I225" s="395">
        <v>604750</v>
      </c>
      <c r="J225" s="395">
        <v>1958389.5234999186</v>
      </c>
    </row>
    <row r="226" spans="1:10" x14ac:dyDescent="0.25">
      <c r="A226" s="377">
        <v>4400</v>
      </c>
      <c r="B226" s="378" t="s">
        <v>542</v>
      </c>
      <c r="C226" s="379">
        <v>2563139.5234999186</v>
      </c>
      <c r="D226" s="379">
        <v>0</v>
      </c>
      <c r="E226" s="379">
        <v>2563139.5234999186</v>
      </c>
      <c r="F226" s="379">
        <v>2563139.5234999186</v>
      </c>
      <c r="G226" s="379">
        <v>2530139.5234999186</v>
      </c>
      <c r="H226" s="379">
        <v>604750</v>
      </c>
      <c r="I226" s="379">
        <v>604750</v>
      </c>
      <c r="J226" s="379">
        <v>1958389.5234999186</v>
      </c>
    </row>
    <row r="227" spans="1:10" ht="25.5" x14ac:dyDescent="0.25">
      <c r="A227" s="377">
        <v>442</v>
      </c>
      <c r="B227" s="381" t="s">
        <v>543</v>
      </c>
      <c r="C227" s="379">
        <v>2563139.5234999186</v>
      </c>
      <c r="D227" s="379">
        <v>0</v>
      </c>
      <c r="E227" s="379">
        <v>2563139.5234999186</v>
      </c>
      <c r="F227" s="379">
        <v>2563139.5234999186</v>
      </c>
      <c r="G227" s="379">
        <v>2530139.5234999186</v>
      </c>
      <c r="H227" s="379">
        <v>604750</v>
      </c>
      <c r="I227" s="379">
        <v>604750</v>
      </c>
      <c r="J227" s="379">
        <v>1958389.5234999186</v>
      </c>
    </row>
    <row r="228" spans="1:10" x14ac:dyDescent="0.25">
      <c r="A228" s="402">
        <v>44203</v>
      </c>
      <c r="B228" s="400" t="s">
        <v>544</v>
      </c>
      <c r="C228" s="384">
        <v>2530139.5234999186</v>
      </c>
      <c r="D228" s="385">
        <v>0</v>
      </c>
      <c r="E228" s="384">
        <v>2530139.5234999186</v>
      </c>
      <c r="F228" s="384">
        <v>2530139.5234999186</v>
      </c>
      <c r="G228" s="384">
        <v>2530139.5234999186</v>
      </c>
      <c r="H228" s="387">
        <v>604750</v>
      </c>
      <c r="I228" s="387">
        <v>604750</v>
      </c>
      <c r="J228" s="388">
        <v>1925389.5234999186</v>
      </c>
    </row>
    <row r="229" spans="1:10" x14ac:dyDescent="0.25">
      <c r="A229" s="402">
        <v>44204</v>
      </c>
      <c r="B229" s="400" t="s">
        <v>545</v>
      </c>
      <c r="C229" s="384">
        <v>3000</v>
      </c>
      <c r="D229" s="385">
        <v>0</v>
      </c>
      <c r="E229" s="384">
        <v>3000</v>
      </c>
      <c r="F229" s="384">
        <v>3000</v>
      </c>
      <c r="G229" s="384">
        <v>0</v>
      </c>
      <c r="H229" s="387">
        <v>0</v>
      </c>
      <c r="I229" s="387">
        <v>0</v>
      </c>
      <c r="J229" s="388">
        <v>3000</v>
      </c>
    </row>
    <row r="230" spans="1:10" ht="45.75" thickBot="1" x14ac:dyDescent="0.3">
      <c r="A230" s="402">
        <v>44402</v>
      </c>
      <c r="B230" s="400" t="s">
        <v>546</v>
      </c>
      <c r="C230" s="384">
        <v>30000</v>
      </c>
      <c r="D230" s="385">
        <v>0</v>
      </c>
      <c r="E230" s="384">
        <v>30000</v>
      </c>
      <c r="F230" s="384">
        <v>30000</v>
      </c>
      <c r="G230" s="384">
        <v>0</v>
      </c>
      <c r="H230" s="387">
        <v>0</v>
      </c>
      <c r="I230" s="387">
        <v>0</v>
      </c>
      <c r="J230" s="388">
        <v>30000</v>
      </c>
    </row>
    <row r="231" spans="1:10" ht="15.75" thickBot="1" x14ac:dyDescent="0.3">
      <c r="A231" s="394">
        <v>5000</v>
      </c>
      <c r="B231" s="375" t="s">
        <v>547</v>
      </c>
      <c r="C231" s="395">
        <v>211218.28</v>
      </c>
      <c r="D231" s="395">
        <v>0</v>
      </c>
      <c r="E231" s="395">
        <v>211218.28</v>
      </c>
      <c r="F231" s="395">
        <v>4616.8</v>
      </c>
      <c r="G231" s="395">
        <v>4616.8</v>
      </c>
      <c r="H231" s="395">
        <v>4616.8</v>
      </c>
      <c r="I231" s="395">
        <v>4616.8</v>
      </c>
      <c r="J231" s="395">
        <v>206601.47999999998</v>
      </c>
    </row>
    <row r="232" spans="1:10" x14ac:dyDescent="0.25">
      <c r="A232" s="377">
        <v>5100</v>
      </c>
      <c r="B232" s="378" t="s">
        <v>548</v>
      </c>
      <c r="C232" s="379">
        <v>100218.28</v>
      </c>
      <c r="D232" s="379">
        <v>0</v>
      </c>
      <c r="E232" s="379">
        <v>100218.28</v>
      </c>
      <c r="F232" s="379">
        <v>4616.8</v>
      </c>
      <c r="G232" s="379">
        <v>4616.8</v>
      </c>
      <c r="H232" s="379">
        <v>4616.8</v>
      </c>
      <c r="I232" s="379">
        <v>4616.8</v>
      </c>
      <c r="J232" s="379">
        <v>95601.48</v>
      </c>
    </row>
    <row r="233" spans="1:10" x14ac:dyDescent="0.25">
      <c r="A233" s="377">
        <v>511</v>
      </c>
      <c r="B233" s="381" t="s">
        <v>549</v>
      </c>
      <c r="C233" s="379">
        <v>32718.28</v>
      </c>
      <c r="D233" s="379">
        <v>0</v>
      </c>
      <c r="E233" s="379">
        <v>32718.28</v>
      </c>
      <c r="F233" s="379">
        <v>0</v>
      </c>
      <c r="G233" s="379">
        <v>0</v>
      </c>
      <c r="H233" s="379">
        <v>0</v>
      </c>
      <c r="I233" s="379">
        <v>0</v>
      </c>
      <c r="J233" s="379">
        <v>32718.28</v>
      </c>
    </row>
    <row r="234" spans="1:10" x14ac:dyDescent="0.25">
      <c r="A234" s="403">
        <v>51101</v>
      </c>
      <c r="B234" s="397" t="s">
        <v>549</v>
      </c>
      <c r="C234" s="384">
        <v>32718.28</v>
      </c>
      <c r="D234" s="385">
        <v>0</v>
      </c>
      <c r="E234" s="384">
        <v>32718.28</v>
      </c>
      <c r="F234" s="384"/>
      <c r="G234" s="384">
        <v>0</v>
      </c>
      <c r="H234" s="387">
        <v>0</v>
      </c>
      <c r="I234" s="387">
        <v>0</v>
      </c>
      <c r="J234" s="388">
        <v>32718.28</v>
      </c>
    </row>
    <row r="235" spans="1:10" x14ac:dyDescent="0.25">
      <c r="A235" s="377">
        <v>515</v>
      </c>
      <c r="B235" s="381" t="s">
        <v>550</v>
      </c>
      <c r="C235" s="379">
        <v>32500</v>
      </c>
      <c r="D235" s="379">
        <v>0</v>
      </c>
      <c r="E235" s="379">
        <v>32500</v>
      </c>
      <c r="F235" s="379">
        <v>4616.8</v>
      </c>
      <c r="G235" s="379">
        <v>4616.8</v>
      </c>
      <c r="H235" s="379">
        <v>4616.8</v>
      </c>
      <c r="I235" s="379">
        <v>4616.8</v>
      </c>
      <c r="J235" s="379">
        <v>27883.200000000001</v>
      </c>
    </row>
    <row r="236" spans="1:10" ht="30" x14ac:dyDescent="0.25">
      <c r="A236" s="403">
        <v>51501</v>
      </c>
      <c r="B236" s="397" t="s">
        <v>551</v>
      </c>
      <c r="C236" s="384">
        <v>32500</v>
      </c>
      <c r="D236" s="385">
        <v>0</v>
      </c>
      <c r="E236" s="384">
        <v>32500</v>
      </c>
      <c r="F236" s="384">
        <v>4616.8</v>
      </c>
      <c r="G236" s="384">
        <v>4616.8</v>
      </c>
      <c r="H236" s="387">
        <v>4616.8</v>
      </c>
      <c r="I236" s="387">
        <v>4616.8</v>
      </c>
      <c r="J236" s="388">
        <v>27883.200000000001</v>
      </c>
    </row>
    <row r="237" spans="1:10" x14ac:dyDescent="0.25">
      <c r="A237" s="377">
        <v>519</v>
      </c>
      <c r="B237" s="381" t="s">
        <v>552</v>
      </c>
      <c r="C237" s="379">
        <v>35000</v>
      </c>
      <c r="D237" s="379">
        <v>0</v>
      </c>
      <c r="E237" s="379">
        <v>35000</v>
      </c>
      <c r="F237" s="379">
        <v>0</v>
      </c>
      <c r="G237" s="379">
        <v>0</v>
      </c>
      <c r="H237" s="379">
        <v>0</v>
      </c>
      <c r="I237" s="379">
        <v>0</v>
      </c>
      <c r="J237" s="379">
        <v>35000</v>
      </c>
    </row>
    <row r="238" spans="1:10" x14ac:dyDescent="0.25">
      <c r="A238" s="403">
        <v>51902</v>
      </c>
      <c r="B238" s="397" t="s">
        <v>553</v>
      </c>
      <c r="C238" s="384">
        <v>35000</v>
      </c>
      <c r="D238" s="385">
        <v>0</v>
      </c>
      <c r="E238" s="384">
        <v>35000</v>
      </c>
      <c r="F238" s="384"/>
      <c r="G238" s="384">
        <v>0</v>
      </c>
      <c r="H238" s="387">
        <v>0</v>
      </c>
      <c r="I238" s="387">
        <v>0</v>
      </c>
      <c r="J238" s="388">
        <v>35000</v>
      </c>
    </row>
    <row r="239" spans="1:10" x14ac:dyDescent="0.25">
      <c r="A239" s="377">
        <v>5600</v>
      </c>
      <c r="B239" s="378" t="s">
        <v>554</v>
      </c>
      <c r="C239" s="379">
        <v>111000</v>
      </c>
      <c r="D239" s="379">
        <v>0</v>
      </c>
      <c r="E239" s="379">
        <v>111000</v>
      </c>
      <c r="F239" s="379">
        <v>0</v>
      </c>
      <c r="G239" s="379">
        <v>0</v>
      </c>
      <c r="H239" s="379">
        <v>0</v>
      </c>
      <c r="I239" s="379">
        <v>0</v>
      </c>
      <c r="J239" s="379">
        <v>111000</v>
      </c>
    </row>
    <row r="240" spans="1:10" x14ac:dyDescent="0.25">
      <c r="A240" s="377">
        <v>561</v>
      </c>
      <c r="B240" s="381" t="s">
        <v>555</v>
      </c>
      <c r="C240" s="379">
        <v>11000</v>
      </c>
      <c r="D240" s="379">
        <v>0</v>
      </c>
      <c r="E240" s="379">
        <v>11000</v>
      </c>
      <c r="F240" s="379">
        <v>0</v>
      </c>
      <c r="G240" s="379">
        <v>0</v>
      </c>
      <c r="H240" s="379">
        <v>0</v>
      </c>
      <c r="I240" s="379">
        <v>0</v>
      </c>
      <c r="J240" s="379">
        <v>11000</v>
      </c>
    </row>
    <row r="241" spans="1:10" x14ac:dyDescent="0.25">
      <c r="A241" s="403">
        <v>56101</v>
      </c>
      <c r="B241" s="402" t="s">
        <v>555</v>
      </c>
      <c r="C241" s="384">
        <v>11000</v>
      </c>
      <c r="D241" s="385">
        <v>0</v>
      </c>
      <c r="E241" s="384">
        <v>11000</v>
      </c>
      <c r="F241" s="384"/>
      <c r="G241" s="384">
        <v>0</v>
      </c>
      <c r="H241" s="387">
        <v>0</v>
      </c>
      <c r="I241" s="387">
        <v>0</v>
      </c>
      <c r="J241" s="388">
        <v>11000</v>
      </c>
    </row>
    <row r="242" spans="1:10" ht="25.5" x14ac:dyDescent="0.25">
      <c r="A242" s="377">
        <v>564</v>
      </c>
      <c r="B242" s="381" t="s">
        <v>556</v>
      </c>
      <c r="C242" s="379">
        <v>100000</v>
      </c>
      <c r="D242" s="379">
        <v>0</v>
      </c>
      <c r="E242" s="379">
        <v>100000</v>
      </c>
      <c r="F242" s="379">
        <v>0</v>
      </c>
      <c r="G242" s="379">
        <v>0</v>
      </c>
      <c r="H242" s="379">
        <v>0</v>
      </c>
      <c r="I242" s="379">
        <v>0</v>
      </c>
      <c r="J242" s="379">
        <v>100000</v>
      </c>
    </row>
    <row r="243" spans="1:10" ht="15.75" thickBot="1" x14ac:dyDescent="0.3">
      <c r="A243" s="403">
        <v>56401</v>
      </c>
      <c r="B243" s="402" t="e">
        <v>#REF!</v>
      </c>
      <c r="C243" s="384">
        <v>100000</v>
      </c>
      <c r="D243" s="385">
        <v>0</v>
      </c>
      <c r="E243" s="384">
        <v>100000</v>
      </c>
      <c r="F243" s="384"/>
      <c r="G243" s="384">
        <v>0</v>
      </c>
      <c r="H243" s="387">
        <v>0</v>
      </c>
      <c r="I243" s="387">
        <v>0</v>
      </c>
      <c r="J243" s="388">
        <v>100000</v>
      </c>
    </row>
    <row r="244" spans="1:10" ht="15.75" thickBot="1" x14ac:dyDescent="0.3">
      <c r="A244" s="394">
        <v>6000</v>
      </c>
      <c r="B244" s="375" t="s">
        <v>557</v>
      </c>
      <c r="C244" s="395">
        <v>2333097.54</v>
      </c>
      <c r="D244" s="395">
        <v>0</v>
      </c>
      <c r="E244" s="395">
        <v>2333097.54</v>
      </c>
      <c r="F244" s="395">
        <v>112887.69</v>
      </c>
      <c r="G244" s="395">
        <v>112887.69</v>
      </c>
      <c r="H244" s="395">
        <v>112887.69</v>
      </c>
      <c r="I244" s="395">
        <v>112887.69</v>
      </c>
      <c r="J244" s="395">
        <v>2220209.85</v>
      </c>
    </row>
    <row r="245" spans="1:10" x14ac:dyDescent="0.25">
      <c r="A245" s="377">
        <v>6200</v>
      </c>
      <c r="B245" s="378" t="s">
        <v>548</v>
      </c>
      <c r="C245" s="379">
        <v>2361756.65</v>
      </c>
      <c r="D245" s="379">
        <v>0</v>
      </c>
      <c r="E245" s="379">
        <v>2361756.65</v>
      </c>
      <c r="F245" s="379">
        <v>130287.69</v>
      </c>
      <c r="G245" s="379">
        <v>130287.69</v>
      </c>
      <c r="H245" s="379">
        <v>124487.69</v>
      </c>
      <c r="I245" s="379">
        <v>124487.69</v>
      </c>
      <c r="J245" s="379">
        <v>2237268.96</v>
      </c>
    </row>
    <row r="246" spans="1:10" x14ac:dyDescent="0.25">
      <c r="A246" s="377">
        <v>622</v>
      </c>
      <c r="B246" s="381" t="s">
        <v>549</v>
      </c>
      <c r="C246" s="379">
        <v>2333097.54</v>
      </c>
      <c r="D246" s="379">
        <v>0</v>
      </c>
      <c r="E246" s="379">
        <v>2333097.54</v>
      </c>
      <c r="F246" s="379">
        <v>112887.69</v>
      </c>
      <c r="G246" s="379">
        <v>112887.69</v>
      </c>
      <c r="H246" s="379">
        <v>112887.69</v>
      </c>
      <c r="I246" s="379">
        <v>112887.69</v>
      </c>
      <c r="J246" s="379">
        <v>2220209.85</v>
      </c>
    </row>
    <row r="247" spans="1:10" ht="30.75" thickBot="1" x14ac:dyDescent="0.3">
      <c r="A247" s="403">
        <v>62217</v>
      </c>
      <c r="B247" s="397" t="s">
        <v>558</v>
      </c>
      <c r="C247" s="384">
        <v>2333097.54</v>
      </c>
      <c r="D247" s="404">
        <v>0</v>
      </c>
      <c r="E247" s="384">
        <v>2333097.54</v>
      </c>
      <c r="F247" s="384">
        <v>112887.69</v>
      </c>
      <c r="G247" s="384">
        <v>112887.69</v>
      </c>
      <c r="H247" s="387">
        <v>112887.69</v>
      </c>
      <c r="I247" s="387">
        <v>112887.69</v>
      </c>
      <c r="J247" s="388">
        <v>2220209.85</v>
      </c>
    </row>
    <row r="248" spans="1:10" ht="30.75" thickBot="1" x14ac:dyDescent="0.3">
      <c r="A248" s="394">
        <v>7000</v>
      </c>
      <c r="B248" s="375" t="s">
        <v>559</v>
      </c>
      <c r="C248" s="395">
        <v>28659.110000000095</v>
      </c>
      <c r="D248" s="395">
        <v>0</v>
      </c>
      <c r="E248" s="395">
        <v>28659.110000000095</v>
      </c>
      <c r="F248" s="395">
        <v>17400</v>
      </c>
      <c r="G248" s="395">
        <v>17400</v>
      </c>
      <c r="H248" s="395">
        <v>11600</v>
      </c>
      <c r="I248" s="395">
        <v>11600</v>
      </c>
      <c r="J248" s="395">
        <v>17059.110000000095</v>
      </c>
    </row>
    <row r="249" spans="1:10" ht="30" x14ac:dyDescent="0.25">
      <c r="A249" s="403">
        <v>75601</v>
      </c>
      <c r="B249" s="405" t="s">
        <v>560</v>
      </c>
      <c r="C249" s="384">
        <v>28659.110000000095</v>
      </c>
      <c r="D249" s="406">
        <v>0</v>
      </c>
      <c r="E249" s="384">
        <v>28659.110000000095</v>
      </c>
      <c r="F249" s="384">
        <v>17400</v>
      </c>
      <c r="G249" s="384">
        <v>17400</v>
      </c>
      <c r="H249" s="387">
        <v>11600</v>
      </c>
      <c r="I249" s="387">
        <v>11600</v>
      </c>
      <c r="J249" s="393">
        <v>17059.110000000095</v>
      </c>
    </row>
    <row r="250" spans="1:10" ht="15.75" thickBot="1" x14ac:dyDescent="0.3">
      <c r="A250" s="407"/>
      <c r="B250" s="408"/>
      <c r="C250" s="409"/>
      <c r="D250" s="409"/>
      <c r="E250" s="410"/>
      <c r="F250" s="410"/>
      <c r="G250" s="410"/>
      <c r="H250" s="409"/>
      <c r="I250" s="409"/>
      <c r="J250" s="409"/>
    </row>
    <row r="251" spans="1:10" ht="45.75" thickBot="1" x14ac:dyDescent="0.3">
      <c r="A251" s="394">
        <v>62217</v>
      </c>
      <c r="B251" s="375" t="s">
        <v>561</v>
      </c>
      <c r="C251" s="395">
        <v>2333097.54</v>
      </c>
      <c r="D251" s="395">
        <v>0</v>
      </c>
      <c r="E251" s="395">
        <v>2333097.54</v>
      </c>
      <c r="F251" s="395">
        <v>112887.69</v>
      </c>
      <c r="G251" s="395">
        <v>112887.69</v>
      </c>
      <c r="H251" s="395">
        <v>112887.69</v>
      </c>
      <c r="I251" s="395">
        <v>112887.69</v>
      </c>
      <c r="J251" s="395">
        <v>2220209.85</v>
      </c>
    </row>
    <row r="252" spans="1:10" x14ac:dyDescent="0.25">
      <c r="A252" s="411">
        <v>62217</v>
      </c>
      <c r="B252" s="397" t="s">
        <v>562</v>
      </c>
      <c r="C252" s="412">
        <v>1436489</v>
      </c>
      <c r="D252" s="404">
        <v>0</v>
      </c>
      <c r="E252" s="384">
        <v>1436489</v>
      </c>
      <c r="F252" s="413">
        <v>24568.69</v>
      </c>
      <c r="G252" s="413">
        <v>24568.69</v>
      </c>
      <c r="H252" s="414">
        <v>24568.69</v>
      </c>
      <c r="I252" s="414">
        <v>24568.69</v>
      </c>
      <c r="J252" s="393">
        <v>1411920.31</v>
      </c>
    </row>
    <row r="253" spans="1:10" x14ac:dyDescent="0.25">
      <c r="A253" s="411">
        <v>62217</v>
      </c>
      <c r="B253" s="397" t="s">
        <v>563</v>
      </c>
      <c r="C253" s="412">
        <v>400043.22</v>
      </c>
      <c r="D253" s="404">
        <v>0</v>
      </c>
      <c r="E253" s="384">
        <v>400043.22</v>
      </c>
      <c r="F253" s="413"/>
      <c r="G253" s="413">
        <v>0</v>
      </c>
      <c r="H253" s="414">
        <v>0</v>
      </c>
      <c r="I253" s="414">
        <v>0</v>
      </c>
      <c r="J253" s="393">
        <v>400043.22</v>
      </c>
    </row>
    <row r="254" spans="1:10" ht="25.5" x14ac:dyDescent="0.25">
      <c r="A254" s="411">
        <v>62217</v>
      </c>
      <c r="B254" s="415" t="s">
        <v>564</v>
      </c>
      <c r="C254" s="412">
        <v>38451.4</v>
      </c>
      <c r="D254" s="404">
        <v>0</v>
      </c>
      <c r="E254" s="384">
        <v>38451.4</v>
      </c>
      <c r="F254" s="413">
        <v>27000</v>
      </c>
      <c r="G254" s="413">
        <v>27000</v>
      </c>
      <c r="H254" s="414">
        <v>27000</v>
      </c>
      <c r="I254" s="414">
        <v>27000</v>
      </c>
      <c r="J254" s="393">
        <v>11451.400000000001</v>
      </c>
    </row>
    <row r="255" spans="1:10" x14ac:dyDescent="0.25">
      <c r="A255" s="411">
        <v>62217</v>
      </c>
      <c r="B255" s="415" t="s">
        <v>565</v>
      </c>
      <c r="C255" s="412">
        <v>456648.92</v>
      </c>
      <c r="D255" s="404">
        <v>0</v>
      </c>
      <c r="E255" s="384">
        <v>456648.92</v>
      </c>
      <c r="F255" s="413">
        <v>61319</v>
      </c>
      <c r="G255" s="413">
        <v>61319</v>
      </c>
      <c r="H255" s="414">
        <v>61319</v>
      </c>
      <c r="I255" s="414">
        <v>61319</v>
      </c>
      <c r="J255" s="393">
        <v>395329.92</v>
      </c>
    </row>
    <row r="256" spans="1:10" ht="15.75" thickBot="1" x14ac:dyDescent="0.3">
      <c r="A256" s="411">
        <v>62217</v>
      </c>
      <c r="B256" s="415" t="s">
        <v>566</v>
      </c>
      <c r="C256" s="412">
        <v>1465</v>
      </c>
      <c r="D256" s="404">
        <v>0</v>
      </c>
      <c r="E256" s="384">
        <v>1465</v>
      </c>
      <c r="F256" s="413"/>
      <c r="G256" s="413">
        <v>0</v>
      </c>
      <c r="H256" s="414">
        <v>0</v>
      </c>
      <c r="I256" s="414">
        <v>0</v>
      </c>
      <c r="J256" s="393">
        <v>1465</v>
      </c>
    </row>
    <row r="257" spans="1:10" ht="30.75" thickBot="1" x14ac:dyDescent="0.3">
      <c r="A257" s="394">
        <v>75601</v>
      </c>
      <c r="B257" s="375" t="s">
        <v>567</v>
      </c>
      <c r="C257" s="395">
        <v>28659.110000000095</v>
      </c>
      <c r="D257" s="395">
        <v>0</v>
      </c>
      <c r="E257" s="395">
        <v>28659.110000000095</v>
      </c>
      <c r="F257" s="395">
        <v>17400</v>
      </c>
      <c r="G257" s="395">
        <v>17400</v>
      </c>
      <c r="H257" s="395">
        <v>11600</v>
      </c>
      <c r="I257" s="395">
        <v>11600</v>
      </c>
      <c r="J257" s="395">
        <v>17059.110000000095</v>
      </c>
    </row>
    <row r="258" spans="1:10" x14ac:dyDescent="0.25">
      <c r="A258" s="411">
        <v>75601</v>
      </c>
      <c r="B258" s="397" t="s">
        <v>568</v>
      </c>
      <c r="C258" s="412">
        <v>28659.110000000095</v>
      </c>
      <c r="D258" s="406">
        <v>0</v>
      </c>
      <c r="E258" s="412">
        <v>28659.110000000095</v>
      </c>
      <c r="F258" s="413">
        <v>17400</v>
      </c>
      <c r="G258" s="413">
        <v>17400</v>
      </c>
      <c r="H258" s="413">
        <v>11600</v>
      </c>
      <c r="I258" s="413">
        <v>11600</v>
      </c>
      <c r="J258" s="393">
        <v>17059.110000000095</v>
      </c>
    </row>
    <row r="259" spans="1:10" ht="15.75" thickBot="1" x14ac:dyDescent="0.3"/>
    <row r="260" spans="1:10" ht="15.75" thickBot="1" x14ac:dyDescent="0.3">
      <c r="A260" s="416"/>
      <c r="B260" s="417" t="s">
        <v>228</v>
      </c>
      <c r="C260" s="395">
        <f>+C10+C48+C127+C225+C231+C244+C248</f>
        <v>42104879.379544251</v>
      </c>
      <c r="D260" s="395">
        <f t="shared" ref="D260:J260" si="0">+D10+D48+D127+D225+D231+D244+D248</f>
        <v>0</v>
      </c>
      <c r="E260" s="395">
        <f t="shared" si="0"/>
        <v>42104879.379544251</v>
      </c>
      <c r="F260" s="395">
        <f t="shared" si="0"/>
        <v>38232315.649544246</v>
      </c>
      <c r="G260" s="395">
        <f t="shared" si="0"/>
        <v>11723934.670011003</v>
      </c>
      <c r="H260" s="395">
        <f t="shared" si="0"/>
        <v>7757152.7999999998</v>
      </c>
      <c r="I260" s="395">
        <f t="shared" si="0"/>
        <v>7644990.9799999986</v>
      </c>
      <c r="J260" s="395">
        <f t="shared" si="0"/>
        <v>34347726.579544246</v>
      </c>
    </row>
  </sheetData>
  <mergeCells count="8">
    <mergeCell ref="A1:J1"/>
    <mergeCell ref="A7:B7"/>
    <mergeCell ref="A8:B8"/>
    <mergeCell ref="A2:J2"/>
    <mergeCell ref="A3:J3"/>
    <mergeCell ref="A4:J4"/>
    <mergeCell ref="A5:J5"/>
    <mergeCell ref="A6:J6"/>
  </mergeCells>
  <pageMargins left="0.27559055118110237" right="0.27559055118110237" top="0.51181102362204722" bottom="0.19685039370078741" header="0.31496062992125984" footer="0.15748031496062992"/>
  <pageSetup scale="84" fitToHeight="0" orientation="landscape" r:id="rId1"/>
  <headerFooter>
    <oddFooter>&amp;R&amp;"Arial Narrow,Normal"&amp;8&amp;U&amp;P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8" sqref="G8"/>
    </sheetView>
  </sheetViews>
  <sheetFormatPr baseColWidth="10" defaultColWidth="11.42578125" defaultRowHeight="14.25" x14ac:dyDescent="0.2"/>
  <cols>
    <col min="1" max="1" width="4.28515625" style="141" customWidth="1"/>
    <col min="2" max="2" width="35.7109375" style="8" customWidth="1"/>
    <col min="3" max="5" width="14.7109375" style="8" customWidth="1"/>
    <col min="6" max="16384" width="11.42578125" style="8"/>
  </cols>
  <sheetData>
    <row r="1" spans="1:5" ht="15" x14ac:dyDescent="0.25">
      <c r="E1" s="239" t="s">
        <v>317</v>
      </c>
    </row>
    <row r="2" spans="1:5" ht="15.75" x14ac:dyDescent="0.25">
      <c r="A2" s="464" t="s">
        <v>382</v>
      </c>
      <c r="B2" s="464"/>
      <c r="C2" s="464"/>
      <c r="D2" s="464"/>
      <c r="E2" s="464"/>
    </row>
    <row r="3" spans="1:5" ht="15.75" x14ac:dyDescent="0.25">
      <c r="A3" s="464" t="s">
        <v>323</v>
      </c>
      <c r="B3" s="464"/>
      <c r="C3" s="464"/>
      <c r="D3" s="464"/>
      <c r="E3" s="464"/>
    </row>
    <row r="4" spans="1:5" ht="15.75" x14ac:dyDescent="0.25">
      <c r="A4" s="464" t="s">
        <v>324</v>
      </c>
      <c r="B4" s="464"/>
      <c r="C4" s="464"/>
      <c r="D4" s="464"/>
      <c r="E4" s="464"/>
    </row>
    <row r="5" spans="1:5" ht="15.75" x14ac:dyDescent="0.25">
      <c r="A5" s="63"/>
      <c r="B5" s="63"/>
      <c r="C5" s="63"/>
      <c r="D5" s="63"/>
      <c r="E5" s="63"/>
    </row>
    <row r="6" spans="1:5" ht="15.75" x14ac:dyDescent="0.25">
      <c r="A6" s="63"/>
      <c r="B6" s="63"/>
      <c r="C6" s="64" t="s">
        <v>325</v>
      </c>
      <c r="D6" s="418" t="s">
        <v>569</v>
      </c>
      <c r="E6" s="419"/>
    </row>
    <row r="7" spans="1:5" ht="6.75" customHeight="1" thickBot="1" x14ac:dyDescent="0.25"/>
    <row r="8" spans="1:5" s="240" customFormat="1" ht="30" customHeight="1" thickBot="1" x14ac:dyDescent="0.3">
      <c r="A8" s="465" t="s">
        <v>135</v>
      </c>
      <c r="B8" s="466"/>
      <c r="C8" s="231" t="s">
        <v>326</v>
      </c>
      <c r="D8" s="232" t="s">
        <v>327</v>
      </c>
      <c r="E8" s="233" t="s">
        <v>327</v>
      </c>
    </row>
    <row r="9" spans="1:5" s="138" customFormat="1" ht="39.950000000000003" customHeight="1" x14ac:dyDescent="0.2">
      <c r="A9" s="228" t="s">
        <v>328</v>
      </c>
      <c r="B9" s="224"/>
      <c r="C9" s="225"/>
      <c r="D9" s="226"/>
      <c r="E9" s="229"/>
    </row>
    <row r="10" spans="1:5" s="138" customFormat="1" ht="30" customHeight="1" x14ac:dyDescent="0.2">
      <c r="A10" s="241"/>
      <c r="B10" s="242" t="s">
        <v>329</v>
      </c>
      <c r="C10" s="243">
        <v>0</v>
      </c>
      <c r="D10" s="244">
        <v>0</v>
      </c>
      <c r="E10" s="245">
        <v>0</v>
      </c>
    </row>
    <row r="11" spans="1:5" s="138" customFormat="1" ht="30" customHeight="1" x14ac:dyDescent="0.2">
      <c r="A11" s="241"/>
      <c r="B11" s="242" t="s">
        <v>330</v>
      </c>
      <c r="C11" s="243">
        <v>0</v>
      </c>
      <c r="D11" s="244">
        <v>0</v>
      </c>
      <c r="E11" s="245">
        <v>0</v>
      </c>
    </row>
    <row r="12" spans="1:5" s="138" customFormat="1" ht="39.950000000000003" customHeight="1" x14ac:dyDescent="0.2">
      <c r="A12" s="228" t="s">
        <v>331</v>
      </c>
      <c r="B12" s="224"/>
      <c r="C12" s="225"/>
      <c r="D12" s="226"/>
      <c r="E12" s="229"/>
    </row>
    <row r="13" spans="1:5" s="138" customFormat="1" ht="30" customHeight="1" x14ac:dyDescent="0.2">
      <c r="A13" s="241"/>
      <c r="B13" s="242" t="s">
        <v>329</v>
      </c>
      <c r="C13" s="243">
        <v>0</v>
      </c>
      <c r="D13" s="244">
        <v>0</v>
      </c>
      <c r="E13" s="245">
        <v>0</v>
      </c>
    </row>
    <row r="14" spans="1:5" s="138" customFormat="1" ht="30" customHeight="1" x14ac:dyDescent="0.2">
      <c r="A14" s="241"/>
      <c r="B14" s="242" t="s">
        <v>330</v>
      </c>
      <c r="C14" s="243">
        <v>0</v>
      </c>
      <c r="D14" s="244">
        <v>0</v>
      </c>
      <c r="E14" s="245">
        <v>0</v>
      </c>
    </row>
    <row r="15" spans="1:5" s="138" customFormat="1" ht="39.950000000000003" customHeight="1" x14ac:dyDescent="0.2">
      <c r="A15" s="230" t="s">
        <v>332</v>
      </c>
      <c r="B15" s="223"/>
      <c r="C15" s="227"/>
      <c r="D15" s="226"/>
      <c r="E15" s="229"/>
    </row>
    <row r="16" spans="1:5" s="138" customFormat="1" ht="39.950000000000003" customHeight="1" thickBot="1" x14ac:dyDescent="0.25">
      <c r="A16" s="230" t="s">
        <v>333</v>
      </c>
      <c r="B16" s="223"/>
      <c r="C16" s="227"/>
      <c r="D16" s="226"/>
      <c r="E16" s="229"/>
    </row>
    <row r="17" spans="1:10" ht="30" customHeight="1" thickBot="1" x14ac:dyDescent="0.25">
      <c r="A17" s="234" t="s">
        <v>334</v>
      </c>
      <c r="B17" s="235"/>
      <c r="C17" s="236">
        <v>0</v>
      </c>
      <c r="D17" s="237">
        <v>0</v>
      </c>
      <c r="E17" s="238">
        <v>0</v>
      </c>
    </row>
    <row r="18" spans="1:10" x14ac:dyDescent="0.2">
      <c r="J18" s="65"/>
    </row>
    <row r="19" spans="1:10" x14ac:dyDescent="0.2">
      <c r="C19" s="246"/>
      <c r="J19" s="65"/>
    </row>
    <row r="20" spans="1:10" ht="13.9" x14ac:dyDescent="0.25">
      <c r="J20" s="65"/>
    </row>
    <row r="21" spans="1:10" ht="13.9" x14ac:dyDescent="0.25">
      <c r="J21" s="65"/>
    </row>
    <row r="22" spans="1:10" ht="13.9" x14ac:dyDescent="0.25">
      <c r="J22" s="65"/>
    </row>
    <row r="23" spans="1:10" ht="13.9" x14ac:dyDescent="0.25">
      <c r="J23" s="65"/>
    </row>
  </sheetData>
  <mergeCells count="4">
    <mergeCell ref="A3:E3"/>
    <mergeCell ref="A4:E4"/>
    <mergeCell ref="A8:B8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D22" sqref="D22:E23"/>
    </sheetView>
  </sheetViews>
  <sheetFormatPr baseColWidth="10" defaultRowHeight="15" x14ac:dyDescent="0.25"/>
  <cols>
    <col min="1" max="1" width="5.28515625" customWidth="1"/>
    <col min="2" max="2" width="29.140625" customWidth="1"/>
    <col min="3" max="3" width="27.42578125" customWidth="1"/>
  </cols>
  <sheetData>
    <row r="1" spans="1:8" x14ac:dyDescent="0.25">
      <c r="A1" s="475" t="s">
        <v>360</v>
      </c>
      <c r="B1" s="475"/>
      <c r="C1" s="475"/>
      <c r="D1" s="475"/>
      <c r="E1" s="475"/>
      <c r="F1" s="475"/>
      <c r="G1" s="475"/>
      <c r="H1" s="475"/>
    </row>
    <row r="2" spans="1:8" x14ac:dyDescent="0.25">
      <c r="A2" s="475" t="s">
        <v>382</v>
      </c>
      <c r="B2" s="475"/>
      <c r="C2" s="475"/>
      <c r="D2" s="475"/>
      <c r="E2" s="475"/>
      <c r="F2" s="475"/>
      <c r="G2" s="475"/>
      <c r="H2" s="475"/>
    </row>
    <row r="3" spans="1:8" x14ac:dyDescent="0.25">
      <c r="A3" s="476" t="s">
        <v>38</v>
      </c>
      <c r="B3" s="476"/>
      <c r="C3" s="476"/>
      <c r="D3" s="476"/>
      <c r="E3" s="476"/>
      <c r="F3" s="476"/>
      <c r="G3" s="476"/>
      <c r="H3" s="476"/>
    </row>
    <row r="4" spans="1:8" ht="15.75" thickBot="1" x14ac:dyDescent="0.3">
      <c r="A4" s="476" t="s">
        <v>245</v>
      </c>
      <c r="B4" s="476"/>
      <c r="C4" s="476"/>
      <c r="D4" s="476"/>
      <c r="E4" s="476"/>
      <c r="F4" s="476"/>
      <c r="G4" s="476"/>
      <c r="H4" s="476"/>
    </row>
    <row r="5" spans="1:8" s="174" customFormat="1" x14ac:dyDescent="0.25">
      <c r="A5" s="477" t="s">
        <v>372</v>
      </c>
      <c r="B5" s="480" t="s">
        <v>373</v>
      </c>
      <c r="C5" s="480" t="s">
        <v>374</v>
      </c>
      <c r="D5" s="480" t="s">
        <v>375</v>
      </c>
      <c r="E5" s="480" t="s">
        <v>376</v>
      </c>
      <c r="F5" s="480"/>
      <c r="G5" s="480"/>
      <c r="H5" s="483"/>
    </row>
    <row r="6" spans="1:8" s="174" customFormat="1" x14ac:dyDescent="0.25">
      <c r="A6" s="478"/>
      <c r="B6" s="481"/>
      <c r="C6" s="481"/>
      <c r="D6" s="481"/>
      <c r="E6" s="481" t="s">
        <v>377</v>
      </c>
      <c r="F6" s="481"/>
      <c r="G6" s="481" t="s">
        <v>378</v>
      </c>
      <c r="H6" s="484"/>
    </row>
    <row r="7" spans="1:8" s="174" customFormat="1" ht="15.75" thickBot="1" x14ac:dyDescent="0.3">
      <c r="A7" s="479"/>
      <c r="B7" s="482"/>
      <c r="C7" s="482"/>
      <c r="D7" s="482"/>
      <c r="E7" s="291" t="s">
        <v>379</v>
      </c>
      <c r="F7" s="291" t="s">
        <v>380</v>
      </c>
      <c r="G7" s="291" t="s">
        <v>379</v>
      </c>
      <c r="H7" s="292" t="s">
        <v>380</v>
      </c>
    </row>
    <row r="8" spans="1:8" ht="26.25" customHeight="1" x14ac:dyDescent="0.25">
      <c r="A8" s="473">
        <v>1</v>
      </c>
      <c r="B8" s="474"/>
      <c r="C8" s="474"/>
      <c r="D8" s="471"/>
      <c r="E8" s="293"/>
      <c r="F8" s="471"/>
      <c r="G8" s="471"/>
      <c r="H8" s="472"/>
    </row>
    <row r="9" spans="1:8" x14ac:dyDescent="0.25">
      <c r="A9" s="468"/>
      <c r="B9" s="469"/>
      <c r="C9" s="469"/>
      <c r="D9" s="470"/>
      <c r="E9" s="294"/>
      <c r="F9" s="470"/>
      <c r="G9" s="470"/>
      <c r="H9" s="467"/>
    </row>
    <row r="10" spans="1:8" x14ac:dyDescent="0.25">
      <c r="A10" s="468"/>
      <c r="B10" s="469"/>
      <c r="C10" s="469"/>
      <c r="D10" s="470"/>
      <c r="E10" s="294"/>
      <c r="F10" s="470"/>
      <c r="G10" s="470"/>
      <c r="H10" s="467"/>
    </row>
    <row r="11" spans="1:8" ht="0.75" customHeight="1" x14ac:dyDescent="0.25">
      <c r="A11" s="468"/>
      <c r="B11" s="469"/>
      <c r="C11" s="469"/>
      <c r="D11" s="470"/>
      <c r="E11" s="294"/>
      <c r="F11" s="470"/>
      <c r="G11" s="470"/>
      <c r="H11" s="467"/>
    </row>
    <row r="12" spans="1:8" x14ac:dyDescent="0.25">
      <c r="A12" s="468"/>
      <c r="B12" s="469"/>
      <c r="C12" s="469"/>
      <c r="D12" s="470"/>
      <c r="E12" s="294"/>
      <c r="F12" s="470"/>
      <c r="G12" s="470"/>
      <c r="H12" s="467"/>
    </row>
    <row r="13" spans="1:8" ht="1.5" customHeight="1" x14ac:dyDescent="0.25">
      <c r="A13" s="468"/>
      <c r="B13" s="469"/>
      <c r="C13" s="469"/>
      <c r="D13" s="470"/>
      <c r="E13" s="294"/>
      <c r="F13" s="470"/>
      <c r="G13" s="470"/>
      <c r="H13" s="467"/>
    </row>
    <row r="14" spans="1:8" x14ac:dyDescent="0.25">
      <c r="A14" s="468"/>
      <c r="B14" s="469"/>
      <c r="C14" s="469"/>
      <c r="D14" s="470"/>
      <c r="E14" s="294"/>
      <c r="F14" s="470"/>
      <c r="G14" s="470"/>
      <c r="H14" s="467"/>
    </row>
    <row r="15" spans="1:8" ht="0.75" customHeight="1" x14ac:dyDescent="0.25">
      <c r="A15" s="468"/>
      <c r="B15" s="469"/>
      <c r="C15" s="469"/>
      <c r="D15" s="470"/>
      <c r="E15" s="294"/>
      <c r="F15" s="470"/>
      <c r="G15" s="470"/>
      <c r="H15" s="467"/>
    </row>
    <row r="16" spans="1:8" x14ac:dyDescent="0.25">
      <c r="A16" s="468"/>
      <c r="B16" s="469"/>
      <c r="C16" s="469"/>
      <c r="D16" s="470"/>
      <c r="E16" s="294"/>
      <c r="F16" s="470"/>
      <c r="G16" s="470"/>
      <c r="H16" s="467"/>
    </row>
    <row r="17" spans="1:8" ht="1.5" customHeight="1" x14ac:dyDescent="0.25">
      <c r="A17" s="468"/>
      <c r="B17" s="469"/>
      <c r="C17" s="469"/>
      <c r="D17" s="470"/>
      <c r="E17" s="294"/>
      <c r="F17" s="470"/>
      <c r="G17" s="470"/>
      <c r="H17" s="467"/>
    </row>
    <row r="18" spans="1:8" x14ac:dyDescent="0.25">
      <c r="A18" s="468"/>
      <c r="B18" s="469"/>
      <c r="C18" s="469"/>
      <c r="D18" s="470"/>
      <c r="E18" s="294"/>
      <c r="F18" s="470"/>
      <c r="G18" s="470"/>
      <c r="H18" s="467"/>
    </row>
    <row r="19" spans="1:8" ht="0.75" customHeight="1" x14ac:dyDescent="0.25">
      <c r="A19" s="468"/>
      <c r="B19" s="469"/>
      <c r="C19" s="469"/>
      <c r="D19" s="470"/>
      <c r="E19" s="294"/>
      <c r="F19" s="470"/>
      <c r="G19" s="470"/>
      <c r="H19" s="467"/>
    </row>
    <row r="20" spans="1:8" x14ac:dyDescent="0.25">
      <c r="A20" s="295"/>
      <c r="B20" s="296"/>
      <c r="C20" s="296"/>
      <c r="D20" s="294"/>
      <c r="E20" s="294"/>
      <c r="F20" s="294"/>
      <c r="G20" s="294"/>
      <c r="H20" s="297"/>
    </row>
    <row r="21" spans="1:8" x14ac:dyDescent="0.25">
      <c r="A21" s="295">
        <v>2</v>
      </c>
      <c r="B21" s="296"/>
      <c r="C21" s="296"/>
      <c r="D21" s="294"/>
      <c r="E21" s="294"/>
      <c r="F21" s="294"/>
      <c r="G21" s="294"/>
      <c r="H21" s="297"/>
    </row>
    <row r="22" spans="1:8" ht="26.25" customHeight="1" x14ac:dyDescent="0.25">
      <c r="A22" s="468">
        <v>3</v>
      </c>
      <c r="B22" s="469"/>
      <c r="C22" s="469"/>
      <c r="D22" s="470"/>
      <c r="E22" s="470"/>
      <c r="F22" s="470"/>
      <c r="G22" s="470"/>
      <c r="H22" s="467"/>
    </row>
    <row r="23" spans="1:8" x14ac:dyDescent="0.25">
      <c r="A23" s="468"/>
      <c r="B23" s="469"/>
      <c r="C23" s="469"/>
      <c r="D23" s="470"/>
      <c r="E23" s="470"/>
      <c r="F23" s="470"/>
      <c r="G23" s="470"/>
      <c r="H23" s="467"/>
    </row>
    <row r="24" spans="1:8" x14ac:dyDescent="0.25">
      <c r="A24" s="468">
        <v>4</v>
      </c>
      <c r="B24" s="469"/>
      <c r="C24" s="469"/>
      <c r="D24" s="470"/>
      <c r="E24" s="294"/>
      <c r="F24" s="470"/>
      <c r="G24" s="470"/>
      <c r="H24" s="467"/>
    </row>
    <row r="25" spans="1:8" x14ac:dyDescent="0.25">
      <c r="A25" s="468"/>
      <c r="B25" s="469"/>
      <c r="C25" s="469"/>
      <c r="D25" s="470"/>
      <c r="E25" s="294"/>
      <c r="F25" s="470"/>
      <c r="G25" s="470"/>
      <c r="H25" s="467"/>
    </row>
    <row r="26" spans="1:8" x14ac:dyDescent="0.25">
      <c r="A26" s="295"/>
      <c r="B26" s="296"/>
      <c r="C26" s="296"/>
      <c r="D26" s="294"/>
      <c r="E26" s="294"/>
      <c r="F26" s="294"/>
      <c r="G26" s="294"/>
      <c r="H26" s="297"/>
    </row>
    <row r="27" spans="1:8" x14ac:dyDescent="0.25">
      <c r="A27" s="295">
        <v>5</v>
      </c>
      <c r="B27" s="296"/>
      <c r="C27" s="296"/>
      <c r="D27" s="294"/>
      <c r="E27" s="294"/>
      <c r="F27" s="294"/>
      <c r="G27" s="294"/>
      <c r="H27" s="297"/>
    </row>
    <row r="28" spans="1:8" ht="15.75" thickBot="1" x14ac:dyDescent="0.3">
      <c r="A28" s="298">
        <v>6</v>
      </c>
      <c r="B28" s="299"/>
      <c r="C28" s="299"/>
      <c r="D28" s="300"/>
      <c r="E28" s="300"/>
      <c r="F28" s="300"/>
      <c r="G28" s="300"/>
      <c r="H28" s="301"/>
    </row>
    <row r="29" spans="1:8" ht="4.5" customHeight="1" x14ac:dyDescent="0.25">
      <c r="A29" s="302"/>
      <c r="B29" s="303"/>
      <c r="C29" s="303"/>
      <c r="D29" s="304"/>
      <c r="E29" s="304"/>
      <c r="F29" s="304"/>
      <c r="G29" s="304"/>
      <c r="H29" s="304"/>
    </row>
    <row r="30" spans="1:8" x14ac:dyDescent="0.25">
      <c r="A30" s="305" t="s">
        <v>381</v>
      </c>
      <c r="C30" s="306"/>
      <c r="D30" s="306"/>
      <c r="E30" s="306"/>
      <c r="F30" s="306"/>
      <c r="G30" s="306"/>
      <c r="H30" s="306"/>
    </row>
    <row r="31" spans="1:8" x14ac:dyDescent="0.25">
      <c r="A31" s="307"/>
      <c r="B31" s="307"/>
      <c r="C31" s="307"/>
      <c r="D31" s="307"/>
      <c r="E31" s="307"/>
      <c r="F31" s="307"/>
      <c r="G31" s="307"/>
      <c r="H31" s="307"/>
    </row>
    <row r="32" spans="1:8" x14ac:dyDescent="0.25">
      <c r="A32" s="307"/>
      <c r="B32" s="307"/>
      <c r="C32" s="307"/>
      <c r="D32" s="307"/>
      <c r="E32" s="307"/>
      <c r="F32" s="307"/>
      <c r="G32" s="307"/>
      <c r="H32" s="307"/>
    </row>
    <row r="33" spans="1:8" x14ac:dyDescent="0.25">
      <c r="A33" s="307"/>
      <c r="B33" s="307"/>
      <c r="C33" s="307"/>
      <c r="D33" s="307"/>
      <c r="E33" s="307"/>
      <c r="F33" s="307"/>
      <c r="G33" s="307"/>
      <c r="H33" s="307"/>
    </row>
  </sheetData>
  <mergeCells count="68">
    <mergeCell ref="A1:H1"/>
    <mergeCell ref="A2:H2"/>
    <mergeCell ref="A3:H3"/>
    <mergeCell ref="A4:H4"/>
    <mergeCell ref="A5:A7"/>
    <mergeCell ref="B5:B7"/>
    <mergeCell ref="C5:C7"/>
    <mergeCell ref="D5:D7"/>
    <mergeCell ref="E5:H5"/>
    <mergeCell ref="E6:F6"/>
    <mergeCell ref="G6:H6"/>
    <mergeCell ref="A8:A9"/>
    <mergeCell ref="B8:B9"/>
    <mergeCell ref="C8:C9"/>
    <mergeCell ref="D8:D9"/>
    <mergeCell ref="F8:F9"/>
    <mergeCell ref="G8:G9"/>
    <mergeCell ref="H8:H9"/>
    <mergeCell ref="H10:H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C10:C11"/>
    <mergeCell ref="D10:D11"/>
    <mergeCell ref="F10:F11"/>
    <mergeCell ref="G10:G11"/>
    <mergeCell ref="H14:H15"/>
    <mergeCell ref="A16:A17"/>
    <mergeCell ref="B16:B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4:F15"/>
    <mergeCell ref="G14:G15"/>
    <mergeCell ref="H18:H19"/>
    <mergeCell ref="A22:A23"/>
    <mergeCell ref="B22:B23"/>
    <mergeCell ref="C22:C23"/>
    <mergeCell ref="D22:D23"/>
    <mergeCell ref="E22:E23"/>
    <mergeCell ref="F22:F23"/>
    <mergeCell ref="G22:G23"/>
    <mergeCell ref="H22:H23"/>
    <mergeCell ref="A18:A19"/>
    <mergeCell ref="B18:B19"/>
    <mergeCell ref="C18:C19"/>
    <mergeCell ref="D18:D19"/>
    <mergeCell ref="F18:F19"/>
    <mergeCell ref="G18:G19"/>
    <mergeCell ref="H24:H25"/>
    <mergeCell ref="A24:A25"/>
    <mergeCell ref="B24:B25"/>
    <mergeCell ref="C24:C25"/>
    <mergeCell ref="D24:D25"/>
    <mergeCell ref="F24:F25"/>
    <mergeCell ref="G24:G25"/>
  </mergeCells>
  <printOptions horizontalCentered="1"/>
  <pageMargins left="0.27" right="0.15748031496062992" top="0.39370078740157483" bottom="0.35433070866141736" header="0.31496062992125984" footer="0.31496062992125984"/>
  <pageSetup scale="8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zoomScale="70" zoomScaleNormal="70" workbookViewId="0">
      <selection activeCell="A7" sqref="A7"/>
    </sheetView>
  </sheetViews>
  <sheetFormatPr baseColWidth="10" defaultColWidth="11.42578125" defaultRowHeight="12.75" x14ac:dyDescent="0.25"/>
  <cols>
    <col min="1" max="1" width="3.5703125" style="276" customWidth="1"/>
    <col min="2" max="2" width="2.85546875" style="276" customWidth="1"/>
    <col min="3" max="3" width="3.140625" style="276" customWidth="1"/>
    <col min="4" max="7" width="3.28515625" style="276" customWidth="1"/>
    <col min="8" max="8" width="3.42578125" style="276" customWidth="1"/>
    <col min="9" max="9" width="4.85546875" style="276" customWidth="1"/>
    <col min="10" max="10" width="3.42578125" style="276" customWidth="1"/>
    <col min="11" max="12" width="5.140625" style="276" customWidth="1"/>
    <col min="13" max="13" width="5.7109375" style="276" customWidth="1"/>
    <col min="14" max="14" width="65.42578125" style="288" customWidth="1"/>
    <col min="15" max="15" width="13.28515625" style="289" customWidth="1"/>
    <col min="16" max="17" width="15.7109375" style="290" bestFit="1" customWidth="1"/>
    <col min="18" max="19" width="14.7109375" style="290" bestFit="1" customWidth="1"/>
    <col min="20" max="20" width="15.7109375" style="290" bestFit="1" customWidth="1"/>
    <col min="21" max="21" width="8.7109375" style="290" customWidth="1"/>
    <col min="22" max="16384" width="11.42578125" style="276"/>
  </cols>
  <sheetData>
    <row r="1" spans="1:21" s="248" customFormat="1" ht="19.5" customHeight="1" x14ac:dyDescent="0.2">
      <c r="A1" s="247"/>
      <c r="M1" s="249"/>
      <c r="P1" s="250"/>
      <c r="Q1" s="250"/>
      <c r="R1" s="250"/>
      <c r="S1" s="250"/>
      <c r="T1" s="489" t="s">
        <v>320</v>
      </c>
      <c r="U1" s="490"/>
    </row>
    <row r="2" spans="1:21" s="248" customFormat="1" ht="19.5" customHeight="1" x14ac:dyDescent="0.25">
      <c r="A2" s="251" t="s">
        <v>358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252"/>
      <c r="O2" s="252"/>
      <c r="P2" s="252"/>
      <c r="Q2" s="252"/>
      <c r="R2" s="252"/>
      <c r="S2" s="252"/>
      <c r="T2" s="252"/>
      <c r="U2" s="250"/>
    </row>
    <row r="3" spans="1:21" s="248" customFormat="1" ht="19.5" customHeight="1" x14ac:dyDescent="0.25">
      <c r="A3" s="254" t="s">
        <v>359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  <c r="N3" s="252"/>
      <c r="O3" s="252"/>
      <c r="P3" s="252"/>
      <c r="Q3" s="252"/>
      <c r="R3" s="252"/>
      <c r="S3" s="252"/>
      <c r="T3" s="252"/>
      <c r="U3" s="250"/>
    </row>
    <row r="4" spans="1:21" s="248" customFormat="1" ht="19.5" customHeight="1" x14ac:dyDescent="0.25">
      <c r="A4" s="255" t="s">
        <v>360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  <c r="N4" s="252"/>
      <c r="O4" s="252"/>
      <c r="P4" s="252"/>
      <c r="Q4" s="252"/>
      <c r="R4" s="252"/>
      <c r="S4" s="252"/>
      <c r="T4" s="252"/>
      <c r="U4" s="250"/>
    </row>
    <row r="5" spans="1:21" s="248" customFormat="1" ht="19.5" customHeight="1" x14ac:dyDescent="0.25">
      <c r="A5" s="255" t="s">
        <v>361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3"/>
      <c r="N5" s="252"/>
      <c r="O5" s="252"/>
      <c r="P5" s="252"/>
      <c r="Q5" s="252"/>
      <c r="R5" s="252"/>
      <c r="S5" s="252"/>
      <c r="T5" s="252"/>
      <c r="U5" s="250"/>
    </row>
    <row r="6" spans="1:21" s="248" customFormat="1" ht="19.5" customHeight="1" x14ac:dyDescent="0.25">
      <c r="A6" s="504" t="s">
        <v>382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</row>
    <row r="7" spans="1:21" s="248" customFormat="1" ht="19.5" customHeight="1" x14ac:dyDescent="0.25">
      <c r="A7" s="247"/>
      <c r="M7" s="249"/>
      <c r="P7" s="250"/>
      <c r="Q7" s="250"/>
      <c r="R7" s="250"/>
      <c r="S7" s="250"/>
      <c r="T7" s="250"/>
      <c r="U7" s="250"/>
    </row>
    <row r="8" spans="1:21" s="257" customFormat="1" ht="19.5" customHeight="1" thickBot="1" x14ac:dyDescent="0.3">
      <c r="A8" s="256" t="s">
        <v>362</v>
      </c>
      <c r="H8" s="258"/>
      <c r="I8" s="259"/>
      <c r="J8" s="259"/>
      <c r="K8" s="260"/>
      <c r="L8" s="260"/>
      <c r="M8" s="261"/>
      <c r="P8" s="262"/>
      <c r="Q8" s="262"/>
      <c r="R8" s="262"/>
      <c r="S8" s="262"/>
      <c r="T8" s="263"/>
      <c r="U8" s="264"/>
    </row>
    <row r="9" spans="1:21" s="248" customFormat="1" ht="19.5" customHeight="1" x14ac:dyDescent="0.25">
      <c r="A9" s="265" t="s">
        <v>363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7"/>
      <c r="N9" s="491" t="s">
        <v>364</v>
      </c>
      <c r="O9" s="494" t="s">
        <v>365</v>
      </c>
      <c r="P9" s="266" t="s">
        <v>240</v>
      </c>
      <c r="Q9" s="266"/>
      <c r="R9" s="266" t="s">
        <v>366</v>
      </c>
      <c r="S9" s="266"/>
      <c r="T9" s="266"/>
      <c r="U9" s="497" t="s">
        <v>367</v>
      </c>
    </row>
    <row r="10" spans="1:21" s="248" customFormat="1" ht="19.5" customHeight="1" x14ac:dyDescent="0.25">
      <c r="A10" s="500" t="s">
        <v>230</v>
      </c>
      <c r="B10" s="485" t="s">
        <v>231</v>
      </c>
      <c r="C10" s="485" t="s">
        <v>232</v>
      </c>
      <c r="D10" s="485" t="s">
        <v>233</v>
      </c>
      <c r="E10" s="485" t="s">
        <v>234</v>
      </c>
      <c r="F10" s="485" t="s">
        <v>235</v>
      </c>
      <c r="G10" s="485" t="s">
        <v>368</v>
      </c>
      <c r="H10" s="487" t="s">
        <v>236</v>
      </c>
      <c r="I10" s="485" t="s">
        <v>369</v>
      </c>
      <c r="J10" s="485" t="s">
        <v>370</v>
      </c>
      <c r="K10" s="485" t="s">
        <v>237</v>
      </c>
      <c r="L10" s="485" t="s">
        <v>238</v>
      </c>
      <c r="M10" s="485" t="s">
        <v>239</v>
      </c>
      <c r="N10" s="492"/>
      <c r="O10" s="495"/>
      <c r="P10" s="485" t="s">
        <v>241</v>
      </c>
      <c r="Q10" s="485" t="s">
        <v>371</v>
      </c>
      <c r="R10" s="485" t="s">
        <v>241</v>
      </c>
      <c r="S10" s="268" t="s">
        <v>242</v>
      </c>
      <c r="T10" s="485" t="s">
        <v>357</v>
      </c>
      <c r="U10" s="498"/>
    </row>
    <row r="11" spans="1:21" s="248" customFormat="1" ht="19.5" customHeight="1" x14ac:dyDescent="0.25">
      <c r="A11" s="501"/>
      <c r="B11" s="486"/>
      <c r="C11" s="486"/>
      <c r="D11" s="486"/>
      <c r="E11" s="486"/>
      <c r="F11" s="486"/>
      <c r="G11" s="486"/>
      <c r="H11" s="488"/>
      <c r="I11" s="486"/>
      <c r="J11" s="486"/>
      <c r="K11" s="486"/>
      <c r="L11" s="486"/>
      <c r="M11" s="486"/>
      <c r="N11" s="493"/>
      <c r="O11" s="496"/>
      <c r="P11" s="486"/>
      <c r="Q11" s="486"/>
      <c r="R11" s="486"/>
      <c r="S11" s="269" t="s">
        <v>243</v>
      </c>
      <c r="T11" s="486"/>
      <c r="U11" s="499"/>
    </row>
    <row r="12" spans="1:21" x14ac:dyDescent="0.25">
      <c r="A12" s="270" t="s">
        <v>570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2" t="s">
        <v>571</v>
      </c>
      <c r="O12" s="273" t="s">
        <v>572</v>
      </c>
      <c r="P12" s="274"/>
      <c r="Q12" s="274"/>
      <c r="R12" s="274"/>
      <c r="S12" s="274"/>
      <c r="T12" s="274"/>
      <c r="U12" s="275"/>
    </row>
    <row r="13" spans="1:21" ht="13.9" x14ac:dyDescent="0.3">
      <c r="A13" s="277"/>
      <c r="B13" s="278" t="s">
        <v>573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 t="s">
        <v>574</v>
      </c>
      <c r="O13" s="280"/>
      <c r="P13" s="281"/>
      <c r="Q13" s="281"/>
      <c r="R13" s="281"/>
      <c r="S13" s="281"/>
      <c r="T13" s="281"/>
      <c r="U13" s="282"/>
    </row>
    <row r="14" spans="1:21" ht="13.9" x14ac:dyDescent="0.3">
      <c r="A14" s="277"/>
      <c r="B14" s="278"/>
      <c r="C14" s="278">
        <v>2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9" t="s">
        <v>575</v>
      </c>
      <c r="O14" s="280"/>
      <c r="P14" s="278"/>
      <c r="Q14" s="278"/>
      <c r="R14" s="278"/>
      <c r="S14" s="278"/>
      <c r="T14" s="278"/>
      <c r="U14" s="283"/>
    </row>
    <row r="15" spans="1:21" x14ac:dyDescent="0.25">
      <c r="A15" s="277"/>
      <c r="B15" s="278"/>
      <c r="C15" s="278"/>
      <c r="D15" s="278">
        <v>2.5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9" t="s">
        <v>576</v>
      </c>
      <c r="O15" s="280"/>
      <c r="P15" s="278"/>
      <c r="Q15" s="278"/>
      <c r="R15" s="278"/>
      <c r="S15" s="278"/>
      <c r="T15" s="278"/>
      <c r="U15" s="283"/>
    </row>
    <row r="16" spans="1:21" x14ac:dyDescent="0.25">
      <c r="A16" s="277"/>
      <c r="B16" s="278"/>
      <c r="C16" s="278"/>
      <c r="D16" s="278"/>
      <c r="E16" s="278" t="s">
        <v>577</v>
      </c>
      <c r="F16" s="278"/>
      <c r="G16" s="278"/>
      <c r="H16" s="278"/>
      <c r="I16" s="278"/>
      <c r="J16" s="278"/>
      <c r="K16" s="278"/>
      <c r="L16" s="278"/>
      <c r="M16" s="278"/>
      <c r="N16" s="279" t="s">
        <v>578</v>
      </c>
      <c r="O16" s="280"/>
      <c r="P16" s="278"/>
      <c r="Q16" s="278"/>
      <c r="R16" s="278"/>
      <c r="S16" s="278"/>
      <c r="T16" s="278"/>
      <c r="U16" s="283"/>
    </row>
    <row r="17" spans="1:21" ht="13.9" x14ac:dyDescent="0.3">
      <c r="A17" s="277"/>
      <c r="B17" s="278"/>
      <c r="C17" s="278"/>
      <c r="D17" s="278"/>
      <c r="E17" s="278"/>
      <c r="F17" s="278">
        <v>3</v>
      </c>
      <c r="G17" s="278"/>
      <c r="H17" s="278"/>
      <c r="I17" s="278"/>
      <c r="J17" s="278"/>
      <c r="K17" s="278"/>
      <c r="L17" s="278"/>
      <c r="M17" s="278"/>
      <c r="N17" s="279" t="s">
        <v>579</v>
      </c>
      <c r="O17" s="280"/>
      <c r="P17" s="278"/>
      <c r="Q17" s="278"/>
      <c r="R17" s="278"/>
      <c r="S17" s="278"/>
      <c r="T17" s="278"/>
      <c r="U17" s="283"/>
    </row>
    <row r="18" spans="1:21" ht="13.9" x14ac:dyDescent="0.3">
      <c r="A18" s="277"/>
      <c r="B18" s="278"/>
      <c r="C18" s="278"/>
      <c r="D18" s="278"/>
      <c r="E18" s="278"/>
      <c r="F18" s="278"/>
      <c r="G18" s="278" t="s">
        <v>580</v>
      </c>
      <c r="H18" s="278"/>
      <c r="I18" s="278"/>
      <c r="J18" s="278"/>
      <c r="K18" s="278"/>
      <c r="L18" s="278"/>
      <c r="M18" s="278"/>
      <c r="N18" s="279" t="s">
        <v>581</v>
      </c>
      <c r="O18" s="280"/>
      <c r="P18" s="278"/>
      <c r="Q18" s="278"/>
      <c r="R18" s="278"/>
      <c r="S18" s="278"/>
      <c r="T18" s="278"/>
      <c r="U18" s="283"/>
    </row>
    <row r="19" spans="1:21" x14ac:dyDescent="0.25">
      <c r="A19" s="277"/>
      <c r="B19" s="278"/>
      <c r="C19" s="278"/>
      <c r="D19" s="278"/>
      <c r="E19" s="278"/>
      <c r="F19" s="278"/>
      <c r="G19" s="278"/>
      <c r="H19" s="278" t="s">
        <v>582</v>
      </c>
      <c r="I19" s="278"/>
      <c r="J19" s="278"/>
      <c r="K19" s="278"/>
      <c r="L19" s="278"/>
      <c r="M19" s="278"/>
      <c r="N19" s="279" t="s">
        <v>583</v>
      </c>
      <c r="O19" s="280"/>
      <c r="P19" s="278"/>
      <c r="Q19" s="278"/>
      <c r="R19" s="278"/>
      <c r="S19" s="278"/>
      <c r="T19" s="278"/>
      <c r="U19" s="283"/>
    </row>
    <row r="20" spans="1:21" ht="13.9" x14ac:dyDescent="0.3">
      <c r="A20" s="277"/>
      <c r="B20" s="278"/>
      <c r="C20" s="278"/>
      <c r="D20" s="278"/>
      <c r="E20" s="278"/>
      <c r="F20" s="278"/>
      <c r="G20" s="278"/>
      <c r="H20" s="278"/>
      <c r="I20" s="278" t="s">
        <v>584</v>
      </c>
      <c r="J20" s="278"/>
      <c r="K20" s="278"/>
      <c r="L20" s="278"/>
      <c r="M20" s="278"/>
      <c r="N20" s="279" t="s">
        <v>585</v>
      </c>
      <c r="O20" s="280"/>
      <c r="P20" s="278"/>
      <c r="Q20" s="278"/>
      <c r="R20" s="278"/>
      <c r="S20" s="278"/>
      <c r="T20" s="278"/>
      <c r="U20" s="283"/>
    </row>
    <row r="21" spans="1:21" x14ac:dyDescent="0.25">
      <c r="A21" s="277"/>
      <c r="B21" s="278"/>
      <c r="C21" s="278"/>
      <c r="D21" s="278"/>
      <c r="E21" s="278"/>
      <c r="F21" s="278"/>
      <c r="G21" s="278"/>
      <c r="H21" s="278"/>
      <c r="I21" s="278"/>
      <c r="J21" s="278" t="s">
        <v>586</v>
      </c>
      <c r="K21" s="278"/>
      <c r="L21" s="278"/>
      <c r="M21" s="278"/>
      <c r="N21" s="279" t="s">
        <v>587</v>
      </c>
      <c r="O21" s="280"/>
      <c r="P21" s="278"/>
      <c r="Q21" s="278"/>
      <c r="R21" s="278"/>
      <c r="S21" s="278"/>
      <c r="T21" s="278"/>
      <c r="U21" s="283"/>
    </row>
    <row r="22" spans="1:21" ht="13.9" x14ac:dyDescent="0.3">
      <c r="A22" s="277"/>
      <c r="B22" s="278"/>
      <c r="C22" s="278"/>
      <c r="D22" s="278"/>
      <c r="E22" s="278"/>
      <c r="F22" s="278"/>
      <c r="G22" s="278"/>
      <c r="H22" s="278"/>
      <c r="I22" s="278"/>
      <c r="J22" s="278"/>
      <c r="K22" s="278" t="s">
        <v>588</v>
      </c>
      <c r="L22" s="278"/>
      <c r="M22" s="278"/>
      <c r="N22" s="279" t="s">
        <v>589</v>
      </c>
      <c r="O22" s="280"/>
      <c r="P22" s="278"/>
      <c r="Q22" s="278"/>
      <c r="R22" s="278"/>
      <c r="S22" s="278"/>
      <c r="T22" s="278"/>
      <c r="U22" s="283"/>
    </row>
    <row r="23" spans="1:21" x14ac:dyDescent="0.25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 t="s">
        <v>590</v>
      </c>
      <c r="M23" s="278"/>
      <c r="N23" s="279" t="s">
        <v>591</v>
      </c>
      <c r="O23" s="280"/>
      <c r="P23" s="278"/>
      <c r="Q23" s="278"/>
      <c r="R23" s="278"/>
      <c r="S23" s="278"/>
      <c r="T23" s="278"/>
      <c r="U23" s="283"/>
    </row>
    <row r="24" spans="1:21" x14ac:dyDescent="0.25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 t="s">
        <v>592</v>
      </c>
      <c r="O24" s="280"/>
      <c r="P24" s="278"/>
      <c r="Q24" s="278"/>
      <c r="R24" s="278"/>
      <c r="S24" s="278"/>
      <c r="T24" s="278"/>
      <c r="U24" s="283"/>
    </row>
    <row r="25" spans="1:21" x14ac:dyDescent="0.25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>
        <v>1</v>
      </c>
      <c r="N25" s="279" t="s">
        <v>593</v>
      </c>
      <c r="O25" s="280" t="s">
        <v>594</v>
      </c>
      <c r="P25" s="420">
        <v>4</v>
      </c>
      <c r="Q25" s="420">
        <v>4</v>
      </c>
      <c r="R25" s="420">
        <v>1</v>
      </c>
      <c r="S25" s="420">
        <v>1</v>
      </c>
      <c r="T25" s="420">
        <v>1</v>
      </c>
      <c r="U25" s="421">
        <f>+T25/Q25*100</f>
        <v>25</v>
      </c>
    </row>
    <row r="26" spans="1:21" x14ac:dyDescent="0.25">
      <c r="A26" s="277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>
        <v>2</v>
      </c>
      <c r="N26" s="279" t="s">
        <v>595</v>
      </c>
      <c r="O26" s="280" t="s">
        <v>594</v>
      </c>
      <c r="P26" s="420">
        <v>1</v>
      </c>
      <c r="Q26" s="420">
        <v>1</v>
      </c>
      <c r="R26" s="420" t="s">
        <v>250</v>
      </c>
      <c r="S26" s="420" t="s">
        <v>250</v>
      </c>
      <c r="T26" s="420" t="s">
        <v>250</v>
      </c>
      <c r="U26" s="421"/>
    </row>
    <row r="27" spans="1:21" ht="13.9" x14ac:dyDescent="0.3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>
        <v>3</v>
      </c>
      <c r="N27" s="279" t="s">
        <v>596</v>
      </c>
      <c r="O27" s="280" t="s">
        <v>594</v>
      </c>
      <c r="P27" s="420">
        <v>12</v>
      </c>
      <c r="Q27" s="420">
        <v>12</v>
      </c>
      <c r="R27" s="420">
        <v>3</v>
      </c>
      <c r="S27" s="420">
        <v>3</v>
      </c>
      <c r="T27" s="420">
        <v>3</v>
      </c>
      <c r="U27" s="421">
        <f t="shared" ref="U27:U89" si="0">+T27/Q27*100</f>
        <v>25</v>
      </c>
    </row>
    <row r="28" spans="1:21" x14ac:dyDescent="0.25">
      <c r="A28" s="277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9" t="s">
        <v>597</v>
      </c>
      <c r="O28" s="280"/>
      <c r="P28" s="420"/>
      <c r="Q28" s="420"/>
      <c r="R28" s="420"/>
      <c r="S28" s="420"/>
      <c r="T28" s="420"/>
      <c r="U28" s="421"/>
    </row>
    <row r="29" spans="1:21" ht="13.9" x14ac:dyDescent="0.3">
      <c r="A29" s="277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>
        <v>4</v>
      </c>
      <c r="N29" s="279" t="s">
        <v>598</v>
      </c>
      <c r="O29" s="280" t="s">
        <v>599</v>
      </c>
      <c r="P29" s="420">
        <v>4</v>
      </c>
      <c r="Q29" s="420">
        <v>4</v>
      </c>
      <c r="R29" s="420">
        <v>1</v>
      </c>
      <c r="S29" s="420">
        <v>1</v>
      </c>
      <c r="T29" s="420">
        <v>1</v>
      </c>
      <c r="U29" s="421">
        <f t="shared" si="0"/>
        <v>25</v>
      </c>
    </row>
    <row r="30" spans="1:21" x14ac:dyDescent="0.25">
      <c r="A30" s="277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9" t="s">
        <v>600</v>
      </c>
      <c r="O30" s="280"/>
      <c r="P30" s="420"/>
      <c r="Q30" s="420"/>
      <c r="R30" s="420"/>
      <c r="S30" s="420"/>
      <c r="T30" s="420"/>
      <c r="U30" s="421"/>
    </row>
    <row r="31" spans="1:21" x14ac:dyDescent="0.25">
      <c r="A31" s="277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>
        <v>5</v>
      </c>
      <c r="N31" s="279" t="s">
        <v>601</v>
      </c>
      <c r="O31" s="280" t="s">
        <v>599</v>
      </c>
      <c r="P31" s="420">
        <v>4</v>
      </c>
      <c r="Q31" s="420">
        <v>4</v>
      </c>
      <c r="R31" s="420">
        <v>1</v>
      </c>
      <c r="S31" s="420">
        <v>1</v>
      </c>
      <c r="T31" s="420">
        <v>1</v>
      </c>
      <c r="U31" s="421">
        <f t="shared" si="0"/>
        <v>25</v>
      </c>
    </row>
    <row r="32" spans="1:21" ht="25.5" x14ac:dyDescent="0.25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9" t="s">
        <v>602</v>
      </c>
      <c r="O32" s="280"/>
      <c r="P32" s="420"/>
      <c r="Q32" s="420"/>
      <c r="R32" s="420"/>
      <c r="S32" s="420"/>
      <c r="T32" s="420"/>
      <c r="U32" s="421"/>
    </row>
    <row r="33" spans="1:21" x14ac:dyDescent="0.25">
      <c r="A33" s="277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>
        <v>6</v>
      </c>
      <c r="N33" s="279" t="s">
        <v>603</v>
      </c>
      <c r="O33" s="280" t="s">
        <v>599</v>
      </c>
      <c r="P33" s="420">
        <v>4</v>
      </c>
      <c r="Q33" s="420">
        <v>4</v>
      </c>
      <c r="R33" s="420">
        <v>1</v>
      </c>
      <c r="S33" s="420">
        <v>1</v>
      </c>
      <c r="T33" s="420">
        <v>1</v>
      </c>
      <c r="U33" s="421">
        <f t="shared" si="0"/>
        <v>25</v>
      </c>
    </row>
    <row r="34" spans="1:21" ht="25.5" x14ac:dyDescent="0.25">
      <c r="A34" s="277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>
        <v>7</v>
      </c>
      <c r="N34" s="279" t="s">
        <v>604</v>
      </c>
      <c r="O34" s="280" t="s">
        <v>599</v>
      </c>
      <c r="P34" s="420">
        <v>4</v>
      </c>
      <c r="Q34" s="420">
        <v>4</v>
      </c>
      <c r="R34" s="420">
        <v>1</v>
      </c>
      <c r="S34" s="420">
        <v>1</v>
      </c>
      <c r="T34" s="420">
        <v>1</v>
      </c>
      <c r="U34" s="421">
        <f t="shared" si="0"/>
        <v>25</v>
      </c>
    </row>
    <row r="35" spans="1:21" x14ac:dyDescent="0.25">
      <c r="A35" s="277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>
        <v>8</v>
      </c>
      <c r="N35" s="279" t="s">
        <v>605</v>
      </c>
      <c r="O35" s="280" t="s">
        <v>599</v>
      </c>
      <c r="P35" s="420">
        <v>4</v>
      </c>
      <c r="Q35" s="420">
        <v>4</v>
      </c>
      <c r="R35" s="420">
        <v>1</v>
      </c>
      <c r="S35" s="420">
        <v>1</v>
      </c>
      <c r="T35" s="420">
        <v>1</v>
      </c>
      <c r="U35" s="421">
        <f t="shared" si="0"/>
        <v>25</v>
      </c>
    </row>
    <row r="36" spans="1:21" x14ac:dyDescent="0.25">
      <c r="A36" s="277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9" t="s">
        <v>606</v>
      </c>
      <c r="O36" s="280"/>
      <c r="P36" s="420"/>
      <c r="Q36" s="420"/>
      <c r="R36" s="420"/>
      <c r="S36" s="420"/>
      <c r="T36" s="420"/>
      <c r="U36" s="421"/>
    </row>
    <row r="37" spans="1:21" x14ac:dyDescent="0.25">
      <c r="A37" s="277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>
        <v>9</v>
      </c>
      <c r="N37" s="279" t="s">
        <v>606</v>
      </c>
      <c r="O37" s="280" t="s">
        <v>599</v>
      </c>
      <c r="P37" s="420">
        <v>4</v>
      </c>
      <c r="Q37" s="420">
        <v>4</v>
      </c>
      <c r="R37" s="420">
        <v>1</v>
      </c>
      <c r="S37" s="420">
        <v>1</v>
      </c>
      <c r="T37" s="420">
        <v>1</v>
      </c>
      <c r="U37" s="421">
        <f t="shared" si="0"/>
        <v>25</v>
      </c>
    </row>
    <row r="38" spans="1:21" x14ac:dyDescent="0.25">
      <c r="A38" s="277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9" t="s">
        <v>607</v>
      </c>
      <c r="O38" s="280"/>
      <c r="P38" s="420"/>
      <c r="Q38" s="420"/>
      <c r="R38" s="420"/>
      <c r="S38" s="420"/>
      <c r="T38" s="420"/>
      <c r="U38" s="421"/>
    </row>
    <row r="39" spans="1:21" ht="25.5" x14ac:dyDescent="0.25">
      <c r="A39" s="277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>
        <v>10</v>
      </c>
      <c r="N39" s="279" t="s">
        <v>608</v>
      </c>
      <c r="O39" s="280" t="s">
        <v>599</v>
      </c>
      <c r="P39" s="420">
        <v>12</v>
      </c>
      <c r="Q39" s="420">
        <v>12</v>
      </c>
      <c r="R39" s="420">
        <v>3</v>
      </c>
      <c r="S39" s="420">
        <v>3</v>
      </c>
      <c r="T39" s="420">
        <v>3</v>
      </c>
      <c r="U39" s="421">
        <f t="shared" si="0"/>
        <v>25</v>
      </c>
    </row>
    <row r="40" spans="1:21" x14ac:dyDescent="0.25">
      <c r="A40" s="277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>
        <v>11</v>
      </c>
      <c r="N40" s="279" t="s">
        <v>609</v>
      </c>
      <c r="O40" s="280" t="s">
        <v>599</v>
      </c>
      <c r="P40" s="420">
        <v>12</v>
      </c>
      <c r="Q40" s="420">
        <v>12</v>
      </c>
      <c r="R40" s="420">
        <v>3</v>
      </c>
      <c r="S40" s="420">
        <v>3</v>
      </c>
      <c r="T40" s="420">
        <v>3</v>
      </c>
      <c r="U40" s="421">
        <f t="shared" si="0"/>
        <v>25</v>
      </c>
    </row>
    <row r="41" spans="1:21" ht="38.25" x14ac:dyDescent="0.25">
      <c r="A41" s="277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>
        <v>12</v>
      </c>
      <c r="N41" s="279" t="s">
        <v>610</v>
      </c>
      <c r="O41" s="280" t="s">
        <v>611</v>
      </c>
      <c r="P41" s="420">
        <v>33</v>
      </c>
      <c r="Q41" s="420">
        <v>33</v>
      </c>
      <c r="R41" s="420">
        <v>8</v>
      </c>
      <c r="S41" s="420">
        <v>8</v>
      </c>
      <c r="T41" s="420">
        <v>8</v>
      </c>
      <c r="U41" s="421">
        <f t="shared" si="0"/>
        <v>24.242424242424242</v>
      </c>
    </row>
    <row r="42" spans="1:21" x14ac:dyDescent="0.25">
      <c r="A42" s="277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>
        <v>13</v>
      </c>
      <c r="N42" s="279" t="s">
        <v>612</v>
      </c>
      <c r="O42" s="280" t="s">
        <v>613</v>
      </c>
      <c r="P42" s="420">
        <v>4</v>
      </c>
      <c r="Q42" s="420">
        <v>4</v>
      </c>
      <c r="R42" s="420">
        <v>1</v>
      </c>
      <c r="S42" s="420">
        <v>1</v>
      </c>
      <c r="T42" s="420">
        <v>1</v>
      </c>
      <c r="U42" s="421">
        <f t="shared" si="0"/>
        <v>25</v>
      </c>
    </row>
    <row r="43" spans="1:21" x14ac:dyDescent="0.25">
      <c r="A43" s="277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 t="s">
        <v>614</v>
      </c>
      <c r="O43" s="280"/>
      <c r="P43" s="420"/>
      <c r="Q43" s="420"/>
      <c r="R43" s="420"/>
      <c r="S43" s="420"/>
      <c r="T43" s="420"/>
      <c r="U43" s="421"/>
    </row>
    <row r="44" spans="1:21" x14ac:dyDescent="0.25">
      <c r="A44" s="277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>
        <v>14</v>
      </c>
      <c r="N44" s="279" t="s">
        <v>615</v>
      </c>
      <c r="O44" s="280" t="s">
        <v>594</v>
      </c>
      <c r="P44" s="420">
        <v>12</v>
      </c>
      <c r="Q44" s="420">
        <v>12</v>
      </c>
      <c r="R44" s="420">
        <v>2</v>
      </c>
      <c r="S44" s="420">
        <v>2</v>
      </c>
      <c r="T44" s="420">
        <v>2</v>
      </c>
      <c r="U44" s="421">
        <f t="shared" si="0"/>
        <v>16.666666666666664</v>
      </c>
    </row>
    <row r="45" spans="1:21" x14ac:dyDescent="0.25">
      <c r="A45" s="277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>
        <v>15</v>
      </c>
      <c r="N45" s="279" t="s">
        <v>616</v>
      </c>
      <c r="O45" s="280" t="s">
        <v>594</v>
      </c>
      <c r="P45" s="420">
        <v>10</v>
      </c>
      <c r="Q45" s="420">
        <v>10</v>
      </c>
      <c r="R45" s="420">
        <v>3</v>
      </c>
      <c r="S45" s="420">
        <v>3</v>
      </c>
      <c r="T45" s="420">
        <v>3</v>
      </c>
      <c r="U45" s="421">
        <f t="shared" si="0"/>
        <v>30</v>
      </c>
    </row>
    <row r="46" spans="1:21" ht="13.9" x14ac:dyDescent="0.3">
      <c r="A46" s="277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>
        <v>16</v>
      </c>
      <c r="N46" s="279" t="s">
        <v>617</v>
      </c>
      <c r="O46" s="280" t="s">
        <v>613</v>
      </c>
      <c r="P46" s="420">
        <v>2</v>
      </c>
      <c r="Q46" s="420">
        <v>2</v>
      </c>
      <c r="R46" s="420">
        <v>0</v>
      </c>
      <c r="S46" s="420">
        <v>0</v>
      </c>
      <c r="T46" s="420">
        <v>0</v>
      </c>
      <c r="U46" s="421">
        <f t="shared" si="0"/>
        <v>0</v>
      </c>
    </row>
    <row r="47" spans="1:21" ht="13.9" x14ac:dyDescent="0.3">
      <c r="A47" s="277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>
        <v>17</v>
      </c>
      <c r="N47" s="279" t="s">
        <v>618</v>
      </c>
      <c r="O47" s="280" t="s">
        <v>594</v>
      </c>
      <c r="P47" s="420">
        <v>26</v>
      </c>
      <c r="Q47" s="420">
        <v>26</v>
      </c>
      <c r="R47" s="420">
        <v>10</v>
      </c>
      <c r="S47" s="420">
        <v>10</v>
      </c>
      <c r="T47" s="420">
        <v>10</v>
      </c>
      <c r="U47" s="421">
        <f t="shared" si="0"/>
        <v>38.461538461538467</v>
      </c>
    </row>
    <row r="48" spans="1:21" x14ac:dyDescent="0.25">
      <c r="A48" s="277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>
        <v>18</v>
      </c>
      <c r="N48" s="279" t="s">
        <v>619</v>
      </c>
      <c r="O48" s="280" t="s">
        <v>620</v>
      </c>
      <c r="P48" s="420">
        <v>3</v>
      </c>
      <c r="Q48" s="420">
        <v>3</v>
      </c>
      <c r="R48" s="420">
        <v>0</v>
      </c>
      <c r="S48" s="420">
        <v>0</v>
      </c>
      <c r="T48" s="420">
        <v>0</v>
      </c>
      <c r="U48" s="421">
        <f t="shared" si="0"/>
        <v>0</v>
      </c>
    </row>
    <row r="49" spans="1:21" ht="13.9" x14ac:dyDescent="0.3">
      <c r="A49" s="277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>
        <v>19</v>
      </c>
      <c r="N49" s="279" t="s">
        <v>621</v>
      </c>
      <c r="O49" s="280" t="s">
        <v>599</v>
      </c>
      <c r="P49" s="420">
        <v>4</v>
      </c>
      <c r="Q49" s="420">
        <v>4</v>
      </c>
      <c r="R49" s="420">
        <v>1</v>
      </c>
      <c r="S49" s="420">
        <v>1</v>
      </c>
      <c r="T49" s="420">
        <v>1</v>
      </c>
      <c r="U49" s="421">
        <f t="shared" si="0"/>
        <v>25</v>
      </c>
    </row>
    <row r="50" spans="1:21" x14ac:dyDescent="0.25">
      <c r="A50" s="277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9" t="s">
        <v>622</v>
      </c>
      <c r="O50" s="280"/>
      <c r="P50" s="420"/>
      <c r="Q50" s="420"/>
      <c r="R50" s="420"/>
      <c r="S50" s="420"/>
      <c r="T50" s="420"/>
      <c r="U50" s="421"/>
    </row>
    <row r="51" spans="1:21" ht="13.9" x14ac:dyDescent="0.3">
      <c r="A51" s="277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>
        <v>20</v>
      </c>
      <c r="N51" s="279" t="s">
        <v>623</v>
      </c>
      <c r="O51" s="280" t="s">
        <v>599</v>
      </c>
      <c r="P51" s="420">
        <v>13</v>
      </c>
      <c r="Q51" s="420">
        <v>13</v>
      </c>
      <c r="R51" s="420">
        <v>4</v>
      </c>
      <c r="S51" s="420">
        <v>4</v>
      </c>
      <c r="T51" s="420">
        <v>4</v>
      </c>
      <c r="U51" s="421">
        <f t="shared" si="0"/>
        <v>30.76923076923077</v>
      </c>
    </row>
    <row r="52" spans="1:21" ht="13.9" x14ac:dyDescent="0.3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>
        <v>21</v>
      </c>
      <c r="N52" s="279" t="s">
        <v>624</v>
      </c>
      <c r="O52" s="280" t="s">
        <v>613</v>
      </c>
      <c r="P52" s="420">
        <v>4</v>
      </c>
      <c r="Q52" s="420">
        <v>4</v>
      </c>
      <c r="R52" s="420">
        <v>1</v>
      </c>
      <c r="S52" s="420">
        <v>1</v>
      </c>
      <c r="T52" s="420">
        <v>1</v>
      </c>
      <c r="U52" s="421">
        <f t="shared" si="0"/>
        <v>25</v>
      </c>
    </row>
    <row r="53" spans="1:21" x14ac:dyDescent="0.25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>
        <v>22</v>
      </c>
      <c r="N53" s="279" t="s">
        <v>625</v>
      </c>
      <c r="O53" s="280" t="s">
        <v>599</v>
      </c>
      <c r="P53" s="420">
        <v>1</v>
      </c>
      <c r="Q53" s="420">
        <v>1</v>
      </c>
      <c r="R53" s="420">
        <v>0</v>
      </c>
      <c r="S53" s="420">
        <v>0</v>
      </c>
      <c r="T53" s="420">
        <v>0</v>
      </c>
      <c r="U53" s="421">
        <f t="shared" si="0"/>
        <v>0</v>
      </c>
    </row>
    <row r="54" spans="1:21" ht="13.9" x14ac:dyDescent="0.3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9" t="s">
        <v>626</v>
      </c>
      <c r="O54" s="280"/>
      <c r="P54" s="420"/>
      <c r="Q54" s="420"/>
      <c r="R54" s="420"/>
      <c r="S54" s="420"/>
      <c r="T54" s="420"/>
      <c r="U54" s="421"/>
    </row>
    <row r="55" spans="1:21" ht="13.9" x14ac:dyDescent="0.3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>
        <v>23</v>
      </c>
      <c r="N55" s="279" t="s">
        <v>627</v>
      </c>
      <c r="O55" s="280" t="s">
        <v>628</v>
      </c>
      <c r="P55" s="420">
        <v>3</v>
      </c>
      <c r="Q55" s="420">
        <v>3</v>
      </c>
      <c r="R55" s="420"/>
      <c r="S55" s="420"/>
      <c r="T55" s="420"/>
      <c r="U55" s="421">
        <f t="shared" si="0"/>
        <v>0</v>
      </c>
    </row>
    <row r="56" spans="1:21" x14ac:dyDescent="0.25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>
        <v>24</v>
      </c>
      <c r="N56" s="279" t="s">
        <v>629</v>
      </c>
      <c r="O56" s="280" t="s">
        <v>628</v>
      </c>
      <c r="P56" s="420">
        <v>4</v>
      </c>
      <c r="Q56" s="420">
        <v>4</v>
      </c>
      <c r="R56" s="420">
        <v>1</v>
      </c>
      <c r="S56" s="420">
        <v>1</v>
      </c>
      <c r="T56" s="420">
        <v>1</v>
      </c>
      <c r="U56" s="421">
        <f t="shared" si="0"/>
        <v>25</v>
      </c>
    </row>
    <row r="57" spans="1:21" x14ac:dyDescent="0.25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>
        <v>25</v>
      </c>
      <c r="N57" s="279" t="s">
        <v>630</v>
      </c>
      <c r="O57" s="280" t="s">
        <v>613</v>
      </c>
      <c r="P57" s="420">
        <v>2</v>
      </c>
      <c r="Q57" s="420">
        <v>2</v>
      </c>
      <c r="R57" s="420">
        <v>1</v>
      </c>
      <c r="S57" s="420">
        <v>1</v>
      </c>
      <c r="T57" s="420">
        <v>1</v>
      </c>
      <c r="U57" s="421">
        <f t="shared" si="0"/>
        <v>50</v>
      </c>
    </row>
    <row r="58" spans="1:21" x14ac:dyDescent="0.25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>
        <v>26</v>
      </c>
      <c r="N58" s="279" t="s">
        <v>631</v>
      </c>
      <c r="O58" s="280" t="s">
        <v>632</v>
      </c>
      <c r="P58" s="420">
        <v>3</v>
      </c>
      <c r="Q58" s="420">
        <v>3</v>
      </c>
      <c r="R58" s="420"/>
      <c r="S58" s="420"/>
      <c r="T58" s="420"/>
      <c r="U58" s="421">
        <f t="shared" si="0"/>
        <v>0</v>
      </c>
    </row>
    <row r="59" spans="1:21" ht="25.5" x14ac:dyDescent="0.25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9" t="s">
        <v>633</v>
      </c>
      <c r="O59" s="280"/>
      <c r="P59" s="420"/>
      <c r="Q59" s="420"/>
      <c r="R59" s="420"/>
      <c r="S59" s="420"/>
      <c r="T59" s="420"/>
      <c r="U59" s="421"/>
    </row>
    <row r="60" spans="1:21" x14ac:dyDescent="0.25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>
        <v>27</v>
      </c>
      <c r="N60" s="279" t="s">
        <v>634</v>
      </c>
      <c r="O60" s="280" t="s">
        <v>628</v>
      </c>
      <c r="P60" s="420">
        <v>2</v>
      </c>
      <c r="Q60" s="420">
        <v>2</v>
      </c>
      <c r="R60" s="420">
        <v>1</v>
      </c>
      <c r="S60" s="420">
        <v>1</v>
      </c>
      <c r="T60" s="420">
        <v>1</v>
      </c>
      <c r="U60" s="421">
        <f t="shared" si="0"/>
        <v>50</v>
      </c>
    </row>
    <row r="61" spans="1:21" x14ac:dyDescent="0.25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>
        <v>28</v>
      </c>
      <c r="N61" s="279" t="s">
        <v>635</v>
      </c>
      <c r="O61" s="280" t="s">
        <v>599</v>
      </c>
      <c r="P61" s="420">
        <v>4</v>
      </c>
      <c r="Q61" s="420">
        <v>4</v>
      </c>
      <c r="R61" s="420">
        <v>1</v>
      </c>
      <c r="S61" s="420">
        <v>1</v>
      </c>
      <c r="T61" s="420">
        <v>1</v>
      </c>
      <c r="U61" s="421">
        <f t="shared" si="0"/>
        <v>25</v>
      </c>
    </row>
    <row r="62" spans="1:21" x14ac:dyDescent="0.25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>
        <v>29</v>
      </c>
      <c r="N62" s="279" t="s">
        <v>636</v>
      </c>
      <c r="O62" s="280" t="s">
        <v>637</v>
      </c>
      <c r="P62" s="420">
        <v>8</v>
      </c>
      <c r="Q62" s="420">
        <v>8</v>
      </c>
      <c r="R62" s="420">
        <v>1</v>
      </c>
      <c r="S62" s="420">
        <v>1</v>
      </c>
      <c r="T62" s="420">
        <v>1</v>
      </c>
      <c r="U62" s="421">
        <f t="shared" si="0"/>
        <v>12.5</v>
      </c>
    </row>
    <row r="63" spans="1:21" x14ac:dyDescent="0.25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>
        <v>30</v>
      </c>
      <c r="N63" s="279" t="s">
        <v>638</v>
      </c>
      <c r="O63" s="280" t="s">
        <v>594</v>
      </c>
      <c r="P63" s="420">
        <v>2</v>
      </c>
      <c r="Q63" s="420">
        <v>2</v>
      </c>
      <c r="R63" s="420">
        <v>0</v>
      </c>
      <c r="S63" s="420">
        <v>0</v>
      </c>
      <c r="T63" s="420">
        <v>0</v>
      </c>
      <c r="U63" s="421">
        <f t="shared" si="0"/>
        <v>0</v>
      </c>
    </row>
    <row r="64" spans="1:21" x14ac:dyDescent="0.25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>
        <v>31</v>
      </c>
      <c r="N64" s="279" t="s">
        <v>639</v>
      </c>
      <c r="O64" s="280" t="s">
        <v>594</v>
      </c>
      <c r="P64" s="420">
        <v>1</v>
      </c>
      <c r="Q64" s="420">
        <v>1</v>
      </c>
      <c r="R64" s="420">
        <v>0</v>
      </c>
      <c r="S64" s="420">
        <v>0</v>
      </c>
      <c r="T64" s="420">
        <v>0</v>
      </c>
      <c r="U64" s="421">
        <f t="shared" si="0"/>
        <v>0</v>
      </c>
    </row>
    <row r="65" spans="1:21" x14ac:dyDescent="0.25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>
        <v>32</v>
      </c>
      <c r="N65" s="279" t="s">
        <v>640</v>
      </c>
      <c r="O65" s="280" t="s">
        <v>641</v>
      </c>
      <c r="P65" s="420">
        <v>3</v>
      </c>
      <c r="Q65" s="420">
        <v>3</v>
      </c>
      <c r="R65" s="420">
        <v>0</v>
      </c>
      <c r="S65" s="420">
        <v>0</v>
      </c>
      <c r="T65" s="420">
        <v>0</v>
      </c>
      <c r="U65" s="421">
        <f t="shared" si="0"/>
        <v>0</v>
      </c>
    </row>
    <row r="66" spans="1:21" x14ac:dyDescent="0.25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>
        <v>33</v>
      </c>
      <c r="N66" s="279" t="s">
        <v>642</v>
      </c>
      <c r="O66" s="280" t="s">
        <v>632</v>
      </c>
      <c r="P66" s="420">
        <v>2</v>
      </c>
      <c r="Q66" s="420">
        <v>2</v>
      </c>
      <c r="R66" s="420">
        <v>2</v>
      </c>
      <c r="S66" s="420">
        <v>2</v>
      </c>
      <c r="T66" s="420">
        <v>2</v>
      </c>
      <c r="U66" s="421">
        <f t="shared" si="0"/>
        <v>100</v>
      </c>
    </row>
    <row r="67" spans="1:21" x14ac:dyDescent="0.25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>
        <v>34</v>
      </c>
      <c r="N67" s="279" t="s">
        <v>643</v>
      </c>
      <c r="O67" s="280" t="s">
        <v>644</v>
      </c>
      <c r="P67" s="420">
        <v>2</v>
      </c>
      <c r="Q67" s="420">
        <v>2</v>
      </c>
      <c r="R67" s="420">
        <v>0</v>
      </c>
      <c r="S67" s="420">
        <v>0</v>
      </c>
      <c r="T67" s="420">
        <v>0</v>
      </c>
      <c r="U67" s="421">
        <f t="shared" si="0"/>
        <v>0</v>
      </c>
    </row>
    <row r="68" spans="1:21" x14ac:dyDescent="0.25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>
        <v>35</v>
      </c>
      <c r="N68" s="279" t="s">
        <v>645</v>
      </c>
      <c r="O68" s="280" t="s">
        <v>599</v>
      </c>
      <c r="P68" s="420">
        <v>3</v>
      </c>
      <c r="Q68" s="420">
        <v>3</v>
      </c>
      <c r="R68" s="420">
        <v>0</v>
      </c>
      <c r="S68" s="420">
        <v>0</v>
      </c>
      <c r="T68" s="420">
        <v>0</v>
      </c>
      <c r="U68" s="421">
        <f t="shared" si="0"/>
        <v>0</v>
      </c>
    </row>
    <row r="69" spans="1:21" x14ac:dyDescent="0.25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>
        <v>36</v>
      </c>
      <c r="N69" s="279" t="s">
        <v>646</v>
      </c>
      <c r="O69" s="280" t="s">
        <v>647</v>
      </c>
      <c r="P69" s="420">
        <v>2</v>
      </c>
      <c r="Q69" s="420">
        <v>2</v>
      </c>
      <c r="R69" s="420">
        <v>0</v>
      </c>
      <c r="S69" s="420">
        <v>0</v>
      </c>
      <c r="T69" s="420">
        <v>0</v>
      </c>
      <c r="U69" s="421">
        <f t="shared" si="0"/>
        <v>0</v>
      </c>
    </row>
    <row r="70" spans="1:21" x14ac:dyDescent="0.25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9" t="s">
        <v>648</v>
      </c>
      <c r="O70" s="280"/>
      <c r="P70" s="420"/>
      <c r="Q70" s="420"/>
      <c r="R70" s="420"/>
      <c r="S70" s="420"/>
      <c r="T70" s="420"/>
      <c r="U70" s="421"/>
    </row>
    <row r="71" spans="1:21" x14ac:dyDescent="0.25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>
        <v>37</v>
      </c>
      <c r="N71" s="279" t="s">
        <v>649</v>
      </c>
      <c r="O71" s="280" t="s">
        <v>628</v>
      </c>
      <c r="P71" s="420">
        <v>2</v>
      </c>
      <c r="Q71" s="420">
        <v>2</v>
      </c>
      <c r="R71" s="420">
        <v>0</v>
      </c>
      <c r="S71" s="420">
        <v>0</v>
      </c>
      <c r="T71" s="420">
        <v>0</v>
      </c>
      <c r="U71" s="421">
        <f t="shared" si="0"/>
        <v>0</v>
      </c>
    </row>
    <row r="72" spans="1:21" x14ac:dyDescent="0.25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>
        <v>38</v>
      </c>
      <c r="N72" s="279" t="s">
        <v>635</v>
      </c>
      <c r="O72" s="280" t="s">
        <v>599</v>
      </c>
      <c r="P72" s="420">
        <v>4</v>
      </c>
      <c r="Q72" s="420">
        <v>4</v>
      </c>
      <c r="R72" s="420">
        <v>1</v>
      </c>
      <c r="S72" s="420">
        <v>1</v>
      </c>
      <c r="T72" s="420">
        <v>1</v>
      </c>
      <c r="U72" s="421">
        <f t="shared" si="0"/>
        <v>25</v>
      </c>
    </row>
    <row r="73" spans="1:21" x14ac:dyDescent="0.25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>
        <v>39</v>
      </c>
      <c r="N73" s="279" t="s">
        <v>636</v>
      </c>
      <c r="O73" s="280" t="s">
        <v>637</v>
      </c>
      <c r="P73" s="420">
        <v>10</v>
      </c>
      <c r="Q73" s="420">
        <v>10</v>
      </c>
      <c r="R73" s="420">
        <v>7</v>
      </c>
      <c r="S73" s="420">
        <v>7</v>
      </c>
      <c r="T73" s="420">
        <v>7</v>
      </c>
      <c r="U73" s="421">
        <f t="shared" si="0"/>
        <v>70</v>
      </c>
    </row>
    <row r="74" spans="1:21" x14ac:dyDescent="0.25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>
        <v>40</v>
      </c>
      <c r="N74" s="279" t="s">
        <v>650</v>
      </c>
      <c r="O74" s="280" t="s">
        <v>632</v>
      </c>
      <c r="P74" s="420">
        <v>8</v>
      </c>
      <c r="Q74" s="420">
        <v>8</v>
      </c>
      <c r="R74" s="420">
        <v>0</v>
      </c>
      <c r="S74" s="420">
        <v>0</v>
      </c>
      <c r="T74" s="420">
        <v>0</v>
      </c>
      <c r="U74" s="421">
        <f t="shared" si="0"/>
        <v>0</v>
      </c>
    </row>
    <row r="75" spans="1:21" x14ac:dyDescent="0.25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>
        <v>41</v>
      </c>
      <c r="N75" s="279" t="s">
        <v>639</v>
      </c>
      <c r="O75" s="280" t="s">
        <v>651</v>
      </c>
      <c r="P75" s="420">
        <v>2</v>
      </c>
      <c r="Q75" s="420">
        <v>2</v>
      </c>
      <c r="R75" s="420">
        <v>0</v>
      </c>
      <c r="S75" s="420">
        <v>0</v>
      </c>
      <c r="T75" s="420">
        <v>0</v>
      </c>
      <c r="U75" s="421">
        <f t="shared" si="0"/>
        <v>0</v>
      </c>
    </row>
    <row r="76" spans="1:21" x14ac:dyDescent="0.25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>
        <v>42</v>
      </c>
      <c r="N76" s="279" t="s">
        <v>652</v>
      </c>
      <c r="O76" s="280" t="s">
        <v>599</v>
      </c>
      <c r="P76" s="420">
        <v>4</v>
      </c>
      <c r="Q76" s="420">
        <v>4</v>
      </c>
      <c r="R76" s="420">
        <v>1</v>
      </c>
      <c r="S76" s="420">
        <v>1</v>
      </c>
      <c r="T76" s="420">
        <v>1</v>
      </c>
      <c r="U76" s="421">
        <f t="shared" si="0"/>
        <v>25</v>
      </c>
    </row>
    <row r="77" spans="1:21" x14ac:dyDescent="0.25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>
        <v>43</v>
      </c>
      <c r="N77" s="279" t="s">
        <v>653</v>
      </c>
      <c r="O77" s="280" t="s">
        <v>599</v>
      </c>
      <c r="P77" s="420">
        <v>2</v>
      </c>
      <c r="Q77" s="420">
        <v>2</v>
      </c>
      <c r="R77" s="420">
        <v>0</v>
      </c>
      <c r="S77" s="420">
        <v>0</v>
      </c>
      <c r="T77" s="420">
        <v>0</v>
      </c>
      <c r="U77" s="421">
        <f t="shared" si="0"/>
        <v>0</v>
      </c>
    </row>
    <row r="78" spans="1:21" x14ac:dyDescent="0.25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>
        <v>44</v>
      </c>
      <c r="N78" s="279" t="s">
        <v>654</v>
      </c>
      <c r="O78" s="280" t="s">
        <v>599</v>
      </c>
      <c r="P78" s="420">
        <v>4</v>
      </c>
      <c r="Q78" s="420">
        <v>4</v>
      </c>
      <c r="R78" s="420">
        <v>1</v>
      </c>
      <c r="S78" s="420">
        <v>1</v>
      </c>
      <c r="T78" s="420">
        <v>1</v>
      </c>
      <c r="U78" s="421">
        <f t="shared" si="0"/>
        <v>25</v>
      </c>
    </row>
    <row r="79" spans="1:21" x14ac:dyDescent="0.25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>
        <v>45</v>
      </c>
      <c r="N79" s="279" t="s">
        <v>655</v>
      </c>
      <c r="O79" s="280" t="s">
        <v>632</v>
      </c>
      <c r="P79" s="420">
        <v>2</v>
      </c>
      <c r="Q79" s="420">
        <v>2</v>
      </c>
      <c r="R79" s="420">
        <v>0</v>
      </c>
      <c r="S79" s="420">
        <v>0</v>
      </c>
      <c r="T79" s="420">
        <v>0</v>
      </c>
      <c r="U79" s="421">
        <f t="shared" si="0"/>
        <v>0</v>
      </c>
    </row>
    <row r="80" spans="1:21" x14ac:dyDescent="0.25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>
        <v>46</v>
      </c>
      <c r="N80" s="279" t="s">
        <v>656</v>
      </c>
      <c r="O80" s="280" t="s">
        <v>599</v>
      </c>
      <c r="P80" s="420">
        <v>1</v>
      </c>
      <c r="Q80" s="420">
        <v>1</v>
      </c>
      <c r="R80" s="420">
        <v>0</v>
      </c>
      <c r="S80" s="420">
        <v>0</v>
      </c>
      <c r="T80" s="420">
        <v>0</v>
      </c>
      <c r="U80" s="421">
        <f t="shared" si="0"/>
        <v>0</v>
      </c>
    </row>
    <row r="81" spans="1:21" ht="25.5" x14ac:dyDescent="0.25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>
        <v>47</v>
      </c>
      <c r="N81" s="279" t="s">
        <v>657</v>
      </c>
      <c r="O81" s="280" t="s">
        <v>599</v>
      </c>
      <c r="P81" s="420">
        <v>2</v>
      </c>
      <c r="Q81" s="420">
        <v>2</v>
      </c>
      <c r="R81" s="420">
        <v>0</v>
      </c>
      <c r="S81" s="420">
        <v>0</v>
      </c>
      <c r="T81" s="420">
        <v>0</v>
      </c>
      <c r="U81" s="421">
        <f t="shared" si="0"/>
        <v>0</v>
      </c>
    </row>
    <row r="82" spans="1:21" ht="25.5" x14ac:dyDescent="0.25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>
        <v>48</v>
      </c>
      <c r="N82" s="279" t="s">
        <v>658</v>
      </c>
      <c r="O82" s="280" t="s">
        <v>599</v>
      </c>
      <c r="P82" s="420">
        <v>2</v>
      </c>
      <c r="Q82" s="420">
        <v>2</v>
      </c>
      <c r="R82" s="420">
        <v>0</v>
      </c>
      <c r="S82" s="420">
        <v>0</v>
      </c>
      <c r="T82" s="420">
        <v>0</v>
      </c>
      <c r="U82" s="421">
        <f t="shared" si="0"/>
        <v>0</v>
      </c>
    </row>
    <row r="83" spans="1:21" ht="25.5" x14ac:dyDescent="0.25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9" t="s">
        <v>659</v>
      </c>
      <c r="O83" s="280"/>
      <c r="P83" s="420"/>
      <c r="Q83" s="420"/>
      <c r="R83" s="420"/>
      <c r="S83" s="420"/>
      <c r="T83" s="420"/>
      <c r="U83" s="421"/>
    </row>
    <row r="84" spans="1:21" x14ac:dyDescent="0.25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>
        <v>49</v>
      </c>
      <c r="N84" s="279" t="s">
        <v>660</v>
      </c>
      <c r="O84" s="280" t="s">
        <v>628</v>
      </c>
      <c r="P84" s="420">
        <v>2</v>
      </c>
      <c r="Q84" s="420">
        <v>2</v>
      </c>
      <c r="R84" s="420">
        <v>1</v>
      </c>
      <c r="S84" s="420">
        <v>1</v>
      </c>
      <c r="T84" s="420">
        <v>1</v>
      </c>
      <c r="U84" s="421">
        <f t="shared" si="0"/>
        <v>50</v>
      </c>
    </row>
    <row r="85" spans="1:21" x14ac:dyDescent="0.25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>
        <v>50</v>
      </c>
      <c r="N85" s="279" t="s">
        <v>636</v>
      </c>
      <c r="O85" s="280" t="s">
        <v>637</v>
      </c>
      <c r="P85" s="420">
        <v>12</v>
      </c>
      <c r="Q85" s="420">
        <v>12</v>
      </c>
      <c r="R85" s="420">
        <v>0</v>
      </c>
      <c r="S85" s="420">
        <v>0</v>
      </c>
      <c r="T85" s="420">
        <v>0</v>
      </c>
      <c r="U85" s="421">
        <f t="shared" si="0"/>
        <v>0</v>
      </c>
    </row>
    <row r="86" spans="1:21" x14ac:dyDescent="0.25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>
        <v>51</v>
      </c>
      <c r="N86" s="279" t="s">
        <v>650</v>
      </c>
      <c r="O86" s="280" t="s">
        <v>632</v>
      </c>
      <c r="P86" s="420">
        <v>2</v>
      </c>
      <c r="Q86" s="420">
        <v>2</v>
      </c>
      <c r="R86" s="420"/>
      <c r="S86" s="420"/>
      <c r="T86" s="420"/>
      <c r="U86" s="421">
        <f t="shared" si="0"/>
        <v>0</v>
      </c>
    </row>
    <row r="87" spans="1:21" x14ac:dyDescent="0.2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>
        <v>52</v>
      </c>
      <c r="N87" s="279" t="s">
        <v>639</v>
      </c>
      <c r="O87" s="280" t="s">
        <v>594</v>
      </c>
      <c r="P87" s="420">
        <v>1</v>
      </c>
      <c r="Q87" s="420">
        <v>1</v>
      </c>
      <c r="R87" s="420"/>
      <c r="S87" s="420"/>
      <c r="T87" s="420"/>
      <c r="U87" s="421">
        <f t="shared" si="0"/>
        <v>0</v>
      </c>
    </row>
    <row r="88" spans="1:21" x14ac:dyDescent="0.25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>
        <v>53</v>
      </c>
      <c r="N88" s="279" t="s">
        <v>661</v>
      </c>
      <c r="O88" s="280" t="s">
        <v>641</v>
      </c>
      <c r="P88" s="420">
        <v>2</v>
      </c>
      <c r="Q88" s="420">
        <v>2</v>
      </c>
      <c r="R88" s="420"/>
      <c r="S88" s="420"/>
      <c r="T88" s="420"/>
      <c r="U88" s="421">
        <f t="shared" si="0"/>
        <v>0</v>
      </c>
    </row>
    <row r="89" spans="1:21" x14ac:dyDescent="0.25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>
        <v>54</v>
      </c>
      <c r="N89" s="279" t="s">
        <v>662</v>
      </c>
      <c r="O89" s="280" t="s">
        <v>599</v>
      </c>
      <c r="P89" s="420">
        <v>4</v>
      </c>
      <c r="Q89" s="420">
        <v>4</v>
      </c>
      <c r="R89" s="420">
        <v>1</v>
      </c>
      <c r="S89" s="420">
        <v>1</v>
      </c>
      <c r="T89" s="420">
        <v>1</v>
      </c>
      <c r="U89" s="421">
        <f t="shared" si="0"/>
        <v>25</v>
      </c>
    </row>
    <row r="90" spans="1:21" x14ac:dyDescent="0.25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>
        <v>55</v>
      </c>
      <c r="N90" s="279" t="s">
        <v>663</v>
      </c>
      <c r="O90" s="280" t="s">
        <v>599</v>
      </c>
      <c r="P90" s="420">
        <v>4</v>
      </c>
      <c r="Q90" s="420">
        <v>4</v>
      </c>
      <c r="R90" s="420">
        <v>1</v>
      </c>
      <c r="S90" s="420">
        <v>1</v>
      </c>
      <c r="T90" s="420">
        <v>1</v>
      </c>
      <c r="U90" s="421">
        <f t="shared" ref="U90:U105" si="1">+T90/Q90*100</f>
        <v>25</v>
      </c>
    </row>
    <row r="91" spans="1:21" ht="25.5" x14ac:dyDescent="0.25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>
        <v>56</v>
      </c>
      <c r="N91" s="279" t="s">
        <v>664</v>
      </c>
      <c r="O91" s="280" t="s">
        <v>628</v>
      </c>
      <c r="P91" s="420">
        <v>2</v>
      </c>
      <c r="Q91" s="420">
        <v>2</v>
      </c>
      <c r="R91" s="420">
        <v>0</v>
      </c>
      <c r="S91" s="420">
        <v>0</v>
      </c>
      <c r="T91" s="420">
        <v>0</v>
      </c>
      <c r="U91" s="421">
        <f t="shared" si="1"/>
        <v>0</v>
      </c>
    </row>
    <row r="92" spans="1:21" x14ac:dyDescent="0.25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9" t="s">
        <v>665</v>
      </c>
      <c r="O92" s="280"/>
      <c r="P92" s="420"/>
      <c r="Q92" s="420"/>
      <c r="R92" s="420"/>
      <c r="S92" s="420"/>
      <c r="T92" s="420"/>
      <c r="U92" s="421"/>
    </row>
    <row r="93" spans="1:21" x14ac:dyDescent="0.25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>
        <v>57</v>
      </c>
      <c r="N93" s="279" t="s">
        <v>666</v>
      </c>
      <c r="O93" s="280" t="s">
        <v>599</v>
      </c>
      <c r="P93" s="420">
        <v>4</v>
      </c>
      <c r="Q93" s="420">
        <v>4</v>
      </c>
      <c r="R93" s="420"/>
      <c r="S93" s="420"/>
      <c r="T93" s="420"/>
      <c r="U93" s="421">
        <f t="shared" si="1"/>
        <v>0</v>
      </c>
    </row>
    <row r="94" spans="1:21" x14ac:dyDescent="0.25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>
        <v>58</v>
      </c>
      <c r="N94" s="279" t="s">
        <v>667</v>
      </c>
      <c r="O94" s="280" t="s">
        <v>668</v>
      </c>
      <c r="P94" s="420">
        <v>3</v>
      </c>
      <c r="Q94" s="420">
        <v>3</v>
      </c>
      <c r="R94" s="420">
        <v>0</v>
      </c>
      <c r="S94" s="420">
        <v>0</v>
      </c>
      <c r="T94" s="420">
        <v>0</v>
      </c>
      <c r="U94" s="421">
        <f t="shared" si="1"/>
        <v>0</v>
      </c>
    </row>
    <row r="95" spans="1:21" x14ac:dyDescent="0.25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9" t="s">
        <v>669</v>
      </c>
      <c r="O95" s="280"/>
      <c r="P95" s="420"/>
      <c r="Q95" s="420"/>
      <c r="R95" s="420"/>
      <c r="S95" s="420"/>
      <c r="T95" s="420"/>
      <c r="U95" s="421"/>
    </row>
    <row r="96" spans="1:21" x14ac:dyDescent="0.25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>
        <v>59</v>
      </c>
      <c r="N96" s="279" t="s">
        <v>670</v>
      </c>
      <c r="O96" s="280" t="s">
        <v>599</v>
      </c>
      <c r="P96" s="420">
        <v>2</v>
      </c>
      <c r="Q96" s="420">
        <v>2</v>
      </c>
      <c r="R96" s="420">
        <v>1</v>
      </c>
      <c r="S96" s="420">
        <v>1</v>
      </c>
      <c r="T96" s="420">
        <v>1</v>
      </c>
      <c r="U96" s="421">
        <f t="shared" si="1"/>
        <v>50</v>
      </c>
    </row>
    <row r="97" spans="1:21" x14ac:dyDescent="0.25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>
        <v>60</v>
      </c>
      <c r="N97" s="279" t="s">
        <v>671</v>
      </c>
      <c r="O97" s="280" t="s">
        <v>599</v>
      </c>
      <c r="P97" s="420">
        <v>1</v>
      </c>
      <c r="Q97" s="420">
        <v>1</v>
      </c>
      <c r="R97" s="420">
        <v>1</v>
      </c>
      <c r="S97" s="420">
        <v>1</v>
      </c>
      <c r="T97" s="420">
        <v>1</v>
      </c>
      <c r="U97" s="421">
        <f t="shared" si="1"/>
        <v>100</v>
      </c>
    </row>
    <row r="98" spans="1:21" x14ac:dyDescent="0.25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>
        <v>61</v>
      </c>
      <c r="N98" s="279" t="s">
        <v>672</v>
      </c>
      <c r="O98" s="280" t="s">
        <v>599</v>
      </c>
      <c r="P98" s="420">
        <v>2</v>
      </c>
      <c r="Q98" s="420">
        <v>2</v>
      </c>
      <c r="R98" s="420">
        <v>1</v>
      </c>
      <c r="S98" s="420">
        <v>1</v>
      </c>
      <c r="T98" s="420">
        <v>1</v>
      </c>
      <c r="U98" s="421">
        <f t="shared" si="1"/>
        <v>50</v>
      </c>
    </row>
    <row r="99" spans="1:21" x14ac:dyDescent="0.25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9" t="s">
        <v>673</v>
      </c>
      <c r="O99" s="280"/>
      <c r="P99" s="420"/>
      <c r="Q99" s="420"/>
      <c r="R99" s="420"/>
      <c r="S99" s="420"/>
      <c r="T99" s="420"/>
      <c r="U99" s="421"/>
    </row>
    <row r="100" spans="1:21" x14ac:dyDescent="0.25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>
        <v>62</v>
      </c>
      <c r="N100" s="279" t="s">
        <v>674</v>
      </c>
      <c r="O100" s="280" t="s">
        <v>599</v>
      </c>
      <c r="P100" s="420">
        <v>4</v>
      </c>
      <c r="Q100" s="420">
        <v>4</v>
      </c>
      <c r="R100" s="420">
        <v>1</v>
      </c>
      <c r="S100" s="420">
        <v>1</v>
      </c>
      <c r="T100" s="420">
        <v>1</v>
      </c>
      <c r="U100" s="421">
        <f t="shared" si="1"/>
        <v>25</v>
      </c>
    </row>
    <row r="101" spans="1:21" x14ac:dyDescent="0.25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>
        <v>63</v>
      </c>
      <c r="N101" s="279" t="s">
        <v>675</v>
      </c>
      <c r="O101" s="280" t="s">
        <v>599</v>
      </c>
      <c r="P101" s="420">
        <v>4</v>
      </c>
      <c r="Q101" s="420">
        <v>4</v>
      </c>
      <c r="R101" s="420">
        <v>1</v>
      </c>
      <c r="S101" s="420">
        <v>1</v>
      </c>
      <c r="T101" s="420">
        <v>1</v>
      </c>
      <c r="U101" s="421">
        <f t="shared" si="1"/>
        <v>25</v>
      </c>
    </row>
    <row r="102" spans="1:21" x14ac:dyDescent="0.25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9" t="s">
        <v>676</v>
      </c>
      <c r="O102" s="280"/>
      <c r="P102" s="420"/>
      <c r="Q102" s="420"/>
      <c r="R102" s="420"/>
      <c r="S102" s="420"/>
      <c r="T102" s="420"/>
      <c r="U102" s="421"/>
    </row>
    <row r="103" spans="1:21" x14ac:dyDescent="0.25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>
        <v>64</v>
      </c>
      <c r="N103" s="279" t="s">
        <v>677</v>
      </c>
      <c r="O103" s="280" t="s">
        <v>678</v>
      </c>
      <c r="P103" s="420">
        <v>6</v>
      </c>
      <c r="Q103" s="420">
        <v>6</v>
      </c>
      <c r="R103" s="420">
        <v>3</v>
      </c>
      <c r="S103" s="420">
        <v>3</v>
      </c>
      <c r="T103" s="420">
        <v>3</v>
      </c>
      <c r="U103" s="421">
        <f t="shared" si="1"/>
        <v>50</v>
      </c>
    </row>
    <row r="104" spans="1:21" x14ac:dyDescent="0.25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>
        <v>65</v>
      </c>
      <c r="N104" s="279" t="s">
        <v>679</v>
      </c>
      <c r="O104" s="280" t="s">
        <v>594</v>
      </c>
      <c r="P104" s="420">
        <v>6</v>
      </c>
      <c r="Q104" s="420">
        <v>6</v>
      </c>
      <c r="R104" s="420">
        <v>2</v>
      </c>
      <c r="S104" s="420">
        <v>2</v>
      </c>
      <c r="T104" s="420">
        <v>2</v>
      </c>
      <c r="U104" s="421">
        <f t="shared" si="1"/>
        <v>33.333333333333329</v>
      </c>
    </row>
    <row r="105" spans="1:21" x14ac:dyDescent="0.25">
      <c r="A105" s="284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>
        <v>66</v>
      </c>
      <c r="N105" s="286" t="s">
        <v>680</v>
      </c>
      <c r="O105" s="287" t="s">
        <v>594</v>
      </c>
      <c r="P105" s="422">
        <v>5</v>
      </c>
      <c r="Q105" s="422">
        <v>5</v>
      </c>
      <c r="R105" s="422">
        <v>2</v>
      </c>
      <c r="S105" s="422">
        <v>2</v>
      </c>
      <c r="T105" s="422">
        <v>2</v>
      </c>
      <c r="U105" s="423">
        <f t="shared" si="1"/>
        <v>40</v>
      </c>
    </row>
  </sheetData>
  <mergeCells count="22">
    <mergeCell ref="F10:F11"/>
    <mergeCell ref="A6:U6"/>
    <mergeCell ref="A10:A11"/>
    <mergeCell ref="B10:B11"/>
    <mergeCell ref="C10:C11"/>
    <mergeCell ref="D10:D11"/>
    <mergeCell ref="E10:E11"/>
    <mergeCell ref="L10:L11"/>
    <mergeCell ref="T1:U1"/>
    <mergeCell ref="N9:N11"/>
    <mergeCell ref="O9:O11"/>
    <mergeCell ref="U9:U11"/>
    <mergeCell ref="M10:M11"/>
    <mergeCell ref="P10:P11"/>
    <mergeCell ref="Q10:Q11"/>
    <mergeCell ref="R10:R11"/>
    <mergeCell ref="T10:T11"/>
    <mergeCell ref="G10:G11"/>
    <mergeCell ref="H10:H11"/>
    <mergeCell ref="I10:I11"/>
    <mergeCell ref="J10:J11"/>
    <mergeCell ref="K10:K11"/>
  </mergeCells>
  <printOptions horizontalCentered="1"/>
  <pageMargins left="0.35433070866141736" right="0.27559055118110237" top="0.43307086614173229" bottom="0.39370078740157483" header="0.31496062992125984" footer="0.15748031496062992"/>
  <pageSetup scale="62" fitToHeight="0" orientation="landscape" horizontalDpi="300" verticalDpi="1200" r:id="rId1"/>
  <headerFooter>
    <oddFooter>&amp;L&amp;8( * ) SUPERIOR AL 100&amp;C&amp;"MS Sans Serif,Negrita"&amp;8AVANCE PRELIMINAR DEL EJERCICIO&amp;R&amp;8&amp;P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>
      <selection activeCell="J36" sqref="J36"/>
    </sheetView>
  </sheetViews>
  <sheetFormatPr baseColWidth="10" defaultRowHeight="15" x14ac:dyDescent="0.25"/>
  <cols>
    <col min="1" max="1" width="0.5703125" customWidth="1"/>
    <col min="2" max="2" width="3.28515625" customWidth="1"/>
    <col min="4" max="4" width="43.28515625" customWidth="1"/>
    <col min="5" max="5" width="11.7109375" customWidth="1"/>
    <col min="6" max="6" width="32" style="1" customWidth="1"/>
  </cols>
  <sheetData>
    <row r="1" spans="1:6" ht="15" customHeight="1" x14ac:dyDescent="0.25">
      <c r="A1" s="503" t="s">
        <v>277</v>
      </c>
      <c r="B1" s="503"/>
      <c r="C1" s="503"/>
      <c r="D1" s="503"/>
      <c r="E1" s="503"/>
      <c r="F1" s="503"/>
    </row>
    <row r="2" spans="1:6" ht="15" customHeight="1" x14ac:dyDescent="0.25">
      <c r="A2" s="503" t="s">
        <v>278</v>
      </c>
      <c r="B2" s="503"/>
      <c r="C2" s="503"/>
      <c r="D2" s="503"/>
      <c r="E2" s="503"/>
      <c r="F2" s="503"/>
    </row>
    <row r="3" spans="1:6" x14ac:dyDescent="0.25">
      <c r="A3" s="475" t="s">
        <v>307</v>
      </c>
      <c r="B3" s="475"/>
      <c r="C3" s="475"/>
      <c r="D3" s="475"/>
      <c r="E3" s="475"/>
      <c r="F3" s="475"/>
    </row>
    <row r="4" spans="1:6" x14ac:dyDescent="0.25">
      <c r="A4" s="475" t="s">
        <v>309</v>
      </c>
      <c r="B4" s="475"/>
      <c r="C4" s="475"/>
      <c r="D4" s="475"/>
      <c r="E4" s="475"/>
      <c r="F4" s="475"/>
    </row>
    <row r="5" spans="1:6" x14ac:dyDescent="0.25">
      <c r="A5" s="475" t="s">
        <v>310</v>
      </c>
      <c r="B5" s="475"/>
      <c r="C5" s="475"/>
      <c r="D5" s="475"/>
      <c r="E5" s="475"/>
      <c r="F5" s="475"/>
    </row>
    <row r="6" spans="1:6" x14ac:dyDescent="0.25">
      <c r="D6" s="25"/>
    </row>
    <row r="7" spans="1:6" x14ac:dyDescent="0.25">
      <c r="C7" s="30" t="s">
        <v>299</v>
      </c>
      <c r="D7" s="31"/>
    </row>
    <row r="8" spans="1:6" x14ac:dyDescent="0.25">
      <c r="D8" s="25"/>
    </row>
    <row r="9" spans="1:6" s="20" customFormat="1" ht="16.5" x14ac:dyDescent="0.3">
      <c r="B9" s="29" t="s">
        <v>265</v>
      </c>
      <c r="C9" s="29" t="s">
        <v>266</v>
      </c>
      <c r="D9" s="29" t="s">
        <v>298</v>
      </c>
      <c r="E9" s="35" t="s">
        <v>297</v>
      </c>
      <c r="F9" s="34" t="s">
        <v>267</v>
      </c>
    </row>
    <row r="10" spans="1:6" s="20" customFormat="1" ht="24" customHeight="1" x14ac:dyDescent="0.25">
      <c r="B10" s="32"/>
      <c r="C10" s="502" t="s">
        <v>300</v>
      </c>
      <c r="D10" s="502"/>
      <c r="E10" s="32"/>
      <c r="F10" s="37"/>
    </row>
    <row r="11" spans="1:6" s="20" customFormat="1" ht="15.75" x14ac:dyDescent="0.25">
      <c r="B11" s="33"/>
      <c r="C11" s="33"/>
      <c r="D11" s="33"/>
      <c r="E11" s="33"/>
      <c r="F11" s="38"/>
    </row>
    <row r="12" spans="1:6" x14ac:dyDescent="0.25">
      <c r="B12" s="21">
        <v>1</v>
      </c>
      <c r="C12" s="22" t="s">
        <v>55</v>
      </c>
      <c r="D12" s="22" t="s">
        <v>271</v>
      </c>
      <c r="E12" s="22" t="s">
        <v>274</v>
      </c>
      <c r="F12" s="39"/>
    </row>
    <row r="13" spans="1:6" x14ac:dyDescent="0.25">
      <c r="B13" s="21">
        <v>2</v>
      </c>
      <c r="C13" s="22" t="s">
        <v>132</v>
      </c>
      <c r="D13" s="22" t="s">
        <v>0</v>
      </c>
      <c r="E13" s="22" t="s">
        <v>274</v>
      </c>
      <c r="F13" s="39"/>
    </row>
    <row r="14" spans="1:6" x14ac:dyDescent="0.25">
      <c r="B14" s="21">
        <v>3</v>
      </c>
      <c r="C14" s="22" t="s">
        <v>133</v>
      </c>
      <c r="D14" s="22" t="s">
        <v>112</v>
      </c>
      <c r="E14" s="22" t="s">
        <v>274</v>
      </c>
      <c r="F14" s="39"/>
    </row>
    <row r="15" spans="1:6" x14ac:dyDescent="0.25">
      <c r="B15" s="21">
        <v>4</v>
      </c>
      <c r="C15" s="22" t="s">
        <v>156</v>
      </c>
      <c r="D15" s="22" t="s">
        <v>273</v>
      </c>
      <c r="E15" s="22" t="s">
        <v>274</v>
      </c>
      <c r="F15" s="39"/>
    </row>
    <row r="16" spans="1:6" x14ac:dyDescent="0.25">
      <c r="B16" s="21">
        <v>5</v>
      </c>
      <c r="C16" s="22" t="s">
        <v>155</v>
      </c>
      <c r="D16" s="22" t="s">
        <v>145</v>
      </c>
      <c r="E16" s="22" t="s">
        <v>274</v>
      </c>
      <c r="F16" s="39"/>
    </row>
    <row r="17" spans="2:6" x14ac:dyDescent="0.25">
      <c r="B17" s="21">
        <v>6</v>
      </c>
      <c r="C17" s="22" t="s">
        <v>268</v>
      </c>
      <c r="D17" s="22" t="s">
        <v>280</v>
      </c>
      <c r="E17" s="22" t="s">
        <v>275</v>
      </c>
      <c r="F17" s="42" t="s">
        <v>311</v>
      </c>
    </row>
    <row r="18" spans="2:6" x14ac:dyDescent="0.25">
      <c r="B18" s="21">
        <v>7</v>
      </c>
      <c r="C18" s="22" t="s">
        <v>269</v>
      </c>
      <c r="D18" s="22" t="s">
        <v>281</v>
      </c>
      <c r="E18" s="22" t="s">
        <v>274</v>
      </c>
      <c r="F18" s="39"/>
    </row>
    <row r="19" spans="2:6" s="20" customFormat="1" ht="24" customHeight="1" x14ac:dyDescent="0.25">
      <c r="B19" s="32"/>
      <c r="C19" s="502" t="s">
        <v>301</v>
      </c>
      <c r="D19" s="502"/>
      <c r="E19" s="32"/>
      <c r="F19" s="37"/>
    </row>
    <row r="20" spans="2:6" s="20" customFormat="1" ht="15.75" x14ac:dyDescent="0.25">
      <c r="B20" s="33"/>
      <c r="C20" s="33"/>
      <c r="D20" s="33"/>
      <c r="E20" s="33"/>
      <c r="F20" s="38"/>
    </row>
    <row r="21" spans="2:6" x14ac:dyDescent="0.25">
      <c r="B21" s="21">
        <v>8</v>
      </c>
      <c r="C21" s="22" t="s">
        <v>179</v>
      </c>
      <c r="D21" s="22" t="s">
        <v>157</v>
      </c>
      <c r="E21" s="22" t="s">
        <v>274</v>
      </c>
      <c r="F21" s="39"/>
    </row>
    <row r="22" spans="2:6" x14ac:dyDescent="0.25">
      <c r="B22" s="21">
        <v>9</v>
      </c>
      <c r="C22" s="22" t="s">
        <v>178</v>
      </c>
      <c r="D22" s="22" t="s">
        <v>158</v>
      </c>
      <c r="E22" s="22" t="s">
        <v>274</v>
      </c>
      <c r="F22" s="39"/>
    </row>
    <row r="23" spans="2:6" x14ac:dyDescent="0.25">
      <c r="B23" s="21">
        <v>10</v>
      </c>
      <c r="C23" s="22" t="s">
        <v>210</v>
      </c>
      <c r="D23" s="22" t="s">
        <v>180</v>
      </c>
      <c r="E23" s="22" t="s">
        <v>274</v>
      </c>
      <c r="F23" s="39"/>
    </row>
    <row r="24" spans="2:6" ht="13.5" customHeight="1" x14ac:dyDescent="0.25">
      <c r="B24" s="27">
        <v>11</v>
      </c>
      <c r="C24" s="23" t="s">
        <v>229</v>
      </c>
      <c r="D24" s="23" t="s">
        <v>211</v>
      </c>
      <c r="E24" s="23" t="s">
        <v>274</v>
      </c>
      <c r="F24" s="40" t="s">
        <v>312</v>
      </c>
    </row>
    <row r="25" spans="2:6" ht="13.5" customHeight="1" x14ac:dyDescent="0.25">
      <c r="B25" s="26"/>
      <c r="C25" s="24"/>
      <c r="D25" s="24" t="s">
        <v>276</v>
      </c>
      <c r="E25" s="24"/>
      <c r="F25" s="41"/>
    </row>
    <row r="26" spans="2:6" x14ac:dyDescent="0.25">
      <c r="B26" s="27">
        <v>12</v>
      </c>
      <c r="C26" s="23" t="s">
        <v>270</v>
      </c>
      <c r="D26" s="23" t="s">
        <v>211</v>
      </c>
      <c r="E26" s="23" t="s">
        <v>274</v>
      </c>
      <c r="F26" s="40" t="s">
        <v>313</v>
      </c>
    </row>
    <row r="27" spans="2:6" x14ac:dyDescent="0.25">
      <c r="B27" s="26"/>
      <c r="C27" s="24"/>
      <c r="D27" s="24" t="s">
        <v>251</v>
      </c>
      <c r="E27" s="24"/>
      <c r="F27" s="41"/>
    </row>
    <row r="28" spans="2:6" x14ac:dyDescent="0.25">
      <c r="B28" s="21">
        <v>13</v>
      </c>
      <c r="C28" s="23" t="s">
        <v>244</v>
      </c>
      <c r="D28" s="23" t="s">
        <v>287</v>
      </c>
      <c r="E28" s="23" t="s">
        <v>288</v>
      </c>
      <c r="F28" s="42" t="s">
        <v>296</v>
      </c>
    </row>
    <row r="29" spans="2:6" x14ac:dyDescent="0.25">
      <c r="B29" s="21">
        <v>14</v>
      </c>
      <c r="C29" s="22" t="s">
        <v>279</v>
      </c>
      <c r="D29" s="22" t="s">
        <v>289</v>
      </c>
      <c r="E29" s="23" t="s">
        <v>288</v>
      </c>
      <c r="F29" s="42" t="s">
        <v>296</v>
      </c>
    </row>
    <row r="30" spans="2:6" x14ac:dyDescent="0.25">
      <c r="B30" s="21">
        <v>15</v>
      </c>
      <c r="C30" s="22" t="s">
        <v>282</v>
      </c>
      <c r="D30" s="22" t="s">
        <v>290</v>
      </c>
      <c r="E30" s="23" t="s">
        <v>288</v>
      </c>
      <c r="F30" s="43"/>
    </row>
    <row r="31" spans="2:6" s="20" customFormat="1" ht="24" customHeight="1" x14ac:dyDescent="0.25">
      <c r="B31" s="32"/>
      <c r="C31" s="502" t="s">
        <v>302</v>
      </c>
      <c r="D31" s="502"/>
      <c r="E31" s="32"/>
      <c r="F31" s="44"/>
    </row>
    <row r="32" spans="2:6" s="20" customFormat="1" ht="15.75" x14ac:dyDescent="0.25">
      <c r="B32" s="33"/>
      <c r="C32" s="33"/>
      <c r="D32" s="33"/>
      <c r="E32" s="33"/>
      <c r="F32" s="45"/>
    </row>
    <row r="33" spans="2:6" x14ac:dyDescent="0.25">
      <c r="B33" s="27">
        <v>16</v>
      </c>
      <c r="C33" s="23" t="s">
        <v>286</v>
      </c>
      <c r="D33" s="23" t="s">
        <v>283</v>
      </c>
      <c r="E33" s="23" t="s">
        <v>284</v>
      </c>
      <c r="F33" s="42" t="s">
        <v>295</v>
      </c>
    </row>
    <row r="34" spans="2:6" x14ac:dyDescent="0.25">
      <c r="B34" s="26"/>
      <c r="C34" s="24"/>
      <c r="D34" s="24" t="s">
        <v>285</v>
      </c>
      <c r="E34" s="24"/>
      <c r="F34" s="46"/>
    </row>
    <row r="35" spans="2:6" x14ac:dyDescent="0.25">
      <c r="B35" s="21">
        <v>17</v>
      </c>
      <c r="C35" s="22" t="s">
        <v>291</v>
      </c>
      <c r="D35" s="22" t="s">
        <v>292</v>
      </c>
      <c r="E35" s="23" t="s">
        <v>284</v>
      </c>
      <c r="F35" s="42" t="s">
        <v>295</v>
      </c>
    </row>
    <row r="36" spans="2:6" ht="16.5" x14ac:dyDescent="0.3">
      <c r="B36" s="21">
        <v>18</v>
      </c>
      <c r="C36" s="22" t="s">
        <v>294</v>
      </c>
      <c r="D36" s="28" t="s">
        <v>293</v>
      </c>
      <c r="E36" s="22" t="s">
        <v>284</v>
      </c>
      <c r="F36" s="36"/>
    </row>
    <row r="37" spans="2:6" s="20" customFormat="1" ht="24" customHeight="1" x14ac:dyDescent="0.25">
      <c r="B37" s="32"/>
      <c r="C37" s="502" t="s">
        <v>303</v>
      </c>
      <c r="D37" s="502"/>
      <c r="E37" s="32"/>
      <c r="F37" s="37"/>
    </row>
    <row r="38" spans="2:6" s="20" customFormat="1" ht="15.75" x14ac:dyDescent="0.25">
      <c r="B38" s="47"/>
      <c r="C38" s="49" t="s">
        <v>304</v>
      </c>
      <c r="D38" s="49"/>
      <c r="E38" s="47"/>
      <c r="F38" s="48"/>
    </row>
    <row r="39" spans="2:6" x14ac:dyDescent="0.25">
      <c r="C39" s="50" t="s">
        <v>305</v>
      </c>
    </row>
  </sheetData>
  <mergeCells count="9">
    <mergeCell ref="C31:D31"/>
    <mergeCell ref="C37:D37"/>
    <mergeCell ref="A1:F1"/>
    <mergeCell ref="A2:F2"/>
    <mergeCell ref="A3:F3"/>
    <mergeCell ref="A4:F4"/>
    <mergeCell ref="C10:D10"/>
    <mergeCell ref="C19:D19"/>
    <mergeCell ref="A5:F5"/>
  </mergeCells>
  <pageMargins left="0.22" right="0.22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B1" workbookViewId="0">
      <selection activeCell="H29" sqref="H29"/>
    </sheetView>
  </sheetViews>
  <sheetFormatPr baseColWidth="10" defaultRowHeight="15" x14ac:dyDescent="0.25"/>
  <cols>
    <col min="1" max="1" width="0.5703125" hidden="1" customWidth="1"/>
    <col min="2" max="2" width="3.28515625" customWidth="1"/>
    <col min="4" max="4" width="64.42578125" customWidth="1"/>
  </cols>
  <sheetData>
    <row r="1" spans="1:4" ht="15" customHeight="1" x14ac:dyDescent="0.25">
      <c r="A1" s="503" t="s">
        <v>277</v>
      </c>
      <c r="B1" s="503"/>
      <c r="C1" s="503"/>
      <c r="D1" s="503"/>
    </row>
    <row r="2" spans="1:4" ht="15" customHeight="1" x14ac:dyDescent="0.25">
      <c r="A2" s="503" t="s">
        <v>278</v>
      </c>
      <c r="B2" s="503"/>
      <c r="C2" s="503"/>
      <c r="D2" s="503"/>
    </row>
    <row r="3" spans="1:4" x14ac:dyDescent="0.25">
      <c r="A3" s="475" t="s">
        <v>307</v>
      </c>
      <c r="B3" s="475"/>
      <c r="C3" s="475"/>
      <c r="D3" s="475"/>
    </row>
    <row r="4" spans="1:4" x14ac:dyDescent="0.25">
      <c r="A4" s="475" t="s">
        <v>309</v>
      </c>
      <c r="B4" s="475"/>
      <c r="C4" s="475"/>
      <c r="D4" s="475"/>
    </row>
    <row r="5" spans="1:4" x14ac:dyDescent="0.25">
      <c r="A5" s="475" t="s">
        <v>310</v>
      </c>
      <c r="B5" s="475"/>
      <c r="C5" s="475"/>
      <c r="D5" s="475"/>
    </row>
    <row r="6" spans="1:4" x14ac:dyDescent="0.25">
      <c r="D6" s="25"/>
    </row>
    <row r="7" spans="1:4" x14ac:dyDescent="0.25">
      <c r="C7" s="30" t="s">
        <v>299</v>
      </c>
      <c r="D7" s="31"/>
    </row>
    <row r="8" spans="1:4" x14ac:dyDescent="0.25">
      <c r="D8" s="25"/>
    </row>
    <row r="9" spans="1:4" s="20" customFormat="1" ht="15.75" x14ac:dyDescent="0.25">
      <c r="B9" s="29" t="s">
        <v>265</v>
      </c>
      <c r="C9" s="29" t="s">
        <v>266</v>
      </c>
      <c r="D9" s="29" t="s">
        <v>298</v>
      </c>
    </row>
    <row r="10" spans="1:4" s="20" customFormat="1" ht="24" customHeight="1" x14ac:dyDescent="0.25">
      <c r="B10" s="32"/>
      <c r="C10" s="502" t="s">
        <v>300</v>
      </c>
      <c r="D10" s="502"/>
    </row>
    <row r="11" spans="1:4" s="20" customFormat="1" ht="15.75" x14ac:dyDescent="0.25">
      <c r="B11" s="33"/>
      <c r="C11" s="33"/>
      <c r="D11" s="33"/>
    </row>
    <row r="12" spans="1:4" x14ac:dyDescent="0.25">
      <c r="B12" s="21">
        <v>1</v>
      </c>
      <c r="C12" s="22" t="s">
        <v>55</v>
      </c>
      <c r="D12" s="22" t="s">
        <v>271</v>
      </c>
    </row>
    <row r="13" spans="1:4" x14ac:dyDescent="0.25">
      <c r="B13" s="21">
        <v>2</v>
      </c>
      <c r="C13" s="22" t="s">
        <v>132</v>
      </c>
      <c r="D13" s="22" t="s">
        <v>272</v>
      </c>
    </row>
    <row r="14" spans="1:4" x14ac:dyDescent="0.25">
      <c r="B14" s="21">
        <v>3</v>
      </c>
      <c r="C14" s="22" t="s">
        <v>133</v>
      </c>
      <c r="D14" s="22" t="s">
        <v>112</v>
      </c>
    </row>
    <row r="15" spans="1:4" x14ac:dyDescent="0.25">
      <c r="B15" s="21">
        <v>4</v>
      </c>
      <c r="C15" s="22" t="s">
        <v>156</v>
      </c>
      <c r="D15" s="22" t="s">
        <v>273</v>
      </c>
    </row>
    <row r="16" spans="1:4" x14ac:dyDescent="0.25">
      <c r="B16" s="21">
        <v>5</v>
      </c>
      <c r="C16" s="22" t="s">
        <v>155</v>
      </c>
      <c r="D16" s="22" t="s">
        <v>145</v>
      </c>
    </row>
    <row r="17" spans="2:4" x14ac:dyDescent="0.25">
      <c r="B17" s="21">
        <v>6</v>
      </c>
      <c r="C17" s="22" t="s">
        <v>268</v>
      </c>
      <c r="D17" s="22" t="s">
        <v>280</v>
      </c>
    </row>
    <row r="18" spans="2:4" x14ac:dyDescent="0.25">
      <c r="B18" s="21">
        <v>7</v>
      </c>
      <c r="C18" s="22" t="s">
        <v>269</v>
      </c>
      <c r="D18" s="22" t="s">
        <v>281</v>
      </c>
    </row>
    <row r="19" spans="2:4" x14ac:dyDescent="0.25">
      <c r="B19" s="21">
        <v>8</v>
      </c>
      <c r="C19" s="22" t="s">
        <v>179</v>
      </c>
      <c r="D19" s="22" t="s">
        <v>157</v>
      </c>
    </row>
    <row r="20" spans="2:4" x14ac:dyDescent="0.25">
      <c r="B20" s="21">
        <v>9</v>
      </c>
      <c r="C20" s="22" t="s">
        <v>178</v>
      </c>
      <c r="D20" s="22" t="s">
        <v>158</v>
      </c>
    </row>
    <row r="21" spans="2:4" s="20" customFormat="1" ht="24" customHeight="1" x14ac:dyDescent="0.25">
      <c r="B21" s="32"/>
      <c r="C21" s="502" t="s">
        <v>301</v>
      </c>
      <c r="D21" s="502"/>
    </row>
    <row r="22" spans="2:4" s="20" customFormat="1" ht="15.75" x14ac:dyDescent="0.25">
      <c r="B22" s="33"/>
      <c r="C22" s="33"/>
      <c r="D22" s="33"/>
    </row>
    <row r="23" spans="2:4" x14ac:dyDescent="0.25">
      <c r="B23" s="21">
        <v>10</v>
      </c>
      <c r="C23" s="22" t="s">
        <v>314</v>
      </c>
      <c r="D23" s="22" t="s">
        <v>180</v>
      </c>
    </row>
    <row r="24" spans="2:4" ht="13.5" customHeight="1" x14ac:dyDescent="0.25">
      <c r="B24" s="27">
        <v>11</v>
      </c>
      <c r="C24" s="23" t="s">
        <v>315</v>
      </c>
      <c r="D24" s="23" t="s">
        <v>211</v>
      </c>
    </row>
    <row r="25" spans="2:4" ht="13.5" customHeight="1" x14ac:dyDescent="0.25">
      <c r="B25" s="26"/>
      <c r="C25" s="24"/>
      <c r="D25" s="24" t="s">
        <v>276</v>
      </c>
    </row>
    <row r="26" spans="2:4" x14ac:dyDescent="0.25">
      <c r="B26" s="27">
        <v>12</v>
      </c>
      <c r="C26" s="23" t="s">
        <v>316</v>
      </c>
      <c r="D26" s="23" t="s">
        <v>211</v>
      </c>
    </row>
    <row r="27" spans="2:4" x14ac:dyDescent="0.25">
      <c r="B27" s="26"/>
      <c r="C27" s="24"/>
      <c r="D27" s="24" t="s">
        <v>251</v>
      </c>
    </row>
    <row r="28" spans="2:4" x14ac:dyDescent="0.25">
      <c r="B28" s="21">
        <v>13</v>
      </c>
      <c r="C28" s="23" t="s">
        <v>317</v>
      </c>
      <c r="D28" s="23" t="s">
        <v>287</v>
      </c>
    </row>
    <row r="29" spans="2:4" x14ac:dyDescent="0.25">
      <c r="B29" s="21">
        <v>14</v>
      </c>
      <c r="C29" s="22" t="s">
        <v>318</v>
      </c>
      <c r="D29" s="22" t="s">
        <v>289</v>
      </c>
    </row>
    <row r="30" spans="2:4" x14ac:dyDescent="0.25">
      <c r="B30" s="21">
        <v>15</v>
      </c>
      <c r="C30" s="22" t="s">
        <v>319</v>
      </c>
      <c r="D30" s="22" t="s">
        <v>290</v>
      </c>
    </row>
    <row r="31" spans="2:4" s="20" customFormat="1" ht="24" customHeight="1" x14ac:dyDescent="0.25">
      <c r="B31" s="32"/>
      <c r="C31" s="502" t="s">
        <v>302</v>
      </c>
      <c r="D31" s="502"/>
    </row>
    <row r="32" spans="2:4" s="20" customFormat="1" ht="15.6" x14ac:dyDescent="0.3">
      <c r="B32" s="33"/>
      <c r="C32" s="33"/>
      <c r="D32" s="33"/>
    </row>
    <row r="33" spans="2:4" x14ac:dyDescent="0.25">
      <c r="B33" s="27">
        <v>16</v>
      </c>
      <c r="C33" s="23" t="s">
        <v>320</v>
      </c>
      <c r="D33" s="23" t="s">
        <v>283</v>
      </c>
    </row>
    <row r="34" spans="2:4" ht="14.45" x14ac:dyDescent="0.3">
      <c r="B34" s="26"/>
      <c r="C34" s="24"/>
      <c r="D34" s="24" t="s">
        <v>285</v>
      </c>
    </row>
    <row r="35" spans="2:4" x14ac:dyDescent="0.25">
      <c r="B35" s="21">
        <v>17</v>
      </c>
      <c r="C35" s="22" t="s">
        <v>321</v>
      </c>
      <c r="D35" s="22" t="s">
        <v>292</v>
      </c>
    </row>
    <row r="36" spans="2:4" ht="14.45" x14ac:dyDescent="0.3">
      <c r="B36" s="21">
        <v>18</v>
      </c>
      <c r="C36" s="22" t="s">
        <v>322</v>
      </c>
      <c r="D36" s="28" t="s">
        <v>293</v>
      </c>
    </row>
    <row r="37" spans="2:4" s="20" customFormat="1" ht="24" customHeight="1" x14ac:dyDescent="0.25">
      <c r="B37" s="32"/>
      <c r="C37" s="502" t="s">
        <v>303</v>
      </c>
      <c r="D37" s="502"/>
    </row>
    <row r="38" spans="2:4" s="20" customFormat="1" ht="15.75" x14ac:dyDescent="0.25">
      <c r="B38" s="47"/>
      <c r="C38" s="53" t="s">
        <v>304</v>
      </c>
      <c r="D38" s="49"/>
    </row>
    <row r="39" spans="2:4" x14ac:dyDescent="0.25">
      <c r="C39" s="50" t="s">
        <v>305</v>
      </c>
    </row>
  </sheetData>
  <mergeCells count="9">
    <mergeCell ref="C21:D21"/>
    <mergeCell ref="C31:D31"/>
    <mergeCell ref="C37:D37"/>
    <mergeCell ref="A1:D1"/>
    <mergeCell ref="A2:D2"/>
    <mergeCell ref="A3:D3"/>
    <mergeCell ref="A4:D4"/>
    <mergeCell ref="A5:D5"/>
    <mergeCell ref="C10:D10"/>
  </mergeCells>
  <pageMargins left="1.1100000000000001" right="0.2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workbookViewId="0">
      <selection activeCell="B16" sqref="B16"/>
    </sheetView>
  </sheetViews>
  <sheetFormatPr baseColWidth="10" defaultColWidth="11.42578125" defaultRowHeight="15.75" x14ac:dyDescent="0.25"/>
  <cols>
    <col min="1" max="1" width="1.5703125" style="95" customWidth="1"/>
    <col min="2" max="2" width="101.7109375" style="95" bestFit="1" customWidth="1"/>
    <col min="3" max="3" width="18.42578125" style="95" customWidth="1"/>
    <col min="4" max="4" width="18" style="95" customWidth="1"/>
    <col min="5" max="16384" width="11.42578125" style="96"/>
  </cols>
  <sheetData>
    <row r="1" spans="1:7" s="1" customFormat="1" ht="15" x14ac:dyDescent="0.25">
      <c r="A1" s="426" t="s">
        <v>249</v>
      </c>
      <c r="B1" s="426"/>
      <c r="C1" s="426"/>
      <c r="D1" s="426"/>
      <c r="E1" s="69"/>
      <c r="G1" s="68"/>
    </row>
    <row r="2" spans="1:7" x14ac:dyDescent="0.25">
      <c r="A2" s="424" t="s">
        <v>382</v>
      </c>
      <c r="B2" s="424"/>
      <c r="C2" s="424"/>
      <c r="D2" s="424"/>
    </row>
    <row r="3" spans="1:7" x14ac:dyDescent="0.25">
      <c r="A3" s="424" t="s">
        <v>0</v>
      </c>
      <c r="B3" s="424"/>
      <c r="C3" s="424"/>
      <c r="D3" s="424"/>
    </row>
    <row r="4" spans="1:7" x14ac:dyDescent="0.25">
      <c r="A4" s="424" t="s">
        <v>248</v>
      </c>
      <c r="B4" s="424"/>
      <c r="C4" s="424"/>
      <c r="D4" s="424"/>
    </row>
    <row r="5" spans="1:7" s="95" customFormat="1" thickBot="1" x14ac:dyDescent="0.3">
      <c r="A5" s="425" t="s">
        <v>144</v>
      </c>
      <c r="B5" s="425"/>
      <c r="C5" s="425"/>
      <c r="D5" s="425"/>
    </row>
    <row r="6" spans="1:7" x14ac:dyDescent="0.25">
      <c r="A6" s="114"/>
      <c r="B6" s="115"/>
      <c r="C6" s="116">
        <v>2014</v>
      </c>
      <c r="D6" s="117" t="s">
        <v>383</v>
      </c>
    </row>
    <row r="7" spans="1:7" x14ac:dyDescent="0.25">
      <c r="A7" s="98" t="s">
        <v>1</v>
      </c>
      <c r="B7" s="99"/>
      <c r="C7" s="110"/>
      <c r="D7" s="100"/>
    </row>
    <row r="8" spans="1:7" x14ac:dyDescent="0.25">
      <c r="A8" s="101" t="s">
        <v>2</v>
      </c>
      <c r="B8" s="102"/>
      <c r="C8" s="111"/>
      <c r="D8" s="103"/>
    </row>
    <row r="9" spans="1:7" x14ac:dyDescent="0.25">
      <c r="A9" s="97"/>
      <c r="B9" s="112" t="s">
        <v>3</v>
      </c>
      <c r="C9" s="330">
        <v>754423</v>
      </c>
      <c r="D9" s="331">
        <v>1357801</v>
      </c>
    </row>
    <row r="10" spans="1:7" x14ac:dyDescent="0.25">
      <c r="A10" s="97"/>
      <c r="B10" s="112" t="s">
        <v>4</v>
      </c>
      <c r="C10" s="330"/>
      <c r="D10" s="331"/>
    </row>
    <row r="11" spans="1:7" x14ac:dyDescent="0.25">
      <c r="A11" s="97"/>
      <c r="B11" s="112" t="s">
        <v>5</v>
      </c>
      <c r="C11" s="332"/>
      <c r="D11" s="333"/>
    </row>
    <row r="12" spans="1:7" x14ac:dyDescent="0.25">
      <c r="A12" s="97"/>
      <c r="B12" s="112" t="s">
        <v>6</v>
      </c>
      <c r="C12" s="332"/>
      <c r="D12" s="333"/>
    </row>
    <row r="13" spans="1:7" ht="18.75" x14ac:dyDescent="0.25">
      <c r="A13" s="97"/>
      <c r="B13" s="112" t="s">
        <v>246</v>
      </c>
      <c r="C13" s="332"/>
      <c r="D13" s="333">
        <v>1300000</v>
      </c>
    </row>
    <row r="14" spans="1:7" x14ac:dyDescent="0.25">
      <c r="A14" s="97"/>
      <c r="B14" s="112" t="s">
        <v>7</v>
      </c>
      <c r="C14" s="332"/>
      <c r="D14" s="333"/>
    </row>
    <row r="15" spans="1:7" x14ac:dyDescent="0.25">
      <c r="A15" s="97"/>
      <c r="B15" s="112" t="s">
        <v>8</v>
      </c>
      <c r="C15" s="332"/>
      <c r="D15" s="333"/>
    </row>
    <row r="16" spans="1:7" x14ac:dyDescent="0.25">
      <c r="A16" s="97"/>
      <c r="B16" s="112" t="s">
        <v>9</v>
      </c>
      <c r="C16" s="332"/>
      <c r="D16" s="333"/>
    </row>
    <row r="17" spans="1:4" x14ac:dyDescent="0.25">
      <c r="A17" s="101" t="s">
        <v>10</v>
      </c>
      <c r="B17" s="102"/>
      <c r="C17" s="330"/>
      <c r="D17" s="331"/>
    </row>
    <row r="18" spans="1:4" x14ac:dyDescent="0.25">
      <c r="A18" s="97"/>
      <c r="B18" s="112" t="s">
        <v>11</v>
      </c>
      <c r="C18" s="332"/>
      <c r="D18" s="333">
        <v>1165256</v>
      </c>
    </row>
    <row r="19" spans="1:4" x14ac:dyDescent="0.25">
      <c r="A19" s="97"/>
      <c r="B19" s="112" t="s">
        <v>12</v>
      </c>
      <c r="C19" s="330">
        <v>7916553</v>
      </c>
      <c r="D19" s="331">
        <v>37997438</v>
      </c>
    </row>
    <row r="20" spans="1:4" x14ac:dyDescent="0.25">
      <c r="A20" s="101" t="s">
        <v>13</v>
      </c>
      <c r="B20" s="102"/>
      <c r="C20" s="330"/>
      <c r="D20" s="331"/>
    </row>
    <row r="21" spans="1:4" x14ac:dyDescent="0.25">
      <c r="A21" s="97"/>
      <c r="B21" s="112" t="s">
        <v>14</v>
      </c>
      <c r="C21" s="330">
        <v>845</v>
      </c>
      <c r="D21" s="331">
        <v>57039</v>
      </c>
    </row>
    <row r="22" spans="1:4" x14ac:dyDescent="0.25">
      <c r="A22" s="97"/>
      <c r="B22" s="112" t="s">
        <v>15</v>
      </c>
      <c r="C22" s="330"/>
      <c r="D22" s="331"/>
    </row>
    <row r="23" spans="1:4" x14ac:dyDescent="0.25">
      <c r="A23" s="97"/>
      <c r="B23" s="112" t="s">
        <v>16</v>
      </c>
      <c r="C23" s="330"/>
      <c r="D23" s="331"/>
    </row>
    <row r="24" spans="1:4" x14ac:dyDescent="0.25">
      <c r="A24" s="97"/>
      <c r="B24" s="112" t="s">
        <v>17</v>
      </c>
      <c r="C24" s="330"/>
      <c r="D24" s="331"/>
    </row>
    <row r="25" spans="1:4" x14ac:dyDescent="0.25">
      <c r="A25" s="97"/>
      <c r="B25" s="112" t="s">
        <v>18</v>
      </c>
      <c r="C25" s="330">
        <v>95</v>
      </c>
      <c r="D25" s="331">
        <v>3</v>
      </c>
    </row>
    <row r="26" spans="1:4" x14ac:dyDescent="0.25">
      <c r="A26" s="97"/>
      <c r="B26" s="110"/>
      <c r="C26" s="330"/>
      <c r="D26" s="331"/>
    </row>
    <row r="27" spans="1:4" x14ac:dyDescent="0.25">
      <c r="A27" s="104" t="s">
        <v>19</v>
      </c>
      <c r="B27" s="105"/>
      <c r="C27" s="334">
        <f>SUM(C9:C26)</f>
        <v>8671916</v>
      </c>
      <c r="D27" s="335">
        <f>SUM(D9:D26)</f>
        <v>41877537</v>
      </c>
    </row>
    <row r="28" spans="1:4" x14ac:dyDescent="0.25">
      <c r="A28" s="97"/>
      <c r="B28" s="110"/>
      <c r="C28" s="330"/>
      <c r="D28" s="331"/>
    </row>
    <row r="29" spans="1:4" x14ac:dyDescent="0.25">
      <c r="A29" s="98" t="s">
        <v>20</v>
      </c>
      <c r="B29" s="99"/>
      <c r="C29" s="330"/>
      <c r="D29" s="331"/>
    </row>
    <row r="30" spans="1:4" x14ac:dyDescent="0.25">
      <c r="A30" s="101" t="s">
        <v>21</v>
      </c>
      <c r="B30" s="102"/>
      <c r="C30" s="330"/>
      <c r="D30" s="331"/>
    </row>
    <row r="31" spans="1:4" x14ac:dyDescent="0.25">
      <c r="A31" s="97"/>
      <c r="B31" s="112" t="s">
        <v>22</v>
      </c>
      <c r="C31" s="330">
        <v>6376766</v>
      </c>
      <c r="D31" s="331">
        <v>30189634</v>
      </c>
    </row>
    <row r="32" spans="1:4" x14ac:dyDescent="0.25">
      <c r="A32" s="97"/>
      <c r="B32" s="112" t="s">
        <v>23</v>
      </c>
      <c r="C32" s="330">
        <v>112893</v>
      </c>
      <c r="D32" s="331">
        <v>987505</v>
      </c>
    </row>
    <row r="33" spans="1:4" x14ac:dyDescent="0.25">
      <c r="A33" s="97"/>
      <c r="B33" s="112" t="s">
        <v>24</v>
      </c>
      <c r="C33" s="330">
        <v>553639</v>
      </c>
      <c r="D33" s="331">
        <v>3805864</v>
      </c>
    </row>
    <row r="34" spans="1:4" x14ac:dyDescent="0.25">
      <c r="A34" s="101" t="s">
        <v>12</v>
      </c>
      <c r="B34" s="102"/>
      <c r="C34" s="330"/>
      <c r="D34" s="331"/>
    </row>
    <row r="35" spans="1:4" x14ac:dyDescent="0.25">
      <c r="A35" s="97"/>
      <c r="B35" s="112" t="s">
        <v>25</v>
      </c>
      <c r="C35" s="330"/>
      <c r="D35" s="331"/>
    </row>
    <row r="36" spans="1:4" x14ac:dyDescent="0.25">
      <c r="A36" s="97"/>
      <c r="B36" s="112" t="s">
        <v>26</v>
      </c>
      <c r="C36" s="330"/>
      <c r="D36" s="331"/>
    </row>
    <row r="37" spans="1:4" x14ac:dyDescent="0.25">
      <c r="A37" s="97"/>
      <c r="B37" s="112" t="s">
        <v>27</v>
      </c>
      <c r="C37" s="330"/>
      <c r="D37" s="331"/>
    </row>
    <row r="38" spans="1:4" x14ac:dyDescent="0.25">
      <c r="A38" s="97"/>
      <c r="B38" s="112" t="s">
        <v>28</v>
      </c>
      <c r="C38" s="330">
        <v>604750</v>
      </c>
      <c r="D38" s="331">
        <v>2847368</v>
      </c>
    </row>
    <row r="39" spans="1:4" x14ac:dyDescent="0.25">
      <c r="A39" s="97"/>
      <c r="B39" s="112" t="s">
        <v>29</v>
      </c>
      <c r="C39" s="330"/>
      <c r="D39" s="331"/>
    </row>
    <row r="40" spans="1:4" x14ac:dyDescent="0.25">
      <c r="A40" s="97"/>
      <c r="B40" s="112" t="s">
        <v>30</v>
      </c>
      <c r="C40" s="330"/>
      <c r="D40" s="331"/>
    </row>
    <row r="41" spans="1:4" x14ac:dyDescent="0.25">
      <c r="A41" s="97"/>
      <c r="B41" s="112" t="s">
        <v>31</v>
      </c>
      <c r="C41" s="330"/>
      <c r="D41" s="331"/>
    </row>
    <row r="42" spans="1:4" x14ac:dyDescent="0.25">
      <c r="A42" s="97"/>
      <c r="B42" s="112" t="s">
        <v>32</v>
      </c>
      <c r="C42" s="330"/>
      <c r="D42" s="331"/>
    </row>
    <row r="43" spans="1:4" x14ac:dyDescent="0.25">
      <c r="A43" s="97"/>
      <c r="B43" s="112" t="s">
        <v>33</v>
      </c>
      <c r="C43" s="330"/>
      <c r="D43" s="331"/>
    </row>
    <row r="44" spans="1:4" x14ac:dyDescent="0.25">
      <c r="A44" s="101" t="s">
        <v>34</v>
      </c>
      <c r="B44" s="102"/>
      <c r="C44" s="330"/>
      <c r="D44" s="331"/>
    </row>
    <row r="45" spans="1:4" x14ac:dyDescent="0.25">
      <c r="A45" s="97"/>
      <c r="B45" s="112" t="s">
        <v>35</v>
      </c>
      <c r="C45" s="330"/>
      <c r="D45" s="331"/>
    </row>
    <row r="46" spans="1:4" x14ac:dyDescent="0.25">
      <c r="A46" s="97"/>
      <c r="B46" s="112" t="s">
        <v>36</v>
      </c>
      <c r="C46" s="330"/>
      <c r="D46" s="331"/>
    </row>
    <row r="47" spans="1:4" x14ac:dyDescent="0.25">
      <c r="A47" s="97"/>
      <c r="B47" s="112" t="s">
        <v>37</v>
      </c>
      <c r="C47" s="330"/>
      <c r="D47" s="331"/>
    </row>
    <row r="48" spans="1:4" x14ac:dyDescent="0.25">
      <c r="A48" s="101" t="s">
        <v>38</v>
      </c>
      <c r="B48" s="102"/>
      <c r="C48" s="330"/>
      <c r="D48" s="331"/>
    </row>
    <row r="49" spans="1:4" x14ac:dyDescent="0.25">
      <c r="A49" s="97"/>
      <c r="B49" s="112" t="s">
        <v>39</v>
      </c>
      <c r="C49" s="330"/>
      <c r="D49" s="331"/>
    </row>
    <row r="50" spans="1:4" x14ac:dyDescent="0.25">
      <c r="A50" s="97"/>
      <c r="B50" s="112" t="s">
        <v>40</v>
      </c>
      <c r="C50" s="330"/>
      <c r="D50" s="331"/>
    </row>
    <row r="51" spans="1:4" x14ac:dyDescent="0.25">
      <c r="A51" s="97"/>
      <c r="B51" s="112" t="s">
        <v>41</v>
      </c>
      <c r="C51" s="330"/>
      <c r="D51" s="331"/>
    </row>
    <row r="52" spans="1:4" x14ac:dyDescent="0.25">
      <c r="A52" s="97"/>
      <c r="B52" s="112" t="s">
        <v>42</v>
      </c>
      <c r="C52" s="330"/>
      <c r="D52" s="331"/>
    </row>
    <row r="53" spans="1:4" x14ac:dyDescent="0.25">
      <c r="A53" s="97"/>
      <c r="B53" s="112" t="s">
        <v>43</v>
      </c>
      <c r="C53" s="330"/>
      <c r="D53" s="331"/>
    </row>
    <row r="54" spans="1:4" x14ac:dyDescent="0.25">
      <c r="A54" s="101" t="s">
        <v>44</v>
      </c>
      <c r="B54" s="102"/>
      <c r="C54" s="332"/>
      <c r="D54" s="333"/>
    </row>
    <row r="55" spans="1:4" x14ac:dyDescent="0.25">
      <c r="A55" s="97"/>
      <c r="B55" s="112" t="s">
        <v>45</v>
      </c>
      <c r="C55" s="332">
        <v>112888</v>
      </c>
      <c r="D55" s="333">
        <v>4389978</v>
      </c>
    </row>
    <row r="56" spans="1:4" x14ac:dyDescent="0.25">
      <c r="A56" s="97"/>
      <c r="B56" s="112" t="s">
        <v>46</v>
      </c>
      <c r="C56" s="332"/>
      <c r="D56" s="333"/>
    </row>
    <row r="57" spans="1:4" x14ac:dyDescent="0.25">
      <c r="A57" s="97"/>
      <c r="B57" s="112" t="s">
        <v>47</v>
      </c>
      <c r="C57" s="332"/>
      <c r="D57" s="333"/>
    </row>
    <row r="58" spans="1:4" x14ac:dyDescent="0.25">
      <c r="A58" s="97"/>
      <c r="B58" s="112" t="s">
        <v>48</v>
      </c>
      <c r="C58" s="332"/>
      <c r="D58" s="333"/>
    </row>
    <row r="59" spans="1:4" x14ac:dyDescent="0.25">
      <c r="A59" s="97"/>
      <c r="B59" s="112" t="s">
        <v>49</v>
      </c>
      <c r="C59" s="332"/>
      <c r="D59" s="333"/>
    </row>
    <row r="60" spans="1:4" x14ac:dyDescent="0.25">
      <c r="A60" s="97"/>
      <c r="B60" s="112" t="s">
        <v>50</v>
      </c>
      <c r="C60" s="330">
        <f>11600+4617</f>
        <v>16217</v>
      </c>
      <c r="D60" s="331">
        <f>69600+198422</f>
        <v>268022</v>
      </c>
    </row>
    <row r="61" spans="1:4" x14ac:dyDescent="0.25">
      <c r="A61" s="101" t="s">
        <v>51</v>
      </c>
      <c r="B61" s="102"/>
      <c r="C61" s="332"/>
      <c r="D61" s="333"/>
    </row>
    <row r="62" spans="1:4" x14ac:dyDescent="0.25">
      <c r="A62" s="97"/>
      <c r="B62" s="112" t="s">
        <v>52</v>
      </c>
      <c r="C62" s="330"/>
      <c r="D62" s="331"/>
    </row>
    <row r="63" spans="1:4" x14ac:dyDescent="0.25">
      <c r="A63" s="97"/>
      <c r="B63" s="106"/>
      <c r="C63" s="330"/>
      <c r="D63" s="331"/>
    </row>
    <row r="64" spans="1:4" x14ac:dyDescent="0.25">
      <c r="A64" s="101" t="s">
        <v>53</v>
      </c>
      <c r="B64" s="102"/>
      <c r="C64" s="334">
        <f>SUM(C31:C63)</f>
        <v>7777153</v>
      </c>
      <c r="D64" s="335">
        <f>SUM(D31:D63)</f>
        <v>42488371</v>
      </c>
    </row>
    <row r="65" spans="1:4" x14ac:dyDescent="0.25">
      <c r="A65" s="97"/>
      <c r="B65" s="106"/>
      <c r="C65" s="330"/>
      <c r="D65" s="331"/>
    </row>
    <row r="66" spans="1:4" x14ac:dyDescent="0.25">
      <c r="A66" s="101" t="s">
        <v>54</v>
      </c>
      <c r="B66" s="102"/>
      <c r="C66" s="330">
        <v>914763</v>
      </c>
      <c r="D66" s="331">
        <v>-610834</v>
      </c>
    </row>
    <row r="67" spans="1:4" ht="16.5" thickBot="1" x14ac:dyDescent="0.3">
      <c r="A67" s="107"/>
      <c r="B67" s="108"/>
      <c r="C67" s="108"/>
      <c r="D67" s="109"/>
    </row>
    <row r="68" spans="1:4" ht="5.25" customHeight="1" x14ac:dyDescent="0.25"/>
    <row r="69" spans="1:4" ht="18.75" x14ac:dyDescent="0.25">
      <c r="B69" s="113" t="s">
        <v>247</v>
      </c>
    </row>
  </sheetData>
  <mergeCells count="5">
    <mergeCell ref="A2:D2"/>
    <mergeCell ref="A3:D3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C18" sqref="C18"/>
    </sheetView>
  </sheetViews>
  <sheetFormatPr baseColWidth="10" defaultColWidth="11.42578125" defaultRowHeight="14.25" x14ac:dyDescent="0.2"/>
  <cols>
    <col min="1" max="1" width="2.85546875" style="8" customWidth="1"/>
    <col min="2" max="2" width="48.140625" style="8" customWidth="1"/>
    <col min="3" max="4" width="17.5703125" style="8" customWidth="1"/>
    <col min="5" max="16384" width="11.42578125" style="8"/>
  </cols>
  <sheetData>
    <row r="1" spans="1:6" s="1" customFormat="1" ht="15" x14ac:dyDescent="0.25">
      <c r="A1" s="426" t="s">
        <v>249</v>
      </c>
      <c r="B1" s="426"/>
      <c r="C1" s="426"/>
      <c r="D1" s="426"/>
    </row>
    <row r="2" spans="1:6" s="96" customFormat="1" ht="15.75" x14ac:dyDescent="0.25">
      <c r="A2" s="424" t="s">
        <v>384</v>
      </c>
      <c r="B2" s="424"/>
      <c r="C2" s="424"/>
      <c r="D2" s="424"/>
    </row>
    <row r="3" spans="1:6" s="96" customFormat="1" ht="15.75" x14ac:dyDescent="0.25">
      <c r="A3" s="424" t="s">
        <v>112</v>
      </c>
      <c r="B3" s="424"/>
      <c r="C3" s="424"/>
      <c r="D3" s="424"/>
    </row>
    <row r="4" spans="1:6" s="96" customFormat="1" ht="15.75" x14ac:dyDescent="0.25">
      <c r="A4" s="424" t="s">
        <v>248</v>
      </c>
      <c r="B4" s="424"/>
      <c r="C4" s="424"/>
      <c r="D4" s="424"/>
    </row>
    <row r="5" spans="1:6" s="95" customFormat="1" ht="15.75" thickBot="1" x14ac:dyDescent="0.3">
      <c r="A5" s="427" t="s">
        <v>144</v>
      </c>
      <c r="B5" s="427"/>
      <c r="C5" s="427"/>
      <c r="D5" s="427"/>
    </row>
    <row r="6" spans="1:6" ht="6" customHeight="1" x14ac:dyDescent="0.2">
      <c r="A6" s="118"/>
      <c r="B6" s="119"/>
      <c r="C6" s="119"/>
      <c r="D6" s="124"/>
    </row>
    <row r="7" spans="1:6" ht="15" x14ac:dyDescent="0.25">
      <c r="A7" s="125" t="s">
        <v>115</v>
      </c>
      <c r="B7" s="9"/>
      <c r="C7" s="126" t="s">
        <v>113</v>
      </c>
      <c r="D7" s="127" t="s">
        <v>114</v>
      </c>
    </row>
    <row r="8" spans="1:6" ht="6.75" customHeight="1" x14ac:dyDescent="0.2">
      <c r="A8" s="10"/>
      <c r="B8" s="9"/>
      <c r="C8" s="9"/>
      <c r="D8" s="11"/>
    </row>
    <row r="9" spans="1:6" s="123" customFormat="1" x14ac:dyDescent="0.25">
      <c r="A9" s="121" t="s">
        <v>116</v>
      </c>
      <c r="B9" s="122"/>
      <c r="C9" s="122"/>
      <c r="D9" s="340">
        <v>5263641</v>
      </c>
      <c r="F9" s="339"/>
    </row>
    <row r="10" spans="1:6" ht="16.5" customHeight="1" x14ac:dyDescent="0.2">
      <c r="A10" s="10"/>
      <c r="B10" s="9"/>
      <c r="C10" s="9"/>
      <c r="D10" s="11"/>
    </row>
    <row r="11" spans="1:6" ht="16.5" customHeight="1" x14ac:dyDescent="0.2">
      <c r="A11" s="120" t="s">
        <v>117</v>
      </c>
      <c r="B11" s="9"/>
      <c r="C11" s="9"/>
      <c r="D11" s="11"/>
    </row>
    <row r="12" spans="1:6" ht="16.5" customHeight="1" x14ac:dyDescent="0.2">
      <c r="A12" s="10"/>
      <c r="B12" s="9"/>
      <c r="C12" s="9"/>
      <c r="D12" s="11"/>
    </row>
    <row r="13" spans="1:6" ht="16.5" customHeight="1" x14ac:dyDescent="0.2">
      <c r="A13" s="10"/>
      <c r="B13" s="9" t="s">
        <v>118</v>
      </c>
      <c r="C13" s="336">
        <v>2118000</v>
      </c>
      <c r="D13" s="11"/>
    </row>
    <row r="14" spans="1:6" ht="16.5" customHeight="1" x14ac:dyDescent="0.2">
      <c r="A14" s="10"/>
      <c r="B14" s="9" t="s">
        <v>119</v>
      </c>
      <c r="C14" s="336">
        <f>5798553+754420</f>
        <v>6552973</v>
      </c>
      <c r="D14" s="11"/>
    </row>
    <row r="15" spans="1:6" ht="16.5" customHeight="1" x14ac:dyDescent="0.2">
      <c r="A15" s="10"/>
      <c r="B15" s="9" t="s">
        <v>120</v>
      </c>
      <c r="C15" s="336">
        <v>0</v>
      </c>
      <c r="D15" s="11"/>
    </row>
    <row r="16" spans="1:6" ht="16.5" customHeight="1" x14ac:dyDescent="0.2">
      <c r="A16" s="10"/>
      <c r="B16" s="9" t="s">
        <v>121</v>
      </c>
      <c r="C16" s="336">
        <v>845.33</v>
      </c>
      <c r="D16" s="11"/>
    </row>
    <row r="17" spans="1:4" ht="16.5" customHeight="1" x14ac:dyDescent="0.2">
      <c r="A17" s="10"/>
      <c r="B17" s="9" t="s">
        <v>122</v>
      </c>
      <c r="C17" s="336">
        <v>94.91</v>
      </c>
      <c r="D17" s="11"/>
    </row>
    <row r="18" spans="1:4" ht="16.5" customHeight="1" x14ac:dyDescent="0.2">
      <c r="A18" s="10"/>
      <c r="B18" s="9" t="s">
        <v>123</v>
      </c>
      <c r="C18" s="336"/>
      <c r="D18" s="11"/>
    </row>
    <row r="19" spans="1:4" ht="16.5" customHeight="1" x14ac:dyDescent="0.2">
      <c r="A19" s="10"/>
      <c r="B19" s="9"/>
      <c r="C19" s="9"/>
      <c r="D19" s="11"/>
    </row>
    <row r="20" spans="1:4" ht="16.5" customHeight="1" x14ac:dyDescent="0.2">
      <c r="A20" s="120" t="s">
        <v>124</v>
      </c>
      <c r="B20" s="9"/>
      <c r="C20" s="337">
        <f>SUM(C13:C19)</f>
        <v>8671913.2400000002</v>
      </c>
      <c r="D20" s="11"/>
    </row>
    <row r="21" spans="1:4" ht="16.5" customHeight="1" x14ac:dyDescent="0.2">
      <c r="A21" s="10"/>
      <c r="B21" s="9"/>
      <c r="C21" s="9"/>
      <c r="D21" s="11"/>
    </row>
    <row r="22" spans="1:4" s="123" customFormat="1" ht="16.5" customHeight="1" x14ac:dyDescent="0.25">
      <c r="A22" s="121" t="s">
        <v>125</v>
      </c>
      <c r="B22" s="122"/>
      <c r="C22" s="122"/>
      <c r="D22" s="338">
        <f>D9+C20</f>
        <v>13935554.24</v>
      </c>
    </row>
    <row r="23" spans="1:4" ht="16.5" customHeight="1" x14ac:dyDescent="0.2">
      <c r="A23" s="10"/>
      <c r="B23" s="9"/>
      <c r="C23" s="9"/>
      <c r="D23" s="11"/>
    </row>
    <row r="24" spans="1:4" ht="16.5" customHeight="1" x14ac:dyDescent="0.2">
      <c r="A24" s="120" t="s">
        <v>126</v>
      </c>
      <c r="B24" s="9"/>
      <c r="C24" s="9"/>
      <c r="D24" s="11"/>
    </row>
    <row r="25" spans="1:4" ht="16.5" customHeight="1" x14ac:dyDescent="0.2">
      <c r="A25" s="10"/>
      <c r="B25" s="9"/>
      <c r="C25" s="9"/>
      <c r="D25" s="11"/>
    </row>
    <row r="26" spans="1:4" ht="16.5" customHeight="1" x14ac:dyDescent="0.2">
      <c r="A26" s="10"/>
      <c r="B26" s="9" t="s">
        <v>22</v>
      </c>
      <c r="C26" s="336">
        <v>6376766.3799999999</v>
      </c>
      <c r="D26" s="11"/>
    </row>
    <row r="27" spans="1:4" ht="16.5" customHeight="1" x14ac:dyDescent="0.2">
      <c r="A27" s="10"/>
      <c r="B27" s="9" t="s">
        <v>127</v>
      </c>
      <c r="C27" s="336">
        <f>112892.82+533639.11+604750+4616.8+112887.69+11600</f>
        <v>1380386.42</v>
      </c>
      <c r="D27" s="11"/>
    </row>
    <row r="28" spans="1:4" ht="16.5" customHeight="1" x14ac:dyDescent="0.2">
      <c r="A28" s="10"/>
      <c r="B28" s="9" t="s">
        <v>128</v>
      </c>
      <c r="C28" s="336">
        <v>0</v>
      </c>
      <c r="D28" s="11"/>
    </row>
    <row r="29" spans="1:4" ht="16.5" customHeight="1" x14ac:dyDescent="0.2">
      <c r="A29" s="10"/>
      <c r="B29" s="9" t="s">
        <v>129</v>
      </c>
      <c r="C29" s="336">
        <v>-1448633</v>
      </c>
      <c r="D29" s="11"/>
    </row>
    <row r="30" spans="1:4" ht="16.5" customHeight="1" x14ac:dyDescent="0.2">
      <c r="A30" s="10"/>
      <c r="B30" s="9"/>
      <c r="C30" s="9"/>
      <c r="D30" s="11"/>
    </row>
    <row r="31" spans="1:4" ht="16.5" customHeight="1" x14ac:dyDescent="0.2">
      <c r="A31" s="120" t="s">
        <v>337</v>
      </c>
      <c r="B31" s="9"/>
      <c r="C31" s="337">
        <f>SUM(C26:C30)</f>
        <v>6308519.7999999998</v>
      </c>
      <c r="D31" s="11"/>
    </row>
    <row r="32" spans="1:4" ht="16.5" customHeight="1" x14ac:dyDescent="0.2">
      <c r="A32" s="10"/>
      <c r="B32" s="9"/>
      <c r="C32" s="9"/>
      <c r="D32" s="11"/>
    </row>
    <row r="33" spans="1:6" s="123" customFormat="1" ht="16.5" customHeight="1" x14ac:dyDescent="0.25">
      <c r="A33" s="121" t="s">
        <v>130</v>
      </c>
      <c r="B33" s="122"/>
      <c r="C33" s="122"/>
      <c r="D33" s="338">
        <f>D22-C31</f>
        <v>7627034.4400000004</v>
      </c>
      <c r="F33" s="339"/>
    </row>
    <row r="34" spans="1:6" ht="16.5" customHeight="1" thickBot="1" x14ac:dyDescent="0.25">
      <c r="A34" s="12"/>
      <c r="B34" s="13"/>
      <c r="C34" s="13"/>
      <c r="D34" s="14"/>
    </row>
    <row r="35" spans="1:6" x14ac:dyDescent="0.2">
      <c r="A35" s="9"/>
      <c r="B35" s="9"/>
      <c r="C35" s="9"/>
      <c r="D35" s="9"/>
    </row>
    <row r="36" spans="1:6" x14ac:dyDescent="0.2">
      <c r="A36" s="9"/>
      <c r="B36" s="9"/>
      <c r="C36" s="9"/>
      <c r="D36" s="9"/>
    </row>
    <row r="37" spans="1:6" x14ac:dyDescent="0.2">
      <c r="A37" s="9"/>
      <c r="B37" s="9"/>
      <c r="C37" s="9"/>
      <c r="D37" s="9"/>
    </row>
    <row r="38" spans="1:6" x14ac:dyDescent="0.2">
      <c r="A38" s="9"/>
      <c r="B38" s="9"/>
      <c r="C38" s="9"/>
      <c r="D38" s="9"/>
    </row>
    <row r="39" spans="1:6" x14ac:dyDescent="0.2">
      <c r="A39" s="9"/>
      <c r="B39" s="9"/>
      <c r="C39" s="9"/>
      <c r="D39" s="9"/>
    </row>
    <row r="40" spans="1:6" x14ac:dyDescent="0.2">
      <c r="A40" s="9"/>
      <c r="B40" s="9"/>
      <c r="C40" s="9"/>
      <c r="D40" s="9"/>
    </row>
    <row r="41" spans="1:6" x14ac:dyDescent="0.2">
      <c r="A41" s="9"/>
      <c r="B41" s="9"/>
      <c r="C41" s="9"/>
      <c r="D41" s="9"/>
    </row>
    <row r="42" spans="1:6" x14ac:dyDescent="0.2">
      <c r="A42" s="9"/>
      <c r="B42" s="9"/>
      <c r="C42" s="9"/>
      <c r="D42" s="9"/>
    </row>
    <row r="43" spans="1:6" x14ac:dyDescent="0.2">
      <c r="A43" s="9"/>
      <c r="B43" s="9"/>
      <c r="C43" s="9"/>
      <c r="D43" s="9"/>
    </row>
    <row r="44" spans="1:6" x14ac:dyDescent="0.2">
      <c r="A44" s="9"/>
      <c r="B44" s="9"/>
      <c r="C44" s="9"/>
      <c r="D44" s="9"/>
    </row>
    <row r="45" spans="1:6" x14ac:dyDescent="0.2">
      <c r="A45" s="9"/>
      <c r="B45" s="9"/>
      <c r="C45" s="9"/>
      <c r="D45" s="9"/>
    </row>
    <row r="46" spans="1:6" x14ac:dyDescent="0.2">
      <c r="A46" s="9"/>
      <c r="B46" s="9"/>
      <c r="C46" s="9"/>
      <c r="D46" s="9"/>
    </row>
    <row r="47" spans="1:6" x14ac:dyDescent="0.2">
      <c r="A47" s="9"/>
      <c r="B47" s="9"/>
      <c r="C47" s="9"/>
      <c r="D47" s="9"/>
    </row>
  </sheetData>
  <autoFilter ref="A1:D48"/>
  <mergeCells count="5">
    <mergeCell ref="A1:D1"/>
    <mergeCell ref="A2:D2"/>
    <mergeCell ref="A3:D3"/>
    <mergeCell ref="A4:D4"/>
    <mergeCell ref="A5:D5"/>
  </mergeCells>
  <printOptions horizontalCentered="1"/>
  <pageMargins left="0.62992125984251968" right="0.27559055118110237" top="0.43307086614173229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pane ySplit="6" topLeftCell="A7" activePane="bottomLeft" state="frozen"/>
      <selection pane="bottomLeft" activeCell="I6" sqref="I6"/>
    </sheetView>
  </sheetViews>
  <sheetFormatPr baseColWidth="10" defaultRowHeight="15" x14ac:dyDescent="0.25"/>
  <cols>
    <col min="1" max="1" width="50.5703125" customWidth="1"/>
    <col min="2" max="2" width="10.85546875" customWidth="1"/>
    <col min="3" max="3" width="11" customWidth="1"/>
    <col min="5" max="5" width="9.7109375" customWidth="1"/>
    <col min="6" max="6" width="11.140625" customWidth="1"/>
  </cols>
  <sheetData>
    <row r="1" spans="1:6" s="1" customFormat="1" x14ac:dyDescent="0.25">
      <c r="A1" s="426" t="s">
        <v>249</v>
      </c>
      <c r="B1" s="426"/>
      <c r="C1" s="426"/>
      <c r="D1" s="426"/>
      <c r="E1" s="426"/>
      <c r="F1" s="426"/>
    </row>
    <row r="2" spans="1:6" s="96" customFormat="1" ht="15.75" x14ac:dyDescent="0.25">
      <c r="A2" s="424" t="s">
        <v>382</v>
      </c>
      <c r="B2" s="424"/>
      <c r="C2" s="424"/>
      <c r="D2" s="424"/>
      <c r="E2" s="424"/>
      <c r="F2" s="424"/>
    </row>
    <row r="3" spans="1:6" s="96" customFormat="1" ht="15.75" x14ac:dyDescent="0.25">
      <c r="A3" s="424" t="s">
        <v>134</v>
      </c>
      <c r="B3" s="424"/>
      <c r="C3" s="424"/>
      <c r="D3" s="424"/>
      <c r="E3" s="424"/>
      <c r="F3" s="424"/>
    </row>
    <row r="4" spans="1:6" s="96" customFormat="1" ht="15.75" x14ac:dyDescent="0.25">
      <c r="A4" s="424" t="s">
        <v>248</v>
      </c>
      <c r="B4" s="424"/>
      <c r="C4" s="424"/>
      <c r="D4" s="424"/>
      <c r="E4" s="424"/>
      <c r="F4" s="424"/>
    </row>
    <row r="5" spans="1:6" s="95" customFormat="1" ht="15.75" thickBot="1" x14ac:dyDescent="0.3">
      <c r="A5" s="425" t="s">
        <v>144</v>
      </c>
      <c r="B5" s="425"/>
      <c r="C5" s="425"/>
      <c r="D5" s="425"/>
      <c r="E5" s="425"/>
      <c r="F5" s="425"/>
    </row>
    <row r="6" spans="1:6" s="15" customFormat="1" ht="72.75" thickBot="1" x14ac:dyDescent="0.25">
      <c r="A6" s="128" t="s">
        <v>135</v>
      </c>
      <c r="B6" s="129" t="s">
        <v>136</v>
      </c>
      <c r="C6" s="129" t="s">
        <v>137</v>
      </c>
      <c r="D6" s="129" t="s">
        <v>138</v>
      </c>
      <c r="E6" s="129" t="s">
        <v>139</v>
      </c>
      <c r="F6" s="129" t="s">
        <v>140</v>
      </c>
    </row>
    <row r="7" spans="1:6" s="132" customFormat="1" ht="16.5" customHeight="1" x14ac:dyDescent="0.25">
      <c r="A7" s="130"/>
      <c r="B7" s="131"/>
      <c r="C7" s="131"/>
      <c r="D7" s="131"/>
      <c r="E7" s="131"/>
      <c r="F7" s="343"/>
    </row>
    <row r="8" spans="1:6" s="134" customFormat="1" ht="16.5" customHeight="1" x14ac:dyDescent="0.25">
      <c r="A8" s="133" t="s">
        <v>106</v>
      </c>
      <c r="B8" s="341"/>
      <c r="C8" s="341"/>
      <c r="D8" s="341"/>
      <c r="E8" s="341"/>
      <c r="F8" s="342"/>
    </row>
    <row r="9" spans="1:6" s="134" customFormat="1" ht="16.5" customHeight="1" x14ac:dyDescent="0.25">
      <c r="A9" s="133"/>
      <c r="B9" s="341"/>
      <c r="C9" s="341"/>
      <c r="D9" s="341"/>
      <c r="E9" s="341"/>
      <c r="F9" s="342"/>
    </row>
    <row r="10" spans="1:6" s="134" customFormat="1" ht="16.5" customHeight="1" x14ac:dyDescent="0.25">
      <c r="A10" s="133" t="s">
        <v>141</v>
      </c>
      <c r="B10" s="341">
        <v>84688371</v>
      </c>
      <c r="C10" s="341">
        <v>3442564</v>
      </c>
      <c r="D10" s="341">
        <v>-610834</v>
      </c>
      <c r="E10" s="341"/>
      <c r="F10" s="342">
        <f>SUM(B10:E10)</f>
        <v>87520101</v>
      </c>
    </row>
    <row r="11" spans="1:6" s="134" customFormat="1" ht="16.5" customHeight="1" x14ac:dyDescent="0.25">
      <c r="A11" s="135" t="s">
        <v>36</v>
      </c>
      <c r="B11" s="341"/>
      <c r="C11" s="341"/>
      <c r="D11" s="341"/>
      <c r="E11" s="341"/>
      <c r="F11" s="342"/>
    </row>
    <row r="12" spans="1:6" s="134" customFormat="1" ht="16.5" customHeight="1" x14ac:dyDescent="0.25">
      <c r="A12" s="135" t="s">
        <v>98</v>
      </c>
      <c r="B12" s="341"/>
      <c r="C12" s="341"/>
      <c r="D12" s="341"/>
      <c r="E12" s="341"/>
      <c r="F12" s="342"/>
    </row>
    <row r="13" spans="1:6" s="134" customFormat="1" ht="16.5" customHeight="1" x14ac:dyDescent="0.25">
      <c r="A13" s="135" t="s">
        <v>100</v>
      </c>
      <c r="B13" s="341"/>
      <c r="C13" s="341"/>
      <c r="D13" s="341"/>
      <c r="E13" s="341"/>
      <c r="F13" s="342"/>
    </row>
    <row r="14" spans="1:6" s="134" customFormat="1" ht="16.5" customHeight="1" x14ac:dyDescent="0.25">
      <c r="A14" s="133"/>
      <c r="B14" s="341"/>
      <c r="C14" s="341"/>
      <c r="D14" s="341"/>
      <c r="E14" s="341"/>
      <c r="F14" s="342"/>
    </row>
    <row r="15" spans="1:6" s="134" customFormat="1" ht="24" x14ac:dyDescent="0.25">
      <c r="A15" s="133" t="s">
        <v>142</v>
      </c>
      <c r="B15" s="341"/>
      <c r="C15" s="341"/>
      <c r="D15" s="341"/>
      <c r="E15" s="341"/>
      <c r="F15" s="342"/>
    </row>
    <row r="16" spans="1:6" s="134" customFormat="1" ht="16.5" customHeight="1" x14ac:dyDescent="0.25">
      <c r="A16" s="135" t="s">
        <v>54</v>
      </c>
      <c r="B16" s="341"/>
      <c r="C16" s="341"/>
      <c r="D16" s="341"/>
      <c r="E16" s="341"/>
      <c r="F16" s="342">
        <f>SUM(B16:E16)</f>
        <v>0</v>
      </c>
    </row>
    <row r="17" spans="1:6" s="134" customFormat="1" ht="16.5" customHeight="1" x14ac:dyDescent="0.25">
      <c r="A17" s="135" t="s">
        <v>103</v>
      </c>
      <c r="B17" s="342"/>
      <c r="C17" s="342"/>
      <c r="D17" s="342"/>
      <c r="E17" s="342"/>
      <c r="F17" s="342"/>
    </row>
    <row r="18" spans="1:6" s="134" customFormat="1" ht="16.5" customHeight="1" x14ac:dyDescent="0.25">
      <c r="A18" s="135" t="s">
        <v>104</v>
      </c>
      <c r="B18" s="341"/>
      <c r="C18" s="341"/>
      <c r="D18" s="341"/>
      <c r="E18" s="341"/>
      <c r="F18" s="342"/>
    </row>
    <row r="19" spans="1:6" s="134" customFormat="1" ht="16.5" customHeight="1" x14ac:dyDescent="0.25">
      <c r="A19" s="135" t="s">
        <v>105</v>
      </c>
      <c r="B19" s="341"/>
      <c r="C19" s="341"/>
      <c r="D19" s="341"/>
      <c r="E19" s="341"/>
      <c r="F19" s="342"/>
    </row>
    <row r="20" spans="1:6" s="134" customFormat="1" ht="16.5" customHeight="1" x14ac:dyDescent="0.25">
      <c r="A20" s="133"/>
      <c r="B20" s="341"/>
      <c r="C20" s="341"/>
      <c r="D20" s="341"/>
      <c r="E20" s="341"/>
      <c r="F20" s="342"/>
    </row>
    <row r="21" spans="1:6" s="134" customFormat="1" ht="16.5" customHeight="1" x14ac:dyDescent="0.25">
      <c r="A21" s="133" t="s">
        <v>385</v>
      </c>
      <c r="B21" s="341">
        <v>84688371</v>
      </c>
      <c r="C21" s="341">
        <v>3442564</v>
      </c>
      <c r="D21" s="341">
        <v>-610834</v>
      </c>
      <c r="E21" s="341"/>
      <c r="F21" s="342">
        <f>SUM(B21:E21)</f>
        <v>87520101</v>
      </c>
    </row>
    <row r="22" spans="1:6" s="134" customFormat="1" ht="16.5" customHeight="1" x14ac:dyDescent="0.25">
      <c r="A22" s="133"/>
      <c r="B22" s="341"/>
      <c r="C22" s="341"/>
      <c r="D22" s="341"/>
      <c r="E22" s="341"/>
      <c r="F22" s="342"/>
    </row>
    <row r="23" spans="1:6" s="134" customFormat="1" ht="24" x14ac:dyDescent="0.25">
      <c r="A23" s="133" t="s">
        <v>143</v>
      </c>
      <c r="B23" s="341"/>
      <c r="C23" s="341"/>
      <c r="D23" s="341"/>
      <c r="E23" s="341"/>
      <c r="F23" s="342">
        <f>SUM(B23:E23)</f>
        <v>0</v>
      </c>
    </row>
    <row r="24" spans="1:6" s="134" customFormat="1" ht="16.5" customHeight="1" x14ac:dyDescent="0.25">
      <c r="A24" s="135" t="s">
        <v>36</v>
      </c>
      <c r="B24" s="341"/>
      <c r="C24" s="341"/>
      <c r="D24" s="341"/>
      <c r="E24" s="341"/>
      <c r="F24" s="342"/>
    </row>
    <row r="25" spans="1:6" s="134" customFormat="1" ht="16.5" customHeight="1" x14ac:dyDescent="0.25">
      <c r="A25" s="135" t="s">
        <v>98</v>
      </c>
      <c r="B25" s="341"/>
      <c r="C25" s="341"/>
      <c r="D25" s="341"/>
      <c r="E25" s="341"/>
      <c r="F25" s="342"/>
    </row>
    <row r="26" spans="1:6" s="134" customFormat="1" ht="16.5" customHeight="1" x14ac:dyDescent="0.25">
      <c r="A26" s="135" t="s">
        <v>100</v>
      </c>
      <c r="B26" s="341"/>
      <c r="C26" s="341"/>
      <c r="D26" s="341"/>
      <c r="E26" s="341"/>
      <c r="F26" s="342"/>
    </row>
    <row r="27" spans="1:6" s="134" customFormat="1" ht="16.5" customHeight="1" x14ac:dyDescent="0.25">
      <c r="A27" s="133"/>
      <c r="B27" s="341"/>
      <c r="C27" s="341"/>
      <c r="D27" s="341"/>
      <c r="E27" s="341"/>
      <c r="F27" s="342"/>
    </row>
    <row r="28" spans="1:6" s="134" customFormat="1" ht="24" x14ac:dyDescent="0.25">
      <c r="A28" s="133" t="s">
        <v>142</v>
      </c>
      <c r="B28" s="341"/>
      <c r="C28" s="341"/>
      <c r="D28" s="341"/>
      <c r="E28" s="341"/>
      <c r="F28" s="342">
        <f>SUM(B28:E28)</f>
        <v>0</v>
      </c>
    </row>
    <row r="29" spans="1:6" s="134" customFormat="1" ht="16.5" customHeight="1" x14ac:dyDescent="0.25">
      <c r="A29" s="135" t="s">
        <v>54</v>
      </c>
      <c r="B29" s="341"/>
      <c r="C29" s="341">
        <v>-610834</v>
      </c>
      <c r="D29" s="341">
        <v>914763</v>
      </c>
      <c r="E29" s="341"/>
      <c r="F29" s="342">
        <f>SUM(B29:E29)</f>
        <v>303929</v>
      </c>
    </row>
    <row r="30" spans="1:6" s="134" customFormat="1" ht="16.5" customHeight="1" x14ac:dyDescent="0.25">
      <c r="A30" s="135" t="s">
        <v>103</v>
      </c>
      <c r="B30" s="342"/>
      <c r="C30" s="342"/>
      <c r="D30" s="342"/>
      <c r="E30" s="342"/>
      <c r="F30" s="342"/>
    </row>
    <row r="31" spans="1:6" s="134" customFormat="1" ht="16.5" customHeight="1" x14ac:dyDescent="0.25">
      <c r="A31" s="135" t="s">
        <v>104</v>
      </c>
      <c r="B31" s="341"/>
      <c r="C31" s="341"/>
      <c r="D31" s="341"/>
      <c r="E31" s="341"/>
      <c r="F31" s="342"/>
    </row>
    <row r="32" spans="1:6" s="134" customFormat="1" ht="16.5" customHeight="1" x14ac:dyDescent="0.25">
      <c r="A32" s="135" t="s">
        <v>105</v>
      </c>
      <c r="B32" s="341"/>
      <c r="C32" s="341"/>
      <c r="D32" s="341"/>
      <c r="E32" s="341"/>
      <c r="F32" s="342"/>
    </row>
    <row r="33" spans="1:6" s="134" customFormat="1" ht="16.5" customHeight="1" x14ac:dyDescent="0.25">
      <c r="A33" s="133"/>
      <c r="B33" s="342"/>
      <c r="C33" s="342"/>
      <c r="D33" s="342"/>
      <c r="E33" s="342"/>
      <c r="F33" s="342"/>
    </row>
    <row r="34" spans="1:6" s="134" customFormat="1" ht="16.5" customHeight="1" x14ac:dyDescent="0.25">
      <c r="A34" s="133" t="s">
        <v>386</v>
      </c>
      <c r="B34" s="342">
        <v>85048692</v>
      </c>
      <c r="C34" s="342">
        <v>2831730</v>
      </c>
      <c r="D34" s="342">
        <v>914763</v>
      </c>
      <c r="E34" s="342"/>
      <c r="F34" s="342">
        <f>SUM(B34:E34)</f>
        <v>88795185</v>
      </c>
    </row>
    <row r="35" spans="1:6" s="132" customFormat="1" ht="16.5" customHeight="1" thickBot="1" x14ac:dyDescent="0.35">
      <c r="A35" s="136"/>
      <c r="B35" s="137"/>
      <c r="C35" s="137"/>
      <c r="D35" s="137"/>
      <c r="E35" s="137"/>
      <c r="F35" s="344"/>
    </row>
  </sheetData>
  <mergeCells count="5">
    <mergeCell ref="A4:F4"/>
    <mergeCell ref="A3:F3"/>
    <mergeCell ref="A2:F2"/>
    <mergeCell ref="A1:F1"/>
    <mergeCell ref="A5:F5"/>
  </mergeCells>
  <pageMargins left="0.15748031496062992" right="0.15748031496062992" top="0.74803149606299213" bottom="0.74803149606299213" header="0.31496062992125984" footer="0.31496062992125984"/>
  <pageSetup scale="9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A12" sqref="A12"/>
    </sheetView>
  </sheetViews>
  <sheetFormatPr baseColWidth="10" defaultColWidth="11.42578125" defaultRowHeight="15" x14ac:dyDescent="0.25"/>
  <cols>
    <col min="1" max="1" width="80.85546875" style="139" bestFit="1" customWidth="1"/>
    <col min="2" max="3" width="17" style="139" customWidth="1"/>
    <col min="4" max="16384" width="11.42578125" style="139"/>
  </cols>
  <sheetData>
    <row r="1" spans="1:3" s="140" customFormat="1" x14ac:dyDescent="0.25">
      <c r="A1" s="426" t="s">
        <v>249</v>
      </c>
      <c r="B1" s="426"/>
      <c r="C1" s="426"/>
    </row>
    <row r="2" spans="1:3" s="96" customFormat="1" ht="15.75" x14ac:dyDescent="0.25">
      <c r="A2" s="424" t="s">
        <v>382</v>
      </c>
      <c r="B2" s="424"/>
      <c r="C2" s="424"/>
    </row>
    <row r="3" spans="1:3" s="96" customFormat="1" ht="15.75" x14ac:dyDescent="0.25">
      <c r="A3" s="424" t="s">
        <v>145</v>
      </c>
      <c r="B3" s="424"/>
      <c r="C3" s="424"/>
    </row>
    <row r="4" spans="1:3" s="96" customFormat="1" ht="15.75" x14ac:dyDescent="0.25">
      <c r="A4" s="424" t="s">
        <v>248</v>
      </c>
      <c r="B4" s="424"/>
      <c r="C4" s="424"/>
    </row>
    <row r="5" spans="1:3" s="95" customFormat="1" ht="15.75" thickBot="1" x14ac:dyDescent="0.3">
      <c r="A5" s="427" t="s">
        <v>144</v>
      </c>
      <c r="B5" s="427"/>
      <c r="C5" s="427"/>
    </row>
    <row r="6" spans="1:3" s="141" customFormat="1" x14ac:dyDescent="0.2">
      <c r="A6" s="152"/>
      <c r="B6" s="153" t="s">
        <v>146</v>
      </c>
      <c r="C6" s="154" t="s">
        <v>147</v>
      </c>
    </row>
    <row r="7" spans="1:3" s="141" customFormat="1" ht="16.5" x14ac:dyDescent="0.2">
      <c r="A7" s="142" t="s">
        <v>148</v>
      </c>
      <c r="B7" s="149" t="s">
        <v>387</v>
      </c>
      <c r="C7" s="143"/>
    </row>
    <row r="8" spans="1:3" s="141" customFormat="1" x14ac:dyDescent="0.2">
      <c r="A8" s="144" t="s">
        <v>59</v>
      </c>
      <c r="B8" s="150" t="s">
        <v>149</v>
      </c>
      <c r="C8" s="143" t="s">
        <v>150</v>
      </c>
    </row>
    <row r="9" spans="1:3" s="141" customFormat="1" x14ac:dyDescent="0.2">
      <c r="A9" s="145" t="s">
        <v>61</v>
      </c>
      <c r="B9" s="345"/>
      <c r="C9" s="346">
        <v>2363394</v>
      </c>
    </row>
    <row r="10" spans="1:3" s="141" customFormat="1" x14ac:dyDescent="0.2">
      <c r="A10" s="145" t="s">
        <v>63</v>
      </c>
      <c r="B10" s="345">
        <v>5363907.1100000003</v>
      </c>
      <c r="C10" s="346"/>
    </row>
    <row r="11" spans="1:3" s="141" customFormat="1" x14ac:dyDescent="0.2">
      <c r="A11" s="145" t="s">
        <v>65</v>
      </c>
      <c r="B11" s="345"/>
      <c r="C11" s="346"/>
    </row>
    <row r="12" spans="1:3" s="141" customFormat="1" x14ac:dyDescent="0.2">
      <c r="A12" s="145" t="s">
        <v>151</v>
      </c>
      <c r="B12" s="345"/>
      <c r="C12" s="346"/>
    </row>
    <row r="13" spans="1:3" s="141" customFormat="1" x14ac:dyDescent="0.2">
      <c r="A13" s="145" t="s">
        <v>69</v>
      </c>
      <c r="B13" s="345"/>
      <c r="C13" s="346"/>
    </row>
    <row r="14" spans="1:3" s="141" customFormat="1" x14ac:dyDescent="0.2">
      <c r="A14" s="145" t="s">
        <v>71</v>
      </c>
      <c r="B14" s="345"/>
      <c r="C14" s="346"/>
    </row>
    <row r="15" spans="1:3" s="141" customFormat="1" x14ac:dyDescent="0.2">
      <c r="A15" s="145" t="s">
        <v>73</v>
      </c>
      <c r="B15" s="345"/>
      <c r="C15" s="346"/>
    </row>
    <row r="16" spans="1:3" s="141" customFormat="1" ht="5.25" customHeight="1" x14ac:dyDescent="0.2">
      <c r="A16" s="142"/>
      <c r="B16" s="345"/>
      <c r="C16" s="346"/>
    </row>
    <row r="17" spans="1:3" s="141" customFormat="1" ht="14.25" x14ac:dyDescent="0.2">
      <c r="A17" s="144" t="s">
        <v>76</v>
      </c>
      <c r="B17" s="347"/>
      <c r="C17" s="348"/>
    </row>
    <row r="18" spans="1:3" s="141" customFormat="1" x14ac:dyDescent="0.2">
      <c r="A18" s="145" t="s">
        <v>78</v>
      </c>
      <c r="B18" s="345"/>
      <c r="C18" s="346"/>
    </row>
    <row r="19" spans="1:3" s="141" customFormat="1" x14ac:dyDescent="0.2">
      <c r="A19" s="145" t="s">
        <v>80</v>
      </c>
      <c r="B19" s="345"/>
      <c r="C19" s="346"/>
    </row>
    <row r="20" spans="1:3" s="141" customFormat="1" x14ac:dyDescent="0.2">
      <c r="A20" s="145" t="s">
        <v>83</v>
      </c>
      <c r="B20" s="345"/>
      <c r="C20" s="346">
        <v>53488331.299999997</v>
      </c>
    </row>
    <row r="21" spans="1:3" s="141" customFormat="1" x14ac:dyDescent="0.2">
      <c r="A21" s="145" t="s">
        <v>86</v>
      </c>
      <c r="B21" s="345"/>
      <c r="C21" s="346">
        <v>31605379.100000001</v>
      </c>
    </row>
    <row r="22" spans="1:3" s="141" customFormat="1" x14ac:dyDescent="0.2">
      <c r="A22" s="145" t="s">
        <v>87</v>
      </c>
      <c r="B22" s="345"/>
      <c r="C22" s="346"/>
    </row>
    <row r="23" spans="1:3" s="141" customFormat="1" x14ac:dyDescent="0.2">
      <c r="A23" s="145" t="s">
        <v>89</v>
      </c>
      <c r="B23" s="345"/>
      <c r="C23" s="346"/>
    </row>
    <row r="24" spans="1:3" s="141" customFormat="1" x14ac:dyDescent="0.2">
      <c r="A24" s="145" t="s">
        <v>90</v>
      </c>
      <c r="B24" s="345"/>
      <c r="C24" s="346">
        <v>71000.56</v>
      </c>
    </row>
    <row r="25" spans="1:3" s="141" customFormat="1" x14ac:dyDescent="0.2">
      <c r="A25" s="145" t="s">
        <v>92</v>
      </c>
      <c r="B25" s="345"/>
      <c r="C25" s="346"/>
    </row>
    <row r="26" spans="1:3" s="141" customFormat="1" x14ac:dyDescent="0.2">
      <c r="A26" s="145" t="s">
        <v>94</v>
      </c>
      <c r="B26" s="345"/>
      <c r="C26" s="346"/>
    </row>
    <row r="27" spans="1:3" s="141" customFormat="1" ht="6.75" customHeight="1" x14ac:dyDescent="0.2">
      <c r="A27" s="147"/>
      <c r="B27" s="150"/>
      <c r="C27" s="143"/>
    </row>
    <row r="28" spans="1:3" s="141" customFormat="1" x14ac:dyDescent="0.2">
      <c r="A28" s="142" t="s">
        <v>152</v>
      </c>
      <c r="B28" s="150"/>
      <c r="C28" s="143"/>
    </row>
    <row r="29" spans="1:3" s="141" customFormat="1" ht="16.5" x14ac:dyDescent="0.2">
      <c r="A29" s="144" t="s">
        <v>60</v>
      </c>
      <c r="B29" s="149" t="s">
        <v>388</v>
      </c>
      <c r="C29" s="146"/>
    </row>
    <row r="30" spans="1:3" s="141" customFormat="1" x14ac:dyDescent="0.2">
      <c r="A30" s="145" t="s">
        <v>62</v>
      </c>
      <c r="B30" s="150" t="s">
        <v>150</v>
      </c>
      <c r="C30" s="143" t="s">
        <v>149</v>
      </c>
    </row>
    <row r="31" spans="1:3" s="141" customFormat="1" x14ac:dyDescent="0.2">
      <c r="A31" s="145" t="s">
        <v>64</v>
      </c>
      <c r="B31" s="345"/>
      <c r="C31" s="346">
        <v>2008998.84</v>
      </c>
    </row>
    <row r="32" spans="1:3" s="141" customFormat="1" x14ac:dyDescent="0.2">
      <c r="A32" s="145" t="s">
        <v>66</v>
      </c>
      <c r="B32" s="345"/>
      <c r="C32" s="346"/>
    </row>
    <row r="33" spans="1:3" s="141" customFormat="1" x14ac:dyDescent="0.2">
      <c r="A33" s="145" t="s">
        <v>68</v>
      </c>
      <c r="B33" s="345"/>
      <c r="C33" s="346"/>
    </row>
    <row r="34" spans="1:3" s="141" customFormat="1" x14ac:dyDescent="0.2">
      <c r="A34" s="145" t="s">
        <v>70</v>
      </c>
      <c r="B34" s="345"/>
      <c r="C34" s="346"/>
    </row>
    <row r="35" spans="1:3" s="141" customFormat="1" x14ac:dyDescent="0.2">
      <c r="A35" s="145" t="s">
        <v>72</v>
      </c>
      <c r="B35" s="345">
        <v>1290533.8600000001</v>
      </c>
      <c r="C35" s="346"/>
    </row>
    <row r="36" spans="1:3" s="141" customFormat="1" x14ac:dyDescent="0.2">
      <c r="A36" s="145" t="s">
        <v>74</v>
      </c>
      <c r="B36" s="345"/>
      <c r="C36" s="346"/>
    </row>
    <row r="37" spans="1:3" s="141" customFormat="1" x14ac:dyDescent="0.2">
      <c r="A37" s="145" t="s">
        <v>75</v>
      </c>
      <c r="B37" s="345"/>
      <c r="C37" s="346"/>
    </row>
    <row r="38" spans="1:3" s="141" customFormat="1" ht="6" customHeight="1" x14ac:dyDescent="0.2">
      <c r="A38" s="142"/>
      <c r="B38" s="345"/>
      <c r="C38" s="346"/>
    </row>
    <row r="39" spans="1:3" s="141" customFormat="1" ht="14.25" x14ac:dyDescent="0.2">
      <c r="A39" s="144" t="s">
        <v>77</v>
      </c>
      <c r="B39" s="347"/>
      <c r="C39" s="348"/>
    </row>
    <row r="40" spans="1:3" s="141" customFormat="1" x14ac:dyDescent="0.2">
      <c r="A40" s="145" t="s">
        <v>79</v>
      </c>
      <c r="B40" s="345"/>
      <c r="C40" s="346"/>
    </row>
    <row r="41" spans="1:3" s="141" customFormat="1" x14ac:dyDescent="0.2">
      <c r="A41" s="145" t="s">
        <v>81</v>
      </c>
      <c r="B41" s="345"/>
      <c r="C41" s="346"/>
    </row>
    <row r="42" spans="1:3" s="141" customFormat="1" x14ac:dyDescent="0.2">
      <c r="A42" s="145" t="s">
        <v>82</v>
      </c>
      <c r="B42" s="345"/>
      <c r="C42" s="346"/>
    </row>
    <row r="43" spans="1:3" s="141" customFormat="1" x14ac:dyDescent="0.2">
      <c r="A43" s="145" t="s">
        <v>84</v>
      </c>
      <c r="B43" s="345"/>
      <c r="C43" s="346"/>
    </row>
    <row r="44" spans="1:3" s="141" customFormat="1" x14ac:dyDescent="0.2">
      <c r="A44" s="145" t="s">
        <v>85</v>
      </c>
      <c r="B44" s="345"/>
      <c r="C44" s="346"/>
    </row>
    <row r="45" spans="1:3" s="141" customFormat="1" x14ac:dyDescent="0.2">
      <c r="A45" s="145" t="s">
        <v>88</v>
      </c>
      <c r="B45" s="345"/>
      <c r="C45" s="346"/>
    </row>
    <row r="46" spans="1:3" s="141" customFormat="1" x14ac:dyDescent="0.2">
      <c r="A46" s="145"/>
      <c r="B46" s="150"/>
      <c r="C46" s="143"/>
    </row>
    <row r="47" spans="1:3" s="141" customFormat="1" ht="16.5" x14ac:dyDescent="0.2">
      <c r="A47" s="142" t="s">
        <v>153</v>
      </c>
      <c r="B47" s="149" t="s">
        <v>389</v>
      </c>
      <c r="C47" s="143"/>
    </row>
    <row r="48" spans="1:3" s="141" customFormat="1" ht="14.25" x14ac:dyDescent="0.2">
      <c r="A48" s="144" t="s">
        <v>96</v>
      </c>
      <c r="B48" s="151" t="s">
        <v>150</v>
      </c>
      <c r="C48" s="146" t="s">
        <v>149</v>
      </c>
    </row>
    <row r="49" spans="1:3" s="141" customFormat="1" x14ac:dyDescent="0.2">
      <c r="A49" s="145" t="s">
        <v>36</v>
      </c>
      <c r="B49" s="349">
        <v>85093710.400000006</v>
      </c>
      <c r="C49" s="350"/>
    </row>
    <row r="50" spans="1:3" s="141" customFormat="1" ht="14.25" x14ac:dyDescent="0.2">
      <c r="A50" s="145" t="s">
        <v>98</v>
      </c>
      <c r="B50" s="351"/>
      <c r="C50" s="352"/>
    </row>
    <row r="51" spans="1:3" s="141" customFormat="1" x14ac:dyDescent="0.2">
      <c r="A51" s="145" t="s">
        <v>100</v>
      </c>
      <c r="B51" s="349"/>
      <c r="C51" s="350"/>
    </row>
    <row r="52" spans="1:3" s="141" customFormat="1" ht="6" customHeight="1" x14ac:dyDescent="0.2">
      <c r="A52" s="144"/>
      <c r="B52" s="347"/>
      <c r="C52" s="348"/>
    </row>
    <row r="53" spans="1:3" s="141" customFormat="1" ht="15.75" customHeight="1" x14ac:dyDescent="0.2">
      <c r="A53" s="144" t="s">
        <v>101</v>
      </c>
      <c r="B53" s="347"/>
      <c r="C53" s="348"/>
    </row>
    <row r="54" spans="1:3" s="141" customFormat="1" ht="14.25" x14ac:dyDescent="0.2">
      <c r="A54" s="145" t="s">
        <v>102</v>
      </c>
      <c r="B54" s="351">
        <v>914763.44</v>
      </c>
      <c r="C54" s="352"/>
    </row>
    <row r="55" spans="1:3" s="141" customFormat="1" ht="14.25" x14ac:dyDescent="0.2">
      <c r="A55" s="145" t="s">
        <v>103</v>
      </c>
      <c r="B55" s="351">
        <v>2786711.59</v>
      </c>
      <c r="C55" s="352"/>
    </row>
    <row r="56" spans="1:3" s="141" customFormat="1" ht="14.25" x14ac:dyDescent="0.2">
      <c r="A56" s="145" t="s">
        <v>104</v>
      </c>
      <c r="B56" s="351"/>
      <c r="C56" s="352"/>
    </row>
    <row r="57" spans="1:3" s="141" customFormat="1" x14ac:dyDescent="0.2">
      <c r="A57" s="145" t="s">
        <v>105</v>
      </c>
      <c r="B57" s="349"/>
      <c r="C57" s="350"/>
    </row>
    <row r="58" spans="1:3" s="141" customFormat="1" ht="14.25" x14ac:dyDescent="0.2">
      <c r="A58" s="145" t="s">
        <v>106</v>
      </c>
      <c r="B58" s="353"/>
      <c r="C58" s="354"/>
    </row>
    <row r="59" spans="1:3" s="141" customFormat="1" ht="7.5" customHeight="1" x14ac:dyDescent="0.2">
      <c r="A59" s="144"/>
      <c r="B59" s="355"/>
      <c r="C59" s="356"/>
    </row>
    <row r="60" spans="1:3" s="141" customFormat="1" ht="14.25" x14ac:dyDescent="0.2">
      <c r="A60" s="144" t="s">
        <v>154</v>
      </c>
      <c r="B60" s="355"/>
      <c r="C60" s="356"/>
    </row>
    <row r="61" spans="1:3" s="141" customFormat="1" ht="14.25" x14ac:dyDescent="0.2">
      <c r="A61" s="145" t="s">
        <v>108</v>
      </c>
      <c r="B61" s="353"/>
      <c r="C61" s="354"/>
    </row>
    <row r="62" spans="1:3" s="141" customFormat="1" thickBot="1" x14ac:dyDescent="0.25">
      <c r="A62" s="148" t="s">
        <v>109</v>
      </c>
      <c r="B62" s="357"/>
      <c r="C62" s="358"/>
    </row>
  </sheetData>
  <autoFilter ref="A1:C73"/>
  <mergeCells count="5">
    <mergeCell ref="A5:C5"/>
    <mergeCell ref="A1:C1"/>
    <mergeCell ref="A2:C2"/>
    <mergeCell ref="A3:C3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390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G24" sqref="G24"/>
    </sheetView>
  </sheetViews>
  <sheetFormatPr baseColWidth="10" defaultColWidth="11.42578125" defaultRowHeight="14.25" x14ac:dyDescent="0.25"/>
  <cols>
    <col min="1" max="1" width="1.42578125" style="123" customWidth="1"/>
    <col min="2" max="2" width="44.28515625" style="123" bestFit="1" customWidth="1"/>
    <col min="3" max="3" width="13.5703125" style="123" bestFit="1" customWidth="1"/>
    <col min="4" max="5" width="12.7109375" style="123" customWidth="1"/>
    <col min="6" max="6" width="13.5703125" style="123" bestFit="1" customWidth="1"/>
    <col min="7" max="7" width="12.7109375" style="123" customWidth="1"/>
    <col min="8" max="16384" width="11.42578125" style="123"/>
  </cols>
  <sheetData>
    <row r="1" spans="1:9" s="157" customFormat="1" ht="15" x14ac:dyDescent="0.25">
      <c r="A1" s="429" t="s">
        <v>249</v>
      </c>
      <c r="B1" s="429"/>
      <c r="C1" s="429"/>
      <c r="D1" s="429"/>
      <c r="E1" s="429"/>
      <c r="F1" s="429"/>
      <c r="G1" s="429"/>
    </row>
    <row r="2" spans="1:9" s="158" customFormat="1" ht="15.75" x14ac:dyDescent="0.25">
      <c r="A2" s="429" t="s">
        <v>382</v>
      </c>
      <c r="B2" s="429"/>
      <c r="C2" s="429"/>
      <c r="D2" s="429"/>
      <c r="E2" s="429"/>
      <c r="F2" s="429"/>
      <c r="G2" s="429"/>
    </row>
    <row r="3" spans="1:9" s="158" customFormat="1" ht="15.75" x14ac:dyDescent="0.25">
      <c r="A3" s="429" t="s">
        <v>157</v>
      </c>
      <c r="B3" s="429"/>
      <c r="C3" s="429"/>
      <c r="D3" s="429"/>
      <c r="E3" s="429"/>
      <c r="F3" s="429"/>
      <c r="G3" s="429"/>
    </row>
    <row r="4" spans="1:9" s="158" customFormat="1" ht="15.75" x14ac:dyDescent="0.25">
      <c r="A4" s="429" t="s">
        <v>248</v>
      </c>
      <c r="B4" s="429"/>
      <c r="C4" s="429"/>
      <c r="D4" s="429"/>
      <c r="E4" s="429"/>
      <c r="F4" s="429"/>
      <c r="G4" s="429"/>
    </row>
    <row r="5" spans="1:9" s="159" customFormat="1" ht="15.75" thickBot="1" x14ac:dyDescent="0.3">
      <c r="A5" s="430" t="s">
        <v>144</v>
      </c>
      <c r="B5" s="430"/>
      <c r="C5" s="430"/>
      <c r="D5" s="430"/>
      <c r="E5" s="430"/>
      <c r="F5" s="430"/>
      <c r="G5" s="430"/>
    </row>
    <row r="6" spans="1:9" s="155" customFormat="1" ht="45.75" thickBot="1" x14ac:dyDescent="0.3">
      <c r="A6" s="428" t="s">
        <v>135</v>
      </c>
      <c r="B6" s="428"/>
      <c r="C6" s="156" t="s">
        <v>341</v>
      </c>
      <c r="D6" s="156" t="s">
        <v>338</v>
      </c>
      <c r="E6" s="156" t="s">
        <v>339</v>
      </c>
      <c r="F6" s="156" t="s">
        <v>342</v>
      </c>
      <c r="G6" s="156" t="s">
        <v>340</v>
      </c>
    </row>
    <row r="7" spans="1:9" ht="20.100000000000001" customHeight="1" x14ac:dyDescent="0.25">
      <c r="A7" s="160"/>
      <c r="B7" s="161"/>
      <c r="C7" s="162"/>
      <c r="D7" s="162"/>
      <c r="E7" s="162"/>
      <c r="F7" s="162"/>
      <c r="G7" s="162"/>
    </row>
    <row r="8" spans="1:9" ht="20.100000000000001" customHeight="1" x14ac:dyDescent="0.25">
      <c r="A8" s="163" t="s">
        <v>57</v>
      </c>
      <c r="B8" s="164"/>
      <c r="C8" s="360">
        <f>C10+C19</f>
        <v>92936836.489999995</v>
      </c>
      <c r="D8" s="360">
        <f t="shared" ref="D8:G8" si="0">D10+D19</f>
        <v>12233566.140000001</v>
      </c>
      <c r="E8" s="360">
        <f t="shared" si="0"/>
        <v>11676947.23</v>
      </c>
      <c r="F8" s="360">
        <f t="shared" si="0"/>
        <v>93493455.399999991</v>
      </c>
      <c r="G8" s="360">
        <f t="shared" si="0"/>
        <v>556618.91000000015</v>
      </c>
    </row>
    <row r="9" spans="1:9" ht="20.100000000000001" customHeight="1" x14ac:dyDescent="0.25">
      <c r="A9" s="165"/>
      <c r="B9" s="166"/>
      <c r="C9" s="162"/>
      <c r="D9" s="162"/>
      <c r="E9" s="162"/>
      <c r="F9" s="162"/>
      <c r="G9" s="162"/>
    </row>
    <row r="10" spans="1:9" ht="20.100000000000001" customHeight="1" x14ac:dyDescent="0.25">
      <c r="A10" s="165"/>
      <c r="B10" s="166" t="s">
        <v>59</v>
      </c>
      <c r="C10" s="361">
        <f>SUM(C11:C17)</f>
        <v>8177464</v>
      </c>
      <c r="D10" s="361">
        <f t="shared" ref="D10:G10" si="1">SUM(D11:D17)</f>
        <v>11828227.23</v>
      </c>
      <c r="E10" s="361">
        <f t="shared" si="1"/>
        <v>11676947.23</v>
      </c>
      <c r="F10" s="361">
        <f t="shared" si="1"/>
        <v>8328744</v>
      </c>
      <c r="G10" s="361">
        <f t="shared" si="1"/>
        <v>151280</v>
      </c>
    </row>
    <row r="11" spans="1:9" ht="20.100000000000001" customHeight="1" x14ac:dyDescent="0.25">
      <c r="A11" s="167"/>
      <c r="B11" s="168" t="s">
        <v>61</v>
      </c>
      <c r="C11" s="359">
        <v>0</v>
      </c>
      <c r="D11" s="359">
        <v>36386.230000000003</v>
      </c>
      <c r="E11" s="359">
        <v>26386.23</v>
      </c>
      <c r="F11" s="359">
        <f>C11+D11-E11</f>
        <v>10000.000000000004</v>
      </c>
      <c r="G11" s="359">
        <f>F11-C11</f>
        <v>10000.000000000004</v>
      </c>
      <c r="H11" s="339"/>
      <c r="I11" s="339"/>
    </row>
    <row r="12" spans="1:9" ht="20.100000000000001" customHeight="1" x14ac:dyDescent="0.25">
      <c r="A12" s="167"/>
      <c r="B12" s="168" t="s">
        <v>63</v>
      </c>
      <c r="C12" s="359">
        <v>5263641</v>
      </c>
      <c r="D12" s="359">
        <v>10479361</v>
      </c>
      <c r="E12" s="359">
        <v>8125967</v>
      </c>
      <c r="F12" s="359">
        <f t="shared" ref="F12:F17" si="2">C12+D12-E12</f>
        <v>7617035</v>
      </c>
      <c r="G12" s="359">
        <f t="shared" ref="G12:G17" si="3">F12-C12</f>
        <v>2353394</v>
      </c>
    </row>
    <row r="13" spans="1:9" ht="20.100000000000001" customHeight="1" x14ac:dyDescent="0.25">
      <c r="A13" s="167"/>
      <c r="B13" s="168" t="s">
        <v>65</v>
      </c>
      <c r="C13" s="359">
        <v>2913823</v>
      </c>
      <c r="D13" s="359">
        <v>1312480</v>
      </c>
      <c r="E13" s="359">
        <v>3524594</v>
      </c>
      <c r="F13" s="359">
        <f t="shared" si="2"/>
        <v>701709</v>
      </c>
      <c r="G13" s="359">
        <f t="shared" si="3"/>
        <v>-2212114</v>
      </c>
    </row>
    <row r="14" spans="1:9" ht="20.100000000000001" customHeight="1" x14ac:dyDescent="0.25">
      <c r="A14" s="167"/>
      <c r="B14" s="168" t="s">
        <v>67</v>
      </c>
      <c r="C14" s="359"/>
      <c r="D14" s="359"/>
      <c r="E14" s="359"/>
      <c r="F14" s="359">
        <f t="shared" si="2"/>
        <v>0</v>
      </c>
      <c r="G14" s="359">
        <f t="shared" si="3"/>
        <v>0</v>
      </c>
    </row>
    <row r="15" spans="1:9" ht="20.100000000000001" customHeight="1" x14ac:dyDescent="0.25">
      <c r="A15" s="167"/>
      <c r="B15" s="168" t="s">
        <v>69</v>
      </c>
      <c r="C15" s="359"/>
      <c r="D15" s="359"/>
      <c r="E15" s="359"/>
      <c r="F15" s="359">
        <f t="shared" si="2"/>
        <v>0</v>
      </c>
      <c r="G15" s="359">
        <f t="shared" si="3"/>
        <v>0</v>
      </c>
    </row>
    <row r="16" spans="1:9" ht="20.100000000000001" customHeight="1" x14ac:dyDescent="0.25">
      <c r="A16" s="167"/>
      <c r="B16" s="168" t="s">
        <v>71</v>
      </c>
      <c r="C16" s="359"/>
      <c r="D16" s="359"/>
      <c r="E16" s="359"/>
      <c r="F16" s="359">
        <f t="shared" si="2"/>
        <v>0</v>
      </c>
      <c r="G16" s="359">
        <f t="shared" si="3"/>
        <v>0</v>
      </c>
    </row>
    <row r="17" spans="1:7" ht="20.100000000000001" customHeight="1" x14ac:dyDescent="0.25">
      <c r="A17" s="167"/>
      <c r="B17" s="168" t="s">
        <v>73</v>
      </c>
      <c r="C17" s="359"/>
      <c r="D17" s="359"/>
      <c r="E17" s="359"/>
      <c r="F17" s="359">
        <f t="shared" si="2"/>
        <v>0</v>
      </c>
      <c r="G17" s="359">
        <f t="shared" si="3"/>
        <v>0</v>
      </c>
    </row>
    <row r="18" spans="1:7" ht="20.100000000000001" customHeight="1" x14ac:dyDescent="0.25">
      <c r="A18" s="165"/>
      <c r="B18" s="166"/>
      <c r="C18" s="162"/>
      <c r="D18" s="162"/>
      <c r="E18" s="162"/>
      <c r="F18" s="162"/>
      <c r="G18" s="162"/>
    </row>
    <row r="19" spans="1:7" ht="20.100000000000001" customHeight="1" x14ac:dyDescent="0.25">
      <c r="A19" s="165"/>
      <c r="B19" s="166" t="s">
        <v>76</v>
      </c>
      <c r="C19" s="361">
        <f>SUM(C20:C28)</f>
        <v>84759372.489999995</v>
      </c>
      <c r="D19" s="361">
        <f t="shared" ref="D19:G19" si="4">SUM(D20:D28)</f>
        <v>405338.91</v>
      </c>
      <c r="E19" s="361">
        <f t="shared" si="4"/>
        <v>0</v>
      </c>
      <c r="F19" s="361">
        <f t="shared" si="4"/>
        <v>85164711.399999991</v>
      </c>
      <c r="G19" s="361">
        <f t="shared" si="4"/>
        <v>405338.91000000015</v>
      </c>
    </row>
    <row r="20" spans="1:7" ht="20.100000000000001" customHeight="1" x14ac:dyDescent="0.25">
      <c r="A20" s="167"/>
      <c r="B20" s="168" t="s">
        <v>78</v>
      </c>
      <c r="C20" s="359"/>
      <c r="D20" s="359"/>
      <c r="E20" s="359"/>
      <c r="F20" s="359">
        <f t="shared" ref="F20:F28" si="5">C20+D20-E20</f>
        <v>0</v>
      </c>
      <c r="G20" s="359">
        <f t="shared" ref="G20:G28" si="6">F20-C20</f>
        <v>0</v>
      </c>
    </row>
    <row r="21" spans="1:7" ht="20.100000000000001" customHeight="1" x14ac:dyDescent="0.25">
      <c r="A21" s="167"/>
      <c r="B21" s="168" t="s">
        <v>80</v>
      </c>
      <c r="C21" s="359"/>
      <c r="D21" s="359"/>
      <c r="E21" s="359"/>
      <c r="F21" s="359">
        <f t="shared" si="5"/>
        <v>0</v>
      </c>
      <c r="G21" s="359">
        <f t="shared" si="6"/>
        <v>0</v>
      </c>
    </row>
    <row r="22" spans="1:7" ht="20.100000000000001" customHeight="1" x14ac:dyDescent="0.25">
      <c r="A22" s="167"/>
      <c r="B22" s="168" t="s">
        <v>83</v>
      </c>
      <c r="C22" s="359">
        <f>2516347+52876778.3+611553</f>
        <v>56004678.299999997</v>
      </c>
      <c r="D22" s="359"/>
      <c r="E22" s="359"/>
      <c r="F22" s="359">
        <f t="shared" si="5"/>
        <v>56004678.299999997</v>
      </c>
      <c r="G22" s="359">
        <f t="shared" si="6"/>
        <v>0</v>
      </c>
    </row>
    <row r="23" spans="1:7" ht="20.100000000000001" customHeight="1" x14ac:dyDescent="0.25">
      <c r="A23" s="167"/>
      <c r="B23" s="168" t="s">
        <v>86</v>
      </c>
      <c r="C23" s="359">
        <f>21017501.06+892400.59+6773791.54</f>
        <v>28683693.189999998</v>
      </c>
      <c r="D23" s="359">
        <v>405338.91</v>
      </c>
      <c r="E23" s="359"/>
      <c r="F23" s="359">
        <f t="shared" si="5"/>
        <v>29089032.099999998</v>
      </c>
      <c r="G23" s="359">
        <f t="shared" si="6"/>
        <v>405338.91000000015</v>
      </c>
    </row>
    <row r="24" spans="1:7" ht="20.100000000000001" customHeight="1" x14ac:dyDescent="0.25">
      <c r="A24" s="167"/>
      <c r="B24" s="168" t="s">
        <v>87</v>
      </c>
      <c r="C24" s="359"/>
      <c r="D24" s="359"/>
      <c r="E24" s="359"/>
      <c r="F24" s="359">
        <f t="shared" si="5"/>
        <v>0</v>
      </c>
      <c r="G24" s="359">
        <f t="shared" si="6"/>
        <v>0</v>
      </c>
    </row>
    <row r="25" spans="1:7" ht="20.100000000000001" customHeight="1" x14ac:dyDescent="0.25">
      <c r="A25" s="167"/>
      <c r="B25" s="168" t="s">
        <v>89</v>
      </c>
      <c r="C25" s="359"/>
      <c r="D25" s="359"/>
      <c r="E25" s="359"/>
      <c r="F25" s="359">
        <f t="shared" si="5"/>
        <v>0</v>
      </c>
      <c r="G25" s="359">
        <f t="shared" si="6"/>
        <v>0</v>
      </c>
    </row>
    <row r="26" spans="1:7" ht="20.100000000000001" customHeight="1" x14ac:dyDescent="0.25">
      <c r="A26" s="167"/>
      <c r="B26" s="168" t="s">
        <v>90</v>
      </c>
      <c r="C26" s="359">
        <v>71001</v>
      </c>
      <c r="D26" s="359"/>
      <c r="E26" s="359"/>
      <c r="F26" s="359">
        <f t="shared" si="5"/>
        <v>71001</v>
      </c>
      <c r="G26" s="359">
        <f t="shared" si="6"/>
        <v>0</v>
      </c>
    </row>
    <row r="27" spans="1:7" ht="20.100000000000001" customHeight="1" x14ac:dyDescent="0.25">
      <c r="A27" s="167"/>
      <c r="B27" s="168" t="s">
        <v>92</v>
      </c>
      <c r="C27" s="359"/>
      <c r="D27" s="359"/>
      <c r="E27" s="359"/>
      <c r="F27" s="359">
        <f t="shared" si="5"/>
        <v>0</v>
      </c>
      <c r="G27" s="359">
        <f t="shared" si="6"/>
        <v>0</v>
      </c>
    </row>
    <row r="28" spans="1:7" ht="20.100000000000001" customHeight="1" x14ac:dyDescent="0.25">
      <c r="A28" s="167"/>
      <c r="B28" s="168" t="s">
        <v>94</v>
      </c>
      <c r="C28" s="359"/>
      <c r="D28" s="359"/>
      <c r="E28" s="359"/>
      <c r="F28" s="359">
        <f t="shared" si="5"/>
        <v>0</v>
      </c>
      <c r="G28" s="359">
        <f t="shared" si="6"/>
        <v>0</v>
      </c>
    </row>
    <row r="29" spans="1:7" ht="20.100000000000001" customHeight="1" thickBot="1" x14ac:dyDescent="0.3">
      <c r="A29" s="169"/>
      <c r="B29" s="170"/>
      <c r="C29" s="170"/>
      <c r="D29" s="170"/>
      <c r="E29" s="170"/>
      <c r="F29" s="170"/>
      <c r="G29" s="170"/>
    </row>
  </sheetData>
  <mergeCells count="6">
    <mergeCell ref="A6:B6"/>
    <mergeCell ref="A1:G1"/>
    <mergeCell ref="A2:G2"/>
    <mergeCell ref="A3:G3"/>
    <mergeCell ref="A4:G4"/>
    <mergeCell ref="A5:G5"/>
  </mergeCells>
  <pageMargins left="0.23622047244094491" right="0.15748031496062992" top="0.74803149606299213" bottom="0.74803149606299213" header="0.31496062992125984" footer="0.31496062992125984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A5" sqref="A5:G5"/>
    </sheetView>
  </sheetViews>
  <sheetFormatPr baseColWidth="10" defaultColWidth="11.42578125" defaultRowHeight="14.25" x14ac:dyDescent="0.2"/>
  <cols>
    <col min="1" max="1" width="5.28515625" style="8" customWidth="1"/>
    <col min="2" max="2" width="33.7109375" style="8" customWidth="1"/>
    <col min="3" max="3" width="17" style="8" customWidth="1"/>
    <col min="4" max="4" width="16.85546875" style="8" customWidth="1"/>
    <col min="5" max="5" width="11.42578125" style="8" hidden="1" customWidth="1"/>
    <col min="6" max="6" width="17" style="8" customWidth="1"/>
    <col min="7" max="7" width="17.140625" style="8" customWidth="1"/>
    <col min="8" max="16384" width="11.42578125" style="8"/>
  </cols>
  <sheetData>
    <row r="1" spans="1:7" s="157" customFormat="1" ht="15" x14ac:dyDescent="0.25">
      <c r="A1" s="429" t="s">
        <v>249</v>
      </c>
      <c r="B1" s="429"/>
      <c r="C1" s="429"/>
      <c r="D1" s="429"/>
      <c r="E1" s="429"/>
      <c r="F1" s="429"/>
      <c r="G1" s="429"/>
    </row>
    <row r="2" spans="1:7" s="158" customFormat="1" ht="15.75" x14ac:dyDescent="0.25">
      <c r="A2" s="429" t="s">
        <v>382</v>
      </c>
      <c r="B2" s="429"/>
      <c r="C2" s="429"/>
      <c r="D2" s="429"/>
      <c r="E2" s="429"/>
      <c r="F2" s="429"/>
      <c r="G2" s="429"/>
    </row>
    <row r="3" spans="1:7" s="158" customFormat="1" ht="15.75" x14ac:dyDescent="0.25">
      <c r="A3" s="429" t="s">
        <v>158</v>
      </c>
      <c r="B3" s="429"/>
      <c r="C3" s="429"/>
      <c r="D3" s="429"/>
      <c r="E3" s="429"/>
      <c r="F3" s="429"/>
      <c r="G3" s="429"/>
    </row>
    <row r="4" spans="1:7" s="158" customFormat="1" ht="15.75" x14ac:dyDescent="0.25">
      <c r="A4" s="429" t="s">
        <v>248</v>
      </c>
      <c r="B4" s="429"/>
      <c r="C4" s="429"/>
      <c r="D4" s="429"/>
      <c r="E4" s="429"/>
      <c r="F4" s="429"/>
      <c r="G4" s="429"/>
    </row>
    <row r="5" spans="1:7" s="159" customFormat="1" ht="15.75" thickBot="1" x14ac:dyDescent="0.3">
      <c r="A5" s="430" t="s">
        <v>144</v>
      </c>
      <c r="B5" s="430"/>
      <c r="C5" s="430"/>
      <c r="D5" s="430"/>
      <c r="E5" s="430"/>
      <c r="F5" s="430"/>
      <c r="G5" s="430"/>
    </row>
    <row r="6" spans="1:7" s="173" customFormat="1" ht="37.5" customHeight="1" thickBot="1" x14ac:dyDescent="0.25">
      <c r="A6" s="447" t="s">
        <v>159</v>
      </c>
      <c r="B6" s="448"/>
      <c r="C6" s="171" t="s">
        <v>160</v>
      </c>
      <c r="D6" s="447" t="s">
        <v>161</v>
      </c>
      <c r="E6" s="449"/>
      <c r="F6" s="172" t="s">
        <v>162</v>
      </c>
      <c r="G6" s="171" t="s">
        <v>163</v>
      </c>
    </row>
    <row r="7" spans="1:7" ht="37.5" customHeight="1" x14ac:dyDescent="0.2">
      <c r="A7" s="441" t="s">
        <v>306</v>
      </c>
      <c r="B7" s="442"/>
      <c r="C7" s="51"/>
      <c r="D7" s="51"/>
      <c r="E7" s="51"/>
      <c r="F7" s="52"/>
      <c r="G7" s="51"/>
    </row>
    <row r="8" spans="1:7" x14ac:dyDescent="0.2">
      <c r="A8" s="443" t="s">
        <v>164</v>
      </c>
      <c r="B8" s="444"/>
      <c r="C8" s="4"/>
      <c r="D8" s="4"/>
      <c r="E8" s="443"/>
      <c r="F8" s="444"/>
      <c r="G8" s="4"/>
    </row>
    <row r="9" spans="1:7" ht="15" x14ac:dyDescent="0.2">
      <c r="A9" s="445" t="s">
        <v>165</v>
      </c>
      <c r="B9" s="446"/>
      <c r="C9" s="16"/>
      <c r="D9" s="16"/>
      <c r="E9" s="433"/>
      <c r="F9" s="434"/>
      <c r="G9" s="16"/>
    </row>
    <row r="10" spans="1:7" ht="15" x14ac:dyDescent="0.2">
      <c r="A10" s="433" t="s">
        <v>166</v>
      </c>
      <c r="B10" s="434"/>
      <c r="C10" s="16"/>
      <c r="D10" s="16"/>
      <c r="E10" s="433"/>
      <c r="F10" s="434"/>
      <c r="G10" s="16"/>
    </row>
    <row r="11" spans="1:7" ht="15" x14ac:dyDescent="0.2">
      <c r="A11" s="6"/>
      <c r="B11" s="19" t="s">
        <v>167</v>
      </c>
      <c r="C11" s="16"/>
      <c r="D11" s="16"/>
      <c r="E11" s="433"/>
      <c r="F11" s="434"/>
      <c r="G11" s="16"/>
    </row>
    <row r="12" spans="1:7" x14ac:dyDescent="0.2">
      <c r="A12" s="5"/>
      <c r="B12" s="19" t="s">
        <v>168</v>
      </c>
      <c r="C12" s="2"/>
      <c r="D12" s="2"/>
      <c r="E12" s="431"/>
      <c r="F12" s="432"/>
      <c r="G12" s="2"/>
    </row>
    <row r="13" spans="1:7" x14ac:dyDescent="0.2">
      <c r="A13" s="5"/>
      <c r="B13" s="19" t="s">
        <v>169</v>
      </c>
      <c r="C13" s="2"/>
      <c r="D13" s="2"/>
      <c r="E13" s="431"/>
      <c r="F13" s="432"/>
      <c r="G13" s="2"/>
    </row>
    <row r="14" spans="1:7" x14ac:dyDescent="0.2">
      <c r="A14" s="5"/>
      <c r="B14" s="2"/>
      <c r="C14" s="2"/>
      <c r="D14" s="2"/>
      <c r="E14" s="431"/>
      <c r="F14" s="432"/>
      <c r="G14" s="2"/>
    </row>
    <row r="15" spans="1:7" ht="15" x14ac:dyDescent="0.2">
      <c r="A15" s="433" t="s">
        <v>170</v>
      </c>
      <c r="B15" s="434"/>
      <c r="C15" s="16"/>
      <c r="D15" s="16"/>
      <c r="E15" s="433"/>
      <c r="F15" s="434"/>
      <c r="G15" s="16"/>
    </row>
    <row r="16" spans="1:7" x14ac:dyDescent="0.2">
      <c r="A16" s="5"/>
      <c r="B16" s="19" t="s">
        <v>171</v>
      </c>
      <c r="C16" s="2"/>
      <c r="D16" s="2"/>
      <c r="E16" s="431"/>
      <c r="F16" s="432"/>
      <c r="G16" s="2"/>
    </row>
    <row r="17" spans="1:7" ht="15" x14ac:dyDescent="0.2">
      <c r="A17" s="6"/>
      <c r="B17" s="19" t="s">
        <v>172</v>
      </c>
      <c r="C17" s="2"/>
      <c r="D17" s="2"/>
      <c r="E17" s="431"/>
      <c r="F17" s="432"/>
      <c r="G17" s="2"/>
    </row>
    <row r="18" spans="1:7" ht="15" x14ac:dyDescent="0.2">
      <c r="A18" s="6"/>
      <c r="B18" s="19" t="s">
        <v>168</v>
      </c>
      <c r="C18" s="16"/>
      <c r="D18" s="16"/>
      <c r="E18" s="433"/>
      <c r="F18" s="434"/>
      <c r="G18" s="16"/>
    </row>
    <row r="19" spans="1:7" x14ac:dyDescent="0.2">
      <c r="A19" s="5"/>
      <c r="B19" s="19" t="s">
        <v>169</v>
      </c>
      <c r="C19" s="2"/>
      <c r="D19" s="2"/>
      <c r="E19" s="431"/>
      <c r="F19" s="432"/>
      <c r="G19" s="2"/>
    </row>
    <row r="20" spans="1:7" ht="15" x14ac:dyDescent="0.2">
      <c r="A20" s="6"/>
      <c r="B20" s="16"/>
      <c r="C20" s="16"/>
      <c r="D20" s="16"/>
      <c r="E20" s="433"/>
      <c r="F20" s="434"/>
      <c r="G20" s="16"/>
    </row>
    <row r="21" spans="1:7" x14ac:dyDescent="0.2">
      <c r="A21" s="7"/>
      <c r="B21" s="3" t="s">
        <v>173</v>
      </c>
      <c r="C21" s="3"/>
      <c r="D21" s="3"/>
      <c r="E21" s="435"/>
      <c r="F21" s="436"/>
      <c r="G21" s="3"/>
    </row>
    <row r="22" spans="1:7" x14ac:dyDescent="0.2">
      <c r="A22" s="61"/>
      <c r="B22" s="62"/>
      <c r="C22" s="62"/>
      <c r="D22" s="62"/>
      <c r="E22" s="61"/>
      <c r="F22" s="62"/>
      <c r="G22" s="62"/>
    </row>
    <row r="23" spans="1:7" ht="15" x14ac:dyDescent="0.2">
      <c r="A23" s="445" t="s">
        <v>174</v>
      </c>
      <c r="B23" s="446"/>
      <c r="C23" s="16"/>
      <c r="D23" s="16"/>
      <c r="E23" s="433"/>
      <c r="F23" s="434"/>
      <c r="G23" s="16"/>
    </row>
    <row r="24" spans="1:7" ht="15" x14ac:dyDescent="0.2">
      <c r="A24" s="433" t="s">
        <v>166</v>
      </c>
      <c r="B24" s="434"/>
      <c r="C24" s="16"/>
      <c r="D24" s="16"/>
      <c r="E24" s="433"/>
      <c r="F24" s="434"/>
      <c r="G24" s="16"/>
    </row>
    <row r="25" spans="1:7" ht="15" x14ac:dyDescent="0.2">
      <c r="A25" s="6"/>
      <c r="B25" s="19" t="s">
        <v>167</v>
      </c>
      <c r="C25" s="16"/>
      <c r="D25" s="16"/>
      <c r="E25" s="433"/>
      <c r="F25" s="434"/>
      <c r="G25" s="16"/>
    </row>
    <row r="26" spans="1:7" x14ac:dyDescent="0.2">
      <c r="A26" s="5"/>
      <c r="B26" s="19" t="s">
        <v>168</v>
      </c>
      <c r="C26" s="2"/>
      <c r="D26" s="2"/>
      <c r="E26" s="431"/>
      <c r="F26" s="432"/>
      <c r="G26" s="2"/>
    </row>
    <row r="27" spans="1:7" x14ac:dyDescent="0.2">
      <c r="A27" s="5"/>
      <c r="B27" s="19" t="s">
        <v>169</v>
      </c>
      <c r="C27" s="2"/>
      <c r="D27" s="2"/>
      <c r="E27" s="431"/>
      <c r="F27" s="432"/>
      <c r="G27" s="2"/>
    </row>
    <row r="28" spans="1:7" x14ac:dyDescent="0.2">
      <c r="A28" s="5"/>
      <c r="B28" s="2"/>
      <c r="C28" s="2"/>
      <c r="D28" s="2"/>
      <c r="E28" s="431"/>
      <c r="F28" s="432"/>
      <c r="G28" s="2"/>
    </row>
    <row r="29" spans="1:7" ht="15" x14ac:dyDescent="0.2">
      <c r="A29" s="433" t="s">
        <v>170</v>
      </c>
      <c r="B29" s="434"/>
      <c r="C29" s="16"/>
      <c r="D29" s="16"/>
      <c r="E29" s="433"/>
      <c r="F29" s="434"/>
      <c r="G29" s="16"/>
    </row>
    <row r="30" spans="1:7" x14ac:dyDescent="0.2">
      <c r="A30" s="5"/>
      <c r="B30" s="19" t="s">
        <v>171</v>
      </c>
      <c r="C30" s="2"/>
      <c r="D30" s="2"/>
      <c r="E30" s="431"/>
      <c r="F30" s="432"/>
      <c r="G30" s="2"/>
    </row>
    <row r="31" spans="1:7" ht="15" x14ac:dyDescent="0.2">
      <c r="A31" s="6"/>
      <c r="B31" s="19" t="s">
        <v>172</v>
      </c>
      <c r="C31" s="2"/>
      <c r="D31" s="2"/>
      <c r="E31" s="431"/>
      <c r="F31" s="432"/>
      <c r="G31" s="2"/>
    </row>
    <row r="32" spans="1:7" ht="15" x14ac:dyDescent="0.2">
      <c r="A32" s="6"/>
      <c r="B32" s="19" t="s">
        <v>168</v>
      </c>
      <c r="C32" s="16"/>
      <c r="D32" s="16"/>
      <c r="E32" s="433"/>
      <c r="F32" s="434"/>
      <c r="G32" s="16"/>
    </row>
    <row r="33" spans="1:7" x14ac:dyDescent="0.2">
      <c r="A33" s="5"/>
      <c r="B33" s="19" t="s">
        <v>169</v>
      </c>
      <c r="C33" s="2"/>
      <c r="D33" s="2"/>
      <c r="E33" s="431"/>
      <c r="F33" s="432"/>
      <c r="G33" s="2"/>
    </row>
    <row r="34" spans="1:7" ht="15" x14ac:dyDescent="0.2">
      <c r="A34" s="6"/>
      <c r="B34" s="16"/>
      <c r="C34" s="16"/>
      <c r="D34" s="16"/>
      <c r="E34" s="433"/>
      <c r="F34" s="434"/>
      <c r="G34" s="16"/>
    </row>
    <row r="35" spans="1:7" x14ac:dyDescent="0.2">
      <c r="A35" s="7"/>
      <c r="B35" s="3" t="s">
        <v>175</v>
      </c>
      <c r="C35" s="3"/>
      <c r="D35" s="3"/>
      <c r="E35" s="435"/>
      <c r="F35" s="436"/>
      <c r="G35" s="3"/>
    </row>
    <row r="36" spans="1:7" x14ac:dyDescent="0.2">
      <c r="A36" s="5"/>
      <c r="B36" s="2"/>
      <c r="C36" s="2"/>
      <c r="D36" s="2"/>
      <c r="E36" s="431"/>
      <c r="F36" s="432"/>
      <c r="G36" s="2"/>
    </row>
    <row r="37" spans="1:7" x14ac:dyDescent="0.2">
      <c r="A37" s="5"/>
      <c r="B37" s="19" t="s">
        <v>176</v>
      </c>
      <c r="C37" s="2"/>
      <c r="D37" s="2" t="s">
        <v>391</v>
      </c>
      <c r="E37" s="439">
        <v>5416734.8300000001</v>
      </c>
      <c r="F37" s="440"/>
      <c r="G37" s="362">
        <v>4558408.0599999996</v>
      </c>
    </row>
    <row r="38" spans="1:7" x14ac:dyDescent="0.2">
      <c r="A38" s="5"/>
      <c r="B38" s="2"/>
      <c r="C38" s="2"/>
      <c r="D38" s="2"/>
      <c r="E38" s="431"/>
      <c r="F38" s="432"/>
      <c r="G38" s="2"/>
    </row>
    <row r="39" spans="1:7" ht="15" x14ac:dyDescent="0.2">
      <c r="A39" s="6"/>
      <c r="B39" s="16" t="s">
        <v>177</v>
      </c>
      <c r="C39" s="16"/>
      <c r="D39" s="16"/>
      <c r="E39" s="433"/>
      <c r="F39" s="434"/>
      <c r="G39" s="16"/>
    </row>
    <row r="40" spans="1:7" ht="15.75" thickBot="1" x14ac:dyDescent="0.25">
      <c r="A40" s="6"/>
      <c r="B40" s="17"/>
      <c r="C40" s="17"/>
      <c r="D40" s="17"/>
      <c r="E40" s="6"/>
      <c r="F40" s="17"/>
      <c r="G40" s="17"/>
    </row>
    <row r="41" spans="1:7" ht="37.5" customHeight="1" x14ac:dyDescent="0.2">
      <c r="A41" s="441" t="s">
        <v>308</v>
      </c>
      <c r="B41" s="442"/>
      <c r="C41" s="51"/>
      <c r="D41" s="51"/>
      <c r="E41" s="51"/>
      <c r="F41" s="363">
        <f>SUM(E37)</f>
        <v>5416734.8300000001</v>
      </c>
      <c r="G41" s="364">
        <f>SUM(G37)</f>
        <v>4558408.0599999996</v>
      </c>
    </row>
    <row r="42" spans="1:7" ht="5.25" customHeight="1" thickBot="1" x14ac:dyDescent="0.25">
      <c r="A42" s="437"/>
      <c r="B42" s="438"/>
      <c r="C42" s="18"/>
      <c r="D42" s="18"/>
      <c r="E42" s="437"/>
      <c r="F42" s="438"/>
      <c r="G42" s="18"/>
    </row>
  </sheetData>
  <mergeCells count="49"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  <mergeCell ref="E16:F16"/>
    <mergeCell ref="E17:F17"/>
    <mergeCell ref="E18:F18"/>
    <mergeCell ref="A23:B23"/>
    <mergeCell ref="E23:F23"/>
    <mergeCell ref="A6:B6"/>
    <mergeCell ref="D6:E6"/>
    <mergeCell ref="A1:G1"/>
    <mergeCell ref="A2:G2"/>
    <mergeCell ref="A3:G3"/>
    <mergeCell ref="A4:G4"/>
    <mergeCell ref="A5:G5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A42:B42"/>
    <mergeCell ref="E42:F42"/>
    <mergeCell ref="E37:F37"/>
    <mergeCell ref="E38:F38"/>
    <mergeCell ref="E39:F39"/>
    <mergeCell ref="A41:B41"/>
    <mergeCell ref="E30:F30"/>
    <mergeCell ref="E34:F34"/>
    <mergeCell ref="E35:F35"/>
    <mergeCell ref="E36:F36"/>
    <mergeCell ref="E31:F31"/>
    <mergeCell ref="E32:F32"/>
    <mergeCell ref="E33:F33"/>
  </mergeCells>
  <pageMargins left="0.23622047244094491" right="0.27559055118110237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10</vt:i4>
      </vt:variant>
    </vt:vector>
  </HeadingPairs>
  <TitlesOfParts>
    <vt:vector size="27" baseType="lpstr">
      <vt:lpstr>ETCA-I-01</vt:lpstr>
      <vt:lpstr>ETCA-I-01-A (EDO RESULTADOS)</vt:lpstr>
      <vt:lpstr>ETCA-I-01-B</vt:lpstr>
      <vt:lpstr>ETCA-I-02</vt:lpstr>
      <vt:lpstr>ETCA-I-03</vt:lpstr>
      <vt:lpstr>ETCA-I-04</vt:lpstr>
      <vt:lpstr>ETCA-I-05 Notas</vt:lpstr>
      <vt:lpstr>ETCA-I-06</vt:lpstr>
      <vt:lpstr>ETCA-I-07</vt:lpstr>
      <vt:lpstr>ETCA-II-08</vt:lpstr>
      <vt:lpstr>ETCA-II-09</vt:lpstr>
      <vt:lpstr>ETCA-II-09-A.</vt:lpstr>
      <vt:lpstr>ETCA-II-10</vt:lpstr>
      <vt:lpstr>ETCA-II-11</vt:lpstr>
      <vt:lpstr>ETCA-III-13</vt:lpstr>
      <vt:lpstr>Lista LARDIN</vt:lpstr>
      <vt:lpstr>Lista CORUJO</vt:lpstr>
      <vt:lpstr>'ETCA-I-01'!Área_de_impresión</vt:lpstr>
      <vt:lpstr>'ETCA-I-01-A (EDO RESULTADOS)'!Área_de_impresión</vt:lpstr>
      <vt:lpstr>'ETCA-I-03'!Área_de_impresión</vt:lpstr>
      <vt:lpstr>'ETCA-II-09'!Área_de_impresión</vt:lpstr>
      <vt:lpstr>'ETCA-II-09-A.'!Área_de_impresión</vt:lpstr>
      <vt:lpstr>'ETCA-III-13'!Área_de_impresión</vt:lpstr>
      <vt:lpstr>'ETCA-I-01-A (EDO RESULTADOS)'!Títulos_a_imprimir</vt:lpstr>
      <vt:lpstr>'ETCA-I-03'!Títulos_a_imprimir</vt:lpstr>
      <vt:lpstr>'ETCA-II-09-A.'!Títulos_a_imprimir</vt:lpstr>
      <vt:lpstr>'ETCA-III-13'!Títulos_a_imprimir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Judith Barcelo</cp:lastModifiedBy>
  <cp:lastPrinted>2014-04-11T20:09:14Z</cp:lastPrinted>
  <dcterms:created xsi:type="dcterms:W3CDTF">2014-03-28T01:13:38Z</dcterms:created>
  <dcterms:modified xsi:type="dcterms:W3CDTF">2014-04-11T22:19:01Z</dcterms:modified>
</cp:coreProperties>
</file>