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400" windowHeight="11955" tabRatio="500" activeTab="1"/>
  </bookViews>
  <sheets>
    <sheet name="CONCENTRADO AUTORIZADO" sheetId="1" r:id="rId1"/>
    <sheet name="AUTORIZADO" sheetId="2" r:id="rId2"/>
  </sheets>
  <definedNames>
    <definedName name="_xlnm.Print_Area" localSheetId="1">'AUTORIZADO'!$A$1:$M$84</definedName>
  </definedNames>
  <calcPr fullCalcOnLoad="1"/>
</workbook>
</file>

<file path=xl/sharedStrings.xml><?xml version="1.0" encoding="utf-8"?>
<sst xmlns="http://schemas.openxmlformats.org/spreadsheetml/2006/main" count="132" uniqueCount="99">
  <si>
    <t>Material de oficina</t>
  </si>
  <si>
    <t>Material de limpieza</t>
  </si>
  <si>
    <t>Materiales y útiles de impresión y reproducción</t>
  </si>
  <si>
    <t>Materiales y útiles para procesamiento en equipos y bienes informaticos</t>
  </si>
  <si>
    <t>Materiales Complementarios</t>
  </si>
  <si>
    <t>Material electrico y electronico</t>
  </si>
  <si>
    <t>Combustibles</t>
  </si>
  <si>
    <t>Lubricantes y aditivos</t>
  </si>
  <si>
    <t>Servicio postal</t>
  </si>
  <si>
    <t>Servicio telefonico</t>
  </si>
  <si>
    <t>Servicio de energia electrica</t>
  </si>
  <si>
    <t>Agua potable</t>
  </si>
  <si>
    <t>Arrendamiento de muebles, maquinaria y equipo</t>
  </si>
  <si>
    <t>Asesoria y Capacitacion</t>
  </si>
  <si>
    <t>Mantenimiento y conservación de maquinaria y equipo</t>
  </si>
  <si>
    <t>Mantenimiento y conservación de equipo de transporte</t>
  </si>
  <si>
    <t>Viaticos</t>
  </si>
  <si>
    <t>Gastos de camino</t>
  </si>
  <si>
    <t>2000     MATERIALES Y SUMINISTROS</t>
  </si>
  <si>
    <t>3000    SERVICIOS GENERALES</t>
  </si>
  <si>
    <t>CUENTA</t>
  </si>
  <si>
    <t>CAPITULO</t>
  </si>
  <si>
    <t>NO.CTA</t>
  </si>
  <si>
    <t>TOTAL MATERIALES Y SUMINISTROS</t>
  </si>
  <si>
    <t>TOTAL SERVICIOS GENERALES</t>
  </si>
  <si>
    <t>CENTRO DE EVALUACIÓN Y CONTROL DE CONFIANZA</t>
  </si>
  <si>
    <t>PARTIDA</t>
  </si>
  <si>
    <t>MONTO</t>
  </si>
  <si>
    <t>MATERIALES Y SUMINISTROS</t>
  </si>
  <si>
    <t>SERVICIOS GENERALES</t>
  </si>
  <si>
    <t>BIENES MUEBLES E INMUEBLES</t>
  </si>
  <si>
    <t>Productos alimenticios para el personal en las instalaciones</t>
  </si>
  <si>
    <t>Telefonia Celular</t>
  </si>
  <si>
    <t>ENERO</t>
  </si>
  <si>
    <t>Prendas de Seguridad y Proteccion personal</t>
  </si>
  <si>
    <t>Equipos y Aparatos Audiovisuales</t>
  </si>
  <si>
    <t>Servicios Integrales  y otros servicios</t>
  </si>
  <si>
    <t>Equipo de Comunicación y Telecomunicacion</t>
  </si>
  <si>
    <t>Servicios Legales, de contabilidad, auditorias y relacionadas</t>
  </si>
  <si>
    <t>Mantenimiento y Conservacion de Bienes Informaticos</t>
  </si>
  <si>
    <t xml:space="preserve">Otros Mobiliarios y Equipos de Administracion </t>
  </si>
  <si>
    <t>1000     SERVICIOS</t>
  </si>
  <si>
    <t>Servicios de Vigilancia</t>
  </si>
  <si>
    <t>Servicios de internet , redes p. info</t>
  </si>
  <si>
    <t>Software</t>
  </si>
  <si>
    <t>SUELDOS Y COMPENSACIONES</t>
  </si>
  <si>
    <t>Mantenimiento y Conservación de mobiliario y equipo</t>
  </si>
  <si>
    <t>TOTAL BIENES MUEBLES, INMUEBLES E INTANGIBLES</t>
  </si>
  <si>
    <t>5000 BIENES MUEBLES, INMUEBLES E INTANGIBLES</t>
  </si>
  <si>
    <t>Mobiliaria de Administracion</t>
  </si>
  <si>
    <t>Placas, engomados, calcomanias y hologramas</t>
  </si>
  <si>
    <t>Materiales, Accesorios y Suministros Médicos</t>
  </si>
  <si>
    <t>Vestuario y Uniformes</t>
  </si>
  <si>
    <t>Refacciones y accesorios menores de equipo de trans</t>
  </si>
  <si>
    <t>Refacciones y Accesorios computacion y tecnologia</t>
  </si>
  <si>
    <t>Refacciónes y Accesorios menores de edificios</t>
  </si>
  <si>
    <t>Licitaciones, convenios y convocatorias.</t>
  </si>
  <si>
    <t>Subrogados</t>
  </si>
  <si>
    <t>Servicio de consultas</t>
  </si>
  <si>
    <t>Instalaciones, redes electricas</t>
  </si>
  <si>
    <t>Servicio de limpieza y Manejo de desechos</t>
  </si>
  <si>
    <t>Instrumental Médico y de Laboratorio</t>
  </si>
  <si>
    <t>Sistemas de Aire Acondicionado, Calefacción y de Refrigeración Comercial</t>
  </si>
  <si>
    <t>Equipo de Computo y de Tecnologías de la Información</t>
  </si>
  <si>
    <t>Camaras Fotograficas y de video</t>
  </si>
  <si>
    <t>Adquisicion de Agua Potable</t>
  </si>
  <si>
    <t>Material para información</t>
  </si>
  <si>
    <t>Mantenimiento y Conservación de Inmuebles</t>
  </si>
  <si>
    <t>Vehículos y Equipo de transporte</t>
  </si>
  <si>
    <t>Servicios de Informatica</t>
  </si>
  <si>
    <t>Materiales Educativos</t>
  </si>
  <si>
    <t>Materiales de Seguridad</t>
  </si>
  <si>
    <t>Cuotas</t>
  </si>
  <si>
    <t>Patentes, Regalias y Otros</t>
  </si>
  <si>
    <t>Refacciones y  Accesorios Otroa Bienes Muebles</t>
  </si>
  <si>
    <t>Servicios de Telecomunicaciones y Satelites</t>
  </si>
  <si>
    <t>Seervicios Financieros y Bancarios</t>
  </si>
  <si>
    <t>Herramientas Menores</t>
  </si>
  <si>
    <t>Seguros de Bienes Patrimoniales</t>
  </si>
  <si>
    <t>Refacciones y accesorios menores de Mob iliario y Eq. De Admon,ed. Y Rec.</t>
  </si>
  <si>
    <t>Pasajes Aereos</t>
  </si>
  <si>
    <t>Congresos y Convenciones</t>
  </si>
  <si>
    <t>Sueldos, Compensaciones y Prevision Social</t>
  </si>
  <si>
    <t xml:space="preserve">MODIFICADO </t>
  </si>
  <si>
    <t>40% REC. ESTATAL</t>
  </si>
  <si>
    <t>SUELDOS MATERIALES Y SUMINISTROS, SERVICIOS GENERALES Y BIENES INMUEBLES, MUEBLES E INTANGIBLES  E INVERSION PUBLICA</t>
  </si>
  <si>
    <t>TOTAL</t>
  </si>
  <si>
    <t>EJERCIDO</t>
  </si>
  <si>
    <t>POR EJERCER</t>
  </si>
  <si>
    <t>PRESUPUESTO</t>
  </si>
  <si>
    <t>FEBRERO</t>
  </si>
  <si>
    <t>MARZO</t>
  </si>
  <si>
    <t>AVANCE PRESUPUESTAL 2014</t>
  </si>
  <si>
    <t>CENTRO DE EVALUACIÓN Y CONTROL DE CONFIANZA DEL ESTADO DE SONORA</t>
  </si>
  <si>
    <t>ABRIL</t>
  </si>
  <si>
    <t>MAYO</t>
  </si>
  <si>
    <t>TOTAL MATERIALES, SERVICIOS, MUEBLES, INMUEBLES E INTANGIBLES</t>
  </si>
  <si>
    <t>TOTAL PRESUPUESTO 2014</t>
  </si>
  <si>
    <t>Utensilios para el Servicio de alimentacion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</si>
</sst>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%"/>
    <numFmt numFmtId="167" formatCode="&quot;$&quot;#,##0.00"/>
    <numFmt numFmtId="168" formatCode="0.000"/>
    <numFmt numFmtId="169" formatCode="0.0"/>
    <numFmt numFmtId="170" formatCode="0.00_ ;\-0.00\ "/>
    <numFmt numFmtId="171" formatCode="0_ ;\-0\ "/>
    <numFmt numFmtId="172" formatCode="0.0_ ;\-0.0\ "/>
    <numFmt numFmtId="173" formatCode="#,##0.0"/>
    <numFmt numFmtId="174" formatCode="#,##0.0000"/>
    <numFmt numFmtId="175" formatCode="_(* #,##0.00_);_(* \(#,##0.00\);_(* &quot;-&quot;??_);_(@_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_-* #,##0.00\ _€_-;\-* #,##0.00\ _€_-;_-* &quot;-&quot;??\ _€_-;_-@_-"/>
    <numFmt numFmtId="180" formatCode="_-* #,##0.0000\ _€_-;\-* #,##0.0000\ _€_-;_-* &quot;-&quot;??\ _€_-;_-@_-"/>
    <numFmt numFmtId="181" formatCode="_-* #,##0.0_-;\-* #,##0.0_-;_-* &quot;-&quot;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 Black"/>
      <family val="2"/>
    </font>
    <font>
      <b/>
      <sz val="11"/>
      <name val="Corbel"/>
      <family val="2"/>
    </font>
    <font>
      <b/>
      <sz val="10"/>
      <name val="Corbe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4"/>
      <name val="Arial"/>
      <family val="2"/>
    </font>
    <font>
      <b/>
      <sz val="18"/>
      <name val="Corbel"/>
      <family val="2"/>
    </font>
    <font>
      <b/>
      <sz val="2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5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Black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color indexed="8"/>
      <name val="Arial Black"/>
      <family val="2"/>
    </font>
    <font>
      <b/>
      <sz val="16"/>
      <color indexed="51"/>
      <name val="Byington"/>
      <family val="0"/>
    </font>
    <font>
      <b/>
      <sz val="36"/>
      <color indexed="51"/>
      <name val="Byingto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 Black"/>
      <family val="2"/>
    </font>
    <font>
      <sz val="8"/>
      <color theme="1"/>
      <name val="Arial"/>
      <family val="2"/>
    </font>
    <font>
      <b/>
      <sz val="10"/>
      <color theme="1"/>
      <name val="Arial Black"/>
      <family val="2"/>
    </font>
    <font>
      <b/>
      <sz val="16"/>
      <color rgb="FFB1932F"/>
      <name val="Byingto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>
        <color indexed="22"/>
      </top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dashed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22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4" fontId="0" fillId="0" borderId="0" xfId="49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center" vertical="center"/>
      <protection/>
    </xf>
    <xf numFmtId="44" fontId="14" fillId="0" borderId="19" xfId="49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4" fillId="0" borderId="10" xfId="52" applyFont="1" applyFill="1" applyBorder="1" applyAlignment="1">
      <alignment horizontal="left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4" fontId="36" fillId="0" borderId="11" xfId="49" applyNumberFormat="1" applyFont="1" applyFill="1" applyBorder="1" applyAlignment="1">
      <alignment horizontal="center" vertical="center" wrapText="1"/>
    </xf>
    <xf numFmtId="4" fontId="62" fillId="0" borderId="11" xfId="49" applyNumberFormat="1" applyFont="1" applyFill="1" applyBorder="1" applyAlignment="1">
      <alignment horizontal="center" vertical="center"/>
    </xf>
    <xf numFmtId="3" fontId="36" fillId="0" borderId="12" xfId="49" applyNumberFormat="1" applyFont="1" applyFill="1" applyBorder="1" applyAlignment="1">
      <alignment horizontal="center" vertical="center" wrapText="1"/>
    </xf>
    <xf numFmtId="1" fontId="62" fillId="0" borderId="21" xfId="49" applyNumberFormat="1" applyFont="1" applyFill="1" applyBorder="1" applyAlignment="1">
      <alignment horizontal="center" vertical="center"/>
    </xf>
    <xf numFmtId="4" fontId="14" fillId="0" borderId="10" xfId="52" applyNumberFormat="1" applyFont="1" applyFill="1" applyBorder="1" applyAlignment="1">
      <alignment horizontal="center" vertical="center"/>
      <protection/>
    </xf>
    <xf numFmtId="4" fontId="14" fillId="0" borderId="22" xfId="49" applyNumberFormat="1" applyFont="1" applyFill="1" applyBorder="1" applyAlignment="1">
      <alignment horizontal="center" vertical="center"/>
    </xf>
    <xf numFmtId="3" fontId="36" fillId="0" borderId="10" xfId="49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15" fillId="0" borderId="23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horizontal="left" vertical="center" wrapText="1"/>
      <protection/>
    </xf>
    <xf numFmtId="4" fontId="15" fillId="0" borderId="12" xfId="49" applyNumberFormat="1" applyFont="1" applyFill="1" applyBorder="1" applyAlignment="1">
      <alignment horizontal="center" vertical="center" wrapText="1"/>
    </xf>
    <xf numFmtId="4" fontId="62" fillId="0" borderId="12" xfId="49" applyNumberFormat="1" applyFont="1" applyFill="1" applyBorder="1" applyAlignment="1">
      <alignment horizontal="center" vertical="center"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left" vertical="center" wrapText="1"/>
      <protection/>
    </xf>
    <xf numFmtId="0" fontId="15" fillId="0" borderId="25" xfId="52" applyFont="1" applyFill="1" applyBorder="1" applyAlignment="1">
      <alignment horizontal="left" vertical="center" wrapText="1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6" fillId="0" borderId="26" xfId="52" applyFont="1" applyFill="1" applyBorder="1" applyAlignment="1">
      <alignment horizontal="center" vertical="center"/>
      <protection/>
    </xf>
    <xf numFmtId="4" fontId="14" fillId="0" borderId="27" xfId="47" applyNumberFormat="1" applyFont="1" applyFill="1" applyBorder="1" applyAlignment="1">
      <alignment horizontal="center" vertical="center"/>
    </xf>
    <xf numFmtId="4" fontId="14" fillId="0" borderId="28" xfId="49" applyNumberFormat="1" applyFont="1" applyFill="1" applyBorder="1" applyAlignment="1">
      <alignment horizontal="center" vertical="center"/>
    </xf>
    <xf numFmtId="4" fontId="14" fillId="0" borderId="27" xfId="49" applyNumberFormat="1" applyFont="1" applyFill="1" applyBorder="1" applyAlignment="1">
      <alignment horizontal="center" vertical="center"/>
    </xf>
    <xf numFmtId="0" fontId="14" fillId="0" borderId="11" xfId="52" applyFont="1" applyFill="1" applyBorder="1" applyAlignment="1">
      <alignment horizontal="left" vertical="center"/>
      <protection/>
    </xf>
    <xf numFmtId="4" fontId="64" fillId="0" borderId="12" xfId="49" applyNumberFormat="1" applyFont="1" applyFill="1" applyBorder="1" applyAlignment="1">
      <alignment horizontal="center" vertical="center"/>
    </xf>
    <xf numFmtId="0" fontId="15" fillId="0" borderId="25" xfId="52" applyFont="1" applyFill="1" applyBorder="1" applyAlignment="1">
      <alignment horizontal="center" vertical="center" wrapText="1"/>
      <protection/>
    </xf>
    <xf numFmtId="0" fontId="62" fillId="0" borderId="13" xfId="0" applyFont="1" applyFill="1" applyBorder="1" applyAlignment="1">
      <alignment horizontal="center" vertical="center"/>
    </xf>
    <xf numFmtId="0" fontId="15" fillId="0" borderId="29" xfId="52" applyFont="1" applyFill="1" applyBorder="1" applyAlignment="1">
      <alignment horizontal="center" vertical="center" wrapText="1"/>
      <protection/>
    </xf>
    <xf numFmtId="0" fontId="15" fillId="0" borderId="29" xfId="52" applyFont="1" applyFill="1" applyBorder="1" applyAlignment="1">
      <alignment horizontal="left" vertical="center" wrapText="1"/>
      <protection/>
    </xf>
    <xf numFmtId="0" fontId="16" fillId="0" borderId="30" xfId="52" applyFont="1" applyFill="1" applyBorder="1" applyAlignment="1">
      <alignment horizontal="center" vertical="center"/>
      <protection/>
    </xf>
    <xf numFmtId="0" fontId="14" fillId="0" borderId="31" xfId="52" applyFont="1" applyFill="1" applyBorder="1" applyAlignment="1">
      <alignment horizontal="center" vertical="center"/>
      <protection/>
    </xf>
    <xf numFmtId="4" fontId="14" fillId="0" borderId="0" xfId="49" applyNumberFormat="1" applyFont="1" applyFill="1" applyBorder="1" applyAlignment="1">
      <alignment horizontal="center" vertical="center"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31" xfId="52" applyFont="1" applyFill="1" applyBorder="1" applyAlignment="1">
      <alignment horizontal="left" vertical="center" wrapText="1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0" fontId="15" fillId="0" borderId="20" xfId="52" applyFont="1" applyFill="1" applyBorder="1" applyAlignment="1">
      <alignment horizontal="left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5" fillId="0" borderId="32" xfId="52" applyFont="1" applyFill="1" applyBorder="1" applyAlignment="1">
      <alignment horizontal="left"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4" fontId="14" fillId="0" borderId="10" xfId="49" applyNumberFormat="1" applyFont="1" applyFill="1" applyBorder="1" applyAlignment="1">
      <alignment horizontal="center" vertical="center" wrapText="1"/>
    </xf>
    <xf numFmtId="4" fontId="14" fillId="0" borderId="13" xfId="47" applyNumberFormat="1" applyFont="1" applyFill="1" applyBorder="1" applyAlignment="1">
      <alignment horizontal="center" vertical="center"/>
    </xf>
    <xf numFmtId="4" fontId="14" fillId="0" borderId="33" xfId="49" applyNumberFormat="1" applyFont="1" applyFill="1" applyBorder="1" applyAlignment="1">
      <alignment horizontal="center" vertical="center"/>
    </xf>
    <xf numFmtId="4" fontId="14" fillId="0" borderId="13" xfId="49" applyNumberFormat="1" applyFont="1" applyFill="1" applyBorder="1" applyAlignment="1">
      <alignment horizontal="center" vertical="center"/>
    </xf>
    <xf numFmtId="4" fontId="14" fillId="0" borderId="0" xfId="47" applyNumberFormat="1" applyFont="1" applyFill="1" applyBorder="1" applyAlignment="1">
      <alignment horizontal="center" vertical="center"/>
    </xf>
    <xf numFmtId="44" fontId="62" fillId="0" borderId="0" xfId="49" applyFont="1" applyFill="1" applyAlignment="1">
      <alignment horizontal="center" vertical="center"/>
    </xf>
    <xf numFmtId="4" fontId="14" fillId="0" borderId="0" xfId="52" applyNumberFormat="1" applyFont="1" applyFill="1" applyBorder="1" applyAlignment="1">
      <alignment horizontal="center" vertical="center"/>
      <protection/>
    </xf>
    <xf numFmtId="3" fontId="36" fillId="0" borderId="34" xfId="49" applyNumberFormat="1" applyFont="1" applyFill="1" applyBorder="1" applyAlignment="1">
      <alignment horizontal="center" vertical="center" wrapText="1"/>
    </xf>
    <xf numFmtId="4" fontId="14" fillId="0" borderId="28" xfId="47" applyNumberFormat="1" applyFont="1" applyFill="1" applyBorder="1" applyAlignment="1">
      <alignment horizontal="center" vertical="center"/>
    </xf>
    <xf numFmtId="4" fontId="14" fillId="0" borderId="33" xfId="47" applyNumberFormat="1" applyFont="1" applyFill="1" applyBorder="1" applyAlignment="1">
      <alignment horizontal="center" vertical="center"/>
    </xf>
    <xf numFmtId="3" fontId="36" fillId="0" borderId="13" xfId="49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14" fillId="0" borderId="35" xfId="49" applyNumberFormat="1" applyFont="1" applyFill="1" applyBorder="1" applyAlignment="1">
      <alignment horizontal="center" vertical="center"/>
    </xf>
    <xf numFmtId="1" fontId="62" fillId="0" borderId="10" xfId="49" applyNumberFormat="1" applyFont="1" applyFill="1" applyBorder="1" applyAlignment="1">
      <alignment horizontal="center" vertical="center"/>
    </xf>
    <xf numFmtId="0" fontId="16" fillId="0" borderId="0" xfId="52" applyFont="1" applyFill="1" applyBorder="1" applyAlignment="1">
      <alignment horizontal="center" vertical="center"/>
      <protection/>
    </xf>
    <xf numFmtId="4" fontId="14" fillId="0" borderId="12" xfId="47" applyNumberFormat="1" applyFont="1" applyFill="1" applyBorder="1" applyAlignment="1">
      <alignment horizontal="center" vertical="center"/>
    </xf>
    <xf numFmtId="4" fontId="14" fillId="0" borderId="10" xfId="49" applyNumberFormat="1" applyFont="1" applyFill="1" applyBorder="1" applyAlignment="1">
      <alignment horizontal="center" vertical="center"/>
    </xf>
    <xf numFmtId="4" fontId="14" fillId="0" borderId="36" xfId="49" applyNumberFormat="1" applyFont="1" applyFill="1" applyBorder="1" applyAlignment="1">
      <alignment horizontal="center" vertical="center"/>
    </xf>
    <xf numFmtId="3" fontId="39" fillId="0" borderId="10" xfId="49" applyNumberFormat="1" applyFont="1" applyFill="1" applyBorder="1" applyAlignment="1">
      <alignment horizontal="center" vertical="center" wrapText="1"/>
    </xf>
    <xf numFmtId="4" fontId="14" fillId="0" borderId="16" xfId="49" applyNumberFormat="1" applyFont="1" applyFill="1" applyBorder="1" applyAlignment="1">
      <alignment horizontal="center" vertical="center" wrapText="1"/>
    </xf>
    <xf numFmtId="4" fontId="64" fillId="0" borderId="27" xfId="49" applyNumberFormat="1" applyFont="1" applyFill="1" applyBorder="1" applyAlignment="1">
      <alignment horizontal="center" vertical="center"/>
    </xf>
    <xf numFmtId="4" fontId="14" fillId="0" borderId="37" xfId="52" applyNumberFormat="1" applyFont="1" applyFill="1" applyBorder="1" applyAlignment="1">
      <alignment horizontal="center" vertical="center"/>
      <protection/>
    </xf>
    <xf numFmtId="4" fontId="14" fillId="0" borderId="37" xfId="49" applyNumberFormat="1" applyFont="1" applyFill="1" applyBorder="1" applyAlignment="1">
      <alignment horizontal="center" vertical="center"/>
    </xf>
    <xf numFmtId="0" fontId="14" fillId="0" borderId="37" xfId="52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" vertical="center"/>
    </xf>
    <xf numFmtId="0" fontId="14" fillId="0" borderId="38" xfId="52" applyFont="1" applyFill="1" applyBorder="1" applyAlignment="1">
      <alignment horizontal="center" vertical="center"/>
      <protection/>
    </xf>
    <xf numFmtId="44" fontId="14" fillId="0" borderId="39" xfId="49" applyFont="1" applyFill="1" applyBorder="1" applyAlignment="1">
      <alignment horizontal="center" vertical="center"/>
    </xf>
    <xf numFmtId="4" fontId="14" fillId="0" borderId="39" xfId="49" applyNumberFormat="1" applyFont="1" applyFill="1" applyBorder="1" applyAlignment="1">
      <alignment horizontal="center" vertical="center"/>
    </xf>
    <xf numFmtId="4" fontId="62" fillId="0" borderId="21" xfId="49" applyNumberFormat="1" applyFont="1" applyFill="1" applyBorder="1" applyAlignment="1">
      <alignment horizontal="center" vertical="center"/>
    </xf>
    <xf numFmtId="4" fontId="62" fillId="0" borderId="10" xfId="49" applyNumberFormat="1" applyFont="1" applyFill="1" applyBorder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/>
    </xf>
    <xf numFmtId="4" fontId="62" fillId="0" borderId="12" xfId="0" applyNumberFormat="1" applyFont="1" applyFill="1" applyBorder="1" applyAlignment="1">
      <alignment horizontal="center" vertical="center"/>
    </xf>
    <xf numFmtId="4" fontId="61" fillId="0" borderId="12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Alignment="1">
      <alignment horizontal="center" vertical="center"/>
    </xf>
    <xf numFmtId="0" fontId="14" fillId="0" borderId="10" xfId="52" applyFont="1" applyFill="1" applyBorder="1" applyAlignment="1">
      <alignment horizontal="center" vertical="center" wrapText="1"/>
      <protection/>
    </xf>
    <xf numFmtId="4" fontId="15" fillId="0" borderId="10" xfId="49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/>
    </xf>
    <xf numFmtId="0" fontId="14" fillId="0" borderId="40" xfId="52" applyFont="1" applyFill="1" applyBorder="1" applyAlignment="1">
      <alignment horizontal="center" vertical="center"/>
      <protection/>
    </xf>
    <xf numFmtId="4" fontId="62" fillId="0" borderId="13" xfId="0" applyNumberFormat="1" applyFont="1" applyFill="1" applyBorder="1" applyAlignment="1">
      <alignment horizontal="center" vertical="center"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41" xfId="52" applyFont="1" applyFill="1" applyBorder="1" applyAlignment="1">
      <alignment horizontal="left" vertical="center" wrapText="1"/>
      <protection/>
    </xf>
    <xf numFmtId="0" fontId="14" fillId="0" borderId="42" xfId="52" applyFont="1" applyFill="1" applyBorder="1" applyAlignment="1">
      <alignment horizontal="center" vertical="center"/>
      <protection/>
    </xf>
    <xf numFmtId="0" fontId="14" fillId="0" borderId="43" xfId="52" applyFont="1" applyFill="1" applyBorder="1" applyAlignment="1">
      <alignment horizontal="center" vertical="center"/>
      <protection/>
    </xf>
    <xf numFmtId="0" fontId="16" fillId="0" borderId="37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1009650</xdr:colOff>
      <xdr:row>5</xdr:row>
      <xdr:rowOff>171450</xdr:rowOff>
    </xdr:to>
    <xdr:sp>
      <xdr:nvSpPr>
        <xdr:cNvPr id="1" name="3 Rectángulo"/>
        <xdr:cNvSpPr>
          <a:spLocks/>
        </xdr:cNvSpPr>
      </xdr:nvSpPr>
      <xdr:spPr>
        <a:xfrm>
          <a:off x="1343025" y="400050"/>
          <a:ext cx="50196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CC00"/>
              </a:solidFill>
            </a:rPr>
            <a:t>pRESUPUESTO </a:t>
          </a:r>
          <a:r>
            <a:rPr lang="en-US" cap="none" sz="3600" b="1" i="0" u="none" baseline="0">
              <a:solidFill>
                <a:srgbClr val="FFCC00"/>
              </a:solidFill>
            </a:rPr>
            <a:t>2014</a:t>
          </a:r>
        </a:p>
      </xdr:txBody>
    </xdr:sp>
    <xdr:clientData/>
  </xdr:twoCellAnchor>
  <xdr:twoCellAnchor>
    <xdr:from>
      <xdr:col>1</xdr:col>
      <xdr:colOff>266700</xdr:colOff>
      <xdr:row>1</xdr:row>
      <xdr:rowOff>0</xdr:rowOff>
    </xdr:from>
    <xdr:to>
      <xdr:col>3</xdr:col>
      <xdr:colOff>95250</xdr:colOff>
      <xdr:row>1</xdr:row>
      <xdr:rowOff>152400</xdr:rowOff>
    </xdr:to>
    <xdr:grpSp>
      <xdr:nvGrpSpPr>
        <xdr:cNvPr id="2" name="10 Grupo"/>
        <xdr:cNvGrpSpPr>
          <a:grpSpLocks/>
        </xdr:cNvGrpSpPr>
      </xdr:nvGrpSpPr>
      <xdr:grpSpPr>
        <a:xfrm>
          <a:off x="1609725" y="190500"/>
          <a:ext cx="6067425" cy="152400"/>
          <a:chOff x="1489752" y="2714620"/>
          <a:chExt cx="4408010" cy="152961"/>
        </a:xfrm>
        <a:solidFill>
          <a:srgbClr val="FFFFFF"/>
        </a:solidFill>
      </xdr:grpSpPr>
      <xdr:sp>
        <xdr:nvSpPr>
          <xdr:cNvPr id="3" name="8 Conector recto"/>
          <xdr:cNvSpPr>
            <a:spLocks/>
          </xdr:cNvSpPr>
        </xdr:nvSpPr>
        <xdr:spPr>
          <a:xfrm>
            <a:off x="1489752" y="2714620"/>
            <a:ext cx="4055369" cy="0"/>
          </a:xfrm>
          <a:prstGeom prst="line">
            <a:avLst/>
          </a:prstGeom>
          <a:noFill/>
          <a:ln w="15875" cmpd="sng">
            <a:solidFill>
              <a:srgbClr val="B1932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9 Conector recto"/>
          <xdr:cNvSpPr>
            <a:spLocks/>
          </xdr:cNvSpPr>
        </xdr:nvSpPr>
        <xdr:spPr>
          <a:xfrm>
            <a:off x="1641828" y="2867581"/>
            <a:ext cx="4255934" cy="0"/>
          </a:xfrm>
          <a:prstGeom prst="line">
            <a:avLst/>
          </a:prstGeom>
          <a:noFill/>
          <a:ln w="15875" cmpd="sng">
            <a:solidFill>
              <a:srgbClr val="B1932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3</xdr:row>
      <xdr:rowOff>133350</xdr:rowOff>
    </xdr:to>
    <xdr:pic>
      <xdr:nvPicPr>
        <xdr:cNvPr id="5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771525</xdr:colOff>
      <xdr:row>1</xdr:row>
      <xdr:rowOff>238125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0">
      <selection activeCell="B32" sqref="B32"/>
    </sheetView>
  </sheetViews>
  <sheetFormatPr defaultColWidth="11.421875" defaultRowHeight="15"/>
  <cols>
    <col min="1" max="1" width="20.140625" style="1" customWidth="1"/>
    <col min="2" max="2" width="60.140625" style="1" customWidth="1"/>
    <col min="3" max="3" width="33.421875" style="1" customWidth="1"/>
    <col min="4" max="4" width="11.421875" style="1" customWidth="1"/>
    <col min="5" max="5" width="12.7109375" style="1" bestFit="1" customWidth="1"/>
    <col min="6" max="16384" width="11.421875" style="1" customWidth="1"/>
  </cols>
  <sheetData>
    <row r="1" spans="2:3" ht="15">
      <c r="B1" s="2"/>
      <c r="C1" s="2"/>
    </row>
    <row r="2" spans="2:3" ht="15">
      <c r="B2" s="2"/>
      <c r="C2" s="2"/>
    </row>
    <row r="3" spans="2:3" ht="15">
      <c r="B3" s="2"/>
      <c r="C3" s="2"/>
    </row>
    <row r="4" spans="2:3" ht="15">
      <c r="B4" s="2"/>
      <c r="C4" s="2"/>
    </row>
    <row r="5" spans="2:3" ht="15">
      <c r="B5" s="2"/>
      <c r="C5" s="2"/>
    </row>
    <row r="6" spans="2:3" ht="15">
      <c r="B6" s="2"/>
      <c r="C6" s="2"/>
    </row>
    <row r="7" spans="2:3" ht="15">
      <c r="B7" s="116"/>
      <c r="C7" s="116"/>
    </row>
    <row r="8" spans="2:3" ht="15">
      <c r="B8" s="2"/>
      <c r="C8" s="2"/>
    </row>
    <row r="9" spans="1:3" ht="23.25" customHeight="1">
      <c r="A9" s="117" t="s">
        <v>25</v>
      </c>
      <c r="B9" s="117"/>
      <c r="C9" s="117"/>
    </row>
    <row r="10" spans="2:3" ht="15">
      <c r="B10" s="2"/>
      <c r="C10" s="2"/>
    </row>
    <row r="11" spans="1:3" ht="15" customHeight="1">
      <c r="A11" s="17" t="s">
        <v>26</v>
      </c>
      <c r="B11" s="18"/>
      <c r="C11" s="3" t="s">
        <v>27</v>
      </c>
    </row>
    <row r="12" spans="1:3" ht="15">
      <c r="A12" s="79"/>
      <c r="B12" s="19"/>
      <c r="C12" s="4"/>
    </row>
    <row r="13" spans="1:3" ht="15">
      <c r="A13" s="80"/>
      <c r="B13" s="16"/>
      <c r="C13" s="5"/>
    </row>
    <row r="14" spans="1:3" ht="23.25" customHeight="1">
      <c r="A14" s="81">
        <v>1000</v>
      </c>
      <c r="B14" s="83" t="s">
        <v>45</v>
      </c>
      <c r="C14" s="7">
        <f>AUTORIZADO!F7</f>
        <v>23450006</v>
      </c>
    </row>
    <row r="15" spans="1:3" ht="23.25" customHeight="1">
      <c r="A15" s="81">
        <v>2000</v>
      </c>
      <c r="B15" s="83" t="s">
        <v>28</v>
      </c>
      <c r="C15" s="7">
        <f>AUTORIZADO!F36</f>
        <v>2110578.2016000003</v>
      </c>
    </row>
    <row r="16" spans="1:5" ht="23.25" customHeight="1">
      <c r="A16" s="81">
        <v>3000</v>
      </c>
      <c r="B16" s="83" t="s">
        <v>29</v>
      </c>
      <c r="C16" s="7">
        <f>AUTORIZADO!F70</f>
        <v>8867433.80063627</v>
      </c>
      <c r="E16" s="10"/>
    </row>
    <row r="17" spans="1:3" ht="23.25" customHeight="1">
      <c r="A17" s="81">
        <v>5000</v>
      </c>
      <c r="B17" s="83" t="s">
        <v>30</v>
      </c>
      <c r="C17" s="7">
        <f>AUTORIZADO!D82</f>
        <v>5053608</v>
      </c>
    </row>
    <row r="18" spans="1:3" ht="23.25">
      <c r="A18" s="81"/>
      <c r="B18" s="15"/>
      <c r="C18" s="7"/>
    </row>
    <row r="19" spans="1:3" ht="23.25">
      <c r="A19" s="81"/>
      <c r="B19" s="15"/>
      <c r="C19" s="7"/>
    </row>
    <row r="20" spans="1:3" ht="18">
      <c r="A20" s="80"/>
      <c r="B20" s="16"/>
      <c r="C20" s="7"/>
    </row>
    <row r="21" spans="1:3" ht="18">
      <c r="A21" s="80"/>
      <c r="B21" s="16"/>
      <c r="C21" s="7"/>
    </row>
    <row r="22" spans="1:3" ht="18">
      <c r="A22" s="80"/>
      <c r="B22" s="16"/>
      <c r="C22" s="8"/>
    </row>
    <row r="23" spans="1:3" ht="27.75">
      <c r="A23" s="80"/>
      <c r="B23" s="15"/>
      <c r="C23" s="9">
        <f>SUM(C14:C22)</f>
        <v>39481626.00223627</v>
      </c>
    </row>
    <row r="24" spans="1:3" ht="15.75">
      <c r="A24" s="82"/>
      <c r="B24" s="14"/>
      <c r="C24" s="6"/>
    </row>
    <row r="25" spans="2:3" ht="15">
      <c r="B25" s="2"/>
      <c r="C25" s="2"/>
    </row>
    <row r="26" spans="2:3" ht="15">
      <c r="B26" s="2"/>
      <c r="C26" s="2"/>
    </row>
  </sheetData>
  <sheetProtection/>
  <mergeCells count="2">
    <mergeCell ref="B7:C7"/>
    <mergeCell ref="A9:C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tabSelected="1" zoomScalePageLayoutView="0" workbookViewId="0" topLeftCell="C61">
      <selection activeCell="H87" sqref="H87"/>
    </sheetView>
  </sheetViews>
  <sheetFormatPr defaultColWidth="11.421875" defaultRowHeight="15"/>
  <cols>
    <col min="1" max="1" width="8.28125" style="11" customWidth="1"/>
    <col min="2" max="2" width="8.00390625" style="11" customWidth="1"/>
    <col min="3" max="3" width="52.140625" style="11" customWidth="1"/>
    <col min="4" max="4" width="12.57421875" style="11" customWidth="1"/>
    <col min="5" max="6" width="12.57421875" style="11" hidden="1" customWidth="1"/>
    <col min="7" max="7" width="12.57421875" style="11" customWidth="1"/>
    <col min="8" max="8" width="12.28125" style="11" customWidth="1"/>
    <col min="9" max="9" width="11.8515625" style="13" customWidth="1"/>
    <col min="10" max="10" width="13.28125" style="12" customWidth="1"/>
    <col min="11" max="16384" width="11.421875" style="11" customWidth="1"/>
  </cols>
  <sheetData>
    <row r="1" spans="3:13" ht="34.5" customHeight="1">
      <c r="C1" s="118" t="s">
        <v>93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3:12" ht="26.25" customHeight="1">
      <c r="C2" s="119" t="s">
        <v>92</v>
      </c>
      <c r="D2" s="119"/>
      <c r="E2" s="119"/>
      <c r="F2" s="119"/>
      <c r="G2" s="119"/>
      <c r="H2" s="119"/>
      <c r="I2" s="119"/>
      <c r="J2" s="119"/>
      <c r="K2" s="119"/>
      <c r="L2" s="119"/>
    </row>
    <row r="3" ht="15">
      <c r="A3" s="96"/>
    </row>
    <row r="4" spans="1:13" ht="15.75" thickBot="1">
      <c r="A4" s="120" t="s">
        <v>85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s="23" customFormat="1" ht="12" thickBot="1">
      <c r="A5" s="20" t="s">
        <v>21</v>
      </c>
      <c r="B5" s="20" t="s">
        <v>22</v>
      </c>
      <c r="C5" s="20" t="s">
        <v>20</v>
      </c>
      <c r="D5" s="21" t="s">
        <v>89</v>
      </c>
      <c r="E5" s="25" t="s">
        <v>83</v>
      </c>
      <c r="F5" s="25" t="s">
        <v>86</v>
      </c>
      <c r="G5" s="25" t="s">
        <v>87</v>
      </c>
      <c r="H5" s="22" t="s">
        <v>88</v>
      </c>
      <c r="I5" s="98" t="s">
        <v>33</v>
      </c>
      <c r="J5" s="99" t="s">
        <v>90</v>
      </c>
      <c r="K5" s="99" t="s">
        <v>91</v>
      </c>
      <c r="L5" s="99" t="s">
        <v>94</v>
      </c>
      <c r="M5" s="99" t="s">
        <v>95</v>
      </c>
    </row>
    <row r="6" spans="1:13" s="26" customFormat="1" ht="11.25">
      <c r="A6" s="24" t="s">
        <v>41</v>
      </c>
      <c r="B6" s="25"/>
      <c r="C6" s="25"/>
      <c r="D6" s="25"/>
      <c r="E6" s="25" t="s">
        <v>84</v>
      </c>
      <c r="F6" s="25"/>
      <c r="G6" s="25"/>
      <c r="H6" s="25"/>
      <c r="I6" s="95"/>
      <c r="J6" s="93"/>
      <c r="K6" s="93"/>
      <c r="L6" s="93"/>
      <c r="M6" s="93"/>
    </row>
    <row r="7" spans="1:13" s="26" customFormat="1" ht="12.75">
      <c r="A7" s="27"/>
      <c r="C7" s="28" t="s">
        <v>82</v>
      </c>
      <c r="D7" s="29">
        <v>23450006</v>
      </c>
      <c r="E7" s="29"/>
      <c r="F7" s="29">
        <f>D7</f>
        <v>23450006</v>
      </c>
      <c r="G7" s="29">
        <f>SUM(I7:M7)</f>
        <v>14071678.05</v>
      </c>
      <c r="H7" s="30">
        <f>F7-G7</f>
        <v>9378327.95</v>
      </c>
      <c r="I7" s="40">
        <v>3292282.48</v>
      </c>
      <c r="J7" s="40">
        <v>2729791.09</v>
      </c>
      <c r="K7" s="40">
        <v>2713204.52</v>
      </c>
      <c r="L7" s="40">
        <v>2663674.47</v>
      </c>
      <c r="M7" s="40">
        <v>2672725.49</v>
      </c>
    </row>
    <row r="8" spans="1:13" s="26" customFormat="1" ht="13.5" thickBot="1">
      <c r="A8" s="27"/>
      <c r="C8" s="28"/>
      <c r="D8" s="31"/>
      <c r="E8" s="78"/>
      <c r="F8" s="78"/>
      <c r="G8" s="78"/>
      <c r="H8" s="32"/>
      <c r="I8" s="32"/>
      <c r="J8" s="100"/>
      <c r="K8" s="100"/>
      <c r="L8" s="100"/>
      <c r="M8" s="100"/>
    </row>
    <row r="9" spans="1:13" s="23" customFormat="1" ht="11.25">
      <c r="A9" s="20" t="s">
        <v>21</v>
      </c>
      <c r="B9" s="20" t="s">
        <v>22</v>
      </c>
      <c r="C9" s="20" t="s">
        <v>20</v>
      </c>
      <c r="D9" s="33" t="s">
        <v>89</v>
      </c>
      <c r="E9" s="74" t="s">
        <v>83</v>
      </c>
      <c r="F9" s="74" t="s">
        <v>86</v>
      </c>
      <c r="G9" s="74" t="s">
        <v>87</v>
      </c>
      <c r="H9" s="34" t="s">
        <v>88</v>
      </c>
      <c r="I9" s="84" t="s">
        <v>33</v>
      </c>
      <c r="J9" s="84" t="s">
        <v>90</v>
      </c>
      <c r="K9" s="84" t="s">
        <v>91</v>
      </c>
      <c r="L9" s="84" t="s">
        <v>94</v>
      </c>
      <c r="M9" s="84" t="s">
        <v>95</v>
      </c>
    </row>
    <row r="10" spans="1:13" s="26" customFormat="1" ht="11.25">
      <c r="A10" s="24" t="s">
        <v>18</v>
      </c>
      <c r="B10" s="25"/>
      <c r="C10" s="25"/>
      <c r="D10" s="33"/>
      <c r="E10" s="75"/>
      <c r="F10" s="35"/>
      <c r="G10" s="35"/>
      <c r="H10" s="85"/>
      <c r="I10" s="85"/>
      <c r="J10" s="101"/>
      <c r="K10" s="101"/>
      <c r="L10" s="101"/>
      <c r="M10" s="101"/>
    </row>
    <row r="11" spans="1:13" s="26" customFormat="1" ht="11.25">
      <c r="A11" s="36"/>
      <c r="B11" s="37">
        <v>21101</v>
      </c>
      <c r="C11" s="38" t="s">
        <v>0</v>
      </c>
      <c r="D11" s="39">
        <v>284988.6</v>
      </c>
      <c r="E11" s="39"/>
      <c r="F11" s="39">
        <f>D11</f>
        <v>284988.6</v>
      </c>
      <c r="G11" s="39">
        <f aca="true" t="shared" si="0" ref="G11:G34">SUM(I11:M11)</f>
        <v>81512.15</v>
      </c>
      <c r="H11" s="40">
        <f>F11-G11</f>
        <v>203476.44999999998</v>
      </c>
      <c r="I11" s="40">
        <v>625.3</v>
      </c>
      <c r="J11" s="102">
        <v>23220.13</v>
      </c>
      <c r="K11" s="102">
        <v>3938.01</v>
      </c>
      <c r="L11" s="102">
        <v>31934.98</v>
      </c>
      <c r="M11" s="102">
        <v>21793.73</v>
      </c>
    </row>
    <row r="12" spans="1:13" s="26" customFormat="1" ht="11.25">
      <c r="A12" s="36"/>
      <c r="B12" s="41">
        <v>21201</v>
      </c>
      <c r="C12" s="42" t="s">
        <v>2</v>
      </c>
      <c r="D12" s="39">
        <v>164397.58159999998</v>
      </c>
      <c r="E12" s="39"/>
      <c r="F12" s="39">
        <f>D12</f>
        <v>164397.58159999998</v>
      </c>
      <c r="G12" s="39">
        <f t="shared" si="0"/>
        <v>0</v>
      </c>
      <c r="H12" s="40">
        <f aca="true" t="shared" si="1" ref="H12:H34">F12-G12</f>
        <v>164397.58159999998</v>
      </c>
      <c r="I12" s="40"/>
      <c r="J12" s="103"/>
      <c r="K12" s="103"/>
      <c r="L12" s="103"/>
      <c r="M12" s="103"/>
    </row>
    <row r="13" spans="1:13" s="26" customFormat="1" ht="15" customHeight="1">
      <c r="A13" s="36"/>
      <c r="B13" s="41">
        <v>21401</v>
      </c>
      <c r="C13" s="42" t="s">
        <v>3</v>
      </c>
      <c r="D13" s="39">
        <v>273105</v>
      </c>
      <c r="E13" s="39"/>
      <c r="F13" s="39">
        <f>SUM(D13:E13)</f>
        <v>273105</v>
      </c>
      <c r="G13" s="39">
        <f t="shared" si="0"/>
        <v>0</v>
      </c>
      <c r="H13" s="40">
        <f t="shared" si="1"/>
        <v>273105</v>
      </c>
      <c r="I13" s="40"/>
      <c r="J13" s="103"/>
      <c r="K13" s="103"/>
      <c r="L13" s="103"/>
      <c r="M13" s="103"/>
    </row>
    <row r="14" spans="1:13" s="26" customFormat="1" ht="14.25" customHeight="1">
      <c r="A14" s="36"/>
      <c r="B14" s="41">
        <v>21501</v>
      </c>
      <c r="C14" s="42" t="s">
        <v>66</v>
      </c>
      <c r="D14" s="39">
        <v>72221</v>
      </c>
      <c r="E14" s="39"/>
      <c r="F14" s="39">
        <f>D14</f>
        <v>72221</v>
      </c>
      <c r="G14" s="39">
        <f t="shared" si="0"/>
        <v>3306</v>
      </c>
      <c r="H14" s="40">
        <f t="shared" si="1"/>
        <v>68915</v>
      </c>
      <c r="I14" s="40"/>
      <c r="J14" s="103"/>
      <c r="K14" s="103"/>
      <c r="L14" s="103">
        <v>3306</v>
      </c>
      <c r="M14" s="103"/>
    </row>
    <row r="15" spans="1:13" s="26" customFormat="1" ht="14.25" customHeight="1">
      <c r="A15" s="36"/>
      <c r="B15" s="41">
        <v>21601</v>
      </c>
      <c r="C15" s="42" t="s">
        <v>1</v>
      </c>
      <c r="D15" s="39">
        <v>16824.17</v>
      </c>
      <c r="E15" s="39"/>
      <c r="F15" s="39">
        <f aca="true" t="shared" si="2" ref="F15:F23">D15</f>
        <v>16824.17</v>
      </c>
      <c r="G15" s="39">
        <f t="shared" si="0"/>
        <v>1978.2600000000002</v>
      </c>
      <c r="H15" s="40">
        <f t="shared" si="1"/>
        <v>14845.909999999998</v>
      </c>
      <c r="I15" s="40"/>
      <c r="J15" s="103">
        <v>1164.64</v>
      </c>
      <c r="K15" s="103">
        <v>274.5</v>
      </c>
      <c r="L15" s="103">
        <v>539.12</v>
      </c>
      <c r="M15" s="103"/>
    </row>
    <row r="16" spans="1:13" s="26" customFormat="1" ht="15" customHeight="1">
      <c r="A16" s="36"/>
      <c r="B16" s="41">
        <v>21701</v>
      </c>
      <c r="C16" s="42" t="s">
        <v>70</v>
      </c>
      <c r="D16" s="39">
        <v>21732</v>
      </c>
      <c r="E16" s="39"/>
      <c r="F16" s="39">
        <f t="shared" si="2"/>
        <v>21732</v>
      </c>
      <c r="G16" s="39">
        <f t="shared" si="0"/>
        <v>0</v>
      </c>
      <c r="H16" s="40">
        <f t="shared" si="1"/>
        <v>21732</v>
      </c>
      <c r="I16" s="40"/>
      <c r="J16" s="103"/>
      <c r="K16" s="103"/>
      <c r="L16" s="103"/>
      <c r="M16" s="103"/>
    </row>
    <row r="17" spans="1:13" s="26" customFormat="1" ht="15" customHeight="1">
      <c r="A17" s="36"/>
      <c r="B17" s="41">
        <v>21801</v>
      </c>
      <c r="C17" s="42" t="s">
        <v>50</v>
      </c>
      <c r="D17" s="39">
        <v>27244</v>
      </c>
      <c r="E17" s="39"/>
      <c r="F17" s="39">
        <f t="shared" si="2"/>
        <v>27244</v>
      </c>
      <c r="G17" s="39">
        <f t="shared" si="0"/>
        <v>19168</v>
      </c>
      <c r="H17" s="40">
        <f t="shared" si="1"/>
        <v>8076</v>
      </c>
      <c r="I17" s="40"/>
      <c r="J17" s="103"/>
      <c r="K17" s="103"/>
      <c r="L17" s="103">
        <v>19168</v>
      </c>
      <c r="M17" s="103"/>
    </row>
    <row r="18" spans="1:13" s="26" customFormat="1" ht="11.25">
      <c r="A18" s="36"/>
      <c r="B18" s="41">
        <v>22101</v>
      </c>
      <c r="C18" s="42" t="s">
        <v>31</v>
      </c>
      <c r="D18" s="39">
        <v>129647.89</v>
      </c>
      <c r="E18" s="39"/>
      <c r="F18" s="39">
        <f t="shared" si="2"/>
        <v>129647.89</v>
      </c>
      <c r="G18" s="39">
        <f t="shared" si="0"/>
        <v>24600.39</v>
      </c>
      <c r="H18" s="40">
        <f t="shared" si="1"/>
        <v>105047.5</v>
      </c>
      <c r="I18" s="40">
        <v>5665.1</v>
      </c>
      <c r="J18" s="103">
        <v>7604.36</v>
      </c>
      <c r="K18" s="103">
        <v>4742.64</v>
      </c>
      <c r="L18" s="103">
        <v>3059.22</v>
      </c>
      <c r="M18" s="103">
        <v>3529.07</v>
      </c>
    </row>
    <row r="19" spans="1:13" s="26" customFormat="1" ht="11.25">
      <c r="A19" s="36"/>
      <c r="B19" s="41">
        <v>22106</v>
      </c>
      <c r="C19" s="42" t="s">
        <v>65</v>
      </c>
      <c r="D19" s="39">
        <v>5000</v>
      </c>
      <c r="E19" s="39"/>
      <c r="F19" s="39">
        <f t="shared" si="2"/>
        <v>5000</v>
      </c>
      <c r="G19" s="39">
        <f t="shared" si="0"/>
        <v>485.92999999999995</v>
      </c>
      <c r="H19" s="40">
        <f t="shared" si="1"/>
        <v>4514.07</v>
      </c>
      <c r="I19" s="40">
        <v>64.9</v>
      </c>
      <c r="J19" s="103"/>
      <c r="K19" s="103">
        <v>71.5</v>
      </c>
      <c r="L19" s="103">
        <v>214.49</v>
      </c>
      <c r="M19" s="103">
        <v>135.04</v>
      </c>
    </row>
    <row r="20" spans="1:13" s="26" customFormat="1" ht="11.25">
      <c r="A20" s="36"/>
      <c r="B20" s="41">
        <v>22301</v>
      </c>
      <c r="C20" s="42" t="s">
        <v>98</v>
      </c>
      <c r="D20" s="39"/>
      <c r="E20" s="39"/>
      <c r="F20" s="39"/>
      <c r="G20" s="39">
        <f t="shared" si="0"/>
        <v>226.9</v>
      </c>
      <c r="H20" s="40">
        <f t="shared" si="1"/>
        <v>-226.9</v>
      </c>
      <c r="I20" s="40"/>
      <c r="J20" s="103"/>
      <c r="K20" s="103"/>
      <c r="L20" s="103">
        <v>226.9</v>
      </c>
      <c r="M20" s="103"/>
    </row>
    <row r="21" spans="1:13" s="26" customFormat="1" ht="11.25">
      <c r="A21" s="36"/>
      <c r="B21" s="41">
        <v>24601</v>
      </c>
      <c r="C21" s="42" t="s">
        <v>5</v>
      </c>
      <c r="D21" s="39">
        <v>61818.479999999996</v>
      </c>
      <c r="E21" s="39"/>
      <c r="F21" s="39">
        <f t="shared" si="2"/>
        <v>61818.479999999996</v>
      </c>
      <c r="G21" s="39">
        <f t="shared" si="0"/>
        <v>0</v>
      </c>
      <c r="H21" s="40">
        <f t="shared" si="1"/>
        <v>61818.479999999996</v>
      </c>
      <c r="I21" s="40"/>
      <c r="J21" s="103"/>
      <c r="K21" s="103"/>
      <c r="L21" s="103"/>
      <c r="M21" s="103"/>
    </row>
    <row r="22" spans="1:13" s="26" customFormat="1" ht="11.25">
      <c r="A22" s="36"/>
      <c r="B22" s="41">
        <v>24801</v>
      </c>
      <c r="C22" s="42" t="s">
        <v>4</v>
      </c>
      <c r="D22" s="39">
        <v>29500</v>
      </c>
      <c r="E22" s="39"/>
      <c r="F22" s="39">
        <f t="shared" si="2"/>
        <v>29500</v>
      </c>
      <c r="G22" s="39">
        <f t="shared" si="0"/>
        <v>0</v>
      </c>
      <c r="H22" s="40">
        <f t="shared" si="1"/>
        <v>29500</v>
      </c>
      <c r="I22" s="40"/>
      <c r="J22" s="103"/>
      <c r="K22" s="103"/>
      <c r="L22" s="103"/>
      <c r="M22" s="103"/>
    </row>
    <row r="23" spans="1:13" s="26" customFormat="1" ht="11.25">
      <c r="A23" s="36"/>
      <c r="B23" s="41">
        <v>25401</v>
      </c>
      <c r="C23" s="42" t="s">
        <v>51</v>
      </c>
      <c r="D23" s="39">
        <v>13000</v>
      </c>
      <c r="E23" s="39"/>
      <c r="F23" s="39">
        <f t="shared" si="2"/>
        <v>13000</v>
      </c>
      <c r="G23" s="39">
        <f t="shared" si="0"/>
        <v>6113.2</v>
      </c>
      <c r="H23" s="40">
        <f t="shared" si="1"/>
        <v>6886.8</v>
      </c>
      <c r="I23" s="40"/>
      <c r="J23" s="103">
        <v>3634.2</v>
      </c>
      <c r="K23" s="103">
        <v>270.02</v>
      </c>
      <c r="L23" s="103"/>
      <c r="M23" s="103">
        <v>2208.98</v>
      </c>
    </row>
    <row r="24" spans="1:13" s="26" customFormat="1" ht="11.25">
      <c r="A24" s="36"/>
      <c r="B24" s="41">
        <v>26101</v>
      </c>
      <c r="C24" s="42" t="s">
        <v>6</v>
      </c>
      <c r="D24" s="39">
        <v>150000</v>
      </c>
      <c r="E24" s="39"/>
      <c r="F24" s="39">
        <f>SUM(D24:E24)</f>
        <v>150000</v>
      </c>
      <c r="G24" s="39">
        <f t="shared" si="0"/>
        <v>74510.02</v>
      </c>
      <c r="H24" s="40">
        <f>F24-G24</f>
        <v>75489.98</v>
      </c>
      <c r="I24" s="40">
        <v>13446.64</v>
      </c>
      <c r="J24" s="103">
        <v>7457.54</v>
      </c>
      <c r="K24" s="103">
        <v>12245.42</v>
      </c>
      <c r="L24" s="103">
        <v>16581.79</v>
      </c>
      <c r="M24" s="103">
        <v>24778.63</v>
      </c>
    </row>
    <row r="25" spans="1:13" s="26" customFormat="1" ht="11.25">
      <c r="A25" s="36"/>
      <c r="B25" s="41">
        <v>26102</v>
      </c>
      <c r="C25" s="42" t="s">
        <v>7</v>
      </c>
      <c r="D25" s="39">
        <v>10000</v>
      </c>
      <c r="E25" s="39"/>
      <c r="F25" s="39">
        <f>D25</f>
        <v>10000</v>
      </c>
      <c r="G25" s="39">
        <f t="shared" si="0"/>
        <v>0</v>
      </c>
      <c r="H25" s="40">
        <f t="shared" si="1"/>
        <v>10000</v>
      </c>
      <c r="I25" s="40"/>
      <c r="J25" s="103"/>
      <c r="K25" s="103"/>
      <c r="L25" s="103"/>
      <c r="M25" s="103"/>
    </row>
    <row r="26" spans="1:13" s="26" customFormat="1" ht="11.25">
      <c r="A26" s="36"/>
      <c r="B26" s="41">
        <v>27101</v>
      </c>
      <c r="C26" s="42" t="s">
        <v>52</v>
      </c>
      <c r="D26" s="39">
        <v>28800</v>
      </c>
      <c r="E26" s="39"/>
      <c r="F26" s="39">
        <f aca="true" t="shared" si="3" ref="F26:F33">D26</f>
        <v>28800</v>
      </c>
      <c r="G26" s="39">
        <f t="shared" si="0"/>
        <v>2214.96</v>
      </c>
      <c r="H26" s="40">
        <f t="shared" si="1"/>
        <v>26585.04</v>
      </c>
      <c r="I26" s="40"/>
      <c r="J26" s="103"/>
      <c r="K26" s="103"/>
      <c r="L26" s="103">
        <v>2214.96</v>
      </c>
      <c r="M26" s="103"/>
    </row>
    <row r="27" spans="1:13" s="26" customFormat="1" ht="11.25">
      <c r="A27" s="36"/>
      <c r="B27" s="41">
        <v>27201</v>
      </c>
      <c r="C27" s="42" t="s">
        <v>34</v>
      </c>
      <c r="D27" s="39">
        <v>70000</v>
      </c>
      <c r="E27" s="39"/>
      <c r="F27" s="39">
        <f t="shared" si="3"/>
        <v>70000</v>
      </c>
      <c r="G27" s="39">
        <f t="shared" si="0"/>
        <v>230</v>
      </c>
      <c r="H27" s="40">
        <f t="shared" si="1"/>
        <v>69770</v>
      </c>
      <c r="I27" s="40"/>
      <c r="J27" s="103"/>
      <c r="K27" s="103">
        <v>230</v>
      </c>
      <c r="L27" s="103"/>
      <c r="M27" s="103"/>
    </row>
    <row r="28" spans="1:13" s="26" customFormat="1" ht="11.25">
      <c r="A28" s="36"/>
      <c r="B28" s="41">
        <v>28201</v>
      </c>
      <c r="C28" s="42" t="s">
        <v>71</v>
      </c>
      <c r="D28" s="39">
        <v>15000</v>
      </c>
      <c r="E28" s="39"/>
      <c r="F28" s="39">
        <f t="shared" si="3"/>
        <v>15000</v>
      </c>
      <c r="G28" s="39">
        <f t="shared" si="0"/>
        <v>0</v>
      </c>
      <c r="H28" s="40">
        <f t="shared" si="1"/>
        <v>15000</v>
      </c>
      <c r="I28" s="40"/>
      <c r="J28" s="103"/>
      <c r="K28" s="103"/>
      <c r="L28" s="103"/>
      <c r="M28" s="103"/>
    </row>
    <row r="29" spans="1:13" s="26" customFormat="1" ht="11.25">
      <c r="A29" s="36"/>
      <c r="B29" s="41">
        <v>29101</v>
      </c>
      <c r="C29" s="42" t="s">
        <v>77</v>
      </c>
      <c r="D29" s="39">
        <v>12000</v>
      </c>
      <c r="E29" s="39"/>
      <c r="F29" s="39">
        <f t="shared" si="3"/>
        <v>12000</v>
      </c>
      <c r="G29" s="39">
        <f t="shared" si="0"/>
        <v>0</v>
      </c>
      <c r="H29" s="40">
        <f t="shared" si="1"/>
        <v>12000</v>
      </c>
      <c r="I29" s="40"/>
      <c r="J29" s="103"/>
      <c r="K29" s="103"/>
      <c r="L29" s="103"/>
      <c r="M29" s="103"/>
    </row>
    <row r="30" spans="1:13" s="26" customFormat="1" ht="11.25">
      <c r="A30" s="36"/>
      <c r="B30" s="41">
        <v>29201</v>
      </c>
      <c r="C30" s="42" t="s">
        <v>55</v>
      </c>
      <c r="D30" s="39">
        <v>25000</v>
      </c>
      <c r="E30" s="39"/>
      <c r="F30" s="39">
        <f t="shared" si="3"/>
        <v>25000</v>
      </c>
      <c r="G30" s="39">
        <f t="shared" si="0"/>
        <v>0</v>
      </c>
      <c r="H30" s="40">
        <f t="shared" si="1"/>
        <v>25000</v>
      </c>
      <c r="I30" s="40"/>
      <c r="J30" s="103"/>
      <c r="K30" s="103"/>
      <c r="L30" s="103"/>
      <c r="M30" s="103"/>
    </row>
    <row r="31" spans="1:13" s="26" customFormat="1" ht="11.25">
      <c r="A31" s="36"/>
      <c r="B31" s="41">
        <v>29301</v>
      </c>
      <c r="C31" s="42" t="s">
        <v>79</v>
      </c>
      <c r="D31" s="39">
        <v>10000</v>
      </c>
      <c r="E31" s="39"/>
      <c r="F31" s="39">
        <f t="shared" si="3"/>
        <v>10000</v>
      </c>
      <c r="G31" s="39">
        <f t="shared" si="0"/>
        <v>0</v>
      </c>
      <c r="H31" s="40">
        <f t="shared" si="1"/>
        <v>10000</v>
      </c>
      <c r="I31" s="40"/>
      <c r="J31" s="103"/>
      <c r="K31" s="103"/>
      <c r="L31" s="103"/>
      <c r="M31" s="103"/>
    </row>
    <row r="32" spans="1:13" s="26" customFormat="1" ht="11.25">
      <c r="A32" s="36"/>
      <c r="B32" s="41">
        <v>29401</v>
      </c>
      <c r="C32" s="42" t="s">
        <v>54</v>
      </c>
      <c r="D32" s="39">
        <v>25000</v>
      </c>
      <c r="E32" s="39"/>
      <c r="F32" s="39">
        <f t="shared" si="3"/>
        <v>25000</v>
      </c>
      <c r="G32" s="39">
        <f t="shared" si="0"/>
        <v>0</v>
      </c>
      <c r="H32" s="40">
        <f t="shared" si="1"/>
        <v>25000</v>
      </c>
      <c r="I32" s="40"/>
      <c r="J32" s="103"/>
      <c r="K32" s="103"/>
      <c r="L32" s="103"/>
      <c r="M32" s="103"/>
    </row>
    <row r="33" spans="1:13" s="26" customFormat="1" ht="11.25">
      <c r="A33" s="36"/>
      <c r="B33" s="41">
        <v>29601</v>
      </c>
      <c r="C33" s="42" t="s">
        <v>53</v>
      </c>
      <c r="D33" s="39">
        <v>98700</v>
      </c>
      <c r="E33" s="39"/>
      <c r="F33" s="39">
        <f t="shared" si="3"/>
        <v>98700</v>
      </c>
      <c r="G33" s="39">
        <f t="shared" si="0"/>
        <v>0</v>
      </c>
      <c r="H33" s="40">
        <f t="shared" si="1"/>
        <v>98700</v>
      </c>
      <c r="I33" s="40"/>
      <c r="J33" s="103"/>
      <c r="K33" s="103"/>
      <c r="L33" s="103"/>
      <c r="M33" s="103"/>
    </row>
    <row r="34" spans="1:13" s="26" customFormat="1" ht="11.25">
      <c r="A34" s="36"/>
      <c r="B34" s="51">
        <v>29901</v>
      </c>
      <c r="C34" s="42" t="s">
        <v>74</v>
      </c>
      <c r="D34" s="39">
        <v>566599.48</v>
      </c>
      <c r="E34" s="39"/>
      <c r="F34" s="39">
        <f>SUM(D34:E34)</f>
        <v>566599.48</v>
      </c>
      <c r="G34" s="39">
        <f t="shared" si="0"/>
        <v>2573.73</v>
      </c>
      <c r="H34" s="40">
        <f t="shared" si="1"/>
        <v>564025.75</v>
      </c>
      <c r="I34" s="40">
        <v>2573.73</v>
      </c>
      <c r="J34" s="103"/>
      <c r="K34" s="103"/>
      <c r="L34" s="103"/>
      <c r="M34" s="103"/>
    </row>
    <row r="35" spans="1:13" s="26" customFormat="1" ht="12" thickBot="1">
      <c r="A35" s="36"/>
      <c r="B35" s="111"/>
      <c r="C35" s="112"/>
      <c r="D35" s="39"/>
      <c r="E35" s="39"/>
      <c r="F35" s="39"/>
      <c r="G35" s="39"/>
      <c r="H35" s="40"/>
      <c r="I35" s="40"/>
      <c r="J35" s="103"/>
      <c r="K35" s="103"/>
      <c r="L35" s="110"/>
      <c r="M35" s="110"/>
    </row>
    <row r="36" spans="1:13" s="23" customFormat="1" ht="12" thickBot="1">
      <c r="A36" s="113"/>
      <c r="B36" s="114"/>
      <c r="C36" s="115" t="s">
        <v>23</v>
      </c>
      <c r="D36" s="46">
        <f aca="true" t="shared" si="4" ref="D36:K36">SUM(D11:D35)</f>
        <v>2110578.2016000003</v>
      </c>
      <c r="E36" s="76">
        <f>SUM(E11:E35)</f>
        <v>0</v>
      </c>
      <c r="F36" s="76">
        <f>SUM(F11:F35)</f>
        <v>2110578.2016000003</v>
      </c>
      <c r="G36" s="76">
        <f>SUM(G11:G35)</f>
        <v>216919.53999999998</v>
      </c>
      <c r="H36" s="47">
        <f t="shared" si="4"/>
        <v>1893658.6616</v>
      </c>
      <c r="I36" s="48">
        <f t="shared" si="4"/>
        <v>22375.67</v>
      </c>
      <c r="J36" s="48">
        <f t="shared" si="4"/>
        <v>43080.87</v>
      </c>
      <c r="K36" s="48">
        <f t="shared" si="4"/>
        <v>21772.090000000004</v>
      </c>
      <c r="L36" s="48">
        <f>SUM(L11:L35)</f>
        <v>77245.46</v>
      </c>
      <c r="M36" s="48">
        <f>SUM(M11:M35)</f>
        <v>52445.45</v>
      </c>
    </row>
    <row r="37" spans="1:13" s="23" customFormat="1" ht="11.25">
      <c r="A37" s="44"/>
      <c r="B37" s="97"/>
      <c r="C37" s="86"/>
      <c r="D37" s="87"/>
      <c r="E37" s="72"/>
      <c r="F37" s="72"/>
      <c r="G37" s="72"/>
      <c r="H37" s="89"/>
      <c r="I37" s="84"/>
      <c r="J37" s="84"/>
      <c r="K37" s="84"/>
      <c r="L37" s="84"/>
      <c r="M37" s="84"/>
    </row>
    <row r="38" spans="1:13" s="26" customFormat="1" ht="11.25">
      <c r="A38" s="49" t="s">
        <v>19</v>
      </c>
      <c r="B38" s="20"/>
      <c r="C38" s="20"/>
      <c r="D38" s="33" t="s">
        <v>89</v>
      </c>
      <c r="E38" s="35" t="s">
        <v>83</v>
      </c>
      <c r="F38" s="90" t="s">
        <v>86</v>
      </c>
      <c r="G38" s="90" t="s">
        <v>87</v>
      </c>
      <c r="H38" s="88" t="s">
        <v>88</v>
      </c>
      <c r="I38" s="88" t="s">
        <v>33</v>
      </c>
      <c r="J38" s="88" t="s">
        <v>90</v>
      </c>
      <c r="K38" s="88" t="s">
        <v>91</v>
      </c>
      <c r="L38" s="88" t="s">
        <v>94</v>
      </c>
      <c r="M38" s="88" t="s">
        <v>95</v>
      </c>
    </row>
    <row r="39" spans="1:13" s="26" customFormat="1" ht="11.25">
      <c r="A39" s="36"/>
      <c r="B39" s="41">
        <v>31101</v>
      </c>
      <c r="C39" s="42" t="s">
        <v>10</v>
      </c>
      <c r="D39" s="39">
        <v>510311.55923658627</v>
      </c>
      <c r="E39" s="39"/>
      <c r="F39" s="39">
        <f>D39</f>
        <v>510311.55923658627</v>
      </c>
      <c r="G39" s="39">
        <f aca="true" t="shared" si="5" ref="G39:G56">SUM(I39:M39)</f>
        <v>201832.03</v>
      </c>
      <c r="H39" s="50">
        <f aca="true" t="shared" si="6" ref="H39:H69">F39-G39</f>
        <v>308479.5292365863</v>
      </c>
      <c r="I39" s="50">
        <v>33202</v>
      </c>
      <c r="J39" s="102">
        <v>35218.43</v>
      </c>
      <c r="K39" s="102">
        <v>35218.43</v>
      </c>
      <c r="L39" s="102">
        <v>48090.6</v>
      </c>
      <c r="M39" s="102">
        <v>50102.57</v>
      </c>
    </row>
    <row r="40" spans="1:13" s="26" customFormat="1" ht="11.25">
      <c r="A40" s="36"/>
      <c r="B40" s="41">
        <v>31301</v>
      </c>
      <c r="C40" s="42" t="s">
        <v>11</v>
      </c>
      <c r="D40" s="39">
        <v>51683.111271155925</v>
      </c>
      <c r="E40" s="39"/>
      <c r="F40" s="39">
        <f aca="true" t="shared" si="7" ref="F40:F51">D40</f>
        <v>51683.111271155925</v>
      </c>
      <c r="G40" s="39">
        <f t="shared" si="5"/>
        <v>19881.04</v>
      </c>
      <c r="H40" s="50">
        <f t="shared" si="6"/>
        <v>31802.071271155924</v>
      </c>
      <c r="I40" s="50">
        <v>4071</v>
      </c>
      <c r="J40" s="103"/>
      <c r="K40" s="103">
        <v>6214</v>
      </c>
      <c r="L40" s="103">
        <v>6225.04</v>
      </c>
      <c r="M40" s="103">
        <v>3371</v>
      </c>
    </row>
    <row r="41" spans="1:13" s="26" customFormat="1" ht="11.25">
      <c r="A41" s="36"/>
      <c r="B41" s="41">
        <v>31401</v>
      </c>
      <c r="C41" s="42" t="s">
        <v>9</v>
      </c>
      <c r="D41" s="39">
        <v>159737.91573640623</v>
      </c>
      <c r="E41" s="39"/>
      <c r="F41" s="39">
        <f t="shared" si="7"/>
        <v>159737.91573640623</v>
      </c>
      <c r="G41" s="39">
        <f t="shared" si="5"/>
        <v>65388</v>
      </c>
      <c r="H41" s="50">
        <f t="shared" si="6"/>
        <v>94349.91573640623</v>
      </c>
      <c r="I41" s="50">
        <v>13077.6</v>
      </c>
      <c r="J41" s="103">
        <v>13077.6</v>
      </c>
      <c r="K41" s="103">
        <v>13077.6</v>
      </c>
      <c r="L41" s="103">
        <v>13077.6</v>
      </c>
      <c r="M41" s="103">
        <v>13077.6</v>
      </c>
    </row>
    <row r="42" spans="1:13" s="26" customFormat="1" ht="11.25">
      <c r="A42" s="36"/>
      <c r="B42" s="41">
        <v>31501</v>
      </c>
      <c r="C42" s="42" t="s">
        <v>32</v>
      </c>
      <c r="D42" s="39">
        <v>115477.01836514224</v>
      </c>
      <c r="E42" s="39"/>
      <c r="F42" s="39">
        <f t="shared" si="7"/>
        <v>115477.01836514224</v>
      </c>
      <c r="G42" s="39">
        <f t="shared" si="5"/>
        <v>7296</v>
      </c>
      <c r="H42" s="50">
        <f t="shared" si="6"/>
        <v>108181.01836514224</v>
      </c>
      <c r="I42" s="50">
        <v>1216</v>
      </c>
      <c r="J42" s="103">
        <v>1214</v>
      </c>
      <c r="K42" s="103">
        <v>4840</v>
      </c>
      <c r="L42" s="103">
        <v>-1191</v>
      </c>
      <c r="M42" s="103">
        <v>1217</v>
      </c>
    </row>
    <row r="43" spans="1:13" s="26" customFormat="1" ht="11.25">
      <c r="A43" s="36"/>
      <c r="B43" s="41">
        <v>31601</v>
      </c>
      <c r="C43" s="42" t="s">
        <v>75</v>
      </c>
      <c r="D43" s="39">
        <v>82165.52020165646</v>
      </c>
      <c r="E43" s="39"/>
      <c r="F43" s="39">
        <f t="shared" si="7"/>
        <v>82165.52020165646</v>
      </c>
      <c r="G43" s="39">
        <f t="shared" si="5"/>
        <v>29625.29</v>
      </c>
      <c r="H43" s="50">
        <f t="shared" si="6"/>
        <v>52540.23020165646</v>
      </c>
      <c r="I43" s="50">
        <v>10879.82</v>
      </c>
      <c r="J43" s="103">
        <v>3889.8</v>
      </c>
      <c r="K43" s="103">
        <v>3824.74</v>
      </c>
      <c r="L43" s="103">
        <v>3830.53</v>
      </c>
      <c r="M43" s="103">
        <v>7200.4</v>
      </c>
    </row>
    <row r="44" spans="1:13" s="26" customFormat="1" ht="11.25">
      <c r="A44" s="36"/>
      <c r="B44" s="41">
        <v>31701</v>
      </c>
      <c r="C44" s="42" t="s">
        <v>43</v>
      </c>
      <c r="D44" s="39">
        <v>12000</v>
      </c>
      <c r="E44" s="39"/>
      <c r="F44" s="39">
        <f t="shared" si="7"/>
        <v>12000</v>
      </c>
      <c r="G44" s="39">
        <f t="shared" si="5"/>
        <v>2574</v>
      </c>
      <c r="H44" s="50">
        <f t="shared" si="6"/>
        <v>9426</v>
      </c>
      <c r="I44" s="50">
        <v>858</v>
      </c>
      <c r="J44" s="103">
        <v>858</v>
      </c>
      <c r="K44" s="103">
        <v>858</v>
      </c>
      <c r="L44" s="103">
        <v>-858</v>
      </c>
      <c r="M44" s="103">
        <v>858</v>
      </c>
    </row>
    <row r="45" spans="1:13" s="26" customFormat="1" ht="11.25">
      <c r="A45" s="36"/>
      <c r="B45" s="41">
        <v>31801</v>
      </c>
      <c r="C45" s="42" t="s">
        <v>8</v>
      </c>
      <c r="D45" s="39">
        <v>202873.8618653223</v>
      </c>
      <c r="E45" s="39"/>
      <c r="F45" s="39">
        <f t="shared" si="7"/>
        <v>202873.8618653223</v>
      </c>
      <c r="G45" s="39">
        <f t="shared" si="5"/>
        <v>96800.83</v>
      </c>
      <c r="H45" s="50">
        <f t="shared" si="6"/>
        <v>106073.03186532231</v>
      </c>
      <c r="I45" s="50">
        <v>22375.84</v>
      </c>
      <c r="J45" s="103">
        <v>35067.14</v>
      </c>
      <c r="K45" s="103">
        <v>4730.87</v>
      </c>
      <c r="L45" s="103">
        <v>24373.46</v>
      </c>
      <c r="M45" s="103">
        <v>10253.52</v>
      </c>
    </row>
    <row r="46" spans="1:13" s="26" customFormat="1" ht="11.25">
      <c r="A46" s="36"/>
      <c r="B46" s="41">
        <v>31901</v>
      </c>
      <c r="C46" s="42" t="s">
        <v>36</v>
      </c>
      <c r="D46" s="39">
        <v>55000</v>
      </c>
      <c r="E46" s="39"/>
      <c r="F46" s="39">
        <f t="shared" si="7"/>
        <v>55000</v>
      </c>
      <c r="G46" s="39">
        <f t="shared" si="5"/>
        <v>0</v>
      </c>
      <c r="H46" s="50">
        <f t="shared" si="6"/>
        <v>55000</v>
      </c>
      <c r="I46" s="50"/>
      <c r="J46" s="103"/>
      <c r="K46" s="103"/>
      <c r="L46" s="103"/>
      <c r="M46" s="103"/>
    </row>
    <row r="47" spans="1:13" s="26" customFormat="1" ht="11.25">
      <c r="A47" s="36"/>
      <c r="B47" s="41">
        <v>32301</v>
      </c>
      <c r="C47" s="42" t="s">
        <v>12</v>
      </c>
      <c r="D47" s="39">
        <v>144000</v>
      </c>
      <c r="E47" s="39"/>
      <c r="F47" s="39">
        <f t="shared" si="7"/>
        <v>144000</v>
      </c>
      <c r="G47" s="39">
        <f t="shared" si="5"/>
        <v>58155.26000000001</v>
      </c>
      <c r="H47" s="50">
        <f t="shared" si="6"/>
        <v>85844.73999999999</v>
      </c>
      <c r="I47" s="50">
        <v>12928.62</v>
      </c>
      <c r="J47" s="103">
        <v>9160.75</v>
      </c>
      <c r="K47" s="103">
        <v>12315.86</v>
      </c>
      <c r="L47" s="103">
        <v>12872.94</v>
      </c>
      <c r="M47" s="103">
        <v>10877.09</v>
      </c>
    </row>
    <row r="48" spans="1:13" s="26" customFormat="1" ht="11.25">
      <c r="A48" s="36"/>
      <c r="B48" s="41">
        <v>32701</v>
      </c>
      <c r="C48" s="42" t="s">
        <v>73</v>
      </c>
      <c r="D48" s="39">
        <v>100000</v>
      </c>
      <c r="E48" s="39"/>
      <c r="F48" s="39">
        <f t="shared" si="7"/>
        <v>100000</v>
      </c>
      <c r="G48" s="39">
        <f t="shared" si="5"/>
        <v>218800.36</v>
      </c>
      <c r="H48" s="50">
        <f t="shared" si="6"/>
        <v>-118800.35999999999</v>
      </c>
      <c r="I48" s="40">
        <v>43848</v>
      </c>
      <c r="J48" s="103"/>
      <c r="K48" s="103"/>
      <c r="L48" s="103">
        <v>6702.48</v>
      </c>
      <c r="M48" s="103">
        <v>168249.88</v>
      </c>
    </row>
    <row r="49" spans="1:13" s="26" customFormat="1" ht="11.25">
      <c r="A49" s="36"/>
      <c r="B49" s="41">
        <v>33101</v>
      </c>
      <c r="C49" s="42" t="s">
        <v>38</v>
      </c>
      <c r="D49" s="39">
        <v>214140</v>
      </c>
      <c r="E49" s="39"/>
      <c r="F49" s="39">
        <f t="shared" si="7"/>
        <v>214140</v>
      </c>
      <c r="G49" s="39">
        <f t="shared" si="5"/>
        <v>125189.43</v>
      </c>
      <c r="H49" s="50">
        <f t="shared" si="6"/>
        <v>88950.57</v>
      </c>
      <c r="I49" s="50">
        <v>11600</v>
      </c>
      <c r="J49" s="103">
        <v>11600</v>
      </c>
      <c r="K49" s="103">
        <v>61361.25</v>
      </c>
      <c r="L49" s="103">
        <v>492.18</v>
      </c>
      <c r="M49" s="103">
        <v>40136</v>
      </c>
    </row>
    <row r="50" spans="1:13" s="26" customFormat="1" ht="11.25">
      <c r="A50" s="36"/>
      <c r="B50" s="41">
        <v>33301</v>
      </c>
      <c r="C50" s="42" t="s">
        <v>69</v>
      </c>
      <c r="D50" s="39">
        <v>40000</v>
      </c>
      <c r="E50" s="39"/>
      <c r="F50" s="39">
        <f t="shared" si="7"/>
        <v>40000</v>
      </c>
      <c r="G50" s="39">
        <f t="shared" si="5"/>
        <v>8988.84</v>
      </c>
      <c r="H50" s="50">
        <f t="shared" si="6"/>
        <v>31011.16</v>
      </c>
      <c r="I50" s="40">
        <v>4812.84</v>
      </c>
      <c r="J50" s="103">
        <v>928</v>
      </c>
      <c r="K50" s="103">
        <v>2088</v>
      </c>
      <c r="L50" s="103">
        <v>1160</v>
      </c>
      <c r="M50" s="103"/>
    </row>
    <row r="51" spans="1:13" s="26" customFormat="1" ht="15.75" customHeight="1">
      <c r="A51" s="36"/>
      <c r="B51" s="41">
        <v>33302</v>
      </c>
      <c r="C51" s="42" t="s">
        <v>58</v>
      </c>
      <c r="D51" s="39">
        <v>40000</v>
      </c>
      <c r="E51" s="39"/>
      <c r="F51" s="39">
        <f t="shared" si="7"/>
        <v>40000</v>
      </c>
      <c r="G51" s="39">
        <f t="shared" si="5"/>
        <v>0</v>
      </c>
      <c r="H51" s="50">
        <f t="shared" si="6"/>
        <v>40000</v>
      </c>
      <c r="I51" s="50"/>
      <c r="J51" s="103"/>
      <c r="K51" s="103"/>
      <c r="L51" s="103"/>
      <c r="M51" s="103"/>
    </row>
    <row r="52" spans="1:13" s="26" customFormat="1" ht="11.25">
      <c r="A52" s="36"/>
      <c r="B52" s="41">
        <v>33401</v>
      </c>
      <c r="C52" s="42" t="s">
        <v>13</v>
      </c>
      <c r="D52" s="39">
        <v>239880</v>
      </c>
      <c r="E52" s="39"/>
      <c r="F52" s="39">
        <f>SUM(D52:E52)</f>
        <v>239880</v>
      </c>
      <c r="G52" s="39">
        <f t="shared" si="5"/>
        <v>8600</v>
      </c>
      <c r="H52" s="50">
        <f t="shared" si="6"/>
        <v>231280</v>
      </c>
      <c r="I52" s="50"/>
      <c r="J52" s="103">
        <v>3600</v>
      </c>
      <c r="K52" s="103">
        <v>5000</v>
      </c>
      <c r="L52" s="103"/>
      <c r="M52" s="103"/>
    </row>
    <row r="53" spans="1:13" s="26" customFormat="1" ht="11.25">
      <c r="A53" s="36"/>
      <c r="B53" s="41">
        <v>33605</v>
      </c>
      <c r="C53" s="42" t="s">
        <v>56</v>
      </c>
      <c r="D53" s="39">
        <v>10000</v>
      </c>
      <c r="E53" s="39"/>
      <c r="F53" s="39">
        <f>D53</f>
        <v>10000</v>
      </c>
      <c r="G53" s="39">
        <f t="shared" si="5"/>
        <v>0</v>
      </c>
      <c r="H53" s="50">
        <f t="shared" si="6"/>
        <v>10000</v>
      </c>
      <c r="I53" s="50"/>
      <c r="J53" s="103"/>
      <c r="K53" s="103"/>
      <c r="L53" s="103"/>
      <c r="M53" s="103"/>
    </row>
    <row r="54" spans="1:13" s="26" customFormat="1" ht="15.75" customHeight="1">
      <c r="A54" s="36"/>
      <c r="B54" s="41">
        <v>33801</v>
      </c>
      <c r="C54" s="42" t="s">
        <v>42</v>
      </c>
      <c r="D54" s="39">
        <v>158200</v>
      </c>
      <c r="E54" s="39"/>
      <c r="F54" s="39">
        <f>D54</f>
        <v>158200</v>
      </c>
      <c r="G54" s="39">
        <f t="shared" si="5"/>
        <v>125733.19</v>
      </c>
      <c r="H54" s="50">
        <f t="shared" si="6"/>
        <v>32466.809999999998</v>
      </c>
      <c r="I54" s="50">
        <v>18366.66</v>
      </c>
      <c r="J54" s="103"/>
      <c r="K54" s="103">
        <v>68633.34</v>
      </c>
      <c r="L54" s="103">
        <v>1845.19</v>
      </c>
      <c r="M54" s="103">
        <v>36888</v>
      </c>
    </row>
    <row r="55" spans="1:13" s="26" customFormat="1" ht="15.75" customHeight="1">
      <c r="A55" s="36"/>
      <c r="B55" s="41">
        <v>34101</v>
      </c>
      <c r="C55" s="42" t="s">
        <v>76</v>
      </c>
      <c r="D55" s="39">
        <v>24000</v>
      </c>
      <c r="E55" s="39"/>
      <c r="F55" s="39">
        <f>D55</f>
        <v>24000</v>
      </c>
      <c r="G55" s="39">
        <f t="shared" si="5"/>
        <v>6045.959999999999</v>
      </c>
      <c r="H55" s="50">
        <f t="shared" si="6"/>
        <v>17954.04</v>
      </c>
      <c r="I55" s="50">
        <v>1322.4</v>
      </c>
      <c r="J55" s="103">
        <v>1214.56</v>
      </c>
      <c r="K55" s="103">
        <v>1271.36</v>
      </c>
      <c r="L55" s="103">
        <v>1018.48</v>
      </c>
      <c r="M55" s="103">
        <v>1219.16</v>
      </c>
    </row>
    <row r="56" spans="1:13" s="26" customFormat="1" ht="11.25">
      <c r="A56" s="36"/>
      <c r="B56" s="41">
        <v>34501</v>
      </c>
      <c r="C56" s="42" t="s">
        <v>78</v>
      </c>
      <c r="D56" s="39">
        <v>170000</v>
      </c>
      <c r="E56" s="39"/>
      <c r="F56" s="39">
        <f>D56</f>
        <v>170000</v>
      </c>
      <c r="G56" s="39">
        <f t="shared" si="5"/>
        <v>0</v>
      </c>
      <c r="H56" s="50">
        <f t="shared" si="6"/>
        <v>170000</v>
      </c>
      <c r="I56" s="50"/>
      <c r="J56" s="103"/>
      <c r="K56" s="103"/>
      <c r="L56" s="103"/>
      <c r="M56" s="103"/>
    </row>
    <row r="57" spans="1:13" s="26" customFormat="1" ht="11.25">
      <c r="A57" s="36"/>
      <c r="B57" s="41">
        <v>35101</v>
      </c>
      <c r="C57" s="42" t="s">
        <v>67</v>
      </c>
      <c r="D57" s="39">
        <v>206672</v>
      </c>
      <c r="E57" s="39"/>
      <c r="F57" s="39">
        <f>SUM(D57:E57)</f>
        <v>206672</v>
      </c>
      <c r="G57" s="39">
        <f aca="true" t="shared" si="8" ref="G57:G68">SUM(I57:M57)</f>
        <v>236508.86000000002</v>
      </c>
      <c r="H57" s="50">
        <f t="shared" si="6"/>
        <v>-29836.860000000015</v>
      </c>
      <c r="I57" s="50">
        <v>29964.06</v>
      </c>
      <c r="J57" s="103">
        <v>3897.98</v>
      </c>
      <c r="K57" s="103"/>
      <c r="L57" s="103"/>
      <c r="M57" s="103">
        <v>202646.82</v>
      </c>
    </row>
    <row r="58" spans="1:13" s="26" customFormat="1" ht="11.25">
      <c r="A58" s="36"/>
      <c r="B58" s="41">
        <v>35201</v>
      </c>
      <c r="C58" s="42" t="s">
        <v>46</v>
      </c>
      <c r="D58" s="39">
        <v>65000</v>
      </c>
      <c r="E58" s="39"/>
      <c r="F58" s="39">
        <f>D58</f>
        <v>65000</v>
      </c>
      <c r="G58" s="39">
        <f t="shared" si="8"/>
        <v>961.67</v>
      </c>
      <c r="H58" s="50">
        <f t="shared" si="6"/>
        <v>64038.33</v>
      </c>
      <c r="I58" s="40">
        <v>961.67</v>
      </c>
      <c r="J58" s="103"/>
      <c r="K58" s="103"/>
      <c r="L58" s="103"/>
      <c r="M58" s="103"/>
    </row>
    <row r="59" spans="1:13" s="26" customFormat="1" ht="11.25">
      <c r="A59" s="36"/>
      <c r="B59" s="41">
        <v>35301</v>
      </c>
      <c r="C59" s="42" t="s">
        <v>59</v>
      </c>
      <c r="D59" s="39">
        <v>126700.81396</v>
      </c>
      <c r="E59" s="39"/>
      <c r="F59" s="39">
        <f>SUM(D59:E59)</f>
        <v>126700.81396</v>
      </c>
      <c r="G59" s="39">
        <f t="shared" si="8"/>
        <v>7134</v>
      </c>
      <c r="H59" s="50">
        <f t="shared" si="6"/>
        <v>119566.81396</v>
      </c>
      <c r="I59" s="40"/>
      <c r="J59" s="103"/>
      <c r="K59" s="103"/>
      <c r="L59" s="103">
        <v>7134</v>
      </c>
      <c r="M59" s="103"/>
    </row>
    <row r="60" spans="1:13" s="26" customFormat="1" ht="11.25">
      <c r="A60" s="36"/>
      <c r="B60" s="41">
        <v>35302</v>
      </c>
      <c r="C60" s="42" t="s">
        <v>39</v>
      </c>
      <c r="D60" s="39">
        <v>199300</v>
      </c>
      <c r="E60" s="39"/>
      <c r="F60" s="39">
        <f>SUM(D60:E60)</f>
        <v>199300</v>
      </c>
      <c r="G60" s="39">
        <f t="shared" si="8"/>
        <v>33283.93</v>
      </c>
      <c r="H60" s="50">
        <f t="shared" si="6"/>
        <v>166016.07</v>
      </c>
      <c r="I60" s="40"/>
      <c r="J60" s="103"/>
      <c r="K60" s="103">
        <v>33283.93</v>
      </c>
      <c r="L60" s="103"/>
      <c r="M60" s="103"/>
    </row>
    <row r="61" spans="1:13" s="26" customFormat="1" ht="11.25">
      <c r="A61" s="36"/>
      <c r="B61" s="41">
        <v>35501</v>
      </c>
      <c r="C61" s="42" t="s">
        <v>15</v>
      </c>
      <c r="D61" s="39">
        <v>120000</v>
      </c>
      <c r="E61" s="39"/>
      <c r="F61" s="39">
        <f>SUM(D61:E61)</f>
        <v>120000</v>
      </c>
      <c r="G61" s="39">
        <f t="shared" si="8"/>
        <v>27690.06</v>
      </c>
      <c r="H61" s="50">
        <f t="shared" si="6"/>
        <v>92309.94</v>
      </c>
      <c r="I61" s="40">
        <v>79</v>
      </c>
      <c r="J61" s="103">
        <v>1416.99</v>
      </c>
      <c r="K61" s="103">
        <v>23141.78</v>
      </c>
      <c r="L61" s="103">
        <v>784.99</v>
      </c>
      <c r="M61" s="103">
        <v>2267.3</v>
      </c>
    </row>
    <row r="62" spans="1:13" s="26" customFormat="1" ht="11.25">
      <c r="A62" s="36"/>
      <c r="B62" s="41">
        <v>35701</v>
      </c>
      <c r="C62" s="42" t="s">
        <v>14</v>
      </c>
      <c r="D62" s="39">
        <v>128000</v>
      </c>
      <c r="E62" s="39"/>
      <c r="F62" s="39">
        <f>SUM(D62:E62)</f>
        <v>128000</v>
      </c>
      <c r="G62" s="39">
        <f t="shared" si="8"/>
        <v>38883.25</v>
      </c>
      <c r="H62" s="50">
        <f t="shared" si="6"/>
        <v>89116.75</v>
      </c>
      <c r="I62" s="40">
        <v>1740</v>
      </c>
      <c r="J62" s="103"/>
      <c r="K62" s="103"/>
      <c r="L62" s="103">
        <v>35270.73</v>
      </c>
      <c r="M62" s="103">
        <v>1872.52</v>
      </c>
    </row>
    <row r="63" spans="1:13" s="26" customFormat="1" ht="11.25">
      <c r="A63" s="36"/>
      <c r="B63" s="41">
        <v>35801</v>
      </c>
      <c r="C63" s="42" t="s">
        <v>60</v>
      </c>
      <c r="D63" s="39">
        <v>532440</v>
      </c>
      <c r="E63" s="39"/>
      <c r="F63" s="39">
        <f>D63</f>
        <v>532440</v>
      </c>
      <c r="G63" s="39">
        <f t="shared" si="8"/>
        <v>254360.74</v>
      </c>
      <c r="H63" s="50">
        <f t="shared" si="6"/>
        <v>278079.26</v>
      </c>
      <c r="I63" s="40">
        <v>49068</v>
      </c>
      <c r="J63" s="103">
        <v>49068</v>
      </c>
      <c r="K63" s="103">
        <v>42686.84</v>
      </c>
      <c r="L63" s="103">
        <v>56697.9</v>
      </c>
      <c r="M63" s="103">
        <v>56840</v>
      </c>
    </row>
    <row r="64" spans="1:13" s="26" customFormat="1" ht="11.25">
      <c r="A64" s="36"/>
      <c r="B64" s="41">
        <v>37101</v>
      </c>
      <c r="C64" s="42" t="s">
        <v>80</v>
      </c>
      <c r="D64" s="39">
        <v>546700</v>
      </c>
      <c r="E64" s="39"/>
      <c r="F64" s="39">
        <f>SUM(D64:E64)</f>
        <v>546700</v>
      </c>
      <c r="G64" s="39">
        <f t="shared" si="8"/>
        <v>167321</v>
      </c>
      <c r="H64" s="50">
        <f t="shared" si="6"/>
        <v>379379</v>
      </c>
      <c r="I64" s="40">
        <v>52842</v>
      </c>
      <c r="J64" s="103">
        <v>39439</v>
      </c>
      <c r="K64" s="103">
        <v>43948</v>
      </c>
      <c r="L64" s="103">
        <v>19237</v>
      </c>
      <c r="M64" s="103">
        <v>11855</v>
      </c>
    </row>
    <row r="65" spans="1:13" s="26" customFormat="1" ht="11.25">
      <c r="A65" s="36"/>
      <c r="B65" s="41">
        <v>37383</v>
      </c>
      <c r="C65" s="42" t="s">
        <v>81</v>
      </c>
      <c r="D65" s="39">
        <v>49000</v>
      </c>
      <c r="E65" s="39"/>
      <c r="F65" s="39">
        <f>D65</f>
        <v>49000</v>
      </c>
      <c r="G65" s="39">
        <f t="shared" si="8"/>
        <v>0</v>
      </c>
      <c r="H65" s="50">
        <f t="shared" si="6"/>
        <v>49000</v>
      </c>
      <c r="I65" s="40"/>
      <c r="J65" s="103"/>
      <c r="K65" s="103"/>
      <c r="L65" s="103"/>
      <c r="M65" s="103"/>
    </row>
    <row r="66" spans="1:13" s="26" customFormat="1" ht="11.25">
      <c r="A66" s="36"/>
      <c r="B66" s="41">
        <v>37501</v>
      </c>
      <c r="C66" s="42" t="s">
        <v>16</v>
      </c>
      <c r="D66" s="39">
        <v>535520</v>
      </c>
      <c r="E66" s="39"/>
      <c r="F66" s="39">
        <f>SUM(D66:E66)</f>
        <v>535520</v>
      </c>
      <c r="G66" s="39">
        <f t="shared" si="8"/>
        <v>182658</v>
      </c>
      <c r="H66" s="50">
        <f t="shared" si="6"/>
        <v>352862</v>
      </c>
      <c r="I66" s="40">
        <v>17600</v>
      </c>
      <c r="J66" s="103">
        <v>34031</v>
      </c>
      <c r="K66" s="103">
        <v>75200</v>
      </c>
      <c r="L66" s="103">
        <v>23500</v>
      </c>
      <c r="M66" s="103">
        <v>32327</v>
      </c>
    </row>
    <row r="67" spans="1:13" s="26" customFormat="1" ht="11.25">
      <c r="A67" s="36"/>
      <c r="B67" s="41">
        <v>37502</v>
      </c>
      <c r="C67" s="42" t="s">
        <v>17</v>
      </c>
      <c r="D67" s="39">
        <v>16632</v>
      </c>
      <c r="E67" s="39"/>
      <c r="F67" s="39">
        <f>D67</f>
        <v>16632</v>
      </c>
      <c r="G67" s="39">
        <f t="shared" si="8"/>
        <v>9232</v>
      </c>
      <c r="H67" s="50">
        <f t="shared" si="6"/>
        <v>7400</v>
      </c>
      <c r="I67" s="50">
        <v>900</v>
      </c>
      <c r="J67" s="103"/>
      <c r="K67" s="103">
        <v>7132</v>
      </c>
      <c r="L67" s="103">
        <v>600</v>
      </c>
      <c r="M67" s="103">
        <v>600</v>
      </c>
    </row>
    <row r="68" spans="1:13" s="26" customFormat="1" ht="11.25">
      <c r="A68" s="36"/>
      <c r="B68" s="51">
        <v>37901</v>
      </c>
      <c r="C68" s="43" t="s">
        <v>72</v>
      </c>
      <c r="D68" s="39">
        <v>12000</v>
      </c>
      <c r="E68" s="39"/>
      <c r="F68" s="39">
        <f>D68</f>
        <v>12000</v>
      </c>
      <c r="G68" s="39">
        <f t="shared" si="8"/>
        <v>1274</v>
      </c>
      <c r="H68" s="50">
        <f t="shared" si="6"/>
        <v>10726</v>
      </c>
      <c r="I68" s="40">
        <v>316</v>
      </c>
      <c r="J68" s="103"/>
      <c r="K68" s="103">
        <v>130</v>
      </c>
      <c r="L68" s="103">
        <v>360</v>
      </c>
      <c r="M68" s="103">
        <v>468</v>
      </c>
    </row>
    <row r="69" spans="1:13" s="23" customFormat="1" ht="12" thickBot="1">
      <c r="A69" s="52"/>
      <c r="B69" s="53">
        <v>39903</v>
      </c>
      <c r="C69" s="54" t="s">
        <v>57</v>
      </c>
      <c r="D69" s="39">
        <v>4000000</v>
      </c>
      <c r="E69" s="39"/>
      <c r="F69" s="39">
        <f>SUM(D69:E69)</f>
        <v>4000000</v>
      </c>
      <c r="G69" s="39">
        <f>SUM(I69:M69)</f>
        <v>1620400.51</v>
      </c>
      <c r="H69" s="50">
        <f t="shared" si="6"/>
        <v>2379599.49</v>
      </c>
      <c r="I69" s="50">
        <v>261529.05</v>
      </c>
      <c r="J69" s="104">
        <v>255949.21</v>
      </c>
      <c r="K69" s="104">
        <v>370890.92</v>
      </c>
      <c r="L69" s="104">
        <v>384480.24</v>
      </c>
      <c r="M69" s="104">
        <v>347551.09</v>
      </c>
    </row>
    <row r="70" spans="1:13" s="23" customFormat="1" ht="12" thickBot="1">
      <c r="A70" s="44"/>
      <c r="B70" s="44"/>
      <c r="C70" s="55" t="s">
        <v>24</v>
      </c>
      <c r="D70" s="48">
        <f aca="true" t="shared" si="9" ref="D70:K70">SUM(D39:D69)</f>
        <v>8867433.80063627</v>
      </c>
      <c r="E70" s="48">
        <f t="shared" si="9"/>
        <v>0</v>
      </c>
      <c r="F70" s="48">
        <f t="shared" si="9"/>
        <v>8867433.80063627</v>
      </c>
      <c r="G70" s="48">
        <f t="shared" si="9"/>
        <v>3554618.25</v>
      </c>
      <c r="H70" s="92">
        <f t="shared" si="9"/>
        <v>5312815.55063627</v>
      </c>
      <c r="I70" s="48">
        <f t="shared" si="9"/>
        <v>593558.56</v>
      </c>
      <c r="J70" s="48">
        <f t="shared" si="9"/>
        <v>499630.45999999996</v>
      </c>
      <c r="K70" s="48">
        <f t="shared" si="9"/>
        <v>815846.9199999999</v>
      </c>
      <c r="L70" s="48">
        <f>SUM(L39:L69)</f>
        <v>645704.36</v>
      </c>
      <c r="M70" s="48">
        <f>SUM(M39:M69)</f>
        <v>999877.9500000002</v>
      </c>
    </row>
    <row r="71" spans="1:13" s="26" customFormat="1" ht="11.25">
      <c r="A71" s="49" t="s">
        <v>48</v>
      </c>
      <c r="B71" s="20"/>
      <c r="C71" s="56"/>
      <c r="D71" s="93" t="s">
        <v>89</v>
      </c>
      <c r="E71" s="93" t="s">
        <v>83</v>
      </c>
      <c r="F71" s="93" t="s">
        <v>86</v>
      </c>
      <c r="G71" s="93" t="s">
        <v>87</v>
      </c>
      <c r="H71" s="94" t="s">
        <v>88</v>
      </c>
      <c r="I71" s="94" t="s">
        <v>33</v>
      </c>
      <c r="J71" s="94" t="s">
        <v>90</v>
      </c>
      <c r="K71" s="94" t="s">
        <v>91</v>
      </c>
      <c r="L71" s="94" t="s">
        <v>94</v>
      </c>
      <c r="M71" s="94" t="s">
        <v>95</v>
      </c>
    </row>
    <row r="72" spans="1:13" s="26" customFormat="1" ht="11.25">
      <c r="A72" s="20"/>
      <c r="B72" s="58">
        <v>51101</v>
      </c>
      <c r="C72" s="59" t="s">
        <v>49</v>
      </c>
      <c r="D72" s="39">
        <v>360000</v>
      </c>
      <c r="E72" s="39"/>
      <c r="F72" s="39">
        <f>D72</f>
        <v>360000</v>
      </c>
      <c r="G72" s="39">
        <f>SUM(I72:M72)</f>
        <v>7497</v>
      </c>
      <c r="H72" s="40">
        <f aca="true" t="shared" si="10" ref="H72:H80">F72-G72</f>
        <v>352503</v>
      </c>
      <c r="I72" s="40"/>
      <c r="J72" s="102"/>
      <c r="K72" s="102"/>
      <c r="L72" s="102"/>
      <c r="M72" s="102">
        <v>7497</v>
      </c>
    </row>
    <row r="73" spans="1:13" s="26" customFormat="1" ht="11.25">
      <c r="A73" s="60"/>
      <c r="B73" s="61">
        <v>51501</v>
      </c>
      <c r="C73" s="62" t="s">
        <v>63</v>
      </c>
      <c r="D73" s="39">
        <v>1600000</v>
      </c>
      <c r="E73" s="39"/>
      <c r="F73" s="39">
        <f aca="true" t="shared" si="11" ref="F73:F81">D73</f>
        <v>1600000</v>
      </c>
      <c r="G73" s="39"/>
      <c r="H73" s="40">
        <f t="shared" si="10"/>
        <v>1600000</v>
      </c>
      <c r="I73" s="40"/>
      <c r="J73" s="103"/>
      <c r="K73" s="103"/>
      <c r="L73" s="103"/>
      <c r="M73" s="103"/>
    </row>
    <row r="74" spans="1:13" s="26" customFormat="1" ht="11.25">
      <c r="A74" s="60"/>
      <c r="B74" s="61">
        <v>51901</v>
      </c>
      <c r="C74" s="62" t="s">
        <v>40</v>
      </c>
      <c r="D74" s="39">
        <v>63608</v>
      </c>
      <c r="E74" s="39"/>
      <c r="F74" s="39">
        <f t="shared" si="11"/>
        <v>63608</v>
      </c>
      <c r="G74" s="39">
        <f>I74+J74</f>
        <v>3994.55</v>
      </c>
      <c r="H74" s="40">
        <f t="shared" si="10"/>
        <v>59613.45</v>
      </c>
      <c r="I74" s="40"/>
      <c r="J74" s="103">
        <v>3994.55</v>
      </c>
      <c r="K74" s="103"/>
      <c r="L74" s="103"/>
      <c r="M74" s="103"/>
    </row>
    <row r="75" spans="1:13" s="26" customFormat="1" ht="11.25">
      <c r="A75" s="60"/>
      <c r="B75" s="61">
        <v>52101</v>
      </c>
      <c r="C75" s="62" t="s">
        <v>35</v>
      </c>
      <c r="D75" s="39">
        <v>1800000</v>
      </c>
      <c r="E75" s="39"/>
      <c r="F75" s="39">
        <f t="shared" si="11"/>
        <v>1800000</v>
      </c>
      <c r="G75" s="39"/>
      <c r="H75" s="40">
        <f t="shared" si="10"/>
        <v>1800000</v>
      </c>
      <c r="I75" s="40"/>
      <c r="J75" s="103"/>
      <c r="K75" s="103"/>
      <c r="L75" s="103"/>
      <c r="M75" s="103"/>
    </row>
    <row r="76" spans="1:13" s="26" customFormat="1" ht="11.25">
      <c r="A76" s="41"/>
      <c r="B76" s="61">
        <v>52301</v>
      </c>
      <c r="C76" s="62" t="s">
        <v>64</v>
      </c>
      <c r="D76" s="39">
        <v>530000</v>
      </c>
      <c r="E76" s="39"/>
      <c r="F76" s="39">
        <f t="shared" si="11"/>
        <v>530000</v>
      </c>
      <c r="G76" s="39"/>
      <c r="H76" s="40">
        <f t="shared" si="10"/>
        <v>530000</v>
      </c>
      <c r="I76" s="40"/>
      <c r="J76" s="103"/>
      <c r="K76" s="103"/>
      <c r="L76" s="103"/>
      <c r="M76" s="103"/>
    </row>
    <row r="77" spans="1:13" s="26" customFormat="1" ht="11.25">
      <c r="A77" s="41"/>
      <c r="B77" s="61">
        <v>53201</v>
      </c>
      <c r="C77" s="62" t="s">
        <v>61</v>
      </c>
      <c r="D77" s="39">
        <v>250000</v>
      </c>
      <c r="E77" s="39"/>
      <c r="F77" s="39">
        <f t="shared" si="11"/>
        <v>250000</v>
      </c>
      <c r="G77" s="39">
        <f>SUM(I77:M77)</f>
        <v>22717.5</v>
      </c>
      <c r="H77" s="40">
        <f t="shared" si="10"/>
        <v>227282.5</v>
      </c>
      <c r="I77" s="40"/>
      <c r="J77" s="103"/>
      <c r="K77" s="103"/>
      <c r="L77" s="103"/>
      <c r="M77" s="103">
        <v>22717.5</v>
      </c>
    </row>
    <row r="78" spans="1:13" s="26" customFormat="1" ht="11.25">
      <c r="A78" s="41"/>
      <c r="B78" s="61">
        <v>54101</v>
      </c>
      <c r="C78" s="62" t="s">
        <v>68</v>
      </c>
      <c r="D78" s="39"/>
      <c r="E78" s="39"/>
      <c r="F78" s="39"/>
      <c r="G78" s="39"/>
      <c r="H78" s="40"/>
      <c r="I78" s="40"/>
      <c r="J78" s="103"/>
      <c r="K78" s="103"/>
      <c r="L78" s="103"/>
      <c r="M78" s="103"/>
    </row>
    <row r="79" spans="1:13" s="26" customFormat="1" ht="15" customHeight="1">
      <c r="A79" s="41"/>
      <c r="B79" s="61">
        <v>56401</v>
      </c>
      <c r="C79" s="62" t="s">
        <v>62</v>
      </c>
      <c r="D79" s="39"/>
      <c r="E79" s="39"/>
      <c r="F79" s="39"/>
      <c r="G79" s="39"/>
      <c r="H79" s="40"/>
      <c r="I79" s="40"/>
      <c r="J79" s="103"/>
      <c r="K79" s="103"/>
      <c r="L79" s="103"/>
      <c r="M79" s="103"/>
    </row>
    <row r="80" spans="1:13" s="26" customFormat="1" ht="15" customHeight="1">
      <c r="A80" s="51"/>
      <c r="B80" s="61">
        <v>56501</v>
      </c>
      <c r="C80" s="62" t="s">
        <v>37</v>
      </c>
      <c r="D80" s="39"/>
      <c r="E80" s="39"/>
      <c r="F80" s="39"/>
      <c r="G80" s="39">
        <f>I80+J80+K80+L80</f>
        <v>11066.4</v>
      </c>
      <c r="H80" s="40">
        <f t="shared" si="10"/>
        <v>-11066.4</v>
      </c>
      <c r="I80" s="40"/>
      <c r="J80" s="103"/>
      <c r="K80" s="103"/>
      <c r="L80" s="103">
        <v>11066.4</v>
      </c>
      <c r="M80" s="103"/>
    </row>
    <row r="81" spans="1:13" s="26" customFormat="1" ht="13.5" customHeight="1">
      <c r="A81" s="51"/>
      <c r="B81" s="63">
        <v>59101</v>
      </c>
      <c r="C81" s="64" t="s">
        <v>44</v>
      </c>
      <c r="D81" s="39">
        <v>450000</v>
      </c>
      <c r="E81" s="39"/>
      <c r="F81" s="39">
        <f t="shared" si="11"/>
        <v>450000</v>
      </c>
      <c r="G81" s="39"/>
      <c r="H81" s="40">
        <f>F81-G81</f>
        <v>450000</v>
      </c>
      <c r="I81" s="40"/>
      <c r="J81" s="103"/>
      <c r="K81" s="103"/>
      <c r="L81" s="103"/>
      <c r="M81" s="103"/>
    </row>
    <row r="82" spans="1:13" s="26" customFormat="1" ht="18.75" customHeight="1">
      <c r="A82" s="65"/>
      <c r="B82" s="66"/>
      <c r="C82" s="106" t="s">
        <v>47</v>
      </c>
      <c r="D82" s="107">
        <f>SUM(D72:D81)</f>
        <v>5053608</v>
      </c>
      <c r="E82" s="107"/>
      <c r="F82" s="107">
        <f>SUM(F72:F81)</f>
        <v>5053608</v>
      </c>
      <c r="G82" s="107">
        <f>SUM(G72:G81)</f>
        <v>45275.450000000004</v>
      </c>
      <c r="H82" s="101">
        <f>SUM(H72:H81)</f>
        <v>5008332.55</v>
      </c>
      <c r="I82" s="101"/>
      <c r="J82" s="108">
        <f>SUM(J72:J81)</f>
        <v>3994.55</v>
      </c>
      <c r="K82" s="108"/>
      <c r="L82" s="108">
        <f>SUM(L72:L81)</f>
        <v>11066.4</v>
      </c>
      <c r="M82" s="108">
        <f>SUM(M72:M81)</f>
        <v>30214.5</v>
      </c>
    </row>
    <row r="83" spans="1:13" s="26" customFormat="1" ht="15.75" customHeight="1" thickBot="1">
      <c r="A83" s="67"/>
      <c r="B83" s="67"/>
      <c r="C83" s="45" t="s">
        <v>96</v>
      </c>
      <c r="D83" s="68">
        <f>D36+D70+D82</f>
        <v>16031620.00223627</v>
      </c>
      <c r="E83" s="91"/>
      <c r="F83" s="68">
        <f>F36+F70+F82</f>
        <v>16031620.00223627</v>
      </c>
      <c r="G83" s="68">
        <f>G36+G70+G82</f>
        <v>3816813.24</v>
      </c>
      <c r="H83" s="68">
        <f>H36+H70+H82</f>
        <v>12214806.762236271</v>
      </c>
      <c r="I83" s="68"/>
      <c r="J83" s="68"/>
      <c r="K83" s="68"/>
      <c r="L83" s="68"/>
      <c r="M83" s="68"/>
    </row>
    <row r="84" spans="1:13" s="26" customFormat="1" ht="18" customHeight="1" thickBot="1">
      <c r="A84" s="44"/>
      <c r="B84" s="44"/>
      <c r="C84" s="109" t="s">
        <v>97</v>
      </c>
      <c r="D84" s="69">
        <f>D7+D83</f>
        <v>39481626.00223627</v>
      </c>
      <c r="E84" s="77">
        <f>E36+E70</f>
        <v>0</v>
      </c>
      <c r="F84" s="69">
        <f>F7+F83</f>
        <v>39481626.00223627</v>
      </c>
      <c r="G84" s="69">
        <f>G7+G83</f>
        <v>17888491.29</v>
      </c>
      <c r="H84" s="70">
        <f>H7+H83</f>
        <v>21593134.71223627</v>
      </c>
      <c r="I84" s="71">
        <f>I70+I36+I83+I7</f>
        <v>3908216.71</v>
      </c>
      <c r="J84" s="71">
        <f>J70+J36+J83+J7</f>
        <v>3272502.42</v>
      </c>
      <c r="K84" s="71">
        <f>K70+K36+K83+K7</f>
        <v>3550823.53</v>
      </c>
      <c r="L84" s="71">
        <f>L70+L36+L83+L7</f>
        <v>3386624.29</v>
      </c>
      <c r="M84" s="71">
        <f>M70+M36+M83+M7</f>
        <v>3725048.8900000006</v>
      </c>
    </row>
    <row r="85" spans="1:10" s="26" customFormat="1" ht="11.25">
      <c r="A85" s="44"/>
      <c r="B85" s="44"/>
      <c r="C85" s="44"/>
      <c r="D85" s="72"/>
      <c r="E85" s="72"/>
      <c r="F85" s="72"/>
      <c r="G85" s="72"/>
      <c r="H85" s="57"/>
      <c r="I85" s="57"/>
      <c r="J85" s="105"/>
    </row>
    <row r="86" spans="9:10" s="26" customFormat="1" ht="19.5" customHeight="1">
      <c r="I86" s="73"/>
      <c r="J86" s="105"/>
    </row>
  </sheetData>
  <sheetProtection/>
  <mergeCells count="3">
    <mergeCell ref="C1:M1"/>
    <mergeCell ref="C2:L2"/>
    <mergeCell ref="A4:M4"/>
  </mergeCells>
  <printOptions/>
  <pageMargins left="0.5118110236220472" right="0.11811023622047245" top="1.3385826771653544" bottom="0.15748031496062992" header="0.11811023622047245" footer="0.11811023622047245"/>
  <pageSetup fitToHeight="1" fitToWidth="1" horizontalDpi="600" verticalDpi="600" orientation="portrait" paperSize="9" scale="58" r:id="rId2"/>
  <rowBreaks count="1" manualBreakCount="1">
    <brk id="3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Ignacio Cota Torres</cp:lastModifiedBy>
  <cp:lastPrinted>2014-06-06T15:58:35Z</cp:lastPrinted>
  <dcterms:created xsi:type="dcterms:W3CDTF">2010-09-20T23:45:26Z</dcterms:created>
  <dcterms:modified xsi:type="dcterms:W3CDTF">2014-06-06T16:46:33Z</dcterms:modified>
  <cp:category/>
  <cp:version/>
  <cp:contentType/>
  <cp:contentStatus/>
</cp:coreProperties>
</file>