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6605" windowHeight="9435"/>
  </bookViews>
  <sheets>
    <sheet name="RESUMEN" sheetId="3" r:id="rId1"/>
    <sheet name="AVANCE" sheetId="1" r:id="rId2"/>
    <sheet name="DETALLE DE PAGO" sheetId="2" r:id="rId3"/>
  </sheets>
  <definedNames>
    <definedName name="_xlnm.Print_Area" localSheetId="1">AVANCE!$A$1:$AB$97</definedName>
    <definedName name="_xlnm.Print_Area" localSheetId="2">'DETALLE DE PAGO'!$A$1:$V$93</definedName>
    <definedName name="_xlnm.Print_Titles" localSheetId="1">AVANCE!$1:$16</definedName>
    <definedName name="_xlnm.Print_Titles" localSheetId="2">'DETALLE DE PAGO'!$1:$12</definedName>
  </definedNames>
  <calcPr calcId="145621"/>
</workbook>
</file>

<file path=xl/calcChain.xml><?xml version="1.0" encoding="utf-8"?>
<calcChain xmlns="http://schemas.openxmlformats.org/spreadsheetml/2006/main">
  <c r="C22" i="3" l="1"/>
  <c r="K79" i="1"/>
  <c r="X81" i="1" l="1"/>
  <c r="W81" i="1"/>
  <c r="V81" i="1"/>
  <c r="X80" i="1"/>
  <c r="W80" i="1"/>
  <c r="V80" i="1"/>
  <c r="X79" i="1"/>
  <c r="W79" i="1"/>
  <c r="V79" i="1"/>
  <c r="U79" i="1"/>
  <c r="T79" i="1"/>
  <c r="X77" i="1"/>
  <c r="W77" i="1"/>
  <c r="V77" i="1"/>
  <c r="U77" i="1"/>
  <c r="T77" i="1"/>
  <c r="X58" i="1"/>
  <c r="W58" i="1"/>
  <c r="S58" i="1" s="1"/>
  <c r="V58" i="1"/>
  <c r="S57" i="1"/>
  <c r="K72" i="1"/>
  <c r="K67" i="1"/>
  <c r="K62" i="1"/>
  <c r="K57" i="1"/>
  <c r="K52" i="1"/>
  <c r="K47" i="1"/>
  <c r="K42" i="1"/>
  <c r="K37" i="1"/>
  <c r="K32" i="1"/>
  <c r="K27" i="1"/>
  <c r="K22" i="1"/>
  <c r="K17" i="1"/>
  <c r="S32" i="1"/>
  <c r="X33" i="1"/>
  <c r="W33" i="1"/>
  <c r="V33" i="1"/>
  <c r="U56" i="1"/>
  <c r="T56" i="1"/>
  <c r="R74" i="2"/>
  <c r="S48" i="2"/>
  <c r="S74" i="2" s="1"/>
  <c r="J33" i="2"/>
  <c r="S68" i="2"/>
  <c r="S63" i="2"/>
  <c r="U75" i="1"/>
  <c r="U80" i="1" s="1"/>
  <c r="T75" i="1"/>
  <c r="T80" i="1" s="1"/>
  <c r="U70" i="1"/>
  <c r="U55" i="1"/>
  <c r="T55" i="1"/>
  <c r="U50" i="1"/>
  <c r="T50" i="1"/>
  <c r="T70" i="1"/>
  <c r="U76" i="1"/>
  <c r="U71" i="1"/>
  <c r="T71" i="1"/>
  <c r="T76" i="1"/>
  <c r="N122" i="1"/>
  <c r="O122" i="1"/>
  <c r="P122" i="1"/>
  <c r="Q122" i="1"/>
  <c r="M122" i="1"/>
  <c r="R114" i="1"/>
  <c r="R122" i="1" s="1"/>
  <c r="R118" i="1"/>
  <c r="T81" i="1" l="1"/>
  <c r="U81" i="1"/>
  <c r="S33" i="1"/>
  <c r="J68" i="2"/>
  <c r="J63" i="2"/>
  <c r="J48" i="2"/>
  <c r="J43" i="2"/>
  <c r="J74" i="2" s="1"/>
  <c r="X23" i="1"/>
  <c r="W23" i="1"/>
  <c r="V23" i="1"/>
  <c r="U23" i="1"/>
  <c r="T23" i="1"/>
  <c r="X38" i="1" l="1"/>
  <c r="W38" i="1"/>
  <c r="V38" i="1"/>
  <c r="U38" i="1"/>
  <c r="T38" i="1"/>
  <c r="X28" i="1"/>
  <c r="W28" i="1"/>
  <c r="V28" i="1"/>
  <c r="U28" i="1"/>
  <c r="T28" i="1"/>
  <c r="X53" i="1" l="1"/>
  <c r="W53" i="1"/>
  <c r="V53" i="1"/>
  <c r="U53" i="1"/>
  <c r="T53" i="1"/>
  <c r="X48" i="1"/>
  <c r="W48" i="1"/>
  <c r="V48" i="1"/>
  <c r="U48" i="1"/>
  <c r="T48" i="1"/>
  <c r="X43" i="1"/>
  <c r="W43" i="1"/>
  <c r="V43" i="1"/>
  <c r="U43" i="1"/>
  <c r="T43" i="1"/>
  <c r="X18" i="1"/>
  <c r="W18" i="1"/>
  <c r="V18" i="1"/>
  <c r="U18" i="1"/>
  <c r="T18" i="1"/>
  <c r="X68" i="1"/>
  <c r="X73" i="1"/>
  <c r="W73" i="1"/>
  <c r="V73" i="1"/>
  <c r="U73" i="1"/>
  <c r="T73" i="1"/>
  <c r="W68" i="1"/>
  <c r="V68" i="1"/>
  <c r="U68" i="1"/>
  <c r="T68" i="1"/>
  <c r="K116" i="1"/>
  <c r="K112" i="1"/>
  <c r="K111" i="1"/>
  <c r="W78" i="1" l="1"/>
  <c r="T78" i="1"/>
  <c r="X78" i="1"/>
  <c r="U78" i="1"/>
  <c r="V78" i="1"/>
  <c r="K113" i="1"/>
  <c r="K114" i="1" s="1"/>
  <c r="S114" i="1" s="1"/>
  <c r="K117" i="1"/>
  <c r="K118" i="1" s="1"/>
  <c r="K120" i="1" l="1"/>
  <c r="K122" i="1" s="1"/>
  <c r="S118" i="1"/>
  <c r="S122" i="1" s="1"/>
  <c r="K80" i="1"/>
  <c r="M77" i="1"/>
  <c r="L77" i="1"/>
  <c r="K77" i="1"/>
  <c r="Q77" i="1"/>
  <c r="Q81" i="1" s="1"/>
  <c r="L81" i="1" l="1"/>
  <c r="M81" i="1"/>
  <c r="C20" i="3" s="1"/>
  <c r="N74" i="2"/>
  <c r="M74" i="2"/>
  <c r="L74" i="2"/>
  <c r="K74" i="2"/>
  <c r="C18" i="3" l="1"/>
  <c r="C24" i="3" s="1"/>
  <c r="O77" i="1"/>
  <c r="N77" i="1"/>
  <c r="S76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1" i="1"/>
  <c r="S30" i="1"/>
  <c r="S29" i="1"/>
  <c r="S28" i="1"/>
  <c r="S27" i="1"/>
  <c r="S26" i="1"/>
  <c r="S25" i="1"/>
  <c r="AC24" i="1"/>
  <c r="S24" i="1"/>
  <c r="S23" i="1"/>
  <c r="S22" i="1"/>
  <c r="S21" i="1"/>
  <c r="S20" i="1"/>
  <c r="S19" i="1"/>
  <c r="S18" i="1"/>
  <c r="S17" i="1"/>
  <c r="S79" i="1" l="1"/>
  <c r="C31" i="3" s="1"/>
  <c r="E31" i="3" s="1"/>
  <c r="S81" i="1"/>
  <c r="C39" i="3" s="1"/>
  <c r="S77" i="1"/>
  <c r="S78" i="1"/>
  <c r="Y52" i="1"/>
  <c r="Y67" i="1"/>
  <c r="O78" i="1"/>
  <c r="O81" i="1" s="1"/>
  <c r="Y47" i="1"/>
  <c r="N78" i="1"/>
  <c r="N81" i="1" l="1"/>
  <c r="K78" i="1"/>
  <c r="K81" i="1" s="1"/>
  <c r="E39" i="3"/>
  <c r="P77" i="1"/>
  <c r="P81" i="1" s="1"/>
  <c r="S75" i="1" l="1"/>
  <c r="S80" i="1" s="1"/>
  <c r="Y72" i="1" l="1"/>
  <c r="C35" i="3"/>
  <c r="E35" i="3" s="1"/>
</calcChain>
</file>

<file path=xl/sharedStrings.xml><?xml version="1.0" encoding="utf-8"?>
<sst xmlns="http://schemas.openxmlformats.org/spreadsheetml/2006/main" count="363" uniqueCount="183">
  <si>
    <t>COMISIÓN NACIONAL DEL AGUA</t>
  </si>
  <si>
    <t>SUBDIRECCIÓN GENERAL DE AGUA POTABLE, DRENAJE Y SANEAMIENTO</t>
  </si>
  <si>
    <t>PROGRAMA DE AGUA POTABLE, ALCANTARILLADO Y SANEAMIENTO (PROAGUA)</t>
  </si>
  <si>
    <t>REPORTE DE AVANCE 2016</t>
  </si>
  <si>
    <t>( PESOS )</t>
  </si>
  <si>
    <t>ESTADO:</t>
  </si>
  <si>
    <t>SONORA</t>
  </si>
  <si>
    <t>ANEXOS DE EJECUCIÓN (ORIGINAL O MODIFICATORIO):</t>
  </si>
  <si>
    <t>NUM. I.-26-01/16 (31 DE MARZO DEL 2016)</t>
  </si>
  <si>
    <t>DE FECHA:</t>
  </si>
  <si>
    <t>DIRECCIÓN (DE ORGANISMO DE CUENCA O LOCAL):</t>
  </si>
  <si>
    <t>DIRECCIÓN GENERAL DE ORGANISMO DE CUENCA NOROESTE</t>
  </si>
  <si>
    <t xml:space="preserve">ENTIDAD EJECUTORA:  </t>
  </si>
  <si>
    <t>COMISIÓN ESTATAL DEL AGUA</t>
  </si>
  <si>
    <t>No.</t>
  </si>
  <si>
    <t>Nombre del Organismo Operador</t>
  </si>
  <si>
    <t>Nombre y Descripción de la Obra</t>
  </si>
  <si>
    <t>Localización</t>
  </si>
  <si>
    <t>Situación de la Obra</t>
  </si>
  <si>
    <t>Año de Inicio</t>
  </si>
  <si>
    <t>Componente</t>
  </si>
  <si>
    <t>Fecha Reporte</t>
  </si>
  <si>
    <t>Costo de la Obra</t>
  </si>
  <si>
    <t>Ejercido al año anterior</t>
  </si>
  <si>
    <t>Radicado</t>
  </si>
  <si>
    <t>Inversión</t>
  </si>
  <si>
    <t>Metas por Indicador</t>
  </si>
  <si>
    <t>HAB. INC</t>
  </si>
  <si>
    <t>HAB. BEN</t>
  </si>
  <si>
    <t>Clave de INEGI</t>
  </si>
  <si>
    <t>Municipio</t>
  </si>
  <si>
    <t>Localidad</t>
  </si>
  <si>
    <t>Nombre del Indicador</t>
  </si>
  <si>
    <t>Programada</t>
  </si>
  <si>
    <t>Alcanzada</t>
  </si>
  <si>
    <t>(8 Dígitos)</t>
  </si>
  <si>
    <t>Total</t>
  </si>
  <si>
    <t>Federal</t>
  </si>
  <si>
    <t xml:space="preserve">Total </t>
  </si>
  <si>
    <t>Avance</t>
  </si>
  <si>
    <t>Suma</t>
  </si>
  <si>
    <t>Estatal</t>
  </si>
  <si>
    <t>Mpal.</t>
  </si>
  <si>
    <t>G.I.C.</t>
  </si>
  <si>
    <t>Otro</t>
  </si>
  <si>
    <t>AGUA DE HERMOSILLO</t>
  </si>
  <si>
    <t>LÍNEA DE ALIMENTACIÓN AL SECTOR DEL TANQUE PALO VERDE II EN HERMOSILLO, SONORA</t>
  </si>
  <si>
    <t>26 030 0001</t>
  </si>
  <si>
    <t>HERMOSILLO</t>
  </si>
  <si>
    <t>IT</t>
  </si>
  <si>
    <t>AGUA POTABLE</t>
  </si>
  <si>
    <t>Autorizado</t>
  </si>
  <si>
    <t>Licitado</t>
  </si>
  <si>
    <t>Contratado</t>
  </si>
  <si>
    <t>Físico</t>
  </si>
  <si>
    <t>Financiero</t>
  </si>
  <si>
    <t>OOMAPAS</t>
  </si>
  <si>
    <t>INTRODUCCIÓN DE RED DE AGUA POTABLE COLONIA NUEVO SONORA</t>
  </si>
  <si>
    <t>26 026 0001</t>
  </si>
  <si>
    <t>ETCHOJOA</t>
  </si>
  <si>
    <t>(?tomas dom)</t>
  </si>
  <si>
    <t>CEA</t>
  </si>
  <si>
    <t>REPOSICIÓN DE POZO No. 8 DE CAPTACIÓN RÍO YAQUI EN LA LOCALIDAD DE GUAYMAS, MPIO. GUAYMAS</t>
  </si>
  <si>
    <t>26 029 0001</t>
  </si>
  <si>
    <t>GUAYMAS</t>
  </si>
  <si>
    <t>POZO</t>
  </si>
  <si>
    <t>REHABILITACIÓN DE ACUEDUCTO "EL RIITO"  EN LA LOCALIDAD DE CANANEA, MPIO. CANANEA</t>
  </si>
  <si>
    <t>26 019 0001</t>
  </si>
  <si>
    <t>CANANEA</t>
  </si>
  <si>
    <t>REHABILITACIONES</t>
  </si>
  <si>
    <t>INSTALACION DE 4 VÁLVULAS SECCIONADORAS EN EL ACUEDUCTO INDEPENDENCIA</t>
  </si>
  <si>
    <t>MEJORAMIENTO DE EFICIENCIA FÍSICA</t>
  </si>
  <si>
    <t xml:space="preserve">ELABORACION DE PROYECTO EJECUTIVO PARA EL MEJORAMIENTO DE LA INFRAESTRUCTURA DE AGUA POTABLE </t>
  </si>
  <si>
    <t>26 029 0325</t>
  </si>
  <si>
    <t>VICAM</t>
  </si>
  <si>
    <t>ESTUDIOS Y PROYECTOS</t>
  </si>
  <si>
    <t xml:space="preserve">ELABORACION DE PROYECTO EJECUTIVO PARA EL MEJORAMIENTO DE AGUA POTABLE. DRENAJE SANITARIO Y CONSTRUCCIÓN DEL SISTEMA DE TRATAMIENTO DE AGUAS RESIDUALES </t>
  </si>
  <si>
    <t>26 069 0001</t>
  </si>
  <si>
    <t>YÉCORA</t>
  </si>
  <si>
    <t>ELABORACION DE PROYECTO EJECUTIVO PARA LA CONSTRUCCION DE DRENAJE PLUVIAL EN SECTOR CHIMENEAS</t>
  </si>
  <si>
    <t>26 043 0001</t>
  </si>
  <si>
    <t>NOGALES</t>
  </si>
  <si>
    <t>ELABORACION DE PROYECTO EJECUTIVO PARA LA CONSTRUCCION DE DRENAJE PLUVIAL EN SECTOR PARQUE INDUSTRIAL SAN CARLOS</t>
  </si>
  <si>
    <t xml:space="preserve">ELABORACION DE PROYECTO EJECUTIVO PARA LA CONSTRUCCION DE DRENAJE PLUVIAL </t>
  </si>
  <si>
    <t>TOTAL</t>
  </si>
  <si>
    <t>SITUACIÓN DE LA OBRA</t>
  </si>
  <si>
    <t>INICIO Y TÉRMINO</t>
  </si>
  <si>
    <t>INICIO Y CONTINUACIÓN</t>
  </si>
  <si>
    <t>IC</t>
  </si>
  <si>
    <t>CONTINUACIÓN, CONTINUACIÓN</t>
  </si>
  <si>
    <t>CC</t>
  </si>
  <si>
    <t>CONTINUACIÓN, TERMINACIÓN</t>
  </si>
  <si>
    <t>CT</t>
  </si>
  <si>
    <t>METAS</t>
  </si>
  <si>
    <t>KM. DE TUBERIA</t>
  </si>
  <si>
    <t>KM. LINEA DE CONDUC.</t>
  </si>
  <si>
    <t>SISTEMA DE AUTOMATIZ.</t>
  </si>
  <si>
    <t>PROYECTO EJEC.</t>
  </si>
  <si>
    <t>PROYECTO EJEC</t>
  </si>
  <si>
    <t>HAB. BENEFICIADOS</t>
  </si>
  <si>
    <t>HAB. INCORPORADOS</t>
  </si>
  <si>
    <t>DETALLE DE PAGOS</t>
  </si>
  <si>
    <t>(PESOS)</t>
  </si>
  <si>
    <t>ESTADO:   SONORA</t>
  </si>
  <si>
    <t>ENTIDAD EJECUTORA: COMISIÓN ESTATAL DEL AGUA</t>
  </si>
  <si>
    <t>N°</t>
  </si>
  <si>
    <t>Of. de Autorización</t>
  </si>
  <si>
    <t>No. de Obra</t>
  </si>
  <si>
    <t>Descripción de la obra</t>
  </si>
  <si>
    <t>No. de Contrato</t>
  </si>
  <si>
    <t>Nombre del Contratista</t>
  </si>
  <si>
    <t>MONTO CONTRATADO (Incluye IVA)</t>
  </si>
  <si>
    <t xml:space="preserve">P A G O S </t>
  </si>
  <si>
    <t>PERIODO DE EJECUCIÓN (Estimación)</t>
  </si>
  <si>
    <t>Observaciones</t>
  </si>
  <si>
    <t>Mpio.</t>
  </si>
  <si>
    <t>O.Op.</t>
  </si>
  <si>
    <t>No. de Factura</t>
  </si>
  <si>
    <t>Anticipo; Estimaciones; Indirectos</t>
  </si>
  <si>
    <t>Fecha (Póliza de Pago)</t>
  </si>
  <si>
    <t>IMPORTE DE FACTURA C/IVA</t>
  </si>
  <si>
    <t>MONTO ACUMULADO EJERCIDO</t>
  </si>
  <si>
    <t xml:space="preserve">DEL </t>
  </si>
  <si>
    <t>AL</t>
  </si>
  <si>
    <t>TOTAL CONTRATADO:</t>
  </si>
  <si>
    <t>TOTAL EJERCIDO:</t>
  </si>
  <si>
    <t xml:space="preserve">   MUNICIPIO:</t>
  </si>
  <si>
    <t>VARIOS</t>
  </si>
  <si>
    <r>
      <t xml:space="preserve">EJECUTOR: </t>
    </r>
    <r>
      <rPr>
        <b/>
        <u/>
        <sz val="10"/>
        <rFont val="Arial"/>
        <family val="2"/>
      </rPr>
      <t>COMISIÓN ESTATAL DEL AGUA</t>
    </r>
  </si>
  <si>
    <t>C: 2016/Corese/resum avance Corese</t>
  </si>
  <si>
    <t xml:space="preserve">   IMPORTE ASIGNADO:</t>
  </si>
  <si>
    <t>FEDERAL:</t>
  </si>
  <si>
    <t>ESTATAL:</t>
  </si>
  <si>
    <t>MUNICIPAL y/o OTRO:</t>
  </si>
  <si>
    <t>TOTAL:</t>
  </si>
  <si>
    <t xml:space="preserve">   IMPORTE CONTRATADO:</t>
  </si>
  <si>
    <t xml:space="preserve">   IMPORTE TOTAL FISICO:</t>
  </si>
  <si>
    <t xml:space="preserve">   IMPORTE TOTAL EJERCIDO:</t>
  </si>
  <si>
    <t>GRAN TOTAL</t>
  </si>
  <si>
    <t>OBRA</t>
  </si>
  <si>
    <t>SUPERVISION DE ACCIONES</t>
  </si>
  <si>
    <t>SUPERVISION NORMATIVA</t>
  </si>
  <si>
    <t>CONTRALORIA SOCIAL</t>
  </si>
  <si>
    <t>FEDERAL</t>
  </si>
  <si>
    <t>ESTATAL</t>
  </si>
  <si>
    <t>APARTADO URBANO (APAUR No. I.-AU-01/16)</t>
  </si>
  <si>
    <t>RESUMEN DE AVANCE APAUR No. I.-AU-01/16</t>
  </si>
  <si>
    <t>C: resumen avance Corese</t>
  </si>
  <si>
    <t>AP</t>
  </si>
  <si>
    <t>PROY AP</t>
  </si>
  <si>
    <t>PROY AL</t>
  </si>
  <si>
    <t>SUPEV</t>
  </si>
  <si>
    <t>TOTAL CEA</t>
  </si>
  <si>
    <t>POR RADICAR</t>
  </si>
  <si>
    <t>4TA. MIN. (JUN)</t>
  </si>
  <si>
    <t>1RA. MINIS. (MAY)</t>
  </si>
  <si>
    <t>2DA. MIN (MAY)</t>
  </si>
  <si>
    <t>3RA. MIN. (JUN</t>
  </si>
  <si>
    <t>PORCENTAJE FISICO (%)</t>
  </si>
  <si>
    <t>DEL 01 AL 31 AGOSTO DEL 2016</t>
  </si>
  <si>
    <t>Período del Reporte: Del 01 al 31 de Agosto del 2016.</t>
  </si>
  <si>
    <t>CEA-APAUR-IHU-SRO-16-033</t>
  </si>
  <si>
    <t>ORTOPLAN CONSULTORES, S.A. DE C.V.</t>
  </si>
  <si>
    <t>CEA-APAUR-IHU-SRO-16-034</t>
  </si>
  <si>
    <t>CESIA INGENIERÍA, S.A. DE C.V.</t>
  </si>
  <si>
    <t>CEA-APAUR-IH-SRO-16-035</t>
  </si>
  <si>
    <t>DANIEL ACEVEDO ESMERIO</t>
  </si>
  <si>
    <t>5TA. MIN. (JUL)</t>
  </si>
  <si>
    <t>TOTAL RADICADO</t>
  </si>
  <si>
    <t>ANT. FED.</t>
  </si>
  <si>
    <t>ANT. EST.</t>
  </si>
  <si>
    <t>INFORME DEL MES DE AGOSTO DEL 2016</t>
  </si>
  <si>
    <t>CEA-APAUR-IHU-AP-16-039</t>
  </si>
  <si>
    <t>ZERO EDIFICACIONES, S.A. DE C.V.</t>
  </si>
  <si>
    <t>CAJEME</t>
  </si>
  <si>
    <t>CONSTRUCCIÓN DEL SISTEMA DE AGUA POTABLE</t>
  </si>
  <si>
    <t>26 018 0093</t>
  </si>
  <si>
    <t>CUAUHTÉMOC (CAMPO 5)</t>
  </si>
  <si>
    <t>PROYECTO INTEGRAL PARA LA CONSTRUCCIÓN DE LA RED DE ALCANTARILLADO SANITARIO Y SANEAMIENTO</t>
  </si>
  <si>
    <t>26 035 0001</t>
  </si>
  <si>
    <t>IMURIS</t>
  </si>
  <si>
    <t>ML</t>
  </si>
  <si>
    <t>TOMAS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</si>
</sst>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\ &quot;€&quot;;\-#,##0\ &quot;€&quot;"/>
    <numFmt numFmtId="166" formatCode="#,##0;[Red]#,##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7"/>
      <name val="Arial"/>
      <family val="2"/>
    </font>
    <font>
      <b/>
      <sz val="13"/>
      <name val="Century Gothic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96">
    <xf numFmtId="0" fontId="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9" applyNumberFormat="0" applyAlignment="0" applyProtection="0"/>
    <xf numFmtId="0" fontId="20" fillId="22" borderId="10" applyNumberFormat="0" applyAlignment="0" applyProtection="0"/>
    <xf numFmtId="16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9" applyNumberFormat="0" applyAlignment="0" applyProtection="0"/>
    <xf numFmtId="0" fontId="28" fillId="0" borderId="14" applyNumberFormat="0" applyFill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9" fillId="0" borderId="0"/>
    <xf numFmtId="0" fontId="30" fillId="0" borderId="0"/>
    <xf numFmtId="0" fontId="31" fillId="0" borderId="0"/>
    <xf numFmtId="0" fontId="21" fillId="0" borderId="0"/>
    <xf numFmtId="0" fontId="21" fillId="0" borderId="0"/>
    <xf numFmtId="0" fontId="21" fillId="23" borderId="15" applyNumberFormat="0" applyFont="0" applyAlignment="0" applyProtection="0"/>
    <xf numFmtId="0" fontId="32" fillId="21" borderId="16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87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4" fontId="14" fillId="0" borderId="1" xfId="0" applyNumberFormat="1" applyFont="1" applyBorder="1" applyAlignment="1">
      <alignment horizontal="right"/>
    </xf>
    <xf numFmtId="0" fontId="14" fillId="0" borderId="0" xfId="0" applyFont="1"/>
    <xf numFmtId="3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/>
    <xf numFmtId="0" fontId="0" fillId="0" borderId="8" xfId="0" applyBorder="1" applyAlignment="1">
      <alignment horizontal="left"/>
    </xf>
    <xf numFmtId="4" fontId="0" fillId="0" borderId="0" xfId="0" applyNumberFormat="1" applyAlignment="1">
      <alignment horizontal="right"/>
    </xf>
    <xf numFmtId="4" fontId="36" fillId="0" borderId="0" xfId="73" applyNumberFormat="1" applyFont="1" applyFill="1" applyBorder="1" applyAlignment="1">
      <alignment horizontal="center"/>
    </xf>
    <xf numFmtId="4" fontId="37" fillId="0" borderId="0" xfId="73" applyNumberFormat="1" applyFont="1" applyFill="1" applyAlignment="1">
      <alignment horizontal="center"/>
    </xf>
    <xf numFmtId="4" fontId="37" fillId="0" borderId="0" xfId="73" applyNumberFormat="1" applyFont="1" applyFill="1"/>
    <xf numFmtId="0" fontId="21" fillId="0" borderId="0" xfId="73" applyFill="1"/>
    <xf numFmtId="0" fontId="40" fillId="0" borderId="0" xfId="73" applyFont="1" applyFill="1" applyAlignment="1">
      <alignment horizontal="left"/>
    </xf>
    <xf numFmtId="0" fontId="40" fillId="0" borderId="0" xfId="73" applyFont="1" applyFill="1" applyAlignment="1">
      <alignment horizontal="center"/>
    </xf>
    <xf numFmtId="0" fontId="40" fillId="0" borderId="0" xfId="73" applyFont="1" applyFill="1"/>
    <xf numFmtId="0" fontId="41" fillId="0" borderId="0" xfId="73" applyFont="1" applyFill="1" applyAlignment="1">
      <alignment horizontal="center"/>
    </xf>
    <xf numFmtId="3" fontId="21" fillId="0" borderId="0" xfId="73" applyNumberFormat="1" applyFill="1"/>
    <xf numFmtId="1" fontId="21" fillId="0" borderId="0" xfId="73" applyNumberFormat="1" applyFont="1" applyFill="1" applyAlignment="1">
      <alignment horizontal="center"/>
    </xf>
    <xf numFmtId="15" fontId="21" fillId="0" borderId="0" xfId="73" applyNumberFormat="1" applyFill="1" applyAlignment="1">
      <alignment horizontal="center"/>
    </xf>
    <xf numFmtId="1" fontId="21" fillId="0" borderId="0" xfId="73" applyNumberFormat="1" applyFill="1" applyAlignment="1">
      <alignment horizontal="center"/>
    </xf>
    <xf numFmtId="15" fontId="21" fillId="0" borderId="0" xfId="73" applyNumberFormat="1" applyFont="1" applyFill="1" applyBorder="1" applyAlignment="1">
      <alignment horizontal="center"/>
    </xf>
    <xf numFmtId="0" fontId="21" fillId="0" borderId="0" xfId="73" applyFont="1" applyFill="1" applyBorder="1" applyAlignment="1">
      <alignment horizontal="center"/>
    </xf>
    <xf numFmtId="4" fontId="43" fillId="0" borderId="0" xfId="73" applyNumberFormat="1" applyFont="1" applyFill="1" applyBorder="1" applyAlignment="1">
      <alignment horizontal="center"/>
    </xf>
    <xf numFmtId="4" fontId="42" fillId="0" borderId="0" xfId="73" applyNumberFormat="1" applyFont="1" applyFill="1"/>
    <xf numFmtId="0" fontId="42" fillId="0" borderId="0" xfId="73" applyFont="1" applyFill="1"/>
    <xf numFmtId="4" fontId="43" fillId="0" borderId="24" xfId="73" applyNumberFormat="1" applyFont="1" applyFill="1" applyBorder="1" applyAlignment="1">
      <alignment horizontal="center"/>
    </xf>
    <xf numFmtId="4" fontId="42" fillId="0" borderId="0" xfId="73" applyNumberFormat="1" applyFont="1" applyFill="1" applyAlignment="1">
      <alignment horizontal="center"/>
    </xf>
    <xf numFmtId="15" fontId="42" fillId="24" borderId="27" xfId="73" applyNumberFormat="1" applyFont="1" applyFill="1" applyBorder="1" applyAlignment="1">
      <alignment horizontal="center" vertical="center" wrapText="1"/>
    </xf>
    <xf numFmtId="4" fontId="43" fillId="0" borderId="24" xfId="73" applyNumberFormat="1" applyFont="1" applyFill="1" applyBorder="1" applyAlignment="1">
      <alignment horizontal="left"/>
    </xf>
    <xf numFmtId="0" fontId="21" fillId="0" borderId="17" xfId="73" applyFont="1" applyFill="1" applyBorder="1" applyAlignment="1">
      <alignment horizontal="center" vertical="center" wrapText="1"/>
    </xf>
    <xf numFmtId="1" fontId="44" fillId="0" borderId="28" xfId="73" applyNumberFormat="1" applyFont="1" applyFill="1" applyBorder="1" applyAlignment="1">
      <alignment horizontal="center" vertical="center" wrapText="1"/>
    </xf>
    <xf numFmtId="3" fontId="44" fillId="0" borderId="28" xfId="73" applyNumberFormat="1" applyFont="1" applyFill="1" applyBorder="1" applyAlignment="1">
      <alignment vertical="center" wrapText="1"/>
    </xf>
    <xf numFmtId="15" fontId="44" fillId="0" borderId="28" xfId="73" applyNumberFormat="1" applyFont="1" applyFill="1" applyBorder="1" applyAlignment="1">
      <alignment horizontal="center" vertical="center" wrapText="1"/>
    </xf>
    <xf numFmtId="3" fontId="44" fillId="0" borderId="28" xfId="73" applyNumberFormat="1" applyFont="1" applyFill="1" applyBorder="1" applyAlignment="1">
      <alignment horizontal="right" vertical="center" wrapText="1"/>
    </xf>
    <xf numFmtId="15" fontId="21" fillId="0" borderId="17" xfId="54" applyNumberFormat="1" applyFont="1" applyFill="1" applyBorder="1" applyAlignment="1">
      <alignment horizontal="center" vertical="center" wrapText="1"/>
    </xf>
    <xf numFmtId="15" fontId="21" fillId="0" borderId="17" xfId="73" applyNumberFormat="1" applyFont="1" applyFill="1" applyBorder="1" applyAlignment="1">
      <alignment horizontal="center" vertical="center" wrapText="1"/>
    </xf>
    <xf numFmtId="4" fontId="36" fillId="0" borderId="24" xfId="73" applyNumberFormat="1" applyFont="1" applyFill="1" applyBorder="1" applyAlignment="1">
      <alignment horizontal="center" vertical="center" wrapText="1"/>
    </xf>
    <xf numFmtId="4" fontId="37" fillId="0" borderId="0" xfId="73" applyNumberFormat="1" applyFont="1" applyFill="1" applyBorder="1" applyAlignment="1">
      <alignment horizontal="center"/>
    </xf>
    <xf numFmtId="4" fontId="47" fillId="0" borderId="0" xfId="73" applyNumberFormat="1" applyFont="1" applyFill="1"/>
    <xf numFmtId="0" fontId="46" fillId="0" borderId="0" xfId="73" applyFont="1" applyFill="1"/>
    <xf numFmtId="0" fontId="21" fillId="0" borderId="23" xfId="73" applyFont="1" applyBorder="1" applyAlignment="1">
      <alignment horizontal="center" vertical="center"/>
    </xf>
    <xf numFmtId="1" fontId="44" fillId="0" borderId="29" xfId="73" applyNumberFormat="1" applyFont="1" applyFill="1" applyBorder="1" applyAlignment="1">
      <alignment horizontal="center" vertical="center" wrapText="1"/>
    </xf>
    <xf numFmtId="3" fontId="44" fillId="0" borderId="30" xfId="73" applyNumberFormat="1" applyFont="1" applyFill="1" applyBorder="1" applyAlignment="1">
      <alignment horizontal="left" vertical="center" wrapText="1"/>
    </xf>
    <xf numFmtId="15" fontId="44" fillId="0" borderId="29" xfId="73" applyNumberFormat="1" applyFont="1" applyFill="1" applyBorder="1" applyAlignment="1">
      <alignment horizontal="center" vertical="center" wrapText="1"/>
    </xf>
    <xf numFmtId="3" fontId="44" fillId="0" borderId="29" xfId="73" applyNumberFormat="1" applyFont="1" applyFill="1" applyBorder="1" applyAlignment="1">
      <alignment horizontal="right" vertical="center" wrapText="1"/>
    </xf>
    <xf numFmtId="15" fontId="21" fillId="0" borderId="23" xfId="73" applyNumberFormat="1" applyFont="1" applyFill="1" applyBorder="1" applyAlignment="1">
      <alignment horizontal="center" vertical="center" wrapText="1"/>
    </xf>
    <xf numFmtId="4" fontId="37" fillId="0" borderId="0" xfId="73" applyNumberFormat="1" applyFont="1" applyBorder="1" applyAlignment="1">
      <alignment horizontal="center"/>
    </xf>
    <xf numFmtId="4" fontId="37" fillId="0" borderId="0" xfId="73" applyNumberFormat="1" applyFont="1"/>
    <xf numFmtId="0" fontId="46" fillId="0" borderId="0" xfId="73" applyFont="1"/>
    <xf numFmtId="1" fontId="44" fillId="0" borderId="30" xfId="73" applyNumberFormat="1" applyFont="1" applyFill="1" applyBorder="1" applyAlignment="1">
      <alignment horizontal="center" vertical="center" wrapText="1"/>
    </xf>
    <xf numFmtId="15" fontId="44" fillId="0" borderId="30" xfId="73" applyNumberFormat="1" applyFont="1" applyFill="1" applyBorder="1" applyAlignment="1">
      <alignment horizontal="center" vertical="center" wrapText="1"/>
    </xf>
    <xf numFmtId="3" fontId="44" fillId="0" borderId="30" xfId="73" applyNumberFormat="1" applyFont="1" applyFill="1" applyBorder="1" applyAlignment="1">
      <alignment horizontal="right" vertical="center" wrapText="1"/>
    </xf>
    <xf numFmtId="4" fontId="37" fillId="0" borderId="0" xfId="73" applyNumberFormat="1" applyFont="1" applyBorder="1"/>
    <xf numFmtId="0" fontId="46" fillId="0" borderId="0" xfId="73" applyFont="1" applyBorder="1"/>
    <xf numFmtId="0" fontId="21" fillId="0" borderId="26" xfId="73" applyFont="1" applyBorder="1" applyAlignment="1">
      <alignment horizontal="center" vertical="center"/>
    </xf>
    <xf numFmtId="1" fontId="44" fillId="0" borderId="26" xfId="73" applyNumberFormat="1" applyFont="1" applyFill="1" applyBorder="1" applyAlignment="1">
      <alignment horizontal="center" vertical="center" wrapText="1"/>
    </xf>
    <xf numFmtId="3" fontId="44" fillId="0" borderId="26" xfId="73" applyNumberFormat="1" applyFont="1" applyFill="1" applyBorder="1" applyAlignment="1">
      <alignment horizontal="left" vertical="center" wrapText="1"/>
    </xf>
    <xf numFmtId="15" fontId="44" fillId="0" borderId="26" xfId="73" applyNumberFormat="1" applyFont="1" applyFill="1" applyBorder="1" applyAlignment="1">
      <alignment horizontal="center" vertical="center" wrapText="1"/>
    </xf>
    <xf numFmtId="3" fontId="44" fillId="0" borderId="26" xfId="73" applyNumberFormat="1" applyFont="1" applyFill="1" applyBorder="1" applyAlignment="1">
      <alignment horizontal="right" vertical="center" wrapText="1"/>
    </xf>
    <xf numFmtId="15" fontId="21" fillId="0" borderId="26" xfId="73" applyNumberFormat="1" applyFont="1" applyFill="1" applyBorder="1" applyAlignment="1">
      <alignment horizontal="center" vertical="center" wrapText="1"/>
    </xf>
    <xf numFmtId="0" fontId="21" fillId="0" borderId="31" xfId="73" applyFont="1" applyFill="1" applyBorder="1" applyAlignment="1">
      <alignment horizontal="center" vertical="center"/>
    </xf>
    <xf numFmtId="0" fontId="21" fillId="0" borderId="31" xfId="73" applyFont="1" applyFill="1" applyBorder="1" applyAlignment="1">
      <alignment horizontal="justify" vertical="top" wrapText="1"/>
    </xf>
    <xf numFmtId="0" fontId="21" fillId="0" borderId="31" xfId="73" applyFont="1" applyFill="1" applyBorder="1" applyAlignment="1">
      <alignment horizontal="center" vertical="center" wrapText="1"/>
    </xf>
    <xf numFmtId="0" fontId="48" fillId="0" borderId="31" xfId="73" applyFont="1" applyFill="1" applyBorder="1" applyAlignment="1">
      <alignment horizontal="center" vertical="top" wrapText="1"/>
    </xf>
    <xf numFmtId="3" fontId="21" fillId="0" borderId="31" xfId="73" applyNumberFormat="1" applyFont="1" applyFill="1" applyBorder="1" applyAlignment="1">
      <alignment horizontal="right" vertical="center" wrapText="1"/>
    </xf>
    <xf numFmtId="1" fontId="46" fillId="0" borderId="31" xfId="73" applyNumberFormat="1" applyFont="1" applyFill="1" applyBorder="1" applyAlignment="1">
      <alignment horizontal="center" vertical="center" wrapText="1"/>
    </xf>
    <xf numFmtId="15" fontId="21" fillId="0" borderId="31" xfId="73" applyNumberFormat="1" applyFont="1" applyFill="1" applyBorder="1" applyAlignment="1">
      <alignment horizontal="center" vertical="center" wrapText="1"/>
    </xf>
    <xf numFmtId="3" fontId="21" fillId="0" borderId="31" xfId="73" applyNumberFormat="1" applyFont="1" applyFill="1" applyBorder="1" applyAlignment="1">
      <alignment horizontal="center" vertical="center" wrapText="1"/>
    </xf>
    <xf numFmtId="15" fontId="46" fillId="0" borderId="31" xfId="54" applyNumberFormat="1" applyFont="1" applyFill="1" applyBorder="1" applyAlignment="1">
      <alignment horizontal="center" vertical="center" wrapText="1"/>
    </xf>
    <xf numFmtId="15" fontId="46" fillId="0" borderId="31" xfId="73" applyNumberFormat="1" applyFont="1" applyFill="1" applyBorder="1" applyAlignment="1">
      <alignment horizontal="center" vertical="center" wrapText="1"/>
    </xf>
    <xf numFmtId="0" fontId="48" fillId="0" borderId="31" xfId="73" applyFont="1" applyBorder="1" applyAlignment="1">
      <alignment horizontal="justify" vertical="top" wrapText="1"/>
    </xf>
    <xf numFmtId="4" fontId="36" fillId="0" borderId="0" xfId="73" applyNumberFormat="1" applyFont="1" applyFill="1" applyBorder="1" applyAlignment="1">
      <alignment horizontal="center" vertical="center" wrapText="1"/>
    </xf>
    <xf numFmtId="0" fontId="44" fillId="0" borderId="0" xfId="73" applyFont="1"/>
    <xf numFmtId="0" fontId="44" fillId="0" borderId="0" xfId="73" applyFont="1" applyBorder="1" applyAlignment="1">
      <alignment horizontal="center"/>
    </xf>
    <xf numFmtId="43" fontId="44" fillId="0" borderId="0" xfId="73" applyNumberFormat="1" applyFont="1" applyBorder="1" applyAlignment="1">
      <alignment horizontal="center"/>
    </xf>
    <xf numFmtId="3" fontId="42" fillId="25" borderId="27" xfId="73" applyNumberFormat="1" applyFont="1" applyFill="1" applyBorder="1" applyAlignment="1">
      <alignment horizontal="center" vertical="center" wrapText="1"/>
    </xf>
    <xf numFmtId="1" fontId="42" fillId="0" borderId="0" xfId="73" applyNumberFormat="1" applyFont="1" applyFill="1" applyBorder="1" applyAlignment="1">
      <alignment horizontal="center" vertical="center" wrapText="1"/>
    </xf>
    <xf numFmtId="15" fontId="42" fillId="0" borderId="0" xfId="73" applyNumberFormat="1" applyFont="1" applyBorder="1" applyAlignment="1">
      <alignment horizontal="center" vertical="center" wrapText="1"/>
    </xf>
    <xf numFmtId="15" fontId="44" fillId="0" borderId="0" xfId="73" applyNumberFormat="1" applyFont="1" applyBorder="1" applyAlignment="1">
      <alignment horizontal="center"/>
    </xf>
    <xf numFmtId="4" fontId="36" fillId="0" borderId="0" xfId="73" applyNumberFormat="1" applyFont="1" applyBorder="1" applyAlignment="1">
      <alignment horizontal="center"/>
    </xf>
    <xf numFmtId="4" fontId="44" fillId="0" borderId="0" xfId="73" applyNumberFormat="1" applyFont="1" applyAlignment="1">
      <alignment horizontal="center"/>
    </xf>
    <xf numFmtId="4" fontId="44" fillId="0" borderId="0" xfId="73" applyNumberFormat="1" applyFont="1"/>
    <xf numFmtId="0" fontId="44" fillId="0" borderId="0" xfId="73" applyFont="1" applyAlignment="1">
      <alignment horizontal="center"/>
    </xf>
    <xf numFmtId="0" fontId="21" fillId="0" borderId="0" xfId="73" applyFill="1" applyBorder="1" applyAlignment="1">
      <alignment horizontal="center"/>
    </xf>
    <xf numFmtId="0" fontId="46" fillId="0" borderId="0" xfId="73" applyFont="1" applyFill="1" applyBorder="1" applyAlignment="1">
      <alignment horizontal="center"/>
    </xf>
    <xf numFmtId="43" fontId="37" fillId="0" borderId="0" xfId="73" applyNumberFormat="1" applyFont="1" applyFill="1" applyBorder="1" applyAlignment="1">
      <alignment horizontal="center"/>
    </xf>
    <xf numFmtId="43" fontId="21" fillId="0" borderId="0" xfId="73" applyNumberFormat="1" applyFill="1" applyBorder="1" applyAlignment="1">
      <alignment horizontal="center"/>
    </xf>
    <xf numFmtId="0" fontId="41" fillId="0" borderId="0" xfId="73" applyFont="1" applyFill="1" applyBorder="1" applyAlignment="1">
      <alignment horizontal="center" vertical="center" wrapText="1"/>
    </xf>
    <xf numFmtId="1" fontId="41" fillId="0" borderId="0" xfId="73" applyNumberFormat="1" applyFont="1" applyFill="1" applyBorder="1" applyAlignment="1">
      <alignment horizontal="center" vertical="center" wrapText="1"/>
    </xf>
    <xf numFmtId="3" fontId="40" fillId="0" borderId="0" xfId="73" applyNumberFormat="1" applyFont="1" applyFill="1" applyBorder="1" applyAlignment="1">
      <alignment horizontal="center" vertical="center" wrapText="1"/>
    </xf>
    <xf numFmtId="15" fontId="40" fillId="0" borderId="0" xfId="73" applyNumberFormat="1" applyFont="1" applyFill="1" applyBorder="1" applyAlignment="1">
      <alignment horizontal="center" vertical="center" wrapText="1"/>
    </xf>
    <xf numFmtId="15" fontId="41" fillId="0" borderId="0" xfId="73" applyNumberFormat="1" applyFont="1" applyFill="1" applyBorder="1" applyAlignment="1">
      <alignment horizontal="center" vertical="center" wrapText="1"/>
    </xf>
    <xf numFmtId="0" fontId="46" fillId="0" borderId="0" xfId="73" applyFont="1" applyFill="1" applyAlignment="1">
      <alignment horizontal="center"/>
    </xf>
    <xf numFmtId="4" fontId="38" fillId="0" borderId="0" xfId="73" applyNumberFormat="1" applyFont="1" applyFill="1" applyBorder="1" applyAlignment="1">
      <alignment horizontal="center" vertical="center" wrapText="1"/>
    </xf>
    <xf numFmtId="0" fontId="21" fillId="0" borderId="0" xfId="73"/>
    <xf numFmtId="0" fontId="46" fillId="0" borderId="0" xfId="73" applyFont="1" applyAlignment="1">
      <alignment horizontal="center"/>
    </xf>
    <xf numFmtId="0" fontId="21" fillId="0" borderId="0" xfId="73" applyBorder="1"/>
    <xf numFmtId="0" fontId="46" fillId="0" borderId="0" xfId="73" applyFont="1" applyBorder="1" applyAlignment="1">
      <alignment horizontal="center"/>
    </xf>
    <xf numFmtId="1" fontId="21" fillId="0" borderId="0" xfId="73" applyNumberFormat="1" applyFont="1" applyBorder="1" applyAlignment="1">
      <alignment horizontal="center"/>
    </xf>
    <xf numFmtId="3" fontId="21" fillId="0" borderId="0" xfId="73" applyNumberFormat="1" applyFont="1" applyBorder="1" applyAlignment="1">
      <alignment horizontal="center"/>
    </xf>
    <xf numFmtId="15" fontId="21" fillId="0" borderId="0" xfId="73" applyNumberFormat="1" applyFont="1" applyBorder="1" applyAlignment="1">
      <alignment horizontal="center"/>
    </xf>
    <xf numFmtId="0" fontId="21" fillId="0" borderId="0" xfId="73" applyFont="1" applyBorder="1" applyAlignment="1">
      <alignment horizontal="center"/>
    </xf>
    <xf numFmtId="4" fontId="37" fillId="0" borderId="0" xfId="73" applyNumberFormat="1" applyFont="1" applyAlignment="1">
      <alignment horizontal="center"/>
    </xf>
    <xf numFmtId="0" fontId="37" fillId="0" borderId="0" xfId="73" applyFont="1" applyBorder="1" applyAlignment="1">
      <alignment horizontal="center"/>
    </xf>
    <xf numFmtId="43" fontId="21" fillId="0" borderId="0" xfId="73" applyNumberFormat="1"/>
    <xf numFmtId="1" fontId="21" fillId="0" borderId="0" xfId="73" applyNumberFormat="1" applyFont="1" applyFill="1" applyBorder="1" applyAlignment="1">
      <alignment horizontal="center"/>
    </xf>
    <xf numFmtId="3" fontId="41" fillId="0" borderId="0" xfId="73" applyNumberFormat="1" applyFont="1" applyFill="1" applyBorder="1" applyAlignment="1">
      <alignment horizontal="center" vertical="center" wrapText="1"/>
    </xf>
    <xf numFmtId="3" fontId="21" fillId="0" borderId="0" xfId="73" applyNumberFormat="1" applyFont="1" applyFill="1" applyBorder="1" applyAlignment="1">
      <alignment horizontal="center"/>
    </xf>
    <xf numFmtId="0" fontId="21" fillId="0" borderId="0" xfId="73" applyBorder="1" applyAlignment="1">
      <alignment horizontal="center"/>
    </xf>
    <xf numFmtId="0" fontId="37" fillId="0" borderId="0" xfId="73" applyFont="1" applyBorder="1" applyAlignment="1">
      <alignment horizontal="left"/>
    </xf>
    <xf numFmtId="3" fontId="21" fillId="0" borderId="0" xfId="73" applyNumberFormat="1"/>
    <xf numFmtId="3" fontId="21" fillId="0" borderId="0" xfId="73" applyNumberFormat="1" applyFont="1" applyFill="1" applyBorder="1"/>
    <xf numFmtId="3" fontId="21" fillId="0" borderId="0" xfId="73" applyNumberFormat="1" applyFont="1" applyFill="1"/>
    <xf numFmtId="15" fontId="21" fillId="0" borderId="0" xfId="73" applyNumberFormat="1" applyFont="1" applyFill="1" applyAlignment="1">
      <alignment horizontal="center"/>
    </xf>
    <xf numFmtId="0" fontId="21" fillId="0" borderId="0" xfId="73" applyFont="1" applyAlignment="1">
      <alignment horizontal="center"/>
    </xf>
    <xf numFmtId="1" fontId="21" fillId="0" borderId="0" xfId="73" applyNumberFormat="1" applyAlignment="1">
      <alignment horizontal="center"/>
    </xf>
    <xf numFmtId="15" fontId="21" fillId="0" borderId="0" xfId="73" applyNumberFormat="1" applyAlignment="1">
      <alignment horizontal="center"/>
    </xf>
    <xf numFmtId="15" fontId="21" fillId="0" borderId="0" xfId="73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21" fillId="0" borderId="35" xfId="73" applyBorder="1"/>
    <xf numFmtId="0" fontId="21" fillId="0" borderId="36" xfId="73" applyBorder="1"/>
    <xf numFmtId="0" fontId="40" fillId="0" borderId="35" xfId="73" applyFont="1" applyBorder="1"/>
    <xf numFmtId="0" fontId="21" fillId="0" borderId="37" xfId="73" applyBorder="1"/>
    <xf numFmtId="0" fontId="40" fillId="0" borderId="0" xfId="73" applyFont="1" applyBorder="1"/>
    <xf numFmtId="0" fontId="21" fillId="0" borderId="38" xfId="73" applyBorder="1"/>
    <xf numFmtId="0" fontId="21" fillId="0" borderId="39" xfId="73" applyBorder="1"/>
    <xf numFmtId="0" fontId="21" fillId="0" borderId="21" xfId="73" applyBorder="1"/>
    <xf numFmtId="0" fontId="21" fillId="0" borderId="31" xfId="73" applyBorder="1"/>
    <xf numFmtId="0" fontId="21" fillId="0" borderId="22" xfId="73" applyBorder="1"/>
    <xf numFmtId="0" fontId="21" fillId="0" borderId="24" xfId="73" applyBorder="1"/>
    <xf numFmtId="0" fontId="21" fillId="0" borderId="25" xfId="73" applyBorder="1"/>
    <xf numFmtId="0" fontId="40" fillId="0" borderId="24" xfId="73" applyFont="1" applyBorder="1"/>
    <xf numFmtId="0" fontId="55" fillId="0" borderId="0" xfId="73" applyFont="1" applyBorder="1"/>
    <xf numFmtId="3" fontId="21" fillId="0" borderId="0" xfId="73" applyNumberFormat="1" applyBorder="1"/>
    <xf numFmtId="3" fontId="46" fillId="0" borderId="0" xfId="73" applyNumberFormat="1" applyFont="1" applyBorder="1" applyAlignment="1">
      <alignment horizontal="right"/>
    </xf>
    <xf numFmtId="3" fontId="21" fillId="0" borderId="0" xfId="73" applyNumberFormat="1" applyBorder="1" applyAlignment="1">
      <alignment horizontal="right"/>
    </xf>
    <xf numFmtId="0" fontId="21" fillId="0" borderId="0" xfId="73" applyBorder="1" applyAlignment="1">
      <alignment horizontal="right"/>
    </xf>
    <xf numFmtId="3" fontId="21" fillId="0" borderId="37" xfId="73" applyNumberFormat="1" applyBorder="1"/>
    <xf numFmtId="9" fontId="21" fillId="0" borderId="37" xfId="73" applyNumberFormat="1" applyBorder="1"/>
    <xf numFmtId="3" fontId="21" fillId="0" borderId="37" xfId="73" applyNumberFormat="1" applyFill="1" applyBorder="1"/>
    <xf numFmtId="0" fontId="21" fillId="0" borderId="0" xfId="73" applyFill="1" applyBorder="1"/>
    <xf numFmtId="9" fontId="21" fillId="0" borderId="37" xfId="73" applyNumberFormat="1" applyFill="1" applyBorder="1"/>
    <xf numFmtId="9" fontId="21" fillId="0" borderId="0" xfId="73" applyNumberFormat="1" applyBorder="1"/>
    <xf numFmtId="0" fontId="21" fillId="0" borderId="41" xfId="73" applyBorder="1"/>
    <xf numFmtId="0" fontId="21" fillId="0" borderId="42" xfId="73" applyBorder="1"/>
    <xf numFmtId="4" fontId="2" fillId="0" borderId="1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0" fontId="15" fillId="0" borderId="0" xfId="0" applyFont="1"/>
    <xf numFmtId="4" fontId="15" fillId="0" borderId="0" xfId="0" applyNumberFormat="1" applyFont="1" applyAlignment="1">
      <alignment horizontal="right"/>
    </xf>
    <xf numFmtId="4" fontId="15" fillId="0" borderId="0" xfId="0" applyNumberFormat="1" applyFont="1"/>
    <xf numFmtId="4" fontId="0" fillId="0" borderId="0" xfId="0" applyNumberFormat="1"/>
    <xf numFmtId="9" fontId="4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9" fontId="12" fillId="0" borderId="43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4" fillId="0" borderId="1" xfId="0" applyFont="1" applyFill="1" applyBorder="1"/>
    <xf numFmtId="4" fontId="14" fillId="0" borderId="1" xfId="0" applyNumberFormat="1" applyFont="1" applyFill="1" applyBorder="1" applyAlignment="1">
      <alignment horizontal="right"/>
    </xf>
    <xf numFmtId="0" fontId="14" fillId="0" borderId="0" xfId="0" applyFont="1" applyFill="1"/>
    <xf numFmtId="3" fontId="14" fillId="0" borderId="0" xfId="0" applyNumberFormat="1" applyFont="1" applyFill="1" applyAlignment="1">
      <alignment horizontal="center"/>
    </xf>
    <xf numFmtId="4" fontId="40" fillId="0" borderId="0" xfId="73" applyNumberFormat="1" applyFont="1" applyFill="1" applyAlignment="1">
      <alignment horizontal="center"/>
    </xf>
    <xf numFmtId="4" fontId="21" fillId="0" borderId="0" xfId="73" applyNumberFormat="1" applyFill="1"/>
    <xf numFmtId="4" fontId="21" fillId="0" borderId="20" xfId="73" applyNumberFormat="1" applyFont="1" applyFill="1" applyBorder="1" applyAlignment="1">
      <alignment horizontal="right" vertical="center" wrapText="1"/>
    </xf>
    <xf numFmtId="4" fontId="21" fillId="0" borderId="31" xfId="73" applyNumberFormat="1" applyFont="1" applyFill="1" applyBorder="1" applyAlignment="1">
      <alignment horizontal="right" vertical="center" wrapText="1"/>
    </xf>
    <xf numFmtId="4" fontId="42" fillId="25" borderId="27" xfId="73" applyNumberFormat="1" applyFont="1" applyFill="1" applyBorder="1" applyAlignment="1">
      <alignment horizontal="center" vertical="center" wrapText="1"/>
    </xf>
    <xf numFmtId="4" fontId="49" fillId="0" borderId="0" xfId="73" applyNumberFormat="1" applyFont="1" applyFill="1" applyBorder="1" applyAlignment="1">
      <alignment horizontal="center" vertical="center" wrapText="1"/>
    </xf>
    <xf numFmtId="4" fontId="50" fillId="0" borderId="0" xfId="73" applyNumberFormat="1" applyFont="1" applyFill="1" applyBorder="1" applyAlignment="1">
      <alignment horizontal="center" vertical="center" wrapText="1"/>
    </xf>
    <xf numFmtId="4" fontId="51" fillId="0" borderId="0" xfId="73" applyNumberFormat="1" applyFont="1" applyFill="1" applyBorder="1" applyAlignment="1">
      <alignment horizontal="center"/>
    </xf>
    <xf numFmtId="4" fontId="52" fillId="0" borderId="0" xfId="73" applyNumberFormat="1" applyFont="1" applyFill="1" applyBorder="1" applyAlignment="1">
      <alignment horizontal="center"/>
    </xf>
    <xf numFmtId="4" fontId="21" fillId="0" borderId="0" xfId="73" applyNumberFormat="1" applyFont="1" applyBorder="1" applyAlignment="1">
      <alignment horizontal="center"/>
    </xf>
    <xf numFmtId="4" fontId="21" fillId="0" borderId="0" xfId="73" applyNumberFormat="1"/>
    <xf numFmtId="0" fontId="40" fillId="0" borderId="31" xfId="73" applyFont="1" applyFill="1" applyBorder="1" applyAlignment="1">
      <alignment horizontal="center" vertical="top" wrapText="1"/>
    </xf>
    <xf numFmtId="0" fontId="41" fillId="0" borderId="0" xfId="73" applyFont="1" applyFill="1" applyBorder="1" applyAlignment="1">
      <alignment horizontal="center"/>
    </xf>
    <xf numFmtId="0" fontId="41" fillId="0" borderId="0" xfId="73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26" borderId="0" xfId="0" applyNumberFormat="1" applyFill="1" applyAlignment="1">
      <alignment horizontal="center"/>
    </xf>
    <xf numFmtId="4" fontId="2" fillId="26" borderId="0" xfId="0" applyNumberFormat="1" applyFont="1" applyFill="1" applyAlignment="1">
      <alignment horizontal="center"/>
    </xf>
    <xf numFmtId="4" fontId="5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0" fillId="0" borderId="0" xfId="73" applyFont="1" applyFill="1" applyAlignment="1">
      <alignment horizontal="center"/>
    </xf>
    <xf numFmtId="0" fontId="21" fillId="0" borderId="17" xfId="73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" fontId="44" fillId="0" borderId="23" xfId="73" applyNumberFormat="1" applyFont="1" applyFill="1" applyBorder="1" applyAlignment="1">
      <alignment horizontal="center" vertical="center" wrapText="1"/>
    </xf>
    <xf numFmtId="3" fontId="44" fillId="0" borderId="23" xfId="73" applyNumberFormat="1" applyFont="1" applyFill="1" applyBorder="1" applyAlignment="1">
      <alignment horizontal="left" vertical="center" wrapText="1"/>
    </xf>
    <xf numFmtId="15" fontId="44" fillId="0" borderId="23" xfId="73" applyNumberFormat="1" applyFont="1" applyFill="1" applyBorder="1" applyAlignment="1">
      <alignment horizontal="center" vertical="center" wrapText="1"/>
    </xf>
    <xf numFmtId="3" fontId="44" fillId="0" borderId="23" xfId="73" applyNumberFormat="1" applyFont="1" applyFill="1" applyBorder="1" applyAlignment="1">
      <alignment horizontal="right" vertical="center" wrapText="1"/>
    </xf>
    <xf numFmtId="0" fontId="40" fillId="0" borderId="0" xfId="73" applyFont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46" fillId="0" borderId="37" xfId="73" applyNumberFormat="1" applyFont="1" applyBorder="1" applyAlignment="1">
      <alignment horizontal="right"/>
    </xf>
    <xf numFmtId="0" fontId="46" fillId="0" borderId="24" xfId="73" applyFont="1" applyBorder="1" applyAlignment="1">
      <alignment horizontal="center"/>
    </xf>
    <xf numFmtId="0" fontId="46" fillId="0" borderId="0" xfId="73" applyFont="1" applyBorder="1" applyAlignment="1">
      <alignment horizontal="center"/>
    </xf>
    <xf numFmtId="0" fontId="38" fillId="0" borderId="32" xfId="73" applyFont="1" applyBorder="1" applyAlignment="1">
      <alignment horizontal="center" vertical="center"/>
    </xf>
    <xf numFmtId="0" fontId="38" fillId="0" borderId="33" xfId="73" applyFont="1" applyBorder="1" applyAlignment="1">
      <alignment horizontal="center" vertical="center"/>
    </xf>
    <xf numFmtId="0" fontId="38" fillId="0" borderId="34" xfId="73" applyFont="1" applyBorder="1" applyAlignment="1">
      <alignment horizontal="center" vertical="center"/>
    </xf>
    <xf numFmtId="0" fontId="53" fillId="0" borderId="35" xfId="73" applyFont="1" applyBorder="1" applyAlignment="1">
      <alignment horizontal="center" vertical="center"/>
    </xf>
    <xf numFmtId="0" fontId="53" fillId="0" borderId="0" xfId="73" applyFont="1" applyBorder="1" applyAlignment="1">
      <alignment horizontal="center" vertical="center"/>
    </xf>
    <xf numFmtId="0" fontId="53" fillId="0" borderId="36" xfId="73" applyFont="1" applyBorder="1" applyAlignment="1">
      <alignment horizontal="center" vertical="center"/>
    </xf>
    <xf numFmtId="0" fontId="37" fillId="0" borderId="0" xfId="73" applyFont="1" applyBorder="1" applyAlignment="1">
      <alignment horizontal="center"/>
    </xf>
    <xf numFmtId="0" fontId="37" fillId="0" borderId="36" xfId="73" applyFont="1" applyBorder="1" applyAlignment="1">
      <alignment horizontal="center"/>
    </xf>
    <xf numFmtId="0" fontId="37" fillId="0" borderId="39" xfId="73" applyFont="1" applyBorder="1" applyAlignment="1">
      <alignment horizontal="center"/>
    </xf>
    <xf numFmtId="0" fontId="37" fillId="0" borderId="40" xfId="73" applyFont="1" applyBorder="1" applyAlignment="1">
      <alignment horizontal="center"/>
    </xf>
    <xf numFmtId="0" fontId="38" fillId="0" borderId="35" xfId="73" applyFont="1" applyBorder="1" applyAlignment="1">
      <alignment horizontal="center"/>
    </xf>
    <xf numFmtId="0" fontId="38" fillId="0" borderId="0" xfId="73" applyFont="1" applyBorder="1" applyAlignment="1">
      <alignment horizontal="center"/>
    </xf>
    <xf numFmtId="0" fontId="38" fillId="0" borderId="36" xfId="73" applyFont="1" applyBorder="1" applyAlignment="1">
      <alignment horizontal="center"/>
    </xf>
    <xf numFmtId="0" fontId="2" fillId="26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9" fillId="0" borderId="0" xfId="0" applyNumberFormat="1" applyFont="1" applyAlignment="1">
      <alignment horizontal="left" vertical="top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0" fillId="0" borderId="8" xfId="0" applyBorder="1" applyAlignment="1">
      <alignment horizontal="left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5" fontId="15" fillId="0" borderId="3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15" fontId="15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/>
    </xf>
    <xf numFmtId="9" fontId="14" fillId="0" borderId="5" xfId="0" applyNumberFormat="1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9" fontId="58" fillId="2" borderId="3" xfId="0" applyNumberFormat="1" applyFont="1" applyFill="1" applyBorder="1" applyAlignment="1">
      <alignment horizontal="center" vertical="center" wrapText="1"/>
    </xf>
    <xf numFmtId="9" fontId="58" fillId="2" borderId="5" xfId="0" applyNumberFormat="1" applyFont="1" applyFill="1" applyBorder="1" applyAlignment="1">
      <alignment horizontal="center" vertical="center" wrapText="1"/>
    </xf>
    <xf numFmtId="9" fontId="58" fillId="2" borderId="4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9" fontId="14" fillId="0" borderId="3" xfId="0" applyNumberFormat="1" applyFont="1" applyFill="1" applyBorder="1" applyAlignment="1">
      <alignment horizontal="center" vertical="center"/>
    </xf>
    <xf numFmtId="9" fontId="14" fillId="0" borderId="5" xfId="0" applyNumberFormat="1" applyFont="1" applyFill="1" applyBorder="1" applyAlignment="1">
      <alignment horizontal="center" vertical="center"/>
    </xf>
    <xf numFmtId="9" fontId="14" fillId="0" borderId="4" xfId="0" applyNumberFormat="1" applyFont="1" applyFill="1" applyBorder="1" applyAlignment="1">
      <alignment horizontal="center" vertical="center"/>
    </xf>
    <xf numFmtId="0" fontId="21" fillId="0" borderId="17" xfId="73" applyFont="1" applyFill="1" applyBorder="1" applyAlignment="1">
      <alignment horizontal="center" vertical="center"/>
    </xf>
    <xf numFmtId="0" fontId="21" fillId="0" borderId="23" xfId="73" applyFont="1" applyFill="1" applyBorder="1" applyAlignment="1">
      <alignment horizontal="center" vertical="center"/>
    </xf>
    <xf numFmtId="0" fontId="21" fillId="0" borderId="26" xfId="73" applyFont="1" applyFill="1" applyBorder="1" applyAlignment="1">
      <alignment horizontal="center" vertical="center"/>
    </xf>
    <xf numFmtId="0" fontId="21" fillId="0" borderId="17" xfId="73" applyFont="1" applyFill="1" applyBorder="1" applyAlignment="1">
      <alignment horizontal="justify" vertical="center" wrapText="1"/>
    </xf>
    <xf numFmtId="0" fontId="21" fillId="0" borderId="23" xfId="73" applyFont="1" applyFill="1" applyBorder="1" applyAlignment="1">
      <alignment horizontal="justify" vertical="center" wrapText="1"/>
    </xf>
    <xf numFmtId="0" fontId="21" fillId="0" borderId="26" xfId="73" applyFont="1" applyFill="1" applyBorder="1" applyAlignment="1">
      <alignment horizontal="justify" vertical="center" wrapText="1"/>
    </xf>
    <xf numFmtId="0" fontId="21" fillId="0" borderId="17" xfId="73" applyFont="1" applyFill="1" applyBorder="1" applyAlignment="1">
      <alignment horizontal="center" vertical="center" wrapText="1"/>
    </xf>
    <xf numFmtId="0" fontId="21" fillId="0" borderId="23" xfId="73" applyFont="1" applyFill="1" applyBorder="1" applyAlignment="1">
      <alignment horizontal="center" vertical="center" wrapText="1"/>
    </xf>
    <xf numFmtId="0" fontId="21" fillId="0" borderId="26" xfId="73" applyFont="1" applyFill="1" applyBorder="1" applyAlignment="1">
      <alignment horizontal="center" vertical="center" wrapText="1"/>
    </xf>
    <xf numFmtId="0" fontId="42" fillId="0" borderId="17" xfId="73" applyFont="1" applyFill="1" applyBorder="1" applyAlignment="1">
      <alignment horizontal="center" vertical="top" wrapText="1"/>
    </xf>
    <xf numFmtId="0" fontId="42" fillId="0" borderId="23" xfId="73" applyFont="1" applyFill="1" applyBorder="1" applyAlignment="1">
      <alignment horizontal="center" vertical="top" wrapText="1"/>
    </xf>
    <xf numFmtId="0" fontId="42" fillId="0" borderId="26" xfId="73" applyFont="1" applyFill="1" applyBorder="1" applyAlignment="1">
      <alignment horizontal="center" vertical="top" wrapText="1"/>
    </xf>
    <xf numFmtId="0" fontId="44" fillId="0" borderId="17" xfId="73" applyFont="1" applyFill="1" applyBorder="1" applyAlignment="1">
      <alignment horizontal="center" vertical="top" wrapText="1"/>
    </xf>
    <xf numFmtId="0" fontId="44" fillId="0" borderId="23" xfId="73" applyFont="1" applyFill="1" applyBorder="1" applyAlignment="1">
      <alignment horizontal="center" vertical="top" wrapText="1"/>
    </xf>
    <xf numFmtId="0" fontId="44" fillId="0" borderId="26" xfId="73" applyFont="1" applyFill="1" applyBorder="1" applyAlignment="1">
      <alignment horizontal="center" vertical="top" wrapText="1"/>
    </xf>
    <xf numFmtId="4" fontId="42" fillId="0" borderId="17" xfId="73" applyNumberFormat="1" applyFont="1" applyFill="1" applyBorder="1" applyAlignment="1">
      <alignment horizontal="center" vertical="center" wrapText="1"/>
    </xf>
    <xf numFmtId="4" fontId="42" fillId="0" borderId="23" xfId="73" applyNumberFormat="1" applyFont="1" applyFill="1" applyBorder="1" applyAlignment="1">
      <alignment horizontal="center" vertical="center" wrapText="1"/>
    </xf>
    <xf numFmtId="4" fontId="42" fillId="0" borderId="26" xfId="73" applyNumberFormat="1" applyFont="1" applyFill="1" applyBorder="1" applyAlignment="1">
      <alignment horizontal="center" vertical="center" wrapText="1"/>
    </xf>
    <xf numFmtId="4" fontId="44" fillId="0" borderId="17" xfId="73" applyNumberFormat="1" applyFont="1" applyFill="1" applyBorder="1" applyAlignment="1">
      <alignment horizontal="center" vertical="center" wrapText="1"/>
    </xf>
    <xf numFmtId="4" fontId="44" fillId="0" borderId="23" xfId="73" applyNumberFormat="1" applyFont="1" applyFill="1" applyBorder="1" applyAlignment="1">
      <alignment horizontal="center" vertical="center" wrapText="1"/>
    </xf>
    <xf numFmtId="4" fontId="44" fillId="0" borderId="26" xfId="73" applyNumberFormat="1" applyFont="1" applyFill="1" applyBorder="1" applyAlignment="1">
      <alignment horizontal="center" vertical="center" wrapText="1"/>
    </xf>
    <xf numFmtId="166" fontId="46" fillId="0" borderId="17" xfId="73" applyNumberFormat="1" applyFont="1" applyFill="1" applyBorder="1" applyAlignment="1">
      <alignment horizontal="justify" vertical="top" wrapText="1"/>
    </xf>
    <xf numFmtId="0" fontId="21" fillId="0" borderId="23" xfId="73" applyFill="1" applyBorder="1" applyAlignment="1">
      <alignment horizontal="justify" vertical="top" wrapText="1"/>
    </xf>
    <xf numFmtId="0" fontId="21" fillId="0" borderId="26" xfId="73" applyFill="1" applyBorder="1" applyAlignment="1">
      <alignment horizontal="justify" vertical="top" wrapText="1"/>
    </xf>
    <xf numFmtId="3" fontId="45" fillId="0" borderId="17" xfId="73" applyNumberFormat="1" applyFont="1" applyFill="1" applyBorder="1" applyAlignment="1">
      <alignment horizontal="center" vertical="center" wrapText="1"/>
    </xf>
    <xf numFmtId="3" fontId="45" fillId="0" borderId="23" xfId="73" applyNumberFormat="1" applyFont="1" applyFill="1" applyBorder="1" applyAlignment="1">
      <alignment horizontal="center" vertical="center" wrapText="1"/>
    </xf>
    <xf numFmtId="3" fontId="45" fillId="0" borderId="26" xfId="73" applyNumberFormat="1" applyFont="1" applyFill="1" applyBorder="1" applyAlignment="1">
      <alignment horizontal="center" vertical="center" wrapText="1"/>
    </xf>
    <xf numFmtId="0" fontId="42" fillId="0" borderId="17" xfId="73" applyFont="1" applyFill="1" applyBorder="1" applyAlignment="1">
      <alignment horizontal="center" vertical="center" wrapText="1"/>
    </xf>
    <xf numFmtId="0" fontId="42" fillId="0" borderId="23" xfId="73" applyFont="1" applyFill="1" applyBorder="1" applyAlignment="1">
      <alignment horizontal="center" vertical="center" wrapText="1"/>
    </xf>
    <xf numFmtId="0" fontId="42" fillId="0" borderId="26" xfId="73" applyFont="1" applyFill="1" applyBorder="1" applyAlignment="1">
      <alignment horizontal="center" vertical="center" wrapText="1"/>
    </xf>
    <xf numFmtId="0" fontId="44" fillId="0" borderId="17" xfId="73" applyFont="1" applyFill="1" applyBorder="1" applyAlignment="1">
      <alignment horizontal="center" vertical="center" wrapText="1"/>
    </xf>
    <xf numFmtId="0" fontId="44" fillId="0" borderId="23" xfId="73" applyFont="1" applyFill="1" applyBorder="1" applyAlignment="1">
      <alignment horizontal="center" vertical="center" wrapText="1"/>
    </xf>
    <xf numFmtId="0" fontId="44" fillId="0" borderId="26" xfId="73" applyFont="1" applyFill="1" applyBorder="1" applyAlignment="1">
      <alignment horizontal="center" vertical="center" wrapText="1"/>
    </xf>
    <xf numFmtId="15" fontId="41" fillId="0" borderId="0" xfId="73" applyNumberFormat="1" applyFont="1" applyFill="1" applyBorder="1" applyAlignment="1">
      <alignment horizontal="center" vertical="center" wrapText="1"/>
    </xf>
    <xf numFmtId="0" fontId="21" fillId="0" borderId="0" xfId="73" applyFont="1" applyAlignment="1">
      <alignment horizontal="center"/>
    </xf>
    <xf numFmtId="0" fontId="42" fillId="0" borderId="0" xfId="73" applyFont="1" applyBorder="1" applyAlignment="1">
      <alignment horizontal="right" vertical="center" wrapText="1"/>
    </xf>
    <xf numFmtId="0" fontId="42" fillId="0" borderId="25" xfId="73" applyFont="1" applyBorder="1" applyAlignment="1">
      <alignment horizontal="right" vertical="center" wrapText="1"/>
    </xf>
    <xf numFmtId="0" fontId="42" fillId="0" borderId="0" xfId="73" applyFont="1" applyBorder="1" applyAlignment="1">
      <alignment horizontal="center" vertical="center" wrapText="1"/>
    </xf>
    <xf numFmtId="0" fontId="42" fillId="0" borderId="25" xfId="73" applyFont="1" applyBorder="1" applyAlignment="1">
      <alignment horizontal="center" vertical="center" wrapText="1"/>
    </xf>
    <xf numFmtId="0" fontId="42" fillId="24" borderId="17" xfId="73" applyFont="1" applyFill="1" applyBorder="1" applyAlignment="1">
      <alignment horizontal="center" vertical="center" wrapText="1"/>
    </xf>
    <xf numFmtId="0" fontId="42" fillId="24" borderId="23" xfId="73" applyFont="1" applyFill="1" applyBorder="1" applyAlignment="1">
      <alignment horizontal="center" vertical="center" wrapText="1"/>
    </xf>
    <xf numFmtId="0" fontId="42" fillId="24" borderId="26" xfId="73" applyFont="1" applyFill="1" applyBorder="1" applyAlignment="1">
      <alignment horizontal="center" vertical="center" wrapText="1"/>
    </xf>
    <xf numFmtId="0" fontId="42" fillId="0" borderId="0" xfId="73" applyFont="1" applyFill="1" applyAlignment="1">
      <alignment horizontal="center"/>
    </xf>
    <xf numFmtId="4" fontId="42" fillId="24" borderId="17" xfId="73" applyNumberFormat="1" applyFont="1" applyFill="1" applyBorder="1" applyAlignment="1">
      <alignment horizontal="center" vertical="center"/>
    </xf>
    <xf numFmtId="4" fontId="42" fillId="24" borderId="26" xfId="73" applyNumberFormat="1" applyFont="1" applyFill="1" applyBorder="1" applyAlignment="1">
      <alignment horizontal="center" vertical="center"/>
    </xf>
    <xf numFmtId="1" fontId="42" fillId="24" borderId="17" xfId="73" applyNumberFormat="1" applyFont="1" applyFill="1" applyBorder="1" applyAlignment="1">
      <alignment horizontal="center" vertical="center" wrapText="1"/>
    </xf>
    <xf numFmtId="1" fontId="42" fillId="24" borderId="26" xfId="73" applyNumberFormat="1" applyFont="1" applyFill="1" applyBorder="1" applyAlignment="1">
      <alignment horizontal="center" vertical="center" wrapText="1"/>
    </xf>
    <xf numFmtId="3" fontId="40" fillId="24" borderId="17" xfId="73" applyNumberFormat="1" applyFont="1" applyFill="1" applyBorder="1" applyAlignment="1">
      <alignment horizontal="center" vertical="center" wrapText="1"/>
    </xf>
    <xf numFmtId="3" fontId="40" fillId="24" borderId="26" xfId="73" applyNumberFormat="1" applyFont="1" applyFill="1" applyBorder="1" applyAlignment="1">
      <alignment horizontal="center" vertical="center" wrapText="1"/>
    </xf>
    <xf numFmtId="15" fontId="42" fillId="24" borderId="17" xfId="73" applyNumberFormat="1" applyFont="1" applyFill="1" applyBorder="1" applyAlignment="1">
      <alignment horizontal="center" vertical="center" wrapText="1"/>
    </xf>
    <xf numFmtId="15" fontId="42" fillId="24" borderId="26" xfId="73" applyNumberFormat="1" applyFont="1" applyFill="1" applyBorder="1" applyAlignment="1">
      <alignment horizontal="center" vertical="center" wrapText="1"/>
    </xf>
    <xf numFmtId="3" fontId="41" fillId="24" borderId="17" xfId="73" applyNumberFormat="1" applyFont="1" applyFill="1" applyBorder="1" applyAlignment="1">
      <alignment horizontal="center" vertical="center" wrapText="1"/>
    </xf>
    <xf numFmtId="3" fontId="41" fillId="24" borderId="26" xfId="73" applyNumberFormat="1" applyFont="1" applyFill="1" applyBorder="1" applyAlignment="1">
      <alignment horizontal="center" vertical="center" wrapText="1"/>
    </xf>
    <xf numFmtId="0" fontId="35" fillId="0" borderId="0" xfId="73" quotePrefix="1" applyFont="1" applyFill="1" applyAlignment="1">
      <alignment horizontal="center"/>
    </xf>
    <xf numFmtId="0" fontId="35" fillId="0" borderId="0" xfId="73" applyFont="1" applyFill="1" applyAlignment="1">
      <alignment horizontal="center"/>
    </xf>
    <xf numFmtId="0" fontId="38" fillId="0" borderId="0" xfId="73" applyFont="1" applyFill="1" applyAlignment="1">
      <alignment horizontal="center"/>
    </xf>
    <xf numFmtId="0" fontId="39" fillId="0" borderId="0" xfId="73" applyFont="1" applyFill="1" applyAlignment="1">
      <alignment horizontal="center"/>
    </xf>
    <xf numFmtId="0" fontId="40" fillId="0" borderId="0" xfId="73" applyFont="1" applyFill="1" applyAlignment="1">
      <alignment horizontal="center"/>
    </xf>
    <xf numFmtId="3" fontId="39" fillId="0" borderId="0" xfId="73" applyNumberFormat="1" applyFont="1" applyFill="1" applyAlignment="1">
      <alignment horizontal="center"/>
    </xf>
    <xf numFmtId="0" fontId="42" fillId="24" borderId="18" xfId="73" applyFont="1" applyFill="1" applyBorder="1" applyAlignment="1">
      <alignment horizontal="center"/>
    </xf>
    <xf numFmtId="0" fontId="42" fillId="24" borderId="19" xfId="73" applyFont="1" applyFill="1" applyBorder="1" applyAlignment="1">
      <alignment horizontal="center"/>
    </xf>
    <xf numFmtId="4" fontId="42" fillId="24" borderId="18" xfId="73" applyNumberFormat="1" applyFont="1" applyFill="1" applyBorder="1" applyAlignment="1">
      <alignment horizontal="center" vertical="center"/>
    </xf>
    <xf numFmtId="4" fontId="42" fillId="24" borderId="20" xfId="73" applyNumberFormat="1" applyFont="1" applyFill="1" applyBorder="1" applyAlignment="1">
      <alignment horizontal="center" vertical="center"/>
    </xf>
    <xf numFmtId="4" fontId="42" fillId="24" borderId="19" xfId="73" applyNumberFormat="1" applyFont="1" applyFill="1" applyBorder="1" applyAlignment="1">
      <alignment horizontal="center" vertical="center"/>
    </xf>
    <xf numFmtId="0" fontId="42" fillId="24" borderId="18" xfId="73" applyFont="1" applyFill="1" applyBorder="1" applyAlignment="1">
      <alignment horizontal="center" vertical="center"/>
    </xf>
    <xf numFmtId="0" fontId="42" fillId="24" borderId="20" xfId="73" applyFont="1" applyFill="1" applyBorder="1" applyAlignment="1">
      <alignment horizontal="center" vertical="center"/>
    </xf>
    <xf numFmtId="15" fontId="42" fillId="24" borderId="21" xfId="73" applyNumberFormat="1" applyFont="1" applyFill="1" applyBorder="1" applyAlignment="1">
      <alignment horizontal="center" vertical="center" wrapText="1"/>
    </xf>
    <xf numFmtId="15" fontId="42" fillId="24" borderId="22" xfId="73" applyNumberFormat="1" applyFont="1" applyFill="1" applyBorder="1" applyAlignment="1">
      <alignment horizontal="center" vertical="center" wrapText="1"/>
    </xf>
    <xf numFmtId="15" fontId="42" fillId="24" borderId="24" xfId="73" applyNumberFormat="1" applyFont="1" applyFill="1" applyBorder="1" applyAlignment="1">
      <alignment horizontal="center" vertical="center" wrapText="1"/>
    </xf>
    <xf numFmtId="15" fontId="42" fillId="24" borderId="25" xfId="73" applyNumberFormat="1" applyFont="1" applyFill="1" applyBorder="1" applyAlignment="1">
      <alignment horizontal="center" vertical="center" wrapText="1"/>
    </xf>
  </cellXfs>
  <cellStyles count="96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uro" xfId="40"/>
    <cellStyle name="Euro 2" xfId="41"/>
    <cellStyle name="Euro 3" xfId="42"/>
    <cellStyle name="Euro 4" xfId="43"/>
    <cellStyle name="Euro 5" xfId="44"/>
    <cellStyle name="Euro 6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ares 2" xfId="54"/>
    <cellStyle name="Millares 2 2" xfId="55"/>
    <cellStyle name="Millares 3" xfId="56"/>
    <cellStyle name="Moneda 2" xfId="57"/>
    <cellStyle name="Moneda 2 2" xfId="58"/>
    <cellStyle name="Normal" xfId="0" builtinId="0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2" xfId="68"/>
    <cellStyle name="Normal 2 2" xfId="69"/>
    <cellStyle name="Normal 2 2 2" xfId="70"/>
    <cellStyle name="Normal 2 3" xfId="71"/>
    <cellStyle name="Normal 2 4" xfId="72"/>
    <cellStyle name="Normal 3" xfId="73"/>
    <cellStyle name="Normal 3 2" xfId="74"/>
    <cellStyle name="Normal 3 2 2" xfId="75"/>
    <cellStyle name="Normal 3 3" xfId="76"/>
    <cellStyle name="Normal 3 3 2" xfId="77"/>
    <cellStyle name="Normal 3 3 3" xfId="78"/>
    <cellStyle name="Normal 3 4" xfId="79"/>
    <cellStyle name="Normal 3 5" xfId="80"/>
    <cellStyle name="Normal 4" xfId="81"/>
    <cellStyle name="Normal 4 2" xfId="82"/>
    <cellStyle name="Normal 4 2 2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orcentual 2" xfId="91"/>
    <cellStyle name="Porcentual 3" xfId="92"/>
    <cellStyle name="Porcentual 3 2" xfId="93"/>
    <cellStyle name="Title" xfId="94"/>
    <cellStyle name="Warning Text" xfId="9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49</xdr:row>
      <xdr:rowOff>19051</xdr:rowOff>
    </xdr:from>
    <xdr:to>
      <xdr:col>6</xdr:col>
      <xdr:colOff>742950</xdr:colOff>
      <xdr:row>51</xdr:row>
      <xdr:rowOff>114301</xdr:rowOff>
    </xdr:to>
    <xdr:sp macro="" textlink="">
      <xdr:nvSpPr>
        <xdr:cNvPr id="2" name="1 CuadroTexto"/>
        <xdr:cNvSpPr txBox="1"/>
      </xdr:nvSpPr>
      <xdr:spPr>
        <a:xfrm>
          <a:off x="38100" y="8296276"/>
          <a:ext cx="58102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just"/>
          <a:r>
            <a:rPr lang="es-MX" sz="900"/>
            <a:t>"Este</a:t>
          </a:r>
          <a:r>
            <a:rPr lang="es-MX" sz="900" baseline="0"/>
            <a:t> programa es público, ajeno a cualquier partido político. Queda prohibido el uso para fines distintos a los establecidos en el programa"</a:t>
          </a:r>
          <a:endParaRPr lang="es-MX" sz="900"/>
        </a:p>
      </xdr:txBody>
    </xdr:sp>
    <xdr:clientData/>
  </xdr:twoCellAnchor>
  <xdr:twoCellAnchor editAs="oneCell">
    <xdr:from>
      <xdr:col>0</xdr:col>
      <xdr:colOff>57150</xdr:colOff>
      <xdr:row>1</xdr:row>
      <xdr:rowOff>0</xdr:rowOff>
    </xdr:from>
    <xdr:to>
      <xdr:col>1</xdr:col>
      <xdr:colOff>446185</xdr:colOff>
      <xdr:row>2</xdr:row>
      <xdr:rowOff>128793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18882"/>
          <a:ext cx="1312960" cy="49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76199</xdr:colOff>
      <xdr:row>0</xdr:row>
      <xdr:rowOff>123825</xdr:rowOff>
    </xdr:from>
    <xdr:to>
      <xdr:col>7</xdr:col>
      <xdr:colOff>85724</xdr:colOff>
      <xdr:row>3</xdr:row>
      <xdr:rowOff>69396</xdr:rowOff>
    </xdr:to>
    <xdr:pic>
      <xdr:nvPicPr>
        <xdr:cNvPr id="4" name="3 Imagen" descr="iMacc:Users:imacc:Documents:ESTEFANIA:Identidad Gobierno del Estado:Secretarias:15 Organismos:Comision del Agua:Hojas membretadas Carta:Cea Hermosillo.pdf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97" t="2436" r="41881" b="82606"/>
        <a:stretch/>
      </xdr:blipFill>
      <xdr:spPr bwMode="auto">
        <a:xfrm>
          <a:off x="5181599" y="123825"/>
          <a:ext cx="771525" cy="83139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2</xdr:col>
      <xdr:colOff>1143000</xdr:colOff>
      <xdr:row>3</xdr:row>
      <xdr:rowOff>173355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2047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666750</xdr:colOff>
      <xdr:row>0</xdr:row>
      <xdr:rowOff>66675</xdr:rowOff>
    </xdr:from>
    <xdr:to>
      <xdr:col>23</xdr:col>
      <xdr:colOff>400050</xdr:colOff>
      <xdr:row>5</xdr:row>
      <xdr:rowOff>209550</xdr:rowOff>
    </xdr:to>
    <xdr:sp macro="" textlink="">
      <xdr:nvSpPr>
        <xdr:cNvPr id="6" name="5 CuadroTexto"/>
        <xdr:cNvSpPr txBox="1"/>
      </xdr:nvSpPr>
      <xdr:spPr>
        <a:xfrm>
          <a:off x="16640175" y="66675"/>
          <a:ext cx="1257300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/>
        </a:p>
      </xdr:txBody>
    </xdr:sp>
    <xdr:clientData/>
  </xdr:twoCellAnchor>
  <xdr:twoCellAnchor editAs="oneCell">
    <xdr:from>
      <xdr:col>21</xdr:col>
      <xdr:colOff>409575</xdr:colOff>
      <xdr:row>0</xdr:row>
      <xdr:rowOff>66675</xdr:rowOff>
    </xdr:from>
    <xdr:to>
      <xdr:col>25</xdr:col>
      <xdr:colOff>31298</xdr:colOff>
      <xdr:row>6</xdr:row>
      <xdr:rowOff>209550</xdr:rowOff>
    </xdr:to>
    <xdr:pic>
      <xdr:nvPicPr>
        <xdr:cNvPr id="7" name="6 Imagen" descr="iMacc:Users:imacc:Documents:ESTEFANIA:Identidad Gobierno del Estado:Secretarias:15 Organismos:Comision del Agua:Hojas membretadas Carta:Cea Hermosillo.pdf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97" t="2436" r="41881" b="82606"/>
        <a:stretch/>
      </xdr:blipFill>
      <xdr:spPr bwMode="auto">
        <a:xfrm>
          <a:off x="16383000" y="66675"/>
          <a:ext cx="1276351" cy="1314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>
    <xdr:from>
      <xdr:col>4</xdr:col>
      <xdr:colOff>0</xdr:colOff>
      <xdr:row>87</xdr:row>
      <xdr:rowOff>105775</xdr:rowOff>
    </xdr:from>
    <xdr:to>
      <xdr:col>27</xdr:col>
      <xdr:colOff>201401</xdr:colOff>
      <xdr:row>102</xdr:row>
      <xdr:rowOff>159523</xdr:rowOff>
    </xdr:to>
    <xdr:grpSp>
      <xdr:nvGrpSpPr>
        <xdr:cNvPr id="9" name="8 Grupo"/>
        <xdr:cNvGrpSpPr/>
      </xdr:nvGrpSpPr>
      <xdr:grpSpPr>
        <a:xfrm>
          <a:off x="3655219" y="15905369"/>
          <a:ext cx="16322463" cy="2911248"/>
          <a:chOff x="1171575" y="13506450"/>
          <a:chExt cx="17328499" cy="2643647"/>
        </a:xfrm>
      </xdr:grpSpPr>
      <xdr:sp macro="" textlink="">
        <xdr:nvSpPr>
          <xdr:cNvPr id="10" name="Text Box 7"/>
          <xdr:cNvSpPr txBox="1">
            <a:spLocks noChangeArrowheads="1"/>
          </xdr:cNvSpPr>
        </xdr:nvSpPr>
        <xdr:spPr bwMode="auto">
          <a:xfrm>
            <a:off x="1171575" y="13506450"/>
            <a:ext cx="5486400" cy="2638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ELABORÓ</a:t>
            </a: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EL DIRECTOR GENERAL DE INFRAESTRUCTURA </a:t>
            </a: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HIDRÁULICA URBANA D</a:t>
            </a:r>
            <a:r>
              <a:rPr lang="es-ES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E LA C.E.A.</a:t>
            </a:r>
          </a:p>
          <a:p>
            <a:pPr algn="ctr" rtl="1">
              <a:defRPr sz="1000"/>
            </a:pPr>
            <a:endParaRPr lang="es-ES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ING. NOÉ MARTÍNEZ GARCÍA</a:t>
            </a:r>
          </a:p>
        </xdr:txBody>
      </xdr:sp>
      <xdr:sp macro="" textlink="">
        <xdr:nvSpPr>
          <xdr:cNvPr id="11" name="Text Box 8"/>
          <xdr:cNvSpPr txBox="1">
            <a:spLocks noChangeArrowheads="1"/>
          </xdr:cNvSpPr>
        </xdr:nvSpPr>
        <xdr:spPr bwMode="auto">
          <a:xfrm>
            <a:off x="12897999" y="13519968"/>
            <a:ext cx="5602075" cy="24884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VO.BO.</a:t>
            </a: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EL DIRECTOR GENERAL DE AGUA</a:t>
            </a:r>
            <a:r>
              <a:rPr lang="es-ES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POTABLE, DRENAJE Y SANEAMIENTO</a:t>
            </a:r>
          </a:p>
          <a:p>
            <a:pPr algn="ctr" rtl="1">
              <a:defRPr sz="1000"/>
            </a:pPr>
            <a:r>
              <a:rPr lang="es-ES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DEL ORGANISMO DE CUENCA NOROESTE</a:t>
            </a: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DE LA COMISIÓN NACIONAL</a:t>
            </a:r>
            <a:r>
              <a:rPr lang="es-ES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DEL AGUA</a:t>
            </a:r>
            <a:endParaRPr lang="es-ES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</a:t>
            </a: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 ING.</a:t>
            </a:r>
            <a:r>
              <a:rPr lang="es-ES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MARIO RAFAEL ARCE ROJO</a:t>
            </a:r>
            <a:endParaRPr lang="es-ES" sz="105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" name="Text Box 8"/>
          <xdr:cNvSpPr txBox="1">
            <a:spLocks noChangeArrowheads="1"/>
          </xdr:cNvSpPr>
        </xdr:nvSpPr>
        <xdr:spPr bwMode="auto">
          <a:xfrm>
            <a:off x="6337775" y="13511998"/>
            <a:ext cx="6783175" cy="26380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REVISÓ</a:t>
            </a: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EL  VOCAL EJECUTIVO</a:t>
            </a: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 DE LA</a:t>
            </a:r>
            <a:r>
              <a:rPr lang="es-ES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COMISION ESTATAL DEL AGUA</a:t>
            </a:r>
          </a:p>
          <a:p>
            <a:pPr algn="ctr" rtl="1">
              <a:defRPr sz="1000"/>
            </a:pPr>
            <a:endParaRPr lang="es-ES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</a:t>
            </a:r>
          </a:p>
          <a:p>
            <a:pPr algn="ctr" rtl="1">
              <a:defRPr sz="1000"/>
            </a:pPr>
            <a:r>
              <a:rPr lang="es-ES" sz="1050" b="1" i="0" strike="noStrike">
                <a:solidFill>
                  <a:srgbClr val="000000"/>
                </a:solidFill>
                <a:latin typeface="Arial"/>
                <a:cs typeface="Arial"/>
              </a:rPr>
              <a:t> ING.</a:t>
            </a:r>
            <a:r>
              <a:rPr lang="es-ES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SERGIO AVILA CECEÑA</a:t>
            </a:r>
            <a:endParaRPr lang="es-ES" sz="105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47625</xdr:rowOff>
    </xdr:from>
    <xdr:to>
      <xdr:col>6</xdr:col>
      <xdr:colOff>13608</xdr:colOff>
      <xdr:row>3</xdr:row>
      <xdr:rowOff>176893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" y="47625"/>
          <a:ext cx="2945947" cy="823232"/>
        </a:xfrm>
        <a:prstGeom prst="rect">
          <a:avLst/>
        </a:prstGeom>
      </xdr:spPr>
    </xdr:pic>
    <xdr:clientData/>
  </xdr:twoCellAnchor>
  <xdr:twoCellAnchor editAs="oneCell">
    <xdr:from>
      <xdr:col>19</xdr:col>
      <xdr:colOff>238126</xdr:colOff>
      <xdr:row>0</xdr:row>
      <xdr:rowOff>0</xdr:rowOff>
    </xdr:from>
    <xdr:to>
      <xdr:col>21</xdr:col>
      <xdr:colOff>138794</xdr:colOff>
      <xdr:row>6</xdr:row>
      <xdr:rowOff>73932</xdr:rowOff>
    </xdr:to>
    <xdr:pic>
      <xdr:nvPicPr>
        <xdr:cNvPr id="5" name="4 Imagen" descr="iMacc:Users:imacc:Documents:ESTEFANIA:Identidad Gobierno del Estado:Secretarias:15 Organismos:Comision del Agua:Hojas membretadas Carta:Cea Hermosillo.pdf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97" t="2436" r="41881" b="82606"/>
        <a:stretch/>
      </xdr:blipFill>
      <xdr:spPr bwMode="auto">
        <a:xfrm>
          <a:off x="17160876" y="0"/>
          <a:ext cx="1329418" cy="12963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>
    <xdr:from>
      <xdr:col>4</xdr:col>
      <xdr:colOff>362853</xdr:colOff>
      <xdr:row>75</xdr:row>
      <xdr:rowOff>285711</xdr:rowOff>
    </xdr:from>
    <xdr:to>
      <xdr:col>21</xdr:col>
      <xdr:colOff>508456</xdr:colOff>
      <xdr:row>89</xdr:row>
      <xdr:rowOff>176499</xdr:rowOff>
    </xdr:to>
    <xdr:grpSp>
      <xdr:nvGrpSpPr>
        <xdr:cNvPr id="10" name="9 Grupo"/>
        <xdr:cNvGrpSpPr/>
      </xdr:nvGrpSpPr>
      <xdr:grpSpPr>
        <a:xfrm>
          <a:off x="759728" y="19192836"/>
          <a:ext cx="18417728" cy="2700663"/>
          <a:chOff x="435433" y="15702643"/>
          <a:chExt cx="18120642" cy="2678919"/>
        </a:xfrm>
      </xdr:grpSpPr>
      <xdr:grpSp>
        <xdr:nvGrpSpPr>
          <xdr:cNvPr id="11" name="8 Grupo"/>
          <xdr:cNvGrpSpPr>
            <a:grpSpLocks/>
          </xdr:cNvGrpSpPr>
        </xdr:nvGrpSpPr>
        <xdr:grpSpPr bwMode="auto">
          <a:xfrm>
            <a:off x="435433" y="15725857"/>
            <a:ext cx="10885752" cy="2655705"/>
            <a:chOff x="-567329" y="6388710"/>
            <a:chExt cx="8380107" cy="1831268"/>
          </a:xfrm>
        </xdr:grpSpPr>
        <xdr:sp macro="" textlink="">
          <xdr:nvSpPr>
            <xdr:cNvPr id="13" name="Text Box 7"/>
            <xdr:cNvSpPr txBox="1">
              <a:spLocks noChangeArrowheads="1"/>
            </xdr:cNvSpPr>
          </xdr:nvSpPr>
          <xdr:spPr bwMode="auto">
            <a:xfrm>
              <a:off x="-567329" y="6388710"/>
              <a:ext cx="3519633" cy="18191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7432" rIns="36576" bIns="0" anchor="t" upright="1"/>
            <a:lstStyle/>
            <a:p>
              <a:pPr algn="ctr" rtl="1">
                <a:defRPr sz="1000"/>
              </a:pP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ELABORÓ</a:t>
              </a:r>
            </a:p>
            <a:p>
              <a:pPr algn="ctr" rtl="1">
                <a:defRPr sz="1000"/>
              </a:pP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EL DIRECTOR GENERAL</a:t>
              </a:r>
              <a:r>
                <a:rPr lang="es-ES" sz="1200" b="1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DE INFRAESTRUCTURA HIDRÁULICA URBANA DE LA C.E.A..</a:t>
              </a: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____________________________________</a:t>
              </a:r>
            </a:p>
            <a:p>
              <a:pPr algn="ctr" rtl="1">
                <a:defRPr sz="1000"/>
              </a:pP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ING.  NOÉ MARTÍNEZ  GARCÍA</a:t>
              </a:r>
            </a:p>
          </xdr:txBody>
        </xdr:sp>
        <xdr:sp macro="" textlink="">
          <xdr:nvSpPr>
            <xdr:cNvPr id="14" name="Text Box 8"/>
            <xdr:cNvSpPr txBox="1">
              <a:spLocks noChangeArrowheads="1"/>
            </xdr:cNvSpPr>
          </xdr:nvSpPr>
          <xdr:spPr bwMode="auto">
            <a:xfrm>
              <a:off x="3500169" y="6400851"/>
              <a:ext cx="4312609" cy="18191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7432" rIns="36576" bIns="0" anchor="t" upright="1"/>
            <a:lstStyle/>
            <a:p>
              <a:pPr algn="ctr" rtl="1">
                <a:defRPr sz="1000"/>
              </a:pP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REVISÓ</a:t>
              </a:r>
            </a:p>
            <a:p>
              <a:pPr algn="ctr" rtl="1">
                <a:defRPr sz="1000"/>
              </a:pP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EL  VOCAL EJECUTIVO</a:t>
              </a:r>
            </a:p>
            <a:p>
              <a:pPr algn="ctr" rtl="1">
                <a:defRPr sz="1000"/>
              </a:pP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DE LA</a:t>
              </a:r>
              <a:r>
                <a:rPr lang="es-ES" sz="1200" b="1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COMISION ESTATAL DEL AGUA</a:t>
              </a: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__________________________________</a:t>
              </a:r>
            </a:p>
            <a:p>
              <a:pPr algn="ctr" rtl="1">
                <a:defRPr sz="1000"/>
              </a:pPr>
              <a:r>
                <a:rPr lang="es-ES" sz="12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ING.</a:t>
              </a:r>
              <a:r>
                <a:rPr lang="es-ES" sz="1200" b="1" i="0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SERGIO AVILA CECEÑA</a:t>
              </a:r>
              <a:endParaRPr lang="es-ES" sz="12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2" name="Text Box 8"/>
          <xdr:cNvSpPr txBox="1">
            <a:spLocks noChangeArrowheads="1"/>
          </xdr:cNvSpPr>
        </xdr:nvSpPr>
        <xdr:spPr bwMode="auto">
          <a:xfrm>
            <a:off x="12954000" y="15702643"/>
            <a:ext cx="5602075" cy="24884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VO.BO.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DIRECTOR GENERAL DE AGUA</a:t>
            </a:r>
            <a:r>
              <a:rPr lang="es-ES" sz="12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POTABLE, DRENAJE Y SANEAMIENTO </a:t>
            </a:r>
          </a:p>
          <a:p>
            <a:pPr algn="ctr" rtl="1">
              <a:defRPr sz="1000"/>
            </a:pPr>
            <a:r>
              <a:rPr lang="es-ES" sz="12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DEL ORGANISMO DE CUENCA NOROESTE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 DE LA COMISIÓN NACIONAL DEL AGUA</a:t>
            </a:r>
          </a:p>
          <a:p>
            <a:pPr algn="ctr" rtl="1">
              <a:defRPr sz="1000"/>
            </a:pPr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 ING.</a:t>
            </a:r>
            <a:r>
              <a:rPr lang="es-ES" sz="12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MARIO RAFAEL ARCE ROJO</a:t>
            </a:r>
            <a:endParaRPr lang="es-E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7" workbookViewId="0">
      <selection activeCell="F38" sqref="F38"/>
    </sheetView>
  </sheetViews>
  <sheetFormatPr baseColWidth="10" defaultColWidth="11.42578125" defaultRowHeight="12.75" x14ac:dyDescent="0.2"/>
  <cols>
    <col min="1" max="1" width="13.85546875" style="127" customWidth="1"/>
    <col min="2" max="2" width="21.28515625" style="127" customWidth="1"/>
    <col min="3" max="3" width="13.7109375" style="127" customWidth="1"/>
    <col min="4" max="4" width="4.85546875" style="127" customWidth="1"/>
    <col min="5" max="7" width="11.42578125" style="127"/>
    <col min="8" max="8" width="2.42578125" style="127" customWidth="1"/>
    <col min="9" max="16384" width="11.42578125" style="127"/>
  </cols>
  <sheetData>
    <row r="1" spans="1:8" ht="13.5" thickBot="1" x14ac:dyDescent="0.25"/>
    <row r="2" spans="1:8" ht="28.5" customHeight="1" thickTop="1" x14ac:dyDescent="0.2">
      <c r="A2" s="241"/>
      <c r="B2" s="242"/>
      <c r="C2" s="242"/>
      <c r="D2" s="242"/>
      <c r="E2" s="242"/>
      <c r="F2" s="242"/>
      <c r="G2" s="242"/>
      <c r="H2" s="243"/>
    </row>
    <row r="3" spans="1:8" ht="27.75" customHeight="1" x14ac:dyDescent="0.25">
      <c r="A3" s="251" t="s">
        <v>146</v>
      </c>
      <c r="B3" s="252"/>
      <c r="C3" s="252"/>
      <c r="D3" s="252"/>
      <c r="E3" s="252"/>
      <c r="F3" s="252"/>
      <c r="G3" s="252"/>
      <c r="H3" s="253"/>
    </row>
    <row r="4" spans="1:8" ht="21.75" customHeight="1" x14ac:dyDescent="0.2">
      <c r="A4" s="244" t="s">
        <v>171</v>
      </c>
      <c r="B4" s="245"/>
      <c r="C4" s="245"/>
      <c r="D4" s="245"/>
      <c r="E4" s="245"/>
      <c r="F4" s="245"/>
      <c r="G4" s="245"/>
      <c r="H4" s="246"/>
    </row>
    <row r="5" spans="1:8" x14ac:dyDescent="0.2">
      <c r="A5" s="152"/>
      <c r="B5" s="129"/>
      <c r="C5" s="129"/>
      <c r="D5" s="129"/>
      <c r="E5" s="129"/>
      <c r="F5" s="247" t="s">
        <v>147</v>
      </c>
      <c r="G5" s="247"/>
      <c r="H5" s="248"/>
    </row>
    <row r="6" spans="1:8" x14ac:dyDescent="0.2">
      <c r="A6" s="152"/>
      <c r="B6" s="129"/>
      <c r="C6" s="129"/>
      <c r="D6" s="129"/>
      <c r="E6" s="129"/>
      <c r="F6" s="129"/>
      <c r="G6" s="129"/>
      <c r="H6" s="153"/>
    </row>
    <row r="7" spans="1:8" x14ac:dyDescent="0.2">
      <c r="A7" s="152"/>
      <c r="B7" s="129"/>
      <c r="C7" s="129"/>
      <c r="D7" s="129"/>
      <c r="E7" s="129"/>
      <c r="F7" s="129"/>
      <c r="G7" s="129"/>
      <c r="H7" s="153"/>
    </row>
    <row r="8" spans="1:8" ht="13.5" thickBot="1" x14ac:dyDescent="0.25">
      <c r="A8" s="154" t="s">
        <v>126</v>
      </c>
      <c r="B8" s="155" t="s">
        <v>127</v>
      </c>
      <c r="C8" s="129"/>
      <c r="D8" s="156" t="s">
        <v>128</v>
      </c>
      <c r="F8" s="129"/>
      <c r="G8" s="129"/>
      <c r="H8" s="153"/>
    </row>
    <row r="9" spans="1:8" x14ac:dyDescent="0.2">
      <c r="A9" s="154"/>
      <c r="B9" s="129"/>
      <c r="C9" s="129"/>
      <c r="D9" s="129"/>
      <c r="E9" s="156"/>
      <c r="F9" s="129"/>
      <c r="G9" s="129"/>
      <c r="H9" s="153"/>
    </row>
    <row r="10" spans="1:8" ht="13.5" thickBot="1" x14ac:dyDescent="0.25">
      <c r="A10" s="157"/>
      <c r="B10" s="158"/>
      <c r="C10" s="158"/>
      <c r="D10" s="158"/>
      <c r="E10" s="249" t="s">
        <v>129</v>
      </c>
      <c r="F10" s="249"/>
      <c r="G10" s="249"/>
      <c r="H10" s="250"/>
    </row>
    <row r="11" spans="1:8" ht="14.25" thickTop="1" thickBot="1" x14ac:dyDescent="0.25"/>
    <row r="12" spans="1:8" x14ac:dyDescent="0.2">
      <c r="A12" s="159"/>
      <c r="B12" s="160"/>
      <c r="C12" s="160"/>
      <c r="D12" s="160"/>
      <c r="E12" s="160"/>
      <c r="F12" s="160"/>
      <c r="G12" s="160"/>
      <c r="H12" s="161"/>
    </row>
    <row r="13" spans="1:8" x14ac:dyDescent="0.2">
      <c r="A13" s="162"/>
      <c r="B13" s="129"/>
      <c r="C13" s="129"/>
      <c r="D13" s="129"/>
      <c r="E13" s="129"/>
      <c r="F13" s="129"/>
      <c r="G13" s="129"/>
      <c r="H13" s="163"/>
    </row>
    <row r="14" spans="1:8" x14ac:dyDescent="0.2">
      <c r="A14" s="162"/>
      <c r="B14" s="129"/>
      <c r="C14" s="129"/>
      <c r="D14" s="129"/>
      <c r="E14" s="129"/>
      <c r="F14" s="129"/>
      <c r="G14" s="129"/>
      <c r="H14" s="163"/>
    </row>
    <row r="15" spans="1:8" x14ac:dyDescent="0.2">
      <c r="A15" s="162"/>
      <c r="B15" s="129"/>
      <c r="C15" s="129"/>
      <c r="D15" s="129"/>
      <c r="E15" s="129"/>
      <c r="F15" s="129"/>
      <c r="G15" s="129"/>
      <c r="H15" s="163"/>
    </row>
    <row r="16" spans="1:8" x14ac:dyDescent="0.2">
      <c r="A16" s="164" t="s">
        <v>130</v>
      </c>
      <c r="B16" s="129"/>
      <c r="C16" s="129"/>
      <c r="D16" s="129"/>
      <c r="E16" s="129"/>
      <c r="F16" s="129"/>
      <c r="G16" s="129"/>
      <c r="H16" s="163"/>
    </row>
    <row r="17" spans="1:10" x14ac:dyDescent="0.2">
      <c r="A17" s="162"/>
      <c r="B17" s="129"/>
      <c r="C17" s="129"/>
      <c r="D17" s="129"/>
      <c r="E17" s="129"/>
      <c r="F17" s="129"/>
      <c r="G17" s="129"/>
      <c r="H17" s="163"/>
    </row>
    <row r="18" spans="1:10" ht="13.5" thickBot="1" x14ac:dyDescent="0.25">
      <c r="A18" s="162"/>
      <c r="B18" s="165" t="s">
        <v>131</v>
      </c>
      <c r="C18" s="238">
        <f>AVANCE!L81</f>
        <v>12680440.34</v>
      </c>
      <c r="D18" s="238"/>
      <c r="E18" s="166"/>
      <c r="F18" s="129"/>
      <c r="G18" s="129"/>
      <c r="H18" s="163"/>
    </row>
    <row r="19" spans="1:10" x14ac:dyDescent="0.2">
      <c r="A19" s="162"/>
      <c r="B19" s="129"/>
      <c r="C19" s="167"/>
      <c r="D19" s="168"/>
      <c r="E19" s="129"/>
      <c r="F19" s="129"/>
      <c r="G19" s="129"/>
      <c r="H19" s="163"/>
    </row>
    <row r="20" spans="1:10" ht="13.5" thickBot="1" x14ac:dyDescent="0.25">
      <c r="A20" s="162"/>
      <c r="B20" s="165" t="s">
        <v>132</v>
      </c>
      <c r="C20" s="238">
        <f>AVANCE!M81</f>
        <v>9596011.839999998</v>
      </c>
      <c r="D20" s="238"/>
      <c r="E20" s="129"/>
      <c r="F20" s="129"/>
      <c r="G20" s="129"/>
      <c r="H20" s="163"/>
    </row>
    <row r="21" spans="1:10" x14ac:dyDescent="0.2">
      <c r="A21" s="162"/>
      <c r="B21" s="129"/>
      <c r="C21" s="167"/>
      <c r="D21" s="168"/>
      <c r="E21" s="129"/>
      <c r="F21" s="129"/>
      <c r="G21" s="129"/>
      <c r="H21" s="163"/>
    </row>
    <row r="22" spans="1:10" ht="13.5" thickBot="1" x14ac:dyDescent="0.25">
      <c r="A22" s="162"/>
      <c r="B22" s="165" t="s">
        <v>133</v>
      </c>
      <c r="C22" s="238">
        <f>AVANCE!N80+AVANCE!O80</f>
        <v>0</v>
      </c>
      <c r="D22" s="238"/>
      <c r="E22" s="129"/>
      <c r="F22" s="129"/>
      <c r="G22" s="129"/>
      <c r="H22" s="163"/>
    </row>
    <row r="23" spans="1:10" x14ac:dyDescent="0.2">
      <c r="A23" s="162"/>
      <c r="B23" s="129"/>
      <c r="C23" s="167"/>
      <c r="D23" s="168"/>
      <c r="E23" s="129"/>
      <c r="F23" s="129"/>
      <c r="G23" s="129"/>
      <c r="H23" s="163"/>
    </row>
    <row r="24" spans="1:10" ht="13.5" thickBot="1" x14ac:dyDescent="0.25">
      <c r="A24" s="162"/>
      <c r="B24" s="169" t="s">
        <v>134</v>
      </c>
      <c r="C24" s="238">
        <f>SUM(C18:D22)</f>
        <v>22276452.18</v>
      </c>
      <c r="D24" s="238"/>
      <c r="E24" s="129"/>
      <c r="F24" s="129"/>
      <c r="G24" s="129"/>
      <c r="H24" s="163"/>
    </row>
    <row r="25" spans="1:10" x14ac:dyDescent="0.2">
      <c r="A25" s="162"/>
      <c r="B25" s="129"/>
      <c r="C25" s="129"/>
      <c r="D25" s="129"/>
      <c r="E25" s="129"/>
      <c r="F25" s="129"/>
      <c r="G25" s="129"/>
      <c r="H25" s="163"/>
    </row>
    <row r="26" spans="1:10" x14ac:dyDescent="0.2">
      <c r="A26" s="239"/>
      <c r="B26" s="240"/>
      <c r="C26" s="240"/>
      <c r="D26" s="129"/>
      <c r="E26" s="129"/>
      <c r="F26" s="129"/>
      <c r="G26" s="129"/>
      <c r="H26" s="163"/>
    </row>
    <row r="27" spans="1:10" x14ac:dyDescent="0.2">
      <c r="A27" s="162"/>
      <c r="B27" s="129"/>
      <c r="C27" s="129"/>
      <c r="D27" s="129"/>
      <c r="E27" s="129"/>
      <c r="F27" s="129"/>
      <c r="G27" s="129"/>
      <c r="H27" s="163"/>
    </row>
    <row r="28" spans="1:10" x14ac:dyDescent="0.2">
      <c r="A28" s="162"/>
      <c r="B28" s="129"/>
      <c r="C28" s="129"/>
      <c r="D28" s="129"/>
      <c r="E28" s="129"/>
      <c r="F28" s="129"/>
      <c r="G28" s="129"/>
      <c r="H28" s="163"/>
    </row>
    <row r="29" spans="1:10" x14ac:dyDescent="0.2">
      <c r="A29" s="162"/>
      <c r="B29" s="129"/>
      <c r="C29" s="129"/>
      <c r="D29" s="129"/>
      <c r="E29" s="129"/>
      <c r="F29" s="129"/>
      <c r="G29" s="129"/>
      <c r="H29" s="163"/>
    </row>
    <row r="30" spans="1:10" x14ac:dyDescent="0.2">
      <c r="A30" s="162"/>
      <c r="B30" s="129"/>
      <c r="C30" s="129"/>
      <c r="D30" s="129"/>
      <c r="E30" s="129"/>
      <c r="F30" s="129"/>
      <c r="G30" s="129"/>
      <c r="H30" s="163"/>
    </row>
    <row r="31" spans="1:10" ht="13.5" thickBot="1" x14ac:dyDescent="0.25">
      <c r="A31" s="164" t="s">
        <v>135</v>
      </c>
      <c r="B31" s="129"/>
      <c r="C31" s="170">
        <f>AVANCE!S79</f>
        <v>5402004.3899999997</v>
      </c>
      <c r="D31" s="129"/>
      <c r="E31" s="171">
        <f>C31/C24</f>
        <v>0.24249841699882391</v>
      </c>
      <c r="F31" s="129"/>
      <c r="G31" s="129"/>
      <c r="H31" s="163"/>
      <c r="J31" s="143"/>
    </row>
    <row r="32" spans="1:10" x14ac:dyDescent="0.2">
      <c r="A32" s="162"/>
      <c r="B32" s="129"/>
      <c r="C32" s="166"/>
      <c r="D32" s="129"/>
      <c r="E32" s="129"/>
      <c r="F32" s="129"/>
      <c r="G32" s="129"/>
      <c r="H32" s="163"/>
    </row>
    <row r="33" spans="1:10" x14ac:dyDescent="0.2">
      <c r="A33" s="162"/>
      <c r="B33" s="129"/>
      <c r="C33" s="166"/>
      <c r="D33" s="129"/>
      <c r="E33" s="129"/>
      <c r="F33" s="129"/>
      <c r="G33" s="129"/>
      <c r="H33" s="163"/>
    </row>
    <row r="34" spans="1:10" x14ac:dyDescent="0.2">
      <c r="A34" s="162"/>
      <c r="B34" s="129"/>
      <c r="C34" s="166"/>
      <c r="D34" s="129"/>
      <c r="E34" s="129"/>
      <c r="F34" s="129"/>
      <c r="G34" s="129"/>
      <c r="H34" s="163"/>
      <c r="J34" s="143"/>
    </row>
    <row r="35" spans="1:10" ht="15" customHeight="1" thickBot="1" x14ac:dyDescent="0.25">
      <c r="A35" s="164" t="s">
        <v>136</v>
      </c>
      <c r="B35" s="129"/>
      <c r="C35" s="172">
        <f>AVANCE!S80</f>
        <v>24996.398800000003</v>
      </c>
      <c r="D35" s="173"/>
      <c r="E35" s="174">
        <f>C35/C31</f>
        <v>4.6272451844490275E-3</v>
      </c>
      <c r="F35" s="129"/>
      <c r="G35" s="129"/>
      <c r="H35" s="163"/>
    </row>
    <row r="36" spans="1:10" x14ac:dyDescent="0.2">
      <c r="A36" s="164"/>
      <c r="B36" s="129"/>
      <c r="C36" s="166"/>
      <c r="D36" s="129"/>
      <c r="E36" s="175"/>
      <c r="F36" s="129"/>
      <c r="G36" s="129"/>
      <c r="H36" s="163"/>
    </row>
    <row r="37" spans="1:10" x14ac:dyDescent="0.2">
      <c r="A37" s="164"/>
      <c r="B37" s="129"/>
      <c r="C37" s="166"/>
      <c r="D37" s="129"/>
      <c r="E37" s="175"/>
      <c r="F37" s="129"/>
      <c r="G37" s="129"/>
      <c r="H37" s="163"/>
    </row>
    <row r="38" spans="1:10" x14ac:dyDescent="0.2">
      <c r="A38" s="162"/>
      <c r="B38" s="129"/>
      <c r="C38" s="166"/>
      <c r="D38" s="129"/>
      <c r="E38" s="129"/>
      <c r="F38" s="129"/>
      <c r="G38" s="129"/>
      <c r="H38" s="163"/>
    </row>
    <row r="39" spans="1:10" ht="17.25" customHeight="1" thickBot="1" x14ac:dyDescent="0.25">
      <c r="A39" s="164" t="s">
        <v>137</v>
      </c>
      <c r="B39" s="129"/>
      <c r="C39" s="170">
        <f>AVANCE!S81</f>
        <v>204004.99000000002</v>
      </c>
      <c r="D39" s="129"/>
      <c r="E39" s="171">
        <f>C39/C31</f>
        <v>3.7764684230476908E-2</v>
      </c>
      <c r="F39" s="129"/>
      <c r="G39" s="129"/>
      <c r="H39" s="163"/>
    </row>
    <row r="40" spans="1:10" x14ac:dyDescent="0.2">
      <c r="A40" s="162"/>
      <c r="B40" s="129"/>
      <c r="C40" s="129"/>
      <c r="D40" s="129"/>
      <c r="E40" s="129"/>
      <c r="F40" s="129"/>
      <c r="G40" s="129"/>
      <c r="H40" s="163"/>
    </row>
    <row r="41" spans="1:10" x14ac:dyDescent="0.2">
      <c r="A41" s="162"/>
      <c r="B41" s="129"/>
      <c r="C41" s="129"/>
      <c r="D41" s="129"/>
      <c r="E41" s="129"/>
      <c r="F41" s="129"/>
      <c r="G41" s="129"/>
      <c r="H41" s="163"/>
    </row>
    <row r="42" spans="1:10" x14ac:dyDescent="0.2">
      <c r="A42" s="162"/>
      <c r="B42" s="129"/>
      <c r="C42" s="129"/>
      <c r="D42" s="129"/>
      <c r="E42" s="129"/>
      <c r="F42" s="129"/>
      <c r="G42" s="129"/>
      <c r="H42" s="163"/>
    </row>
    <row r="43" spans="1:10" x14ac:dyDescent="0.2">
      <c r="A43" s="162"/>
      <c r="B43" s="129"/>
      <c r="C43" s="129"/>
      <c r="D43" s="129"/>
      <c r="E43" s="129"/>
      <c r="F43" s="129"/>
      <c r="G43" s="129"/>
      <c r="H43" s="163"/>
    </row>
    <row r="44" spans="1:10" x14ac:dyDescent="0.2">
      <c r="A44" s="162"/>
      <c r="B44" s="129"/>
      <c r="C44" s="129"/>
      <c r="D44" s="129"/>
      <c r="E44" s="129"/>
      <c r="F44" s="129"/>
      <c r="G44" s="129"/>
      <c r="H44" s="163"/>
    </row>
    <row r="45" spans="1:10" x14ac:dyDescent="0.2">
      <c r="A45" s="162"/>
      <c r="B45" s="129"/>
      <c r="C45" s="129"/>
      <c r="D45" s="129"/>
      <c r="E45" s="129"/>
      <c r="F45" s="129"/>
      <c r="G45" s="129"/>
      <c r="H45" s="163"/>
    </row>
    <row r="46" spans="1:10" x14ac:dyDescent="0.2">
      <c r="A46" s="162"/>
      <c r="B46" s="129"/>
      <c r="C46" s="129"/>
      <c r="D46" s="129"/>
      <c r="E46" s="129"/>
      <c r="F46" s="129"/>
      <c r="G46" s="129"/>
      <c r="H46" s="163"/>
    </row>
    <row r="47" spans="1:10" x14ac:dyDescent="0.2">
      <c r="A47" s="162"/>
      <c r="B47" s="129"/>
      <c r="C47" s="129"/>
      <c r="D47" s="129"/>
      <c r="E47" s="129"/>
      <c r="F47" s="129"/>
      <c r="G47" s="129"/>
      <c r="H47" s="163"/>
    </row>
    <row r="48" spans="1:10" ht="13.5" thickBot="1" x14ac:dyDescent="0.25">
      <c r="A48" s="176"/>
      <c r="B48" s="155"/>
      <c r="C48" s="155"/>
      <c r="D48" s="155"/>
      <c r="E48" s="155"/>
      <c r="F48" s="155"/>
      <c r="G48" s="155"/>
      <c r="H48" s="177"/>
    </row>
  </sheetData>
  <mergeCells count="10">
    <mergeCell ref="C22:D22"/>
    <mergeCell ref="C24:D24"/>
    <mergeCell ref="A26:C26"/>
    <mergeCell ref="A2:H2"/>
    <mergeCell ref="A4:H4"/>
    <mergeCell ref="F5:H5"/>
    <mergeCell ref="E10:H10"/>
    <mergeCell ref="C18:D18"/>
    <mergeCell ref="C20:D20"/>
    <mergeCell ref="A3:H3"/>
  </mergeCells>
  <printOptions horizontalCentered="1"/>
  <pageMargins left="0.78740157480314965" right="0.78740157480314965" top="0.94" bottom="0.75" header="0" footer="0"/>
  <pageSetup scale="9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zoomScale="80" zoomScaleNormal="80" workbookViewId="0">
      <selection activeCell="M86" sqref="M86"/>
    </sheetView>
  </sheetViews>
  <sheetFormatPr baseColWidth="10" defaultRowHeight="15" x14ac:dyDescent="0.25"/>
  <cols>
    <col min="1" max="1" width="4.28515625" style="33" customWidth="1"/>
    <col min="2" max="2" width="11.28515625" style="33" customWidth="1"/>
    <col min="3" max="3" width="27.85546875" customWidth="1"/>
    <col min="4" max="4" width="11.42578125" style="33" customWidth="1"/>
    <col min="5" max="6" width="11.42578125" style="33"/>
    <col min="7" max="7" width="9.28515625" style="33" customWidth="1"/>
    <col min="8" max="8" width="7.28515625" style="33" customWidth="1"/>
    <col min="9" max="9" width="10.28515625" style="33" customWidth="1"/>
    <col min="10" max="10" width="9.140625" style="33" customWidth="1"/>
    <col min="11" max="12" width="13.42578125" style="34" customWidth="1"/>
    <col min="13" max="13" width="14.42578125" style="34" customWidth="1"/>
    <col min="14" max="14" width="8" style="34" customWidth="1"/>
    <col min="15" max="15" width="8.5703125" style="34" customWidth="1"/>
    <col min="16" max="16" width="13.28515625" style="34" customWidth="1"/>
    <col min="17" max="17" width="13.85546875" style="34" customWidth="1"/>
    <col min="18" max="18" width="12.7109375" bestFit="1" customWidth="1"/>
    <col min="19" max="19" width="15.42578125" style="40" customWidth="1"/>
    <col min="20" max="20" width="14.28515625" style="40" customWidth="1"/>
    <col min="21" max="21" width="12.85546875" style="40" customWidth="1"/>
    <col min="22" max="22" width="6.28515625" style="40" customWidth="1"/>
    <col min="23" max="23" width="5.85546875" style="40" customWidth="1"/>
    <col min="24" max="24" width="6.28515625" style="40" customWidth="1"/>
    <col min="25" max="25" width="6.28515625" style="188" customWidth="1"/>
    <col min="26" max="26" width="9.42578125" style="33" customWidth="1"/>
    <col min="27" max="27" width="8.5703125" style="35" customWidth="1"/>
    <col min="28" max="28" width="6.140625" style="33" customWidth="1"/>
    <col min="29" max="29" width="13.140625" customWidth="1"/>
    <col min="30" max="31" width="11.42578125" style="35"/>
    <col min="32" max="32" width="16.42578125" customWidth="1"/>
  </cols>
  <sheetData>
    <row r="1" spans="1:32" s="1" customFormat="1" ht="20.25" customHeight="1" x14ac:dyDescent="0.25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D1" s="2"/>
      <c r="AE1" s="2"/>
    </row>
    <row r="2" spans="1:32" s="3" customFormat="1" ht="15.75" x14ac:dyDescent="0.25">
      <c r="A2" s="308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D2" s="4"/>
      <c r="AE2" s="4"/>
    </row>
    <row r="3" spans="1:32" s="3" customFormat="1" ht="15.75" x14ac:dyDescent="0.25">
      <c r="A3" s="308" t="s">
        <v>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D3" s="4"/>
      <c r="AE3" s="4"/>
    </row>
    <row r="4" spans="1:32" s="3" customFormat="1" x14ac:dyDescent="0.25">
      <c r="A4" s="309" t="s">
        <v>145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D4" s="4"/>
      <c r="AE4" s="4"/>
    </row>
    <row r="5" spans="1:32" s="3" customFormat="1" ht="8.25" customHeight="1" x14ac:dyDescent="0.2">
      <c r="A5" s="5"/>
      <c r="B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  <c r="P5" s="6"/>
      <c r="Q5" s="6"/>
      <c r="S5" s="7"/>
      <c r="T5" s="7"/>
      <c r="U5" s="7"/>
      <c r="V5" s="7"/>
      <c r="W5" s="7"/>
      <c r="X5" s="7"/>
      <c r="Y5" s="184"/>
      <c r="Z5" s="5"/>
      <c r="AA5" s="4"/>
      <c r="AB5" s="5"/>
      <c r="AD5" s="4"/>
      <c r="AE5" s="4"/>
    </row>
    <row r="6" spans="1:32" s="3" customFormat="1" ht="17.25" customHeight="1" x14ac:dyDescent="0.3">
      <c r="A6" s="310" t="s">
        <v>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D6" s="4"/>
      <c r="AE6" s="4"/>
    </row>
    <row r="7" spans="1:32" s="3" customFormat="1" ht="18" customHeight="1" x14ac:dyDescent="0.2">
      <c r="A7" s="307" t="s">
        <v>4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D7" s="4"/>
      <c r="AE7" s="4"/>
    </row>
    <row r="8" spans="1:32" s="3" customFormat="1" ht="18" customHeight="1" x14ac:dyDescent="0.2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D8" s="4"/>
      <c r="AE8" s="4"/>
    </row>
    <row r="9" spans="1:32" s="12" customFormat="1" ht="18" customHeight="1" x14ac:dyDescent="0.25">
      <c r="A9" s="8" t="s">
        <v>5</v>
      </c>
      <c r="B9" s="9"/>
      <c r="C9" s="10" t="s">
        <v>6</v>
      </c>
      <c r="D9" s="9"/>
      <c r="E9" s="9"/>
      <c r="F9" s="9"/>
      <c r="G9" s="9"/>
      <c r="H9" s="9"/>
      <c r="I9" s="9"/>
      <c r="J9" s="9"/>
      <c r="K9" s="11"/>
      <c r="L9" s="11"/>
      <c r="M9" s="11"/>
      <c r="N9" s="11"/>
      <c r="O9" s="11"/>
      <c r="P9" s="11"/>
      <c r="Q9" s="11"/>
      <c r="S9" s="13"/>
      <c r="T9" s="13"/>
      <c r="U9" s="13"/>
      <c r="V9" s="13"/>
      <c r="W9" s="13"/>
      <c r="X9" s="13"/>
      <c r="Y9" s="185"/>
      <c r="Z9" s="9"/>
      <c r="AA9" s="14"/>
      <c r="AB9" s="9"/>
      <c r="AD9" s="14"/>
      <c r="AE9" s="14"/>
    </row>
    <row r="10" spans="1:32" s="17" customFormat="1" ht="18" customHeight="1" x14ac:dyDescent="0.25">
      <c r="A10" s="15" t="s">
        <v>7</v>
      </c>
      <c r="B10" s="16"/>
      <c r="D10" s="16"/>
      <c r="F10" s="18" t="s">
        <v>8</v>
      </c>
      <c r="G10" s="16"/>
      <c r="H10" s="16"/>
      <c r="I10" s="19"/>
      <c r="J10" s="16"/>
      <c r="K10" s="20"/>
      <c r="L10" s="20"/>
      <c r="M10" s="20"/>
      <c r="N10" s="20"/>
      <c r="O10" s="20"/>
      <c r="P10" s="20"/>
      <c r="Q10" s="20"/>
      <c r="R10" s="311" t="s">
        <v>9</v>
      </c>
      <c r="S10" s="311"/>
      <c r="T10" s="256" t="s">
        <v>159</v>
      </c>
      <c r="U10" s="256"/>
      <c r="V10" s="256"/>
      <c r="W10" s="256"/>
      <c r="X10" s="21"/>
      <c r="Y10" s="185"/>
      <c r="Z10" s="16"/>
      <c r="AA10" s="22"/>
      <c r="AB10" s="16"/>
      <c r="AD10" s="22"/>
      <c r="AE10" s="22"/>
    </row>
    <row r="11" spans="1:32" s="17" customFormat="1" ht="18" customHeight="1" x14ac:dyDescent="0.25">
      <c r="A11" s="15" t="s">
        <v>10</v>
      </c>
      <c r="B11" s="16"/>
      <c r="D11" s="16"/>
      <c r="F11" s="18" t="s">
        <v>11</v>
      </c>
      <c r="G11" s="16"/>
      <c r="H11" s="16"/>
      <c r="I11" s="16"/>
      <c r="J11" s="16"/>
      <c r="K11" s="20"/>
      <c r="L11" s="20"/>
      <c r="M11" s="20"/>
      <c r="N11" s="20"/>
      <c r="O11" s="20"/>
      <c r="P11" s="20"/>
      <c r="Q11" s="20"/>
      <c r="S11" s="21"/>
      <c r="T11" s="21"/>
      <c r="U11" s="21"/>
      <c r="V11" s="21"/>
      <c r="W11" s="21"/>
      <c r="X11" s="21"/>
      <c r="Y11" s="185"/>
      <c r="Z11" s="16"/>
      <c r="AA11" s="22"/>
      <c r="AB11" s="16"/>
      <c r="AD11" s="22"/>
      <c r="AE11" s="22"/>
    </row>
    <row r="12" spans="1:32" s="17" customFormat="1" ht="18" customHeight="1" x14ac:dyDescent="0.25">
      <c r="A12" s="15" t="s">
        <v>12</v>
      </c>
      <c r="B12" s="16"/>
      <c r="D12" s="16"/>
      <c r="E12" s="19"/>
      <c r="F12" s="18" t="s">
        <v>13</v>
      </c>
      <c r="G12" s="16"/>
      <c r="H12" s="16"/>
      <c r="I12" s="16"/>
      <c r="J12" s="16"/>
      <c r="K12" s="20"/>
      <c r="L12" s="20"/>
      <c r="M12" s="20"/>
      <c r="N12" s="20"/>
      <c r="O12" s="20"/>
      <c r="P12" s="20"/>
      <c r="Q12" s="20"/>
      <c r="S12" s="21"/>
      <c r="T12" s="21"/>
      <c r="U12" s="21"/>
      <c r="V12" s="21"/>
      <c r="W12" s="21"/>
      <c r="X12" s="21"/>
      <c r="Y12" s="185"/>
      <c r="Z12" s="16"/>
      <c r="AA12" s="22"/>
      <c r="AB12" s="16"/>
      <c r="AD12" s="22"/>
      <c r="AE12" s="22"/>
      <c r="AF12" s="17" t="s">
        <v>93</v>
      </c>
    </row>
    <row r="13" spans="1:32" s="17" customFormat="1" ht="21" customHeight="1" x14ac:dyDescent="0.25">
      <c r="A13" s="16"/>
      <c r="B13" s="16"/>
      <c r="D13" s="16"/>
      <c r="E13" s="19"/>
      <c r="F13" s="16"/>
      <c r="G13" s="16"/>
      <c r="H13" s="16"/>
      <c r="I13" s="16"/>
      <c r="J13" s="16"/>
      <c r="K13" s="20"/>
      <c r="L13" s="20"/>
      <c r="M13" s="20"/>
      <c r="N13" s="20"/>
      <c r="O13" s="20"/>
      <c r="P13" s="20"/>
      <c r="Q13" s="20"/>
      <c r="S13" s="21"/>
      <c r="T13" s="21"/>
      <c r="U13" s="21"/>
      <c r="V13" s="21"/>
      <c r="W13" s="21"/>
      <c r="X13" s="21"/>
      <c r="Y13" s="185"/>
      <c r="Z13" s="16"/>
      <c r="AA13" s="22"/>
      <c r="AB13" s="16"/>
      <c r="AD13" s="22"/>
      <c r="AE13" s="22"/>
    </row>
    <row r="14" spans="1:32" s="23" customFormat="1" ht="12.75" x14ac:dyDescent="0.2">
      <c r="A14" s="298" t="s">
        <v>14</v>
      </c>
      <c r="B14" s="298" t="s">
        <v>15</v>
      </c>
      <c r="C14" s="298" t="s">
        <v>16</v>
      </c>
      <c r="D14" s="298" t="s">
        <v>17</v>
      </c>
      <c r="E14" s="298"/>
      <c r="F14" s="298"/>
      <c r="G14" s="298" t="s">
        <v>18</v>
      </c>
      <c r="H14" s="298" t="s">
        <v>19</v>
      </c>
      <c r="I14" s="298" t="s">
        <v>20</v>
      </c>
      <c r="J14" s="298" t="s">
        <v>21</v>
      </c>
      <c r="K14" s="312" t="s">
        <v>22</v>
      </c>
      <c r="L14" s="312"/>
      <c r="M14" s="312"/>
      <c r="N14" s="312" t="s">
        <v>23</v>
      </c>
      <c r="O14" s="312"/>
      <c r="P14" s="303" t="s">
        <v>24</v>
      </c>
      <c r="Q14" s="304"/>
      <c r="R14" s="298" t="s">
        <v>25</v>
      </c>
      <c r="S14" s="298"/>
      <c r="T14" s="298"/>
      <c r="U14" s="298"/>
      <c r="V14" s="298"/>
      <c r="W14" s="298"/>
      <c r="X14" s="298"/>
      <c r="Y14" s="300" t="s">
        <v>158</v>
      </c>
      <c r="Z14" s="298" t="s">
        <v>26</v>
      </c>
      <c r="AA14" s="298"/>
      <c r="AB14" s="298"/>
      <c r="AD14" s="24" t="s">
        <v>27</v>
      </c>
      <c r="AE14" s="24" t="s">
        <v>28</v>
      </c>
    </row>
    <row r="15" spans="1:32" s="23" customFormat="1" ht="27" customHeight="1" x14ac:dyDescent="0.2">
      <c r="A15" s="298"/>
      <c r="B15" s="298"/>
      <c r="C15" s="298"/>
      <c r="D15" s="25" t="s">
        <v>29</v>
      </c>
      <c r="E15" s="298" t="s">
        <v>30</v>
      </c>
      <c r="F15" s="298" t="s">
        <v>31</v>
      </c>
      <c r="G15" s="298"/>
      <c r="H15" s="298"/>
      <c r="I15" s="298"/>
      <c r="J15" s="298"/>
      <c r="K15" s="313"/>
      <c r="L15" s="313"/>
      <c r="M15" s="313"/>
      <c r="N15" s="313"/>
      <c r="O15" s="313"/>
      <c r="P15" s="305" t="s">
        <v>143</v>
      </c>
      <c r="Q15" s="305" t="s">
        <v>144</v>
      </c>
      <c r="R15" s="298"/>
      <c r="S15" s="298"/>
      <c r="T15" s="298"/>
      <c r="U15" s="298"/>
      <c r="V15" s="298"/>
      <c r="W15" s="298"/>
      <c r="X15" s="298"/>
      <c r="Y15" s="301"/>
      <c r="Z15" s="298" t="s">
        <v>32</v>
      </c>
      <c r="AA15" s="299" t="s">
        <v>33</v>
      </c>
      <c r="AB15" s="298" t="s">
        <v>34</v>
      </c>
      <c r="AD15" s="24"/>
      <c r="AE15" s="24"/>
    </row>
    <row r="16" spans="1:32" s="23" customFormat="1" ht="25.5" x14ac:dyDescent="0.2">
      <c r="A16" s="298"/>
      <c r="B16" s="298"/>
      <c r="C16" s="298"/>
      <c r="D16" s="26" t="s">
        <v>35</v>
      </c>
      <c r="E16" s="298"/>
      <c r="F16" s="298"/>
      <c r="G16" s="298"/>
      <c r="H16" s="298"/>
      <c r="I16" s="298"/>
      <c r="J16" s="298"/>
      <c r="K16" s="27" t="s">
        <v>36</v>
      </c>
      <c r="L16" s="151" t="s">
        <v>37</v>
      </c>
      <c r="M16" s="151" t="s">
        <v>41</v>
      </c>
      <c r="N16" s="27" t="s">
        <v>38</v>
      </c>
      <c r="O16" s="27" t="s">
        <v>37</v>
      </c>
      <c r="P16" s="306"/>
      <c r="Q16" s="306"/>
      <c r="R16" s="28" t="s">
        <v>39</v>
      </c>
      <c r="S16" s="27" t="s">
        <v>40</v>
      </c>
      <c r="T16" s="27" t="s">
        <v>37</v>
      </c>
      <c r="U16" s="27" t="s">
        <v>41</v>
      </c>
      <c r="V16" s="27" t="s">
        <v>42</v>
      </c>
      <c r="W16" s="27" t="s">
        <v>43</v>
      </c>
      <c r="X16" s="27" t="s">
        <v>44</v>
      </c>
      <c r="Y16" s="302"/>
      <c r="Z16" s="298"/>
      <c r="AA16" s="299"/>
      <c r="AB16" s="298"/>
      <c r="AD16" s="24"/>
      <c r="AE16" s="24"/>
    </row>
    <row r="17" spans="1:33" s="31" customFormat="1" ht="12.6" customHeight="1" x14ac:dyDescent="0.2">
      <c r="A17" s="276">
        <v>1</v>
      </c>
      <c r="B17" s="276" t="s">
        <v>45</v>
      </c>
      <c r="C17" s="289" t="s">
        <v>46</v>
      </c>
      <c r="D17" s="276" t="s">
        <v>47</v>
      </c>
      <c r="E17" s="276" t="s">
        <v>48</v>
      </c>
      <c r="F17" s="276" t="s">
        <v>48</v>
      </c>
      <c r="G17" s="276" t="s">
        <v>49</v>
      </c>
      <c r="H17" s="276">
        <v>2016</v>
      </c>
      <c r="I17" s="276" t="s">
        <v>50</v>
      </c>
      <c r="J17" s="282">
        <v>42613</v>
      </c>
      <c r="K17" s="262">
        <f>SUM(L17:M21)</f>
        <v>8100000</v>
      </c>
      <c r="L17" s="262">
        <v>4050000</v>
      </c>
      <c r="M17" s="262">
        <v>4050000</v>
      </c>
      <c r="N17" s="262">
        <v>0</v>
      </c>
      <c r="O17" s="262">
        <v>0</v>
      </c>
      <c r="P17" s="262">
        <v>4050000</v>
      </c>
      <c r="Q17" s="262">
        <v>1215000</v>
      </c>
      <c r="R17" s="29" t="s">
        <v>51</v>
      </c>
      <c r="S17" s="30">
        <f>SUM(T17:X17)</f>
        <v>8100000</v>
      </c>
      <c r="T17" s="30">
        <v>4050000</v>
      </c>
      <c r="U17" s="30">
        <v>4050000</v>
      </c>
      <c r="V17" s="30">
        <v>0</v>
      </c>
      <c r="W17" s="30">
        <v>0</v>
      </c>
      <c r="X17" s="30">
        <v>0</v>
      </c>
      <c r="Y17" s="286">
        <v>0</v>
      </c>
      <c r="Z17" s="276" t="s">
        <v>99</v>
      </c>
      <c r="AA17" s="279">
        <v>15750</v>
      </c>
      <c r="AB17" s="276"/>
      <c r="AD17" s="32"/>
      <c r="AE17" s="32">
        <v>15750</v>
      </c>
      <c r="AF17" s="31" t="s">
        <v>94</v>
      </c>
      <c r="AG17" s="31">
        <v>1.5</v>
      </c>
    </row>
    <row r="18" spans="1:33" s="31" customFormat="1" ht="12.6" customHeight="1" x14ac:dyDescent="0.2">
      <c r="A18" s="277"/>
      <c r="B18" s="277"/>
      <c r="C18" s="290"/>
      <c r="D18" s="277"/>
      <c r="E18" s="277"/>
      <c r="F18" s="277"/>
      <c r="G18" s="277"/>
      <c r="H18" s="277"/>
      <c r="I18" s="277"/>
      <c r="J18" s="283"/>
      <c r="K18" s="263"/>
      <c r="L18" s="263"/>
      <c r="M18" s="263"/>
      <c r="N18" s="263"/>
      <c r="O18" s="263"/>
      <c r="P18" s="263"/>
      <c r="Q18" s="263"/>
      <c r="R18" s="29" t="s">
        <v>52</v>
      </c>
      <c r="S18" s="30">
        <f t="shared" ref="S18:S76" si="0">SUM(T18:X18)</f>
        <v>8100000</v>
      </c>
      <c r="T18" s="30">
        <f>T17</f>
        <v>4050000</v>
      </c>
      <c r="U18" s="30">
        <f>U17</f>
        <v>4050000</v>
      </c>
      <c r="V18" s="30">
        <f>V17</f>
        <v>0</v>
      </c>
      <c r="W18" s="30">
        <f>W17</f>
        <v>0</v>
      </c>
      <c r="X18" s="30">
        <f>X17</f>
        <v>0</v>
      </c>
      <c r="Y18" s="287"/>
      <c r="Z18" s="277"/>
      <c r="AA18" s="280"/>
      <c r="AB18" s="277"/>
      <c r="AD18" s="32"/>
      <c r="AE18" s="32"/>
    </row>
    <row r="19" spans="1:33" s="191" customFormat="1" ht="12.6" customHeight="1" x14ac:dyDescent="0.2">
      <c r="A19" s="277"/>
      <c r="B19" s="277"/>
      <c r="C19" s="290"/>
      <c r="D19" s="277"/>
      <c r="E19" s="277"/>
      <c r="F19" s="277"/>
      <c r="G19" s="277"/>
      <c r="H19" s="277"/>
      <c r="I19" s="277"/>
      <c r="J19" s="283"/>
      <c r="K19" s="263"/>
      <c r="L19" s="263"/>
      <c r="M19" s="263"/>
      <c r="N19" s="263"/>
      <c r="O19" s="263"/>
      <c r="P19" s="263"/>
      <c r="Q19" s="263"/>
      <c r="R19" s="189" t="s">
        <v>53</v>
      </c>
      <c r="S19" s="190">
        <f t="shared" si="0"/>
        <v>0</v>
      </c>
      <c r="T19" s="190"/>
      <c r="U19" s="190"/>
      <c r="V19" s="190"/>
      <c r="W19" s="190"/>
      <c r="X19" s="190"/>
      <c r="Y19" s="287"/>
      <c r="Z19" s="277"/>
      <c r="AA19" s="280"/>
      <c r="AB19" s="277"/>
      <c r="AD19" s="192"/>
      <c r="AE19" s="192"/>
    </row>
    <row r="20" spans="1:33" s="31" customFormat="1" ht="12.6" customHeight="1" x14ac:dyDescent="0.2">
      <c r="A20" s="277"/>
      <c r="B20" s="277"/>
      <c r="C20" s="290"/>
      <c r="D20" s="277"/>
      <c r="E20" s="277"/>
      <c r="F20" s="277"/>
      <c r="G20" s="277"/>
      <c r="H20" s="277"/>
      <c r="I20" s="277"/>
      <c r="J20" s="283"/>
      <c r="K20" s="263"/>
      <c r="L20" s="263"/>
      <c r="M20" s="263"/>
      <c r="N20" s="263"/>
      <c r="O20" s="263"/>
      <c r="P20" s="263"/>
      <c r="Q20" s="263"/>
      <c r="R20" s="29" t="s">
        <v>54</v>
      </c>
      <c r="S20" s="30">
        <f t="shared" si="0"/>
        <v>0</v>
      </c>
      <c r="T20" s="30"/>
      <c r="U20" s="30"/>
      <c r="V20" s="30"/>
      <c r="W20" s="30"/>
      <c r="X20" s="30"/>
      <c r="Y20" s="287"/>
      <c r="Z20" s="277"/>
      <c r="AA20" s="280"/>
      <c r="AB20" s="277"/>
      <c r="AD20" s="32"/>
      <c r="AE20" s="32"/>
    </row>
    <row r="21" spans="1:33" s="31" customFormat="1" ht="12.6" customHeight="1" x14ac:dyDescent="0.2">
      <c r="A21" s="278"/>
      <c r="B21" s="278"/>
      <c r="C21" s="291"/>
      <c r="D21" s="278"/>
      <c r="E21" s="278"/>
      <c r="F21" s="278"/>
      <c r="G21" s="278"/>
      <c r="H21" s="278"/>
      <c r="I21" s="278"/>
      <c r="J21" s="284"/>
      <c r="K21" s="285"/>
      <c r="L21" s="285"/>
      <c r="M21" s="285"/>
      <c r="N21" s="285"/>
      <c r="O21" s="285"/>
      <c r="P21" s="285"/>
      <c r="Q21" s="285"/>
      <c r="R21" s="29" t="s">
        <v>55</v>
      </c>
      <c r="S21" s="30">
        <f t="shared" si="0"/>
        <v>0</v>
      </c>
      <c r="T21" s="30"/>
      <c r="U21" s="30"/>
      <c r="V21" s="30"/>
      <c r="W21" s="30"/>
      <c r="X21" s="30"/>
      <c r="Y21" s="288"/>
      <c r="Z21" s="278"/>
      <c r="AA21" s="281"/>
      <c r="AB21" s="278"/>
      <c r="AD21" s="32"/>
      <c r="AE21" s="32"/>
    </row>
    <row r="22" spans="1:33" s="31" customFormat="1" ht="12.6" customHeight="1" x14ac:dyDescent="0.2">
      <c r="A22" s="276">
        <v>2</v>
      </c>
      <c r="B22" s="276" t="s">
        <v>56</v>
      </c>
      <c r="C22" s="289" t="s">
        <v>57</v>
      </c>
      <c r="D22" s="276" t="s">
        <v>58</v>
      </c>
      <c r="E22" s="276" t="s">
        <v>59</v>
      </c>
      <c r="F22" s="276" t="s">
        <v>59</v>
      </c>
      <c r="G22" s="276" t="s">
        <v>49</v>
      </c>
      <c r="H22" s="276">
        <v>2016</v>
      </c>
      <c r="I22" s="276" t="s">
        <v>50</v>
      </c>
      <c r="J22" s="282">
        <v>42613</v>
      </c>
      <c r="K22" s="262">
        <f t="shared" ref="K22" si="1">SUM(L22:M26)</f>
        <v>1703185.44</v>
      </c>
      <c r="L22" s="273">
        <v>1192229.81</v>
      </c>
      <c r="M22" s="273">
        <v>510955.63</v>
      </c>
      <c r="N22" s="273">
        <v>0</v>
      </c>
      <c r="O22" s="273">
        <v>0</v>
      </c>
      <c r="P22" s="273">
        <v>1192229.81</v>
      </c>
      <c r="Q22" s="262"/>
      <c r="R22" s="29" t="s">
        <v>51</v>
      </c>
      <c r="S22" s="30">
        <f t="shared" si="0"/>
        <v>1703185.44</v>
      </c>
      <c r="T22" s="30">
        <v>1192229.81</v>
      </c>
      <c r="U22" s="30">
        <v>510955.63</v>
      </c>
      <c r="V22" s="30">
        <v>0</v>
      </c>
      <c r="W22" s="30">
        <v>0</v>
      </c>
      <c r="X22" s="30">
        <v>0</v>
      </c>
      <c r="Y22" s="286">
        <v>0</v>
      </c>
      <c r="Z22" s="276" t="s">
        <v>100</v>
      </c>
      <c r="AA22" s="295">
        <v>1369</v>
      </c>
      <c r="AB22" s="276"/>
      <c r="AD22" s="32">
        <v>1369</v>
      </c>
      <c r="AE22" s="32"/>
      <c r="AF22" s="31" t="s">
        <v>94</v>
      </c>
      <c r="AG22" s="31">
        <v>1.5</v>
      </c>
    </row>
    <row r="23" spans="1:33" s="31" customFormat="1" ht="12.6" customHeight="1" x14ac:dyDescent="0.2">
      <c r="A23" s="277"/>
      <c r="B23" s="277"/>
      <c r="C23" s="290"/>
      <c r="D23" s="277"/>
      <c r="E23" s="277"/>
      <c r="F23" s="277"/>
      <c r="G23" s="277"/>
      <c r="H23" s="277"/>
      <c r="I23" s="277"/>
      <c r="J23" s="283"/>
      <c r="K23" s="263"/>
      <c r="L23" s="274"/>
      <c r="M23" s="274"/>
      <c r="N23" s="274"/>
      <c r="O23" s="274"/>
      <c r="P23" s="274"/>
      <c r="Q23" s="263"/>
      <c r="R23" s="29" t="s">
        <v>52</v>
      </c>
      <c r="S23" s="30">
        <f t="shared" si="0"/>
        <v>1703185.44</v>
      </c>
      <c r="T23" s="30">
        <f>T22</f>
        <v>1192229.81</v>
      </c>
      <c r="U23" s="30">
        <f>U22</f>
        <v>510955.63</v>
      </c>
      <c r="V23" s="30">
        <f>V22</f>
        <v>0</v>
      </c>
      <c r="W23" s="30">
        <f>W22</f>
        <v>0</v>
      </c>
      <c r="X23" s="30">
        <f>X22</f>
        <v>0</v>
      </c>
      <c r="Y23" s="287"/>
      <c r="Z23" s="277"/>
      <c r="AA23" s="296"/>
      <c r="AB23" s="277"/>
      <c r="AC23" s="32" t="s">
        <v>60</v>
      </c>
      <c r="AD23" s="32"/>
      <c r="AE23" s="32"/>
    </row>
    <row r="24" spans="1:33" s="191" customFormat="1" ht="12.6" customHeight="1" x14ac:dyDescent="0.2">
      <c r="A24" s="277"/>
      <c r="B24" s="277"/>
      <c r="C24" s="290"/>
      <c r="D24" s="277"/>
      <c r="E24" s="277"/>
      <c r="F24" s="277"/>
      <c r="G24" s="277"/>
      <c r="H24" s="277"/>
      <c r="I24" s="277"/>
      <c r="J24" s="283"/>
      <c r="K24" s="263"/>
      <c r="L24" s="274"/>
      <c r="M24" s="274"/>
      <c r="N24" s="274"/>
      <c r="O24" s="274"/>
      <c r="P24" s="274"/>
      <c r="Q24" s="263"/>
      <c r="R24" s="189" t="s">
        <v>53</v>
      </c>
      <c r="S24" s="190">
        <f t="shared" si="0"/>
        <v>0</v>
      </c>
      <c r="T24" s="190"/>
      <c r="U24" s="190"/>
      <c r="V24" s="190"/>
      <c r="W24" s="190"/>
      <c r="X24" s="190"/>
      <c r="Y24" s="287"/>
      <c r="Z24" s="277"/>
      <c r="AA24" s="296"/>
      <c r="AB24" s="277"/>
      <c r="AC24" s="192">
        <f>AD22/4</f>
        <v>342.25</v>
      </c>
      <c r="AD24" s="192"/>
      <c r="AE24" s="192"/>
    </row>
    <row r="25" spans="1:33" s="31" customFormat="1" ht="12.6" customHeight="1" x14ac:dyDescent="0.2">
      <c r="A25" s="277"/>
      <c r="B25" s="277"/>
      <c r="C25" s="290"/>
      <c r="D25" s="277"/>
      <c r="E25" s="277"/>
      <c r="F25" s="277"/>
      <c r="G25" s="277"/>
      <c r="H25" s="277"/>
      <c r="I25" s="277"/>
      <c r="J25" s="283"/>
      <c r="K25" s="263"/>
      <c r="L25" s="274"/>
      <c r="M25" s="274"/>
      <c r="N25" s="274"/>
      <c r="O25" s="274"/>
      <c r="P25" s="274"/>
      <c r="Q25" s="263"/>
      <c r="R25" s="29" t="s">
        <v>54</v>
      </c>
      <c r="S25" s="30">
        <f t="shared" si="0"/>
        <v>0</v>
      </c>
      <c r="T25" s="30"/>
      <c r="U25" s="30"/>
      <c r="V25" s="30"/>
      <c r="W25" s="30"/>
      <c r="X25" s="30"/>
      <c r="Y25" s="287"/>
      <c r="Z25" s="277"/>
      <c r="AA25" s="296"/>
      <c r="AB25" s="277"/>
      <c r="AD25" s="32"/>
      <c r="AE25" s="32"/>
    </row>
    <row r="26" spans="1:33" s="31" customFormat="1" ht="12.6" customHeight="1" x14ac:dyDescent="0.2">
      <c r="A26" s="278"/>
      <c r="B26" s="278"/>
      <c r="C26" s="291"/>
      <c r="D26" s="278"/>
      <c r="E26" s="278"/>
      <c r="F26" s="278"/>
      <c r="G26" s="278"/>
      <c r="H26" s="278"/>
      <c r="I26" s="278"/>
      <c r="J26" s="284"/>
      <c r="K26" s="285"/>
      <c r="L26" s="275"/>
      <c r="M26" s="275"/>
      <c r="N26" s="275"/>
      <c r="O26" s="275"/>
      <c r="P26" s="275"/>
      <c r="Q26" s="285"/>
      <c r="R26" s="29" t="s">
        <v>55</v>
      </c>
      <c r="S26" s="30">
        <f t="shared" si="0"/>
        <v>0</v>
      </c>
      <c r="T26" s="30"/>
      <c r="U26" s="30"/>
      <c r="V26" s="30"/>
      <c r="W26" s="30"/>
      <c r="X26" s="30"/>
      <c r="Y26" s="288"/>
      <c r="Z26" s="278"/>
      <c r="AA26" s="297"/>
      <c r="AB26" s="278"/>
      <c r="AD26" s="32"/>
      <c r="AE26" s="32"/>
    </row>
    <row r="27" spans="1:33" s="31" customFormat="1" ht="12.6" customHeight="1" x14ac:dyDescent="0.2">
      <c r="A27" s="276">
        <v>3</v>
      </c>
      <c r="B27" s="276" t="s">
        <v>61</v>
      </c>
      <c r="C27" s="289" t="s">
        <v>62</v>
      </c>
      <c r="D27" s="276" t="s">
        <v>63</v>
      </c>
      <c r="E27" s="276" t="s">
        <v>64</v>
      </c>
      <c r="F27" s="276" t="s">
        <v>64</v>
      </c>
      <c r="G27" s="276" t="s">
        <v>49</v>
      </c>
      <c r="H27" s="276">
        <v>2016</v>
      </c>
      <c r="I27" s="276" t="s">
        <v>50</v>
      </c>
      <c r="J27" s="282">
        <v>42613</v>
      </c>
      <c r="K27" s="262">
        <f t="shared" ref="K27" si="2">SUM(L27:M31)</f>
        <v>2000000</v>
      </c>
      <c r="L27" s="262">
        <v>1100000</v>
      </c>
      <c r="M27" s="262">
        <v>900000</v>
      </c>
      <c r="N27" s="262">
        <v>0</v>
      </c>
      <c r="O27" s="262">
        <v>0</v>
      </c>
      <c r="P27" s="262">
        <v>1100000</v>
      </c>
      <c r="Q27" s="262">
        <v>270000</v>
      </c>
      <c r="R27" s="29" t="s">
        <v>51</v>
      </c>
      <c r="S27" s="30">
        <f t="shared" si="0"/>
        <v>2000000</v>
      </c>
      <c r="T27" s="30">
        <v>1100000</v>
      </c>
      <c r="U27" s="30">
        <v>900000</v>
      </c>
      <c r="V27" s="30">
        <v>0</v>
      </c>
      <c r="W27" s="30">
        <v>0</v>
      </c>
      <c r="X27" s="30">
        <v>0</v>
      </c>
      <c r="Y27" s="286">
        <v>0</v>
      </c>
      <c r="Z27" s="276" t="s">
        <v>99</v>
      </c>
      <c r="AA27" s="279">
        <v>23670</v>
      </c>
      <c r="AB27" s="276"/>
      <c r="AD27" s="32"/>
      <c r="AE27" s="32">
        <v>23670</v>
      </c>
      <c r="AF27" s="31" t="s">
        <v>65</v>
      </c>
      <c r="AG27" s="31">
        <v>1</v>
      </c>
    </row>
    <row r="28" spans="1:33" s="31" customFormat="1" ht="12.6" customHeight="1" x14ac:dyDescent="0.2">
      <c r="A28" s="277"/>
      <c r="B28" s="277"/>
      <c r="C28" s="290"/>
      <c r="D28" s="277"/>
      <c r="E28" s="277"/>
      <c r="F28" s="277"/>
      <c r="G28" s="277"/>
      <c r="H28" s="277"/>
      <c r="I28" s="277"/>
      <c r="J28" s="283"/>
      <c r="K28" s="263"/>
      <c r="L28" s="263"/>
      <c r="M28" s="263"/>
      <c r="N28" s="263"/>
      <c r="O28" s="263"/>
      <c r="P28" s="263"/>
      <c r="Q28" s="263"/>
      <c r="R28" s="29" t="s">
        <v>52</v>
      </c>
      <c r="S28" s="30">
        <f t="shared" si="0"/>
        <v>2000000</v>
      </c>
      <c r="T28" s="30">
        <f>T27</f>
        <v>1100000</v>
      </c>
      <c r="U28" s="30">
        <f>U27</f>
        <v>900000</v>
      </c>
      <c r="V28" s="30">
        <f>V27</f>
        <v>0</v>
      </c>
      <c r="W28" s="30">
        <f>W27</f>
        <v>0</v>
      </c>
      <c r="X28" s="30">
        <f>X27</f>
        <v>0</v>
      </c>
      <c r="Y28" s="287"/>
      <c r="Z28" s="277"/>
      <c r="AA28" s="280"/>
      <c r="AB28" s="277"/>
      <c r="AD28" s="32"/>
      <c r="AE28" s="32"/>
    </row>
    <row r="29" spans="1:33" s="191" customFormat="1" ht="12.6" customHeight="1" x14ac:dyDescent="0.2">
      <c r="A29" s="277"/>
      <c r="B29" s="277"/>
      <c r="C29" s="290"/>
      <c r="D29" s="277"/>
      <c r="E29" s="277"/>
      <c r="F29" s="277"/>
      <c r="G29" s="277"/>
      <c r="H29" s="277"/>
      <c r="I29" s="277"/>
      <c r="J29" s="283"/>
      <c r="K29" s="263"/>
      <c r="L29" s="263"/>
      <c r="M29" s="263"/>
      <c r="N29" s="263"/>
      <c r="O29" s="263"/>
      <c r="P29" s="263"/>
      <c r="Q29" s="263"/>
      <c r="R29" s="189" t="s">
        <v>53</v>
      </c>
      <c r="S29" s="190">
        <f t="shared" si="0"/>
        <v>0</v>
      </c>
      <c r="T29" s="190"/>
      <c r="U29" s="190"/>
      <c r="V29" s="190"/>
      <c r="W29" s="190"/>
      <c r="X29" s="190"/>
      <c r="Y29" s="287"/>
      <c r="Z29" s="277"/>
      <c r="AA29" s="280"/>
      <c r="AB29" s="277"/>
      <c r="AD29" s="192"/>
      <c r="AE29" s="192"/>
    </row>
    <row r="30" spans="1:33" s="31" customFormat="1" ht="12.6" customHeight="1" x14ac:dyDescent="0.2">
      <c r="A30" s="277"/>
      <c r="B30" s="277"/>
      <c r="C30" s="290"/>
      <c r="D30" s="277"/>
      <c r="E30" s="277"/>
      <c r="F30" s="277"/>
      <c r="G30" s="277"/>
      <c r="H30" s="277"/>
      <c r="I30" s="277"/>
      <c r="J30" s="283"/>
      <c r="K30" s="263"/>
      <c r="L30" s="263"/>
      <c r="M30" s="263"/>
      <c r="N30" s="263"/>
      <c r="O30" s="263"/>
      <c r="P30" s="263"/>
      <c r="Q30" s="263"/>
      <c r="R30" s="29" t="s">
        <v>54</v>
      </c>
      <c r="S30" s="30">
        <f t="shared" si="0"/>
        <v>0</v>
      </c>
      <c r="T30" s="30"/>
      <c r="U30" s="30"/>
      <c r="V30" s="30"/>
      <c r="W30" s="30"/>
      <c r="X30" s="30"/>
      <c r="Y30" s="287"/>
      <c r="Z30" s="277"/>
      <c r="AA30" s="280"/>
      <c r="AB30" s="277"/>
      <c r="AD30" s="32"/>
      <c r="AE30" s="32"/>
    </row>
    <row r="31" spans="1:33" s="31" customFormat="1" ht="12.6" customHeight="1" x14ac:dyDescent="0.2">
      <c r="A31" s="278"/>
      <c r="B31" s="278"/>
      <c r="C31" s="291"/>
      <c r="D31" s="278"/>
      <c r="E31" s="278"/>
      <c r="F31" s="278"/>
      <c r="G31" s="278"/>
      <c r="H31" s="278"/>
      <c r="I31" s="278"/>
      <c r="J31" s="284"/>
      <c r="K31" s="285"/>
      <c r="L31" s="285"/>
      <c r="M31" s="285"/>
      <c r="N31" s="285"/>
      <c r="O31" s="285"/>
      <c r="P31" s="285"/>
      <c r="Q31" s="285"/>
      <c r="R31" s="29" t="s">
        <v>55</v>
      </c>
      <c r="S31" s="30">
        <f t="shared" si="0"/>
        <v>0</v>
      </c>
      <c r="T31" s="30"/>
      <c r="U31" s="30"/>
      <c r="V31" s="30"/>
      <c r="W31" s="30"/>
      <c r="X31" s="30"/>
      <c r="Y31" s="288"/>
      <c r="Z31" s="278"/>
      <c r="AA31" s="281"/>
      <c r="AB31" s="278"/>
      <c r="AD31" s="32"/>
      <c r="AE31" s="32"/>
    </row>
    <row r="32" spans="1:33" s="191" customFormat="1" ht="12.6" customHeight="1" x14ac:dyDescent="0.2">
      <c r="A32" s="267"/>
      <c r="B32" s="267" t="s">
        <v>56</v>
      </c>
      <c r="C32" s="292" t="s">
        <v>175</v>
      </c>
      <c r="D32" s="267" t="s">
        <v>176</v>
      </c>
      <c r="E32" s="267" t="s">
        <v>174</v>
      </c>
      <c r="F32" s="267" t="s">
        <v>177</v>
      </c>
      <c r="G32" s="267" t="s">
        <v>49</v>
      </c>
      <c r="H32" s="267">
        <v>2016</v>
      </c>
      <c r="I32" s="267" t="s">
        <v>50</v>
      </c>
      <c r="J32" s="270">
        <v>42613</v>
      </c>
      <c r="K32" s="273">
        <f t="shared" ref="K32" si="3">SUM(L32:M36)</f>
        <v>1280701.67</v>
      </c>
      <c r="L32" s="273">
        <v>896491.17</v>
      </c>
      <c r="M32" s="273">
        <v>384210.5</v>
      </c>
      <c r="N32" s="273">
        <v>0</v>
      </c>
      <c r="O32" s="273">
        <v>0</v>
      </c>
      <c r="P32" s="273">
        <v>896491.17</v>
      </c>
      <c r="Q32" s="273"/>
      <c r="R32" s="189" t="s">
        <v>51</v>
      </c>
      <c r="S32" s="190">
        <f t="shared" si="0"/>
        <v>1280701.67</v>
      </c>
      <c r="T32" s="190">
        <v>896491.17</v>
      </c>
      <c r="U32" s="190">
        <v>384210.5</v>
      </c>
      <c r="V32" s="190">
        <v>0</v>
      </c>
      <c r="W32" s="190">
        <v>0</v>
      </c>
      <c r="X32" s="190">
        <v>0</v>
      </c>
      <c r="Y32" s="314">
        <v>0</v>
      </c>
      <c r="Z32" s="267" t="s">
        <v>100</v>
      </c>
      <c r="AA32" s="295">
        <v>882</v>
      </c>
      <c r="AB32" s="236"/>
      <c r="AD32" s="192"/>
      <c r="AE32" s="192"/>
    </row>
    <row r="33" spans="1:33" s="191" customFormat="1" ht="12.6" customHeight="1" x14ac:dyDescent="0.2">
      <c r="A33" s="268"/>
      <c r="B33" s="268"/>
      <c r="C33" s="293"/>
      <c r="D33" s="268"/>
      <c r="E33" s="268"/>
      <c r="F33" s="268"/>
      <c r="G33" s="268"/>
      <c r="H33" s="268"/>
      <c r="I33" s="268"/>
      <c r="J33" s="271"/>
      <c r="K33" s="274"/>
      <c r="L33" s="274"/>
      <c r="M33" s="274"/>
      <c r="N33" s="274"/>
      <c r="O33" s="274"/>
      <c r="P33" s="274"/>
      <c r="Q33" s="274"/>
      <c r="R33" s="189" t="s">
        <v>52</v>
      </c>
      <c r="S33" s="190">
        <f t="shared" si="0"/>
        <v>0</v>
      </c>
      <c r="T33" s="190">
        <v>0</v>
      </c>
      <c r="U33" s="190">
        <v>0</v>
      </c>
      <c r="V33" s="190">
        <f>V32</f>
        <v>0</v>
      </c>
      <c r="W33" s="190">
        <f>W32</f>
        <v>0</v>
      </c>
      <c r="X33" s="190">
        <f>X32</f>
        <v>0</v>
      </c>
      <c r="Y33" s="315"/>
      <c r="Z33" s="268"/>
      <c r="AA33" s="296"/>
      <c r="AB33" s="236"/>
      <c r="AD33" s="192">
        <v>882</v>
      </c>
      <c r="AF33" s="192" t="s">
        <v>181</v>
      </c>
      <c r="AG33" s="191">
        <v>2238</v>
      </c>
    </row>
    <row r="34" spans="1:33" s="191" customFormat="1" ht="12.6" customHeight="1" x14ac:dyDescent="0.2">
      <c r="A34" s="268"/>
      <c r="B34" s="268"/>
      <c r="C34" s="293"/>
      <c r="D34" s="268"/>
      <c r="E34" s="268"/>
      <c r="F34" s="268"/>
      <c r="G34" s="268"/>
      <c r="H34" s="268"/>
      <c r="I34" s="268"/>
      <c r="J34" s="271"/>
      <c r="K34" s="274"/>
      <c r="L34" s="274"/>
      <c r="M34" s="274"/>
      <c r="N34" s="274"/>
      <c r="O34" s="274"/>
      <c r="P34" s="274"/>
      <c r="Q34" s="274"/>
      <c r="R34" s="189" t="s">
        <v>53</v>
      </c>
      <c r="S34" s="190"/>
      <c r="T34" s="190"/>
      <c r="U34" s="190"/>
      <c r="V34" s="190"/>
      <c r="W34" s="190"/>
      <c r="X34" s="190"/>
      <c r="Y34" s="315"/>
      <c r="Z34" s="268"/>
      <c r="AA34" s="296"/>
      <c r="AB34" s="236"/>
      <c r="AD34" s="192"/>
      <c r="AF34" s="192" t="s">
        <v>182</v>
      </c>
      <c r="AG34" s="191">
        <v>205</v>
      </c>
    </row>
    <row r="35" spans="1:33" s="191" customFormat="1" ht="12.6" customHeight="1" x14ac:dyDescent="0.2">
      <c r="A35" s="268"/>
      <c r="B35" s="268"/>
      <c r="C35" s="293"/>
      <c r="D35" s="268"/>
      <c r="E35" s="268"/>
      <c r="F35" s="268"/>
      <c r="G35" s="268"/>
      <c r="H35" s="268"/>
      <c r="I35" s="268"/>
      <c r="J35" s="271"/>
      <c r="K35" s="274"/>
      <c r="L35" s="274"/>
      <c r="M35" s="274"/>
      <c r="N35" s="274"/>
      <c r="O35" s="274"/>
      <c r="P35" s="274"/>
      <c r="Q35" s="274"/>
      <c r="R35" s="189" t="s">
        <v>54</v>
      </c>
      <c r="S35" s="190"/>
      <c r="T35" s="190"/>
      <c r="U35" s="190"/>
      <c r="V35" s="190"/>
      <c r="W35" s="190"/>
      <c r="X35" s="190"/>
      <c r="Y35" s="315"/>
      <c r="Z35" s="268"/>
      <c r="AA35" s="296"/>
      <c r="AB35" s="236"/>
      <c r="AD35" s="192"/>
      <c r="AE35" s="192"/>
    </row>
    <row r="36" spans="1:33" s="191" customFormat="1" ht="12.6" customHeight="1" x14ac:dyDescent="0.2">
      <c r="A36" s="269"/>
      <c r="B36" s="269"/>
      <c r="C36" s="294"/>
      <c r="D36" s="269"/>
      <c r="E36" s="269"/>
      <c r="F36" s="269"/>
      <c r="G36" s="269"/>
      <c r="H36" s="269"/>
      <c r="I36" s="269"/>
      <c r="J36" s="272"/>
      <c r="K36" s="275"/>
      <c r="L36" s="275"/>
      <c r="M36" s="275"/>
      <c r="N36" s="275"/>
      <c r="O36" s="275"/>
      <c r="P36" s="275"/>
      <c r="Q36" s="275"/>
      <c r="R36" s="189" t="s">
        <v>55</v>
      </c>
      <c r="S36" s="190"/>
      <c r="T36" s="190"/>
      <c r="U36" s="190"/>
      <c r="V36" s="190"/>
      <c r="W36" s="190"/>
      <c r="X36" s="190"/>
      <c r="Y36" s="316"/>
      <c r="Z36" s="269"/>
      <c r="AA36" s="297"/>
      <c r="AB36" s="236"/>
      <c r="AD36" s="192"/>
      <c r="AE36" s="192"/>
    </row>
    <row r="37" spans="1:33" s="31" customFormat="1" ht="12.6" customHeight="1" x14ac:dyDescent="0.2">
      <c r="A37" s="276">
        <v>11</v>
      </c>
      <c r="B37" s="276" t="s">
        <v>61</v>
      </c>
      <c r="C37" s="289" t="s">
        <v>66</v>
      </c>
      <c r="D37" s="276" t="s">
        <v>67</v>
      </c>
      <c r="E37" s="276" t="s">
        <v>68</v>
      </c>
      <c r="F37" s="276" t="s">
        <v>68</v>
      </c>
      <c r="G37" s="276" t="s">
        <v>49</v>
      </c>
      <c r="H37" s="276">
        <v>2016</v>
      </c>
      <c r="I37" s="276" t="s">
        <v>69</v>
      </c>
      <c r="J37" s="282">
        <v>42613</v>
      </c>
      <c r="K37" s="262">
        <f t="shared" ref="K37" si="4">SUM(L37:M41)</f>
        <v>3217800</v>
      </c>
      <c r="L37" s="262">
        <v>1287120</v>
      </c>
      <c r="M37" s="262">
        <v>1930680</v>
      </c>
      <c r="N37" s="262">
        <v>0</v>
      </c>
      <c r="O37" s="262">
        <v>0</v>
      </c>
      <c r="P37" s="262">
        <v>1287120</v>
      </c>
      <c r="Q37" s="262"/>
      <c r="R37" s="29" t="s">
        <v>51</v>
      </c>
      <c r="S37" s="30">
        <f t="shared" si="0"/>
        <v>3217800</v>
      </c>
      <c r="T37" s="30">
        <v>1287120</v>
      </c>
      <c r="U37" s="30">
        <v>1930680</v>
      </c>
      <c r="V37" s="30">
        <v>0</v>
      </c>
      <c r="W37" s="30">
        <v>0</v>
      </c>
      <c r="X37" s="30">
        <v>0</v>
      </c>
      <c r="Y37" s="286">
        <v>0</v>
      </c>
      <c r="Z37" s="276" t="s">
        <v>99</v>
      </c>
      <c r="AA37" s="279">
        <v>9170</v>
      </c>
      <c r="AB37" s="276"/>
      <c r="AD37" s="32"/>
      <c r="AE37" s="32">
        <v>9170</v>
      </c>
      <c r="AF37" s="31" t="s">
        <v>95</v>
      </c>
      <c r="AG37" s="31">
        <v>2</v>
      </c>
    </row>
    <row r="38" spans="1:33" s="31" customFormat="1" ht="12.6" customHeight="1" x14ac:dyDescent="0.2">
      <c r="A38" s="277"/>
      <c r="B38" s="277"/>
      <c r="C38" s="290"/>
      <c r="D38" s="277"/>
      <c r="E38" s="277"/>
      <c r="F38" s="277"/>
      <c r="G38" s="277"/>
      <c r="H38" s="277"/>
      <c r="I38" s="277"/>
      <c r="J38" s="283"/>
      <c r="K38" s="263"/>
      <c r="L38" s="263"/>
      <c r="M38" s="263"/>
      <c r="N38" s="263"/>
      <c r="O38" s="263"/>
      <c r="P38" s="263"/>
      <c r="Q38" s="263"/>
      <c r="R38" s="29" t="s">
        <v>52</v>
      </c>
      <c r="S38" s="30">
        <f t="shared" si="0"/>
        <v>3217800</v>
      </c>
      <c r="T38" s="30">
        <f>T37</f>
        <v>1287120</v>
      </c>
      <c r="U38" s="30">
        <f>U37</f>
        <v>1930680</v>
      </c>
      <c r="V38" s="30">
        <f>V37</f>
        <v>0</v>
      </c>
      <c r="W38" s="30">
        <f>W37</f>
        <v>0</v>
      </c>
      <c r="X38" s="30">
        <f>X37</f>
        <v>0</v>
      </c>
      <c r="Y38" s="287"/>
      <c r="Z38" s="277"/>
      <c r="AA38" s="280"/>
      <c r="AB38" s="277"/>
      <c r="AD38" s="32"/>
      <c r="AE38" s="32"/>
    </row>
    <row r="39" spans="1:33" s="191" customFormat="1" ht="12.6" customHeight="1" x14ac:dyDescent="0.2">
      <c r="A39" s="277"/>
      <c r="B39" s="277"/>
      <c r="C39" s="290"/>
      <c r="D39" s="277"/>
      <c r="E39" s="277"/>
      <c r="F39" s="277"/>
      <c r="G39" s="277"/>
      <c r="H39" s="277"/>
      <c r="I39" s="277"/>
      <c r="J39" s="283"/>
      <c r="K39" s="263"/>
      <c r="L39" s="263"/>
      <c r="M39" s="263"/>
      <c r="N39" s="263"/>
      <c r="O39" s="263"/>
      <c r="P39" s="263"/>
      <c r="Q39" s="263"/>
      <c r="R39" s="189" t="s">
        <v>53</v>
      </c>
      <c r="S39" s="190">
        <f t="shared" si="0"/>
        <v>2902364.51</v>
      </c>
      <c r="T39" s="190">
        <v>1160945.8</v>
      </c>
      <c r="U39" s="190">
        <v>1741418.71</v>
      </c>
      <c r="V39" s="190">
        <v>0</v>
      </c>
      <c r="W39" s="190">
        <v>0</v>
      </c>
      <c r="X39" s="190">
        <v>0</v>
      </c>
      <c r="Y39" s="287"/>
      <c r="Z39" s="277"/>
      <c r="AA39" s="280"/>
      <c r="AB39" s="277"/>
      <c r="AD39" s="192"/>
      <c r="AE39" s="192"/>
    </row>
    <row r="40" spans="1:33" s="31" customFormat="1" ht="12.6" customHeight="1" x14ac:dyDescent="0.2">
      <c r="A40" s="277"/>
      <c r="B40" s="277"/>
      <c r="C40" s="290"/>
      <c r="D40" s="277"/>
      <c r="E40" s="277"/>
      <c r="F40" s="277"/>
      <c r="G40" s="277"/>
      <c r="H40" s="277"/>
      <c r="I40" s="277"/>
      <c r="J40" s="283"/>
      <c r="K40" s="263"/>
      <c r="L40" s="263"/>
      <c r="M40" s="263"/>
      <c r="N40" s="263"/>
      <c r="O40" s="263"/>
      <c r="P40" s="263"/>
      <c r="Q40" s="263"/>
      <c r="R40" s="29" t="s">
        <v>54</v>
      </c>
      <c r="S40" s="30">
        <f t="shared" si="0"/>
        <v>0</v>
      </c>
      <c r="T40" s="30"/>
      <c r="U40" s="30"/>
      <c r="V40" s="30"/>
      <c r="W40" s="30"/>
      <c r="X40" s="30"/>
      <c r="Y40" s="287"/>
      <c r="Z40" s="277"/>
      <c r="AA40" s="280"/>
      <c r="AB40" s="277"/>
      <c r="AD40" s="32"/>
      <c r="AE40" s="32"/>
    </row>
    <row r="41" spans="1:33" s="31" customFormat="1" ht="12.6" customHeight="1" x14ac:dyDescent="0.2">
      <c r="A41" s="278"/>
      <c r="B41" s="278"/>
      <c r="C41" s="291"/>
      <c r="D41" s="278"/>
      <c r="E41" s="278"/>
      <c r="F41" s="278"/>
      <c r="G41" s="278"/>
      <c r="H41" s="278"/>
      <c r="I41" s="278"/>
      <c r="J41" s="284"/>
      <c r="K41" s="285"/>
      <c r="L41" s="285"/>
      <c r="M41" s="285"/>
      <c r="N41" s="285"/>
      <c r="O41" s="285"/>
      <c r="P41" s="285"/>
      <c r="Q41" s="285"/>
      <c r="R41" s="29" t="s">
        <v>55</v>
      </c>
      <c r="S41" s="30">
        <f t="shared" si="0"/>
        <v>0</v>
      </c>
      <c r="T41" s="30"/>
      <c r="U41" s="30"/>
      <c r="V41" s="30"/>
      <c r="W41" s="30"/>
      <c r="X41" s="30"/>
      <c r="Y41" s="288"/>
      <c r="Z41" s="278"/>
      <c r="AA41" s="281"/>
      <c r="AB41" s="278"/>
      <c r="AD41" s="32"/>
      <c r="AE41" s="32"/>
    </row>
    <row r="42" spans="1:33" s="31" customFormat="1" ht="12.6" customHeight="1" x14ac:dyDescent="0.2">
      <c r="A42" s="276">
        <v>16</v>
      </c>
      <c r="B42" s="276" t="s">
        <v>45</v>
      </c>
      <c r="C42" s="289" t="s">
        <v>70</v>
      </c>
      <c r="D42" s="276" t="s">
        <v>47</v>
      </c>
      <c r="E42" s="276" t="s">
        <v>48</v>
      </c>
      <c r="F42" s="276" t="s">
        <v>48</v>
      </c>
      <c r="G42" s="276" t="s">
        <v>49</v>
      </c>
      <c r="H42" s="276">
        <v>2016</v>
      </c>
      <c r="I42" s="276" t="s">
        <v>71</v>
      </c>
      <c r="J42" s="282">
        <v>42613</v>
      </c>
      <c r="K42" s="262">
        <f t="shared" ref="K42" si="5">SUM(L42:M46)</f>
        <v>1200000</v>
      </c>
      <c r="L42" s="262">
        <v>480000</v>
      </c>
      <c r="M42" s="262">
        <v>720000</v>
      </c>
      <c r="N42" s="262">
        <v>0</v>
      </c>
      <c r="O42" s="262">
        <v>0</v>
      </c>
      <c r="P42" s="262">
        <v>480000</v>
      </c>
      <c r="Q42" s="262"/>
      <c r="R42" s="29" t="s">
        <v>51</v>
      </c>
      <c r="S42" s="30">
        <f t="shared" si="0"/>
        <v>1200000</v>
      </c>
      <c r="T42" s="30">
        <v>480000</v>
      </c>
      <c r="U42" s="30">
        <v>720000</v>
      </c>
      <c r="V42" s="30">
        <v>0</v>
      </c>
      <c r="W42" s="30">
        <v>0</v>
      </c>
      <c r="X42" s="30">
        <v>0</v>
      </c>
      <c r="Y42" s="286">
        <v>0</v>
      </c>
      <c r="Z42" s="276" t="s">
        <v>99</v>
      </c>
      <c r="AA42" s="279">
        <v>357031</v>
      </c>
      <c r="AB42" s="276"/>
      <c r="AD42" s="32"/>
      <c r="AE42" s="32">
        <v>357031</v>
      </c>
      <c r="AF42" s="31" t="s">
        <v>96</v>
      </c>
      <c r="AG42" s="31">
        <v>4</v>
      </c>
    </row>
    <row r="43" spans="1:33" s="31" customFormat="1" ht="12.6" customHeight="1" x14ac:dyDescent="0.2">
      <c r="A43" s="277"/>
      <c r="B43" s="277"/>
      <c r="C43" s="290"/>
      <c r="D43" s="277"/>
      <c r="E43" s="277"/>
      <c r="F43" s="277"/>
      <c r="G43" s="277"/>
      <c r="H43" s="277"/>
      <c r="I43" s="277"/>
      <c r="J43" s="283"/>
      <c r="K43" s="263"/>
      <c r="L43" s="263"/>
      <c r="M43" s="263"/>
      <c r="N43" s="263"/>
      <c r="O43" s="263"/>
      <c r="P43" s="263"/>
      <c r="Q43" s="263"/>
      <c r="R43" s="29" t="s">
        <v>52</v>
      </c>
      <c r="S43" s="30">
        <f t="shared" si="0"/>
        <v>1200000</v>
      </c>
      <c r="T43" s="30">
        <f>T42</f>
        <v>480000</v>
      </c>
      <c r="U43" s="30">
        <f>U42</f>
        <v>720000</v>
      </c>
      <c r="V43" s="30">
        <f>V42</f>
        <v>0</v>
      </c>
      <c r="W43" s="30">
        <f>W42</f>
        <v>0</v>
      </c>
      <c r="X43" s="30">
        <f>X42</f>
        <v>0</v>
      </c>
      <c r="Y43" s="287"/>
      <c r="Z43" s="277"/>
      <c r="AA43" s="280"/>
      <c r="AB43" s="277"/>
      <c r="AD43" s="32"/>
      <c r="AE43" s="32"/>
    </row>
    <row r="44" spans="1:33" s="191" customFormat="1" ht="12.6" customHeight="1" x14ac:dyDescent="0.2">
      <c r="A44" s="277"/>
      <c r="B44" s="277"/>
      <c r="C44" s="290"/>
      <c r="D44" s="277"/>
      <c r="E44" s="277"/>
      <c r="F44" s="277"/>
      <c r="G44" s="277"/>
      <c r="H44" s="277"/>
      <c r="I44" s="277"/>
      <c r="J44" s="283"/>
      <c r="K44" s="263"/>
      <c r="L44" s="263"/>
      <c r="M44" s="263"/>
      <c r="N44" s="263"/>
      <c r="O44" s="263"/>
      <c r="P44" s="263"/>
      <c r="Q44" s="263"/>
      <c r="R44" s="189" t="s">
        <v>53</v>
      </c>
      <c r="S44" s="190">
        <f t="shared" si="0"/>
        <v>0</v>
      </c>
      <c r="T44" s="190"/>
      <c r="U44" s="190"/>
      <c r="V44" s="190"/>
      <c r="W44" s="190"/>
      <c r="X44" s="190"/>
      <c r="Y44" s="287"/>
      <c r="Z44" s="277"/>
      <c r="AA44" s="280"/>
      <c r="AB44" s="277"/>
      <c r="AD44" s="192"/>
      <c r="AE44" s="192"/>
    </row>
    <row r="45" spans="1:33" s="31" customFormat="1" ht="12.6" customHeight="1" x14ac:dyDescent="0.2">
      <c r="A45" s="277"/>
      <c r="B45" s="277"/>
      <c r="C45" s="290"/>
      <c r="D45" s="277"/>
      <c r="E45" s="277"/>
      <c r="F45" s="277"/>
      <c r="G45" s="277"/>
      <c r="H45" s="277"/>
      <c r="I45" s="277"/>
      <c r="J45" s="283"/>
      <c r="K45" s="263"/>
      <c r="L45" s="263"/>
      <c r="M45" s="263"/>
      <c r="N45" s="263"/>
      <c r="O45" s="263"/>
      <c r="P45" s="263"/>
      <c r="Q45" s="263"/>
      <c r="R45" s="29" t="s">
        <v>54</v>
      </c>
      <c r="S45" s="30">
        <f t="shared" si="0"/>
        <v>0</v>
      </c>
      <c r="T45" s="30"/>
      <c r="U45" s="30"/>
      <c r="V45" s="30"/>
      <c r="W45" s="30"/>
      <c r="X45" s="30"/>
      <c r="Y45" s="287"/>
      <c r="Z45" s="277"/>
      <c r="AA45" s="280"/>
      <c r="AB45" s="277"/>
      <c r="AD45" s="32"/>
      <c r="AE45" s="32"/>
    </row>
    <row r="46" spans="1:33" s="31" customFormat="1" ht="12.6" customHeight="1" x14ac:dyDescent="0.2">
      <c r="A46" s="278"/>
      <c r="B46" s="278"/>
      <c r="C46" s="291"/>
      <c r="D46" s="278"/>
      <c r="E46" s="278"/>
      <c r="F46" s="278"/>
      <c r="G46" s="278"/>
      <c r="H46" s="278"/>
      <c r="I46" s="278"/>
      <c r="J46" s="284"/>
      <c r="K46" s="285"/>
      <c r="L46" s="285"/>
      <c r="M46" s="285"/>
      <c r="N46" s="285"/>
      <c r="O46" s="285"/>
      <c r="P46" s="285"/>
      <c r="Q46" s="285"/>
      <c r="R46" s="29" t="s">
        <v>55</v>
      </c>
      <c r="S46" s="30">
        <f t="shared" si="0"/>
        <v>0</v>
      </c>
      <c r="T46" s="30"/>
      <c r="U46" s="30"/>
      <c r="V46" s="30"/>
      <c r="W46" s="30"/>
      <c r="X46" s="30"/>
      <c r="Y46" s="288"/>
      <c r="Z46" s="278"/>
      <c r="AA46" s="281"/>
      <c r="AB46" s="278"/>
      <c r="AD46" s="32"/>
      <c r="AE46" s="32"/>
    </row>
    <row r="47" spans="1:33" s="31" customFormat="1" ht="12.75" customHeight="1" x14ac:dyDescent="0.2">
      <c r="A47" s="276">
        <v>22</v>
      </c>
      <c r="B47" s="276" t="s">
        <v>61</v>
      </c>
      <c r="C47" s="289" t="s">
        <v>72</v>
      </c>
      <c r="D47" s="276" t="s">
        <v>73</v>
      </c>
      <c r="E47" s="276" t="s">
        <v>64</v>
      </c>
      <c r="F47" s="276" t="s">
        <v>74</v>
      </c>
      <c r="G47" s="276" t="s">
        <v>49</v>
      </c>
      <c r="H47" s="276">
        <v>2016</v>
      </c>
      <c r="I47" s="276" t="s">
        <v>75</v>
      </c>
      <c r="J47" s="282">
        <v>42613</v>
      </c>
      <c r="K47" s="262">
        <f t="shared" ref="K47" si="6">SUM(L47:M51)</f>
        <v>500000</v>
      </c>
      <c r="L47" s="262">
        <v>400000</v>
      </c>
      <c r="M47" s="262">
        <v>100000</v>
      </c>
      <c r="N47" s="262">
        <v>0</v>
      </c>
      <c r="O47" s="262">
        <v>0</v>
      </c>
      <c r="P47" s="262">
        <v>400000</v>
      </c>
      <c r="Q47" s="262">
        <v>30000</v>
      </c>
      <c r="R47" s="29" t="s">
        <v>51</v>
      </c>
      <c r="S47" s="30">
        <f t="shared" si="0"/>
        <v>500000</v>
      </c>
      <c r="T47" s="30">
        <v>400000</v>
      </c>
      <c r="U47" s="30">
        <v>100000</v>
      </c>
      <c r="V47" s="30">
        <v>0</v>
      </c>
      <c r="W47" s="30">
        <v>0</v>
      </c>
      <c r="X47" s="30">
        <v>0</v>
      </c>
      <c r="Y47" s="286">
        <f>S50/S49</f>
        <v>0.01</v>
      </c>
      <c r="Z47" s="276" t="s">
        <v>99</v>
      </c>
      <c r="AA47" s="279">
        <v>10072</v>
      </c>
      <c r="AB47" s="276"/>
      <c r="AD47" s="32"/>
      <c r="AE47" s="32">
        <v>10072</v>
      </c>
      <c r="AF47" s="31" t="s">
        <v>97</v>
      </c>
      <c r="AG47" s="31">
        <v>1</v>
      </c>
    </row>
    <row r="48" spans="1:33" s="31" customFormat="1" ht="12.75" customHeight="1" x14ac:dyDescent="0.2">
      <c r="A48" s="277"/>
      <c r="B48" s="277"/>
      <c r="C48" s="290"/>
      <c r="D48" s="277"/>
      <c r="E48" s="277"/>
      <c r="F48" s="277"/>
      <c r="G48" s="277"/>
      <c r="H48" s="277"/>
      <c r="I48" s="277"/>
      <c r="J48" s="283"/>
      <c r="K48" s="263"/>
      <c r="L48" s="263"/>
      <c r="M48" s="263"/>
      <c r="N48" s="263"/>
      <c r="O48" s="263"/>
      <c r="P48" s="263"/>
      <c r="Q48" s="263"/>
      <c r="R48" s="29" t="s">
        <v>52</v>
      </c>
      <c r="S48" s="30">
        <f t="shared" si="0"/>
        <v>500000</v>
      </c>
      <c r="T48" s="30">
        <f>T47</f>
        <v>400000</v>
      </c>
      <c r="U48" s="30">
        <f>U47</f>
        <v>100000</v>
      </c>
      <c r="V48" s="30">
        <f>V47</f>
        <v>0</v>
      </c>
      <c r="W48" s="30">
        <f>W47</f>
        <v>0</v>
      </c>
      <c r="X48" s="30">
        <f>X47</f>
        <v>0</v>
      </c>
      <c r="Y48" s="287"/>
      <c r="Z48" s="277"/>
      <c r="AA48" s="280"/>
      <c r="AB48" s="277"/>
      <c r="AD48" s="32"/>
      <c r="AE48" s="32"/>
    </row>
    <row r="49" spans="1:33" s="191" customFormat="1" ht="12.75" customHeight="1" x14ac:dyDescent="0.2">
      <c r="A49" s="277"/>
      <c r="B49" s="277"/>
      <c r="C49" s="290"/>
      <c r="D49" s="277"/>
      <c r="E49" s="277"/>
      <c r="F49" s="277"/>
      <c r="G49" s="277"/>
      <c r="H49" s="277"/>
      <c r="I49" s="277"/>
      <c r="J49" s="283"/>
      <c r="K49" s="263"/>
      <c r="L49" s="263"/>
      <c r="M49" s="263"/>
      <c r="N49" s="263"/>
      <c r="O49" s="263"/>
      <c r="P49" s="263"/>
      <c r="Q49" s="263"/>
      <c r="R49" s="189" t="s">
        <v>53</v>
      </c>
      <c r="S49" s="190">
        <f t="shared" si="0"/>
        <v>459589.83999999997</v>
      </c>
      <c r="T49" s="190">
        <v>367671.87</v>
      </c>
      <c r="U49" s="190">
        <v>91917.97</v>
      </c>
      <c r="V49" s="190">
        <v>0</v>
      </c>
      <c r="W49" s="190">
        <v>0</v>
      </c>
      <c r="X49" s="190">
        <v>0</v>
      </c>
      <c r="Y49" s="287"/>
      <c r="Z49" s="277"/>
      <c r="AA49" s="280"/>
      <c r="AB49" s="277"/>
      <c r="AD49" s="192"/>
      <c r="AE49" s="192"/>
    </row>
    <row r="50" spans="1:33" s="31" customFormat="1" ht="12.75" customHeight="1" x14ac:dyDescent="0.2">
      <c r="A50" s="277"/>
      <c r="B50" s="277"/>
      <c r="C50" s="290"/>
      <c r="D50" s="277"/>
      <c r="E50" s="277"/>
      <c r="F50" s="277"/>
      <c r="G50" s="277"/>
      <c r="H50" s="277"/>
      <c r="I50" s="277"/>
      <c r="J50" s="283"/>
      <c r="K50" s="263"/>
      <c r="L50" s="263"/>
      <c r="M50" s="263"/>
      <c r="N50" s="263"/>
      <c r="O50" s="263"/>
      <c r="P50" s="263"/>
      <c r="Q50" s="263"/>
      <c r="R50" s="29" t="s">
        <v>54</v>
      </c>
      <c r="S50" s="30">
        <f t="shared" si="0"/>
        <v>4595.8984</v>
      </c>
      <c r="T50" s="30">
        <f>T49*0.01</f>
        <v>3676.7186999999999</v>
      </c>
      <c r="U50" s="30">
        <f>U49*0.01</f>
        <v>919.17970000000003</v>
      </c>
      <c r="V50" s="30">
        <v>0</v>
      </c>
      <c r="W50" s="30">
        <v>0</v>
      </c>
      <c r="X50" s="30">
        <v>0</v>
      </c>
      <c r="Y50" s="287"/>
      <c r="Z50" s="277"/>
      <c r="AA50" s="280"/>
      <c r="AB50" s="277"/>
      <c r="AD50" s="32"/>
      <c r="AE50" s="32"/>
    </row>
    <row r="51" spans="1:33" s="31" customFormat="1" ht="12.75" customHeight="1" x14ac:dyDescent="0.2">
      <c r="A51" s="278"/>
      <c r="B51" s="278"/>
      <c r="C51" s="291"/>
      <c r="D51" s="278"/>
      <c r="E51" s="278"/>
      <c r="F51" s="278"/>
      <c r="G51" s="278"/>
      <c r="H51" s="278"/>
      <c r="I51" s="278"/>
      <c r="J51" s="284"/>
      <c r="K51" s="285"/>
      <c r="L51" s="285"/>
      <c r="M51" s="285"/>
      <c r="N51" s="285"/>
      <c r="O51" s="285"/>
      <c r="P51" s="285"/>
      <c r="Q51" s="285"/>
      <c r="R51" s="29" t="s">
        <v>55</v>
      </c>
      <c r="S51" s="30">
        <f t="shared" si="0"/>
        <v>0</v>
      </c>
      <c r="T51" s="30"/>
      <c r="U51" s="30"/>
      <c r="V51" s="30"/>
      <c r="W51" s="30"/>
      <c r="X51" s="30"/>
      <c r="Y51" s="288"/>
      <c r="Z51" s="278"/>
      <c r="AA51" s="281"/>
      <c r="AB51" s="278"/>
      <c r="AD51" s="32"/>
      <c r="AE51" s="32"/>
    </row>
    <row r="52" spans="1:33" s="31" customFormat="1" ht="12.75" customHeight="1" x14ac:dyDescent="0.2">
      <c r="A52" s="276">
        <v>23</v>
      </c>
      <c r="B52" s="276" t="s">
        <v>56</v>
      </c>
      <c r="C52" s="289" t="s">
        <v>76</v>
      </c>
      <c r="D52" s="276" t="s">
        <v>77</v>
      </c>
      <c r="E52" s="276" t="s">
        <v>78</v>
      </c>
      <c r="F52" s="276" t="s">
        <v>78</v>
      </c>
      <c r="G52" s="276" t="s">
        <v>49</v>
      </c>
      <c r="H52" s="276">
        <v>2016</v>
      </c>
      <c r="I52" s="276" t="s">
        <v>75</v>
      </c>
      <c r="J52" s="282">
        <v>42613</v>
      </c>
      <c r="K52" s="262">
        <f t="shared" ref="K52" si="7">SUM(L52:M56)</f>
        <v>600000</v>
      </c>
      <c r="L52" s="262">
        <v>480000</v>
      </c>
      <c r="M52" s="262">
        <v>120000</v>
      </c>
      <c r="N52" s="262">
        <v>0</v>
      </c>
      <c r="O52" s="262">
        <v>0</v>
      </c>
      <c r="P52" s="262">
        <v>480000</v>
      </c>
      <c r="Q52" s="262">
        <v>36000</v>
      </c>
      <c r="R52" s="29" t="s">
        <v>51</v>
      </c>
      <c r="S52" s="30">
        <f t="shared" si="0"/>
        <v>600000</v>
      </c>
      <c r="T52" s="30">
        <v>480000</v>
      </c>
      <c r="U52" s="30">
        <v>120000</v>
      </c>
      <c r="V52" s="30">
        <v>0</v>
      </c>
      <c r="W52" s="30">
        <v>0</v>
      </c>
      <c r="X52" s="30">
        <v>0</v>
      </c>
      <c r="Y52" s="286">
        <f>S55/S54</f>
        <v>0.01</v>
      </c>
      <c r="Z52" s="276" t="s">
        <v>99</v>
      </c>
      <c r="AA52" s="279">
        <v>3432</v>
      </c>
      <c r="AB52" s="276"/>
      <c r="AD52" s="32"/>
      <c r="AE52" s="32">
        <v>3432</v>
      </c>
      <c r="AF52" s="31" t="s">
        <v>97</v>
      </c>
      <c r="AG52" s="31">
        <v>1</v>
      </c>
    </row>
    <row r="53" spans="1:33" s="31" customFormat="1" ht="12.75" customHeight="1" x14ac:dyDescent="0.2">
      <c r="A53" s="277"/>
      <c r="B53" s="277"/>
      <c r="C53" s="290"/>
      <c r="D53" s="277"/>
      <c r="E53" s="277"/>
      <c r="F53" s="277"/>
      <c r="G53" s="277"/>
      <c r="H53" s="277"/>
      <c r="I53" s="277"/>
      <c r="J53" s="283"/>
      <c r="K53" s="263"/>
      <c r="L53" s="263"/>
      <c r="M53" s="263"/>
      <c r="N53" s="263"/>
      <c r="O53" s="263"/>
      <c r="P53" s="263"/>
      <c r="Q53" s="263"/>
      <c r="R53" s="29" t="s">
        <v>52</v>
      </c>
      <c r="S53" s="30">
        <f t="shared" si="0"/>
        <v>600000</v>
      </c>
      <c r="T53" s="30">
        <f>T52</f>
        <v>480000</v>
      </c>
      <c r="U53" s="30">
        <f>U52</f>
        <v>120000</v>
      </c>
      <c r="V53" s="30">
        <f>V52</f>
        <v>0</v>
      </c>
      <c r="W53" s="30">
        <f>W52</f>
        <v>0</v>
      </c>
      <c r="X53" s="30">
        <f>X52</f>
        <v>0</v>
      </c>
      <c r="Y53" s="287"/>
      <c r="Z53" s="277"/>
      <c r="AA53" s="280"/>
      <c r="AB53" s="277"/>
      <c r="AD53" s="32"/>
      <c r="AE53" s="32"/>
    </row>
    <row r="54" spans="1:33" s="191" customFormat="1" ht="12.75" customHeight="1" x14ac:dyDescent="0.2">
      <c r="A54" s="277"/>
      <c r="B54" s="277"/>
      <c r="C54" s="290"/>
      <c r="D54" s="277"/>
      <c r="E54" s="277"/>
      <c r="F54" s="277"/>
      <c r="G54" s="277"/>
      <c r="H54" s="277"/>
      <c r="I54" s="277"/>
      <c r="J54" s="283"/>
      <c r="K54" s="263"/>
      <c r="L54" s="263"/>
      <c r="M54" s="263"/>
      <c r="N54" s="263"/>
      <c r="O54" s="263"/>
      <c r="P54" s="263"/>
      <c r="Q54" s="263"/>
      <c r="R54" s="189" t="s">
        <v>53</v>
      </c>
      <c r="S54" s="190">
        <f t="shared" si="0"/>
        <v>561298.5</v>
      </c>
      <c r="T54" s="190">
        <v>449038.8</v>
      </c>
      <c r="U54" s="190">
        <v>112259.7</v>
      </c>
      <c r="V54" s="190">
        <v>0</v>
      </c>
      <c r="W54" s="190">
        <v>0</v>
      </c>
      <c r="X54" s="190">
        <v>0</v>
      </c>
      <c r="Y54" s="287"/>
      <c r="Z54" s="277"/>
      <c r="AA54" s="280"/>
      <c r="AB54" s="277"/>
      <c r="AD54" s="192"/>
      <c r="AE54" s="192"/>
    </row>
    <row r="55" spans="1:33" s="31" customFormat="1" ht="12.75" customHeight="1" x14ac:dyDescent="0.2">
      <c r="A55" s="277"/>
      <c r="B55" s="277"/>
      <c r="C55" s="290"/>
      <c r="D55" s="277"/>
      <c r="E55" s="277"/>
      <c r="F55" s="277"/>
      <c r="G55" s="277"/>
      <c r="H55" s="277"/>
      <c r="I55" s="277"/>
      <c r="J55" s="283"/>
      <c r="K55" s="263"/>
      <c r="L55" s="263"/>
      <c r="M55" s="263"/>
      <c r="N55" s="263"/>
      <c r="O55" s="263"/>
      <c r="P55" s="263"/>
      <c r="Q55" s="263"/>
      <c r="R55" s="29" t="s">
        <v>54</v>
      </c>
      <c r="S55" s="30">
        <f t="shared" si="0"/>
        <v>5612.9849999999997</v>
      </c>
      <c r="T55" s="30">
        <f>T54*0.01</f>
        <v>4490.3879999999999</v>
      </c>
      <c r="U55" s="30">
        <f>U54*0.01</f>
        <v>1122.597</v>
      </c>
      <c r="V55" s="30">
        <v>0</v>
      </c>
      <c r="W55" s="30">
        <v>0</v>
      </c>
      <c r="X55" s="30">
        <v>0</v>
      </c>
      <c r="Y55" s="287"/>
      <c r="Z55" s="277"/>
      <c r="AA55" s="280"/>
      <c r="AB55" s="277"/>
      <c r="AD55" s="32"/>
      <c r="AE55" s="32"/>
    </row>
    <row r="56" spans="1:33" s="31" customFormat="1" ht="12.75" customHeight="1" x14ac:dyDescent="0.2">
      <c r="A56" s="277"/>
      <c r="B56" s="277"/>
      <c r="C56" s="290"/>
      <c r="D56" s="277"/>
      <c r="E56" s="277"/>
      <c r="F56" s="277"/>
      <c r="G56" s="277"/>
      <c r="H56" s="277"/>
      <c r="I56" s="277"/>
      <c r="J56" s="284"/>
      <c r="K56" s="285"/>
      <c r="L56" s="285"/>
      <c r="M56" s="285"/>
      <c r="N56" s="285"/>
      <c r="O56" s="285"/>
      <c r="P56" s="285"/>
      <c r="Q56" s="285"/>
      <c r="R56" s="29" t="s">
        <v>55</v>
      </c>
      <c r="S56" s="30">
        <f t="shared" si="0"/>
        <v>56129.85</v>
      </c>
      <c r="T56" s="30">
        <f>'DETALLE DE PAGO'!R48</f>
        <v>44903.88</v>
      </c>
      <c r="U56" s="30">
        <f>'DETALLE DE PAGO'!R49</f>
        <v>11225.97</v>
      </c>
      <c r="V56" s="30">
        <v>0</v>
      </c>
      <c r="W56" s="30">
        <v>0</v>
      </c>
      <c r="X56" s="30">
        <v>0</v>
      </c>
      <c r="Y56" s="288"/>
      <c r="Z56" s="278"/>
      <c r="AA56" s="281"/>
      <c r="AB56" s="278"/>
      <c r="AD56" s="32"/>
      <c r="AE56" s="32"/>
    </row>
    <row r="57" spans="1:33" s="191" customFormat="1" ht="12.75" customHeight="1" x14ac:dyDescent="0.2">
      <c r="A57" s="267"/>
      <c r="B57" s="267" t="s">
        <v>56</v>
      </c>
      <c r="C57" s="292" t="s">
        <v>178</v>
      </c>
      <c r="D57" s="267" t="s">
        <v>179</v>
      </c>
      <c r="E57" s="267" t="s">
        <v>180</v>
      </c>
      <c r="F57" s="267" t="s">
        <v>180</v>
      </c>
      <c r="G57" s="267" t="s">
        <v>49</v>
      </c>
      <c r="H57" s="267">
        <v>2016</v>
      </c>
      <c r="I57" s="267" t="s">
        <v>75</v>
      </c>
      <c r="J57" s="270">
        <v>42613</v>
      </c>
      <c r="K57" s="273">
        <f t="shared" ref="K57" si="8">SUM(L57:M61)</f>
        <v>600000</v>
      </c>
      <c r="L57" s="273">
        <v>480000</v>
      </c>
      <c r="M57" s="273">
        <v>120000</v>
      </c>
      <c r="N57" s="273">
        <v>0</v>
      </c>
      <c r="O57" s="273">
        <v>0</v>
      </c>
      <c r="P57" s="273">
        <v>106679.66</v>
      </c>
      <c r="Q57" s="273"/>
      <c r="R57" s="189" t="s">
        <v>51</v>
      </c>
      <c r="S57" s="190">
        <f t="shared" ref="S57:S58" si="9">SUM(T57:X57)</f>
        <v>600000</v>
      </c>
      <c r="T57" s="190">
        <v>480000</v>
      </c>
      <c r="U57" s="190">
        <v>120000</v>
      </c>
      <c r="V57" s="190">
        <v>0</v>
      </c>
      <c r="W57" s="190">
        <v>0</v>
      </c>
      <c r="X57" s="190">
        <v>0</v>
      </c>
      <c r="Y57" s="314">
        <v>0</v>
      </c>
      <c r="Z57" s="267" t="s">
        <v>99</v>
      </c>
      <c r="AA57" s="295">
        <v>6841</v>
      </c>
      <c r="AB57" s="236"/>
      <c r="AD57" s="192"/>
      <c r="AE57" s="192"/>
    </row>
    <row r="58" spans="1:33" s="191" customFormat="1" ht="12.75" customHeight="1" x14ac:dyDescent="0.2">
      <c r="A58" s="268"/>
      <c r="B58" s="268"/>
      <c r="C58" s="293"/>
      <c r="D58" s="268"/>
      <c r="E58" s="268"/>
      <c r="F58" s="268"/>
      <c r="G58" s="268"/>
      <c r="H58" s="268"/>
      <c r="I58" s="268"/>
      <c r="J58" s="271"/>
      <c r="K58" s="274"/>
      <c r="L58" s="274"/>
      <c r="M58" s="274"/>
      <c r="N58" s="274"/>
      <c r="O58" s="274"/>
      <c r="P58" s="274"/>
      <c r="Q58" s="274"/>
      <c r="R58" s="189" t="s">
        <v>52</v>
      </c>
      <c r="S58" s="190">
        <f t="shared" si="9"/>
        <v>0</v>
      </c>
      <c r="T58" s="190">
        <v>0</v>
      </c>
      <c r="U58" s="190">
        <v>0</v>
      </c>
      <c r="V58" s="190">
        <f>V57</f>
        <v>0</v>
      </c>
      <c r="W58" s="190">
        <f>W57</f>
        <v>0</v>
      </c>
      <c r="X58" s="190">
        <f>X57</f>
        <v>0</v>
      </c>
      <c r="Y58" s="315"/>
      <c r="Z58" s="268"/>
      <c r="AA58" s="296"/>
      <c r="AB58" s="236"/>
      <c r="AD58" s="192"/>
      <c r="AE58" s="192">
        <v>6841</v>
      </c>
      <c r="AF58" s="191" t="s">
        <v>97</v>
      </c>
      <c r="AG58" s="191">
        <v>1</v>
      </c>
    </row>
    <row r="59" spans="1:33" s="191" customFormat="1" ht="12.75" customHeight="1" x14ac:dyDescent="0.2">
      <c r="A59" s="268"/>
      <c r="B59" s="268"/>
      <c r="C59" s="293"/>
      <c r="D59" s="268"/>
      <c r="E59" s="268"/>
      <c r="F59" s="268"/>
      <c r="G59" s="268"/>
      <c r="H59" s="268"/>
      <c r="I59" s="268"/>
      <c r="J59" s="271"/>
      <c r="K59" s="274"/>
      <c r="L59" s="274"/>
      <c r="M59" s="274"/>
      <c r="N59" s="274"/>
      <c r="O59" s="274"/>
      <c r="P59" s="274"/>
      <c r="Q59" s="274"/>
      <c r="R59" s="189" t="s">
        <v>53</v>
      </c>
      <c r="S59" s="190"/>
      <c r="T59" s="190"/>
      <c r="U59" s="190"/>
      <c r="V59" s="190"/>
      <c r="W59" s="190"/>
      <c r="X59" s="190"/>
      <c r="Y59" s="315"/>
      <c r="Z59" s="268"/>
      <c r="AA59" s="296"/>
      <c r="AB59" s="236"/>
      <c r="AD59" s="192"/>
      <c r="AE59" s="192"/>
    </row>
    <row r="60" spans="1:33" s="191" customFormat="1" ht="12.75" customHeight="1" x14ac:dyDescent="0.2">
      <c r="A60" s="268"/>
      <c r="B60" s="268"/>
      <c r="C60" s="293"/>
      <c r="D60" s="268"/>
      <c r="E60" s="268"/>
      <c r="F60" s="268"/>
      <c r="G60" s="268"/>
      <c r="H60" s="268"/>
      <c r="I60" s="268"/>
      <c r="J60" s="271"/>
      <c r="K60" s="274"/>
      <c r="L60" s="274"/>
      <c r="M60" s="274"/>
      <c r="N60" s="274"/>
      <c r="O60" s="274"/>
      <c r="P60" s="274"/>
      <c r="Q60" s="274"/>
      <c r="R60" s="189" t="s">
        <v>54</v>
      </c>
      <c r="S60" s="190"/>
      <c r="T60" s="190"/>
      <c r="U60" s="190"/>
      <c r="V60" s="190"/>
      <c r="W60" s="190"/>
      <c r="X60" s="190"/>
      <c r="Y60" s="315"/>
      <c r="Z60" s="268"/>
      <c r="AA60" s="296"/>
      <c r="AB60" s="236"/>
      <c r="AD60" s="192"/>
      <c r="AE60" s="192"/>
    </row>
    <row r="61" spans="1:33" s="191" customFormat="1" ht="12.75" customHeight="1" x14ac:dyDescent="0.2">
      <c r="A61" s="269"/>
      <c r="B61" s="269"/>
      <c r="C61" s="294"/>
      <c r="D61" s="269"/>
      <c r="E61" s="269"/>
      <c r="F61" s="269"/>
      <c r="G61" s="269"/>
      <c r="H61" s="269"/>
      <c r="I61" s="269"/>
      <c r="J61" s="272"/>
      <c r="K61" s="275"/>
      <c r="L61" s="275"/>
      <c r="M61" s="275"/>
      <c r="N61" s="275"/>
      <c r="O61" s="275"/>
      <c r="P61" s="275"/>
      <c r="Q61" s="275"/>
      <c r="R61" s="189" t="s">
        <v>55</v>
      </c>
      <c r="S61" s="190"/>
      <c r="T61" s="190"/>
      <c r="U61" s="190"/>
      <c r="V61" s="190"/>
      <c r="W61" s="190"/>
      <c r="X61" s="190"/>
      <c r="Y61" s="316"/>
      <c r="Z61" s="269"/>
      <c r="AA61" s="297"/>
      <c r="AB61" s="236"/>
      <c r="AD61" s="192"/>
      <c r="AE61" s="192"/>
    </row>
    <row r="62" spans="1:33" s="31" customFormat="1" ht="12.75" customHeight="1" x14ac:dyDescent="0.2">
      <c r="A62" s="277">
        <v>41</v>
      </c>
      <c r="B62" s="277" t="s">
        <v>56</v>
      </c>
      <c r="C62" s="290" t="s">
        <v>79</v>
      </c>
      <c r="D62" s="277" t="s">
        <v>80</v>
      </c>
      <c r="E62" s="277" t="s">
        <v>81</v>
      </c>
      <c r="F62" s="277" t="s">
        <v>81</v>
      </c>
      <c r="G62" s="277" t="s">
        <v>49</v>
      </c>
      <c r="H62" s="277">
        <v>2016</v>
      </c>
      <c r="I62" s="277" t="s">
        <v>75</v>
      </c>
      <c r="J62" s="282">
        <v>42613</v>
      </c>
      <c r="K62" s="262">
        <f t="shared" ref="K62" si="10">SUM(L62:M66)</f>
        <v>800000</v>
      </c>
      <c r="L62" s="262">
        <v>640000</v>
      </c>
      <c r="M62" s="262">
        <v>160000</v>
      </c>
      <c r="N62" s="262">
        <v>0</v>
      </c>
      <c r="O62" s="262">
        <v>0</v>
      </c>
      <c r="P62" s="262">
        <v>640000</v>
      </c>
      <c r="Q62" s="262">
        <v>48000</v>
      </c>
      <c r="R62" s="29" t="s">
        <v>51</v>
      </c>
      <c r="S62" s="30">
        <f t="shared" si="0"/>
        <v>800000</v>
      </c>
      <c r="T62" s="30">
        <v>640000</v>
      </c>
      <c r="U62" s="30">
        <v>160000</v>
      </c>
      <c r="V62" s="30">
        <v>0</v>
      </c>
      <c r="W62" s="30">
        <v>0</v>
      </c>
      <c r="X62" s="30">
        <v>0</v>
      </c>
      <c r="Y62" s="286">
        <v>0</v>
      </c>
      <c r="Z62" s="276" t="s">
        <v>99</v>
      </c>
      <c r="AA62" s="279">
        <v>15000</v>
      </c>
      <c r="AB62" s="276"/>
      <c r="AD62" s="32"/>
      <c r="AE62" s="32">
        <v>15000</v>
      </c>
      <c r="AF62" s="31" t="s">
        <v>97</v>
      </c>
      <c r="AG62" s="31">
        <v>1</v>
      </c>
    </row>
    <row r="63" spans="1:33" s="31" customFormat="1" ht="12.75" customHeight="1" x14ac:dyDescent="0.2">
      <c r="A63" s="277"/>
      <c r="B63" s="277"/>
      <c r="C63" s="290"/>
      <c r="D63" s="277"/>
      <c r="E63" s="277"/>
      <c r="F63" s="277"/>
      <c r="G63" s="277"/>
      <c r="H63" s="277"/>
      <c r="I63" s="277"/>
      <c r="J63" s="283"/>
      <c r="K63" s="263"/>
      <c r="L63" s="263"/>
      <c r="M63" s="263"/>
      <c r="N63" s="263"/>
      <c r="O63" s="263"/>
      <c r="P63" s="263"/>
      <c r="Q63" s="263"/>
      <c r="R63" s="29" t="s">
        <v>52</v>
      </c>
      <c r="S63" s="30">
        <f t="shared" si="0"/>
        <v>0</v>
      </c>
      <c r="T63" s="30"/>
      <c r="U63" s="30"/>
      <c r="V63" s="30"/>
      <c r="W63" s="30"/>
      <c r="X63" s="30"/>
      <c r="Y63" s="287"/>
      <c r="Z63" s="277"/>
      <c r="AA63" s="280"/>
      <c r="AB63" s="277"/>
      <c r="AD63" s="32"/>
      <c r="AE63" s="32"/>
    </row>
    <row r="64" spans="1:33" s="191" customFormat="1" ht="12.75" customHeight="1" x14ac:dyDescent="0.2">
      <c r="A64" s="277"/>
      <c r="B64" s="277"/>
      <c r="C64" s="290"/>
      <c r="D64" s="277"/>
      <c r="E64" s="277"/>
      <c r="F64" s="277"/>
      <c r="G64" s="277"/>
      <c r="H64" s="277"/>
      <c r="I64" s="277"/>
      <c r="J64" s="283"/>
      <c r="K64" s="263"/>
      <c r="L64" s="263"/>
      <c r="M64" s="263"/>
      <c r="N64" s="263"/>
      <c r="O64" s="263"/>
      <c r="P64" s="263"/>
      <c r="Q64" s="263"/>
      <c r="R64" s="189" t="s">
        <v>53</v>
      </c>
      <c r="S64" s="190">
        <f t="shared" si="0"/>
        <v>0</v>
      </c>
      <c r="T64" s="190"/>
      <c r="U64" s="190"/>
      <c r="V64" s="190"/>
      <c r="W64" s="190"/>
      <c r="X64" s="190"/>
      <c r="Y64" s="287"/>
      <c r="Z64" s="277"/>
      <c r="AA64" s="280"/>
      <c r="AB64" s="277"/>
      <c r="AD64" s="192"/>
      <c r="AE64" s="192"/>
    </row>
    <row r="65" spans="1:33" s="31" customFormat="1" ht="12.75" customHeight="1" x14ac:dyDescent="0.2">
      <c r="A65" s="277"/>
      <c r="B65" s="277"/>
      <c r="C65" s="290"/>
      <c r="D65" s="277"/>
      <c r="E65" s="277"/>
      <c r="F65" s="277"/>
      <c r="G65" s="277"/>
      <c r="H65" s="277"/>
      <c r="I65" s="277"/>
      <c r="J65" s="283"/>
      <c r="K65" s="263"/>
      <c r="L65" s="263"/>
      <c r="M65" s="263"/>
      <c r="N65" s="263"/>
      <c r="O65" s="263"/>
      <c r="P65" s="263"/>
      <c r="Q65" s="263"/>
      <c r="R65" s="29" t="s">
        <v>54</v>
      </c>
      <c r="S65" s="30">
        <f t="shared" si="0"/>
        <v>0</v>
      </c>
      <c r="T65" s="30"/>
      <c r="U65" s="30"/>
      <c r="V65" s="30"/>
      <c r="W65" s="30"/>
      <c r="X65" s="30"/>
      <c r="Y65" s="287"/>
      <c r="Z65" s="277"/>
      <c r="AA65" s="280"/>
      <c r="AB65" s="277"/>
      <c r="AD65" s="32"/>
      <c r="AE65" s="32"/>
    </row>
    <row r="66" spans="1:33" s="31" customFormat="1" ht="12.75" customHeight="1" x14ac:dyDescent="0.2">
      <c r="A66" s="278"/>
      <c r="B66" s="278"/>
      <c r="C66" s="291"/>
      <c r="D66" s="278"/>
      <c r="E66" s="278"/>
      <c r="F66" s="278"/>
      <c r="G66" s="278"/>
      <c r="H66" s="278"/>
      <c r="I66" s="278"/>
      <c r="J66" s="284"/>
      <c r="K66" s="285"/>
      <c r="L66" s="285"/>
      <c r="M66" s="285"/>
      <c r="N66" s="285"/>
      <c r="O66" s="285"/>
      <c r="P66" s="285"/>
      <c r="Q66" s="285"/>
      <c r="R66" s="29" t="s">
        <v>55</v>
      </c>
      <c r="S66" s="30">
        <f t="shared" si="0"/>
        <v>0</v>
      </c>
      <c r="T66" s="30"/>
      <c r="U66" s="30"/>
      <c r="V66" s="30"/>
      <c r="W66" s="30"/>
      <c r="X66" s="30"/>
      <c r="Y66" s="288"/>
      <c r="Z66" s="278"/>
      <c r="AA66" s="281"/>
      <c r="AB66" s="278"/>
      <c r="AD66" s="32"/>
      <c r="AE66" s="32"/>
    </row>
    <row r="67" spans="1:33" s="31" customFormat="1" ht="12.75" customHeight="1" x14ac:dyDescent="0.2">
      <c r="A67" s="276">
        <v>42</v>
      </c>
      <c r="B67" s="276" t="s">
        <v>56</v>
      </c>
      <c r="C67" s="289" t="s">
        <v>82</v>
      </c>
      <c r="D67" s="276" t="s">
        <v>80</v>
      </c>
      <c r="E67" s="276" t="s">
        <v>81</v>
      </c>
      <c r="F67" s="276" t="s">
        <v>81</v>
      </c>
      <c r="G67" s="276" t="s">
        <v>49</v>
      </c>
      <c r="H67" s="276">
        <v>2016</v>
      </c>
      <c r="I67" s="276" t="s">
        <v>75</v>
      </c>
      <c r="J67" s="282">
        <v>42613</v>
      </c>
      <c r="K67" s="262">
        <f t="shared" ref="K67" si="11">SUM(L67:M71)</f>
        <v>800000</v>
      </c>
      <c r="L67" s="262">
        <v>640000</v>
      </c>
      <c r="M67" s="262">
        <v>160000</v>
      </c>
      <c r="N67" s="262">
        <v>0</v>
      </c>
      <c r="O67" s="262">
        <v>0</v>
      </c>
      <c r="P67" s="262">
        <v>640000</v>
      </c>
      <c r="Q67" s="262">
        <v>48000</v>
      </c>
      <c r="R67" s="29" t="s">
        <v>51</v>
      </c>
      <c r="S67" s="30">
        <f t="shared" si="0"/>
        <v>800000</v>
      </c>
      <c r="T67" s="30">
        <v>640000</v>
      </c>
      <c r="U67" s="30">
        <v>160000</v>
      </c>
      <c r="V67" s="30">
        <v>0</v>
      </c>
      <c r="W67" s="30">
        <v>0</v>
      </c>
      <c r="X67" s="30">
        <v>0</v>
      </c>
      <c r="Y67" s="286">
        <f>S70/S69</f>
        <v>0.01</v>
      </c>
      <c r="Z67" s="276" t="s">
        <v>99</v>
      </c>
      <c r="AA67" s="279">
        <v>10000</v>
      </c>
      <c r="AB67" s="276"/>
      <c r="AD67" s="32"/>
      <c r="AE67" s="32">
        <v>10000</v>
      </c>
      <c r="AF67" s="31" t="s">
        <v>97</v>
      </c>
      <c r="AG67" s="31">
        <v>1</v>
      </c>
    </row>
    <row r="68" spans="1:33" s="31" customFormat="1" ht="12.75" customHeight="1" x14ac:dyDescent="0.2">
      <c r="A68" s="277"/>
      <c r="B68" s="277"/>
      <c r="C68" s="290"/>
      <c r="D68" s="277"/>
      <c r="E68" s="277"/>
      <c r="F68" s="277"/>
      <c r="G68" s="277"/>
      <c r="H68" s="277"/>
      <c r="I68" s="277"/>
      <c r="J68" s="283"/>
      <c r="K68" s="263"/>
      <c r="L68" s="263"/>
      <c r="M68" s="263"/>
      <c r="N68" s="263"/>
      <c r="O68" s="263"/>
      <c r="P68" s="263"/>
      <c r="Q68" s="263"/>
      <c r="R68" s="29" t="s">
        <v>52</v>
      </c>
      <c r="S68" s="30">
        <f t="shared" si="0"/>
        <v>800000</v>
      </c>
      <c r="T68" s="30">
        <f>T67</f>
        <v>640000</v>
      </c>
      <c r="U68" s="30">
        <f>U67</f>
        <v>160000</v>
      </c>
      <c r="V68" s="30">
        <f>V67</f>
        <v>0</v>
      </c>
      <c r="W68" s="30">
        <f>W67</f>
        <v>0</v>
      </c>
      <c r="X68" s="30">
        <f>X67</f>
        <v>0</v>
      </c>
      <c r="Y68" s="287"/>
      <c r="Z68" s="277"/>
      <c r="AA68" s="280"/>
      <c r="AB68" s="277"/>
      <c r="AD68" s="32"/>
      <c r="AE68" s="32"/>
    </row>
    <row r="69" spans="1:33" s="191" customFormat="1" ht="12.75" customHeight="1" x14ac:dyDescent="0.2">
      <c r="A69" s="277"/>
      <c r="B69" s="277"/>
      <c r="C69" s="290"/>
      <c r="D69" s="277"/>
      <c r="E69" s="277"/>
      <c r="F69" s="277"/>
      <c r="G69" s="277"/>
      <c r="H69" s="277"/>
      <c r="I69" s="277"/>
      <c r="J69" s="283"/>
      <c r="K69" s="263"/>
      <c r="L69" s="263"/>
      <c r="M69" s="263"/>
      <c r="N69" s="263"/>
      <c r="O69" s="263"/>
      <c r="P69" s="263"/>
      <c r="Q69" s="263"/>
      <c r="R69" s="189" t="s">
        <v>53</v>
      </c>
      <c r="S69" s="190">
        <f t="shared" si="0"/>
        <v>745835</v>
      </c>
      <c r="T69" s="190">
        <v>596668</v>
      </c>
      <c r="U69" s="190">
        <v>149167</v>
      </c>
      <c r="V69" s="190">
        <v>0</v>
      </c>
      <c r="W69" s="190">
        <v>0</v>
      </c>
      <c r="X69" s="190">
        <v>0</v>
      </c>
      <c r="Y69" s="287"/>
      <c r="Z69" s="277"/>
      <c r="AA69" s="280"/>
      <c r="AB69" s="277"/>
      <c r="AD69" s="192"/>
      <c r="AE69" s="192"/>
    </row>
    <row r="70" spans="1:33" s="31" customFormat="1" ht="12.75" customHeight="1" x14ac:dyDescent="0.2">
      <c r="A70" s="277"/>
      <c r="B70" s="277"/>
      <c r="C70" s="290"/>
      <c r="D70" s="277"/>
      <c r="E70" s="277"/>
      <c r="F70" s="277"/>
      <c r="G70" s="277"/>
      <c r="H70" s="277"/>
      <c r="I70" s="277"/>
      <c r="J70" s="283"/>
      <c r="K70" s="263"/>
      <c r="L70" s="263"/>
      <c r="M70" s="263"/>
      <c r="N70" s="263"/>
      <c r="O70" s="263"/>
      <c r="P70" s="263"/>
      <c r="Q70" s="263"/>
      <c r="R70" s="29" t="s">
        <v>54</v>
      </c>
      <c r="S70" s="30">
        <f t="shared" si="0"/>
        <v>7458.35</v>
      </c>
      <c r="T70" s="30">
        <f>T69*0.01</f>
        <v>5966.68</v>
      </c>
      <c r="U70" s="30">
        <f>U69*0.01</f>
        <v>1491.67</v>
      </c>
      <c r="V70" s="30">
        <v>0</v>
      </c>
      <c r="W70" s="30">
        <v>0</v>
      </c>
      <c r="X70" s="30">
        <v>0</v>
      </c>
      <c r="Y70" s="287"/>
      <c r="Z70" s="277"/>
      <c r="AA70" s="280"/>
      <c r="AB70" s="277"/>
      <c r="AD70" s="32"/>
      <c r="AE70" s="32"/>
    </row>
    <row r="71" spans="1:33" s="31" customFormat="1" ht="12.75" customHeight="1" x14ac:dyDescent="0.2">
      <c r="A71" s="278"/>
      <c r="B71" s="278"/>
      <c r="C71" s="291"/>
      <c r="D71" s="278"/>
      <c r="E71" s="278"/>
      <c r="F71" s="278"/>
      <c r="G71" s="278"/>
      <c r="H71" s="278"/>
      <c r="I71" s="278"/>
      <c r="J71" s="284"/>
      <c r="K71" s="285"/>
      <c r="L71" s="285"/>
      <c r="M71" s="285"/>
      <c r="N71" s="285"/>
      <c r="O71" s="285"/>
      <c r="P71" s="285"/>
      <c r="Q71" s="285"/>
      <c r="R71" s="29" t="s">
        <v>55</v>
      </c>
      <c r="S71" s="190">
        <f t="shared" si="0"/>
        <v>74583.5</v>
      </c>
      <c r="T71" s="30">
        <f>'DETALLE DE PAGO'!R63</f>
        <v>59666.8</v>
      </c>
      <c r="U71" s="30">
        <f>'DETALLE DE PAGO'!R64</f>
        <v>14916.7</v>
      </c>
      <c r="V71" s="30">
        <v>0</v>
      </c>
      <c r="W71" s="30">
        <v>0</v>
      </c>
      <c r="X71" s="30">
        <v>0</v>
      </c>
      <c r="Y71" s="288"/>
      <c r="Z71" s="278"/>
      <c r="AA71" s="281"/>
      <c r="AB71" s="278"/>
      <c r="AD71" s="32"/>
      <c r="AE71" s="32"/>
    </row>
    <row r="72" spans="1:33" s="31" customFormat="1" ht="12.6" customHeight="1" x14ac:dyDescent="0.2">
      <c r="A72" s="276">
        <v>44</v>
      </c>
      <c r="B72" s="276" t="s">
        <v>61</v>
      </c>
      <c r="C72" s="289" t="s">
        <v>83</v>
      </c>
      <c r="D72" s="276" t="s">
        <v>63</v>
      </c>
      <c r="E72" s="276" t="s">
        <v>64</v>
      </c>
      <c r="F72" s="276" t="s">
        <v>64</v>
      </c>
      <c r="G72" s="276" t="s">
        <v>49</v>
      </c>
      <c r="H72" s="276">
        <v>2016</v>
      </c>
      <c r="I72" s="276" t="s">
        <v>75</v>
      </c>
      <c r="J72" s="282">
        <v>42613</v>
      </c>
      <c r="K72" s="262">
        <f t="shared" ref="K72" si="12">SUM(L72:M76)</f>
        <v>800000</v>
      </c>
      <c r="L72" s="262">
        <v>640000</v>
      </c>
      <c r="M72" s="262">
        <v>160000</v>
      </c>
      <c r="N72" s="262">
        <v>0</v>
      </c>
      <c r="O72" s="262">
        <v>0</v>
      </c>
      <c r="P72" s="262">
        <v>640000</v>
      </c>
      <c r="Q72" s="262">
        <v>48000</v>
      </c>
      <c r="R72" s="29" t="s">
        <v>51</v>
      </c>
      <c r="S72" s="30">
        <f t="shared" si="0"/>
        <v>800000</v>
      </c>
      <c r="T72" s="30">
        <v>640000</v>
      </c>
      <c r="U72" s="30">
        <v>160000</v>
      </c>
      <c r="V72" s="30">
        <v>0</v>
      </c>
      <c r="W72" s="30">
        <v>0</v>
      </c>
      <c r="X72" s="30">
        <v>0</v>
      </c>
      <c r="Y72" s="286">
        <f>S75/S74</f>
        <v>9.9999999999999985E-3</v>
      </c>
      <c r="Z72" s="276" t="s">
        <v>99</v>
      </c>
      <c r="AA72" s="279">
        <v>20000</v>
      </c>
      <c r="AB72" s="276"/>
      <c r="AD72" s="32"/>
      <c r="AE72" s="32">
        <v>20000</v>
      </c>
      <c r="AF72" s="31" t="s">
        <v>98</v>
      </c>
      <c r="AG72" s="31">
        <v>1</v>
      </c>
    </row>
    <row r="73" spans="1:33" s="31" customFormat="1" ht="12.6" customHeight="1" x14ac:dyDescent="0.2">
      <c r="A73" s="277"/>
      <c r="B73" s="277"/>
      <c r="C73" s="290"/>
      <c r="D73" s="277"/>
      <c r="E73" s="277"/>
      <c r="F73" s="277"/>
      <c r="G73" s="277"/>
      <c r="H73" s="277"/>
      <c r="I73" s="277"/>
      <c r="J73" s="283"/>
      <c r="K73" s="263"/>
      <c r="L73" s="263"/>
      <c r="M73" s="263"/>
      <c r="N73" s="263"/>
      <c r="O73" s="263"/>
      <c r="P73" s="263"/>
      <c r="Q73" s="263"/>
      <c r="R73" s="29" t="s">
        <v>52</v>
      </c>
      <c r="S73" s="30">
        <f t="shared" si="0"/>
        <v>800000</v>
      </c>
      <c r="T73" s="30">
        <f>T72</f>
        <v>640000</v>
      </c>
      <c r="U73" s="30">
        <f>U72</f>
        <v>160000</v>
      </c>
      <c r="V73" s="30">
        <f>V72</f>
        <v>0</v>
      </c>
      <c r="W73" s="30">
        <f>W72</f>
        <v>0</v>
      </c>
      <c r="X73" s="30">
        <f>X72</f>
        <v>0</v>
      </c>
      <c r="Y73" s="287"/>
      <c r="Z73" s="277"/>
      <c r="AA73" s="280"/>
      <c r="AB73" s="277"/>
      <c r="AD73" s="32"/>
      <c r="AE73" s="32"/>
    </row>
    <row r="74" spans="1:33" s="191" customFormat="1" ht="12.6" customHeight="1" x14ac:dyDescent="0.2">
      <c r="A74" s="277"/>
      <c r="B74" s="277"/>
      <c r="C74" s="290"/>
      <c r="D74" s="277"/>
      <c r="E74" s="277"/>
      <c r="F74" s="277"/>
      <c r="G74" s="277"/>
      <c r="H74" s="277"/>
      <c r="I74" s="277"/>
      <c r="J74" s="283"/>
      <c r="K74" s="263"/>
      <c r="L74" s="263"/>
      <c r="M74" s="263"/>
      <c r="N74" s="263"/>
      <c r="O74" s="263"/>
      <c r="P74" s="263"/>
      <c r="Q74" s="263"/>
      <c r="R74" s="189" t="s">
        <v>53</v>
      </c>
      <c r="S74" s="190">
        <f t="shared" si="0"/>
        <v>732916.54</v>
      </c>
      <c r="T74" s="190">
        <v>586333.23</v>
      </c>
      <c r="U74" s="190">
        <v>146583.31</v>
      </c>
      <c r="V74" s="190">
        <v>0</v>
      </c>
      <c r="W74" s="190">
        <v>0</v>
      </c>
      <c r="X74" s="190">
        <v>0</v>
      </c>
      <c r="Y74" s="287"/>
      <c r="Z74" s="277"/>
      <c r="AA74" s="280"/>
      <c r="AB74" s="277"/>
      <c r="AD74" s="192"/>
      <c r="AE74" s="192"/>
    </row>
    <row r="75" spans="1:33" s="31" customFormat="1" ht="12.6" customHeight="1" x14ac:dyDescent="0.2">
      <c r="A75" s="277"/>
      <c r="B75" s="277"/>
      <c r="C75" s="290"/>
      <c r="D75" s="277"/>
      <c r="E75" s="277"/>
      <c r="F75" s="277"/>
      <c r="G75" s="277"/>
      <c r="H75" s="277"/>
      <c r="I75" s="277"/>
      <c r="J75" s="283"/>
      <c r="K75" s="263"/>
      <c r="L75" s="263"/>
      <c r="M75" s="263"/>
      <c r="N75" s="263"/>
      <c r="O75" s="263"/>
      <c r="P75" s="263"/>
      <c r="Q75" s="263"/>
      <c r="R75" s="29" t="s">
        <v>54</v>
      </c>
      <c r="S75" s="30">
        <f t="shared" si="0"/>
        <v>7329.1653999999999</v>
      </c>
      <c r="T75" s="30">
        <f>T74*0.01</f>
        <v>5863.3323</v>
      </c>
      <c r="U75" s="30">
        <f>U74*0.01</f>
        <v>1465.8331000000001</v>
      </c>
      <c r="V75" s="30">
        <v>0</v>
      </c>
      <c r="W75" s="30">
        <v>0</v>
      </c>
      <c r="X75" s="30"/>
      <c r="Y75" s="287"/>
      <c r="Z75" s="277"/>
      <c r="AA75" s="280"/>
      <c r="AB75" s="277"/>
      <c r="AD75" s="32"/>
      <c r="AE75" s="32"/>
    </row>
    <row r="76" spans="1:33" s="31" customFormat="1" ht="12.6" customHeight="1" x14ac:dyDescent="0.2">
      <c r="A76" s="278"/>
      <c r="B76" s="278"/>
      <c r="C76" s="291"/>
      <c r="D76" s="278"/>
      <c r="E76" s="278"/>
      <c r="F76" s="278"/>
      <c r="G76" s="278"/>
      <c r="H76" s="277"/>
      <c r="I76" s="277"/>
      <c r="J76" s="284"/>
      <c r="K76" s="285"/>
      <c r="L76" s="263"/>
      <c r="M76" s="263"/>
      <c r="N76" s="263"/>
      <c r="O76" s="263"/>
      <c r="P76" s="263"/>
      <c r="Q76" s="285"/>
      <c r="R76" s="29" t="s">
        <v>55</v>
      </c>
      <c r="S76" s="190">
        <f t="shared" si="0"/>
        <v>73291.64</v>
      </c>
      <c r="T76" s="30">
        <f>'DETALLE DE PAGO'!R68</f>
        <v>58633.31</v>
      </c>
      <c r="U76" s="30">
        <f>'DETALLE DE PAGO'!R69</f>
        <v>14658.33</v>
      </c>
      <c r="V76" s="30">
        <v>0</v>
      </c>
      <c r="W76" s="30">
        <v>0</v>
      </c>
      <c r="X76" s="30">
        <v>0</v>
      </c>
      <c r="Y76" s="288"/>
      <c r="Z76" s="278"/>
      <c r="AA76" s="281"/>
      <c r="AB76" s="278"/>
      <c r="AD76" s="32"/>
      <c r="AE76" s="32"/>
    </row>
    <row r="77" spans="1:33" s="221" customFormat="1" x14ac:dyDescent="0.25">
      <c r="A77" s="214"/>
      <c r="B77" s="214"/>
      <c r="C77" s="215"/>
      <c r="D77" s="214"/>
      <c r="E77" s="214"/>
      <c r="F77" s="214"/>
      <c r="G77" s="214"/>
      <c r="H77" s="266" t="s">
        <v>138</v>
      </c>
      <c r="I77" s="264" t="s">
        <v>139</v>
      </c>
      <c r="J77" s="264"/>
      <c r="K77" s="216">
        <f>SUM(K17:K76)</f>
        <v>21601687.109999999</v>
      </c>
      <c r="L77" s="216">
        <f>SUM(L17:L76)</f>
        <v>12285840.98</v>
      </c>
      <c r="M77" s="216">
        <f>SUM(M17:M76)</f>
        <v>9315846.129999999</v>
      </c>
      <c r="N77" s="216">
        <f t="shared" ref="N77:O77" si="13">SUM(N17:N76)</f>
        <v>0</v>
      </c>
      <c r="O77" s="216">
        <f t="shared" si="13"/>
        <v>0</v>
      </c>
      <c r="P77" s="217">
        <f>SUM(P17:P76)</f>
        <v>11912520.640000001</v>
      </c>
      <c r="Q77" s="217">
        <f>SUM(Q17:Q76)</f>
        <v>1695000</v>
      </c>
      <c r="R77" s="218" t="s">
        <v>51</v>
      </c>
      <c r="S77" s="219">
        <f>SUM(S72+S67+S62+S57+S52+S47+S42+S37+S32+S27+S22+S17)</f>
        <v>21601687.109999999</v>
      </c>
      <c r="T77" s="219">
        <f t="shared" ref="T77:X77" si="14">SUM(T72+T67+T62+T57+T52+T47+T42+T37+T32+T27+T22+T17)</f>
        <v>12285840.98</v>
      </c>
      <c r="U77" s="219">
        <f t="shared" si="14"/>
        <v>9315846.129999999</v>
      </c>
      <c r="V77" s="219">
        <f t="shared" si="14"/>
        <v>0</v>
      </c>
      <c r="W77" s="219">
        <f t="shared" si="14"/>
        <v>0</v>
      </c>
      <c r="X77" s="219">
        <f t="shared" si="14"/>
        <v>0</v>
      </c>
      <c r="Y77" s="186"/>
      <c r="Z77" s="214"/>
      <c r="AA77" s="220"/>
      <c r="AB77" s="214"/>
      <c r="AD77" s="222"/>
      <c r="AE77" s="222"/>
    </row>
    <row r="78" spans="1:33" s="224" customFormat="1" ht="25.5" customHeight="1" x14ac:dyDescent="0.25">
      <c r="A78" s="223"/>
      <c r="B78" s="223"/>
      <c r="D78" s="223"/>
      <c r="E78" s="223"/>
      <c r="F78" s="223"/>
      <c r="G78" s="223"/>
      <c r="H78" s="266"/>
      <c r="I78" s="265" t="s">
        <v>140</v>
      </c>
      <c r="J78" s="265"/>
      <c r="K78" s="178">
        <f>SUM(L78:O78)</f>
        <v>608098.39999999991</v>
      </c>
      <c r="L78" s="178">
        <v>344599.36</v>
      </c>
      <c r="M78" s="178">
        <v>263499.03999999998</v>
      </c>
      <c r="N78" s="178">
        <f t="shared" ref="N78:O78" si="15">N77*0.028</f>
        <v>0</v>
      </c>
      <c r="O78" s="178">
        <f t="shared" si="15"/>
        <v>0</v>
      </c>
      <c r="P78" s="178">
        <v>344599.36</v>
      </c>
      <c r="Q78" s="178">
        <v>79050</v>
      </c>
      <c r="R78" s="218" t="s">
        <v>52</v>
      </c>
      <c r="S78" s="219">
        <f>S73+S68+S63+S58+S53+S48+S43+S38+S33+S28+S23+S18</f>
        <v>18920985.439999998</v>
      </c>
      <c r="T78" s="219">
        <f t="shared" ref="T78:X78" si="16">T73+T68+T63+T58+T53+T48+T43+T38+T33+T28+T23+T18</f>
        <v>10269349.810000001</v>
      </c>
      <c r="U78" s="219">
        <f t="shared" si="16"/>
        <v>8651635.629999999</v>
      </c>
      <c r="V78" s="219">
        <f t="shared" si="16"/>
        <v>0</v>
      </c>
      <c r="W78" s="219">
        <f t="shared" si="16"/>
        <v>0</v>
      </c>
      <c r="X78" s="219">
        <f t="shared" si="16"/>
        <v>0</v>
      </c>
      <c r="Y78" s="187"/>
      <c r="Z78" s="230"/>
      <c r="AA78" s="225"/>
      <c r="AB78" s="223"/>
      <c r="AD78" s="225"/>
      <c r="AE78" s="225"/>
    </row>
    <row r="79" spans="1:33" s="224" customFormat="1" ht="29.25" customHeight="1" x14ac:dyDescent="0.25">
      <c r="A79" s="223"/>
      <c r="B79" s="223"/>
      <c r="D79" s="223"/>
      <c r="E79" s="223"/>
      <c r="F79" s="223"/>
      <c r="G79" s="223"/>
      <c r="H79" s="266"/>
      <c r="I79" s="265" t="s">
        <v>141</v>
      </c>
      <c r="J79" s="265"/>
      <c r="K79" s="178">
        <f>SUM(L79:O79)</f>
        <v>0</v>
      </c>
      <c r="L79" s="226">
        <v>0</v>
      </c>
      <c r="M79" s="226">
        <v>0</v>
      </c>
      <c r="N79" s="226">
        <v>0</v>
      </c>
      <c r="O79" s="226">
        <v>0</v>
      </c>
      <c r="P79" s="226"/>
      <c r="Q79" s="226"/>
      <c r="R79" s="218" t="s">
        <v>53</v>
      </c>
      <c r="S79" s="219">
        <f>S74+S69+S64+S59+S54+S49+S44+S39+S34+S29+S24+S19</f>
        <v>5402004.3899999997</v>
      </c>
      <c r="T79" s="219">
        <f t="shared" ref="T79:X79" si="17">T74+T69+T64+T59+T54+T49+T44+T39+T34+T29+T24+T19</f>
        <v>3160657.7</v>
      </c>
      <c r="U79" s="219">
        <f t="shared" si="17"/>
        <v>2241346.69</v>
      </c>
      <c r="V79" s="219">
        <f t="shared" si="17"/>
        <v>0</v>
      </c>
      <c r="W79" s="219">
        <f t="shared" si="17"/>
        <v>0</v>
      </c>
      <c r="X79" s="219">
        <f t="shared" si="17"/>
        <v>0</v>
      </c>
      <c r="Y79" s="187"/>
      <c r="Z79" s="223"/>
      <c r="AA79" s="225"/>
      <c r="AB79" s="223"/>
      <c r="AD79" s="225"/>
      <c r="AE79" s="225"/>
    </row>
    <row r="80" spans="1:33" s="224" customFormat="1" ht="24" customHeight="1" x14ac:dyDescent="0.25">
      <c r="A80" s="223"/>
      <c r="B80" s="257" t="s">
        <v>85</v>
      </c>
      <c r="C80" s="258"/>
      <c r="D80" s="259"/>
      <c r="E80" s="223"/>
      <c r="F80" s="223"/>
      <c r="G80" s="223"/>
      <c r="H80" s="266"/>
      <c r="I80" s="265" t="s">
        <v>142</v>
      </c>
      <c r="J80" s="265"/>
      <c r="K80" s="178">
        <f>SUM(L80:O80)</f>
        <v>66666.67</v>
      </c>
      <c r="L80" s="178">
        <v>50000</v>
      </c>
      <c r="M80" s="178">
        <v>16666.669999999998</v>
      </c>
      <c r="N80" s="178">
        <v>0</v>
      </c>
      <c r="O80" s="178">
        <v>0</v>
      </c>
      <c r="P80" s="216">
        <v>50000</v>
      </c>
      <c r="Q80" s="226"/>
      <c r="R80" s="218" t="s">
        <v>54</v>
      </c>
      <c r="S80" s="219">
        <f>S75+S70+S65+S60+S55+S50+S45+S40+S35+S30+S25+S20</f>
        <v>24996.398800000003</v>
      </c>
      <c r="T80" s="219">
        <f t="shared" ref="T80:X80" si="18">T75+T70+T65+T60+T55+T50+T45+T40+T35+T30+T25+T20</f>
        <v>19997.119000000002</v>
      </c>
      <c r="U80" s="219">
        <f t="shared" si="18"/>
        <v>4999.2797999999993</v>
      </c>
      <c r="V80" s="219">
        <f t="shared" si="18"/>
        <v>0</v>
      </c>
      <c r="W80" s="219">
        <f t="shared" si="18"/>
        <v>0</v>
      </c>
      <c r="X80" s="219">
        <f t="shared" si="18"/>
        <v>0</v>
      </c>
      <c r="Y80" s="187"/>
      <c r="Z80" s="223"/>
      <c r="AA80" s="225"/>
      <c r="AB80" s="223"/>
      <c r="AD80" s="225"/>
      <c r="AE80" s="225"/>
    </row>
    <row r="81" spans="1:31" s="224" customFormat="1" ht="19.5" customHeight="1" x14ac:dyDescent="0.25">
      <c r="A81" s="223"/>
      <c r="B81" s="227" t="s">
        <v>86</v>
      </c>
      <c r="C81" s="228"/>
      <c r="D81" s="229" t="s">
        <v>49</v>
      </c>
      <c r="E81" s="223"/>
      <c r="F81" s="223"/>
      <c r="G81" s="223"/>
      <c r="H81" s="266"/>
      <c r="I81" s="264" t="s">
        <v>84</v>
      </c>
      <c r="J81" s="264"/>
      <c r="K81" s="216">
        <f>SUM(K77:K80)</f>
        <v>22276452.18</v>
      </c>
      <c r="L81" s="216">
        <f>SUM(L77:L80)</f>
        <v>12680440.34</v>
      </c>
      <c r="M81" s="216">
        <f>SUM(M77:M80)</f>
        <v>9596011.839999998</v>
      </c>
      <c r="N81" s="216">
        <f t="shared" ref="N81:O81" si="19">SUM(N77:N80)</f>
        <v>0</v>
      </c>
      <c r="O81" s="216">
        <f t="shared" si="19"/>
        <v>0</v>
      </c>
      <c r="P81" s="216">
        <f t="shared" ref="P81:Q81" si="20">SUM(P77:P80)</f>
        <v>12307120</v>
      </c>
      <c r="Q81" s="216">
        <f t="shared" si="20"/>
        <v>1774050</v>
      </c>
      <c r="R81" s="218" t="s">
        <v>55</v>
      </c>
      <c r="S81" s="219">
        <f>S76+S71+S66+S61+S56+S51+S46+S41+S36+S31+S26+S21</f>
        <v>204004.99000000002</v>
      </c>
      <c r="T81" s="219">
        <f t="shared" ref="T81:X81" si="21">T76+T71+T66+T61+T56+T51+T46+T41+T36+T31+T26+T21</f>
        <v>163203.99</v>
      </c>
      <c r="U81" s="219">
        <f t="shared" si="21"/>
        <v>40801</v>
      </c>
      <c r="V81" s="219">
        <f t="shared" si="21"/>
        <v>0</v>
      </c>
      <c r="W81" s="219">
        <f t="shared" si="21"/>
        <v>0</v>
      </c>
      <c r="X81" s="219">
        <f t="shared" si="21"/>
        <v>0</v>
      </c>
      <c r="Y81" s="187"/>
      <c r="Z81" s="223"/>
      <c r="AA81" s="225"/>
      <c r="AB81" s="223"/>
      <c r="AD81" s="225"/>
      <c r="AE81" s="225"/>
    </row>
    <row r="82" spans="1:31" x14ac:dyDescent="0.25">
      <c r="A82" s="38"/>
      <c r="B82" s="36" t="s">
        <v>87</v>
      </c>
      <c r="C82" s="39"/>
      <c r="D82" s="37" t="s">
        <v>88</v>
      </c>
    </row>
    <row r="83" spans="1:31" x14ac:dyDescent="0.25">
      <c r="B83" s="36" t="s">
        <v>89</v>
      </c>
      <c r="C83" s="39"/>
      <c r="D83" s="37" t="s">
        <v>90</v>
      </c>
    </row>
    <row r="84" spans="1:31" x14ac:dyDescent="0.25">
      <c r="B84" s="260" t="s">
        <v>91</v>
      </c>
      <c r="C84" s="261"/>
      <c r="D84" s="37" t="s">
        <v>92</v>
      </c>
    </row>
    <row r="87" spans="1:31" x14ac:dyDescent="0.25">
      <c r="A87" s="237"/>
      <c r="B87" s="237"/>
      <c r="D87" s="237"/>
      <c r="E87" s="237"/>
      <c r="F87" s="237"/>
      <c r="G87" s="237"/>
      <c r="H87" s="237"/>
      <c r="I87" s="237"/>
      <c r="J87" s="237"/>
      <c r="Z87" s="237"/>
      <c r="AB87" s="237"/>
    </row>
    <row r="88" spans="1:31" x14ac:dyDescent="0.25">
      <c r="A88" s="237"/>
      <c r="B88" s="237"/>
      <c r="D88" s="237"/>
      <c r="E88" s="237"/>
      <c r="F88" s="237"/>
      <c r="G88" s="237"/>
      <c r="H88" s="237"/>
      <c r="I88" s="237"/>
      <c r="J88" s="237"/>
      <c r="Z88" s="237"/>
      <c r="AB88" s="237"/>
    </row>
    <row r="89" spans="1:31" x14ac:dyDescent="0.25">
      <c r="A89" s="237"/>
      <c r="B89" s="237"/>
      <c r="D89" s="237"/>
      <c r="E89" s="237"/>
      <c r="F89" s="237"/>
      <c r="G89" s="237"/>
      <c r="H89" s="237"/>
      <c r="I89" s="237"/>
      <c r="J89" s="237"/>
      <c r="Z89" s="237"/>
      <c r="AB89" s="237"/>
    </row>
    <row r="90" spans="1:31" x14ac:dyDescent="0.25">
      <c r="A90" s="237"/>
      <c r="B90" s="237"/>
      <c r="D90" s="237"/>
      <c r="E90" s="237"/>
      <c r="F90" s="237"/>
      <c r="G90" s="237"/>
      <c r="H90" s="237"/>
      <c r="I90" s="237"/>
      <c r="J90" s="237"/>
      <c r="Z90" s="237"/>
      <c r="AB90" s="237"/>
    </row>
    <row r="91" spans="1:31" x14ac:dyDescent="0.25">
      <c r="A91" s="237"/>
      <c r="B91" s="237"/>
      <c r="D91" s="237"/>
      <c r="E91" s="237"/>
      <c r="F91" s="237"/>
      <c r="G91" s="237"/>
      <c r="H91" s="237"/>
      <c r="I91" s="237"/>
      <c r="J91" s="237"/>
      <c r="Z91" s="237"/>
      <c r="AB91" s="237"/>
    </row>
    <row r="92" spans="1:31" x14ac:dyDescent="0.25">
      <c r="A92" s="237"/>
      <c r="B92" s="237"/>
      <c r="D92" s="237"/>
      <c r="E92" s="237"/>
      <c r="F92" s="237"/>
      <c r="G92" s="237"/>
      <c r="H92" s="237"/>
      <c r="I92" s="237"/>
      <c r="J92" s="237"/>
      <c r="Z92" s="237"/>
      <c r="AB92" s="237"/>
    </row>
    <row r="93" spans="1:31" x14ac:dyDescent="0.25">
      <c r="A93" s="237"/>
      <c r="B93" s="237"/>
      <c r="D93" s="237"/>
      <c r="E93" s="237"/>
      <c r="F93" s="237"/>
      <c r="G93" s="237"/>
      <c r="H93" s="237"/>
      <c r="I93" s="237"/>
      <c r="J93" s="237"/>
      <c r="Z93" s="237"/>
      <c r="AB93" s="237"/>
    </row>
    <row r="94" spans="1:31" x14ac:dyDescent="0.25">
      <c r="A94" s="237"/>
      <c r="B94" s="237"/>
      <c r="D94" s="237"/>
      <c r="E94" s="237"/>
      <c r="F94" s="237"/>
      <c r="G94" s="237"/>
      <c r="H94" s="237"/>
      <c r="I94" s="237"/>
      <c r="J94" s="237"/>
      <c r="Z94" s="237"/>
      <c r="AB94" s="237"/>
    </row>
    <row r="108" spans="10:22" x14ac:dyDescent="0.25">
      <c r="M108" s="179" t="s">
        <v>155</v>
      </c>
      <c r="N108" s="179" t="s">
        <v>156</v>
      </c>
      <c r="O108" s="179" t="s">
        <v>157</v>
      </c>
      <c r="P108" s="179" t="s">
        <v>154</v>
      </c>
      <c r="Q108" s="179" t="s">
        <v>167</v>
      </c>
      <c r="R108" s="180" t="s">
        <v>168</v>
      </c>
      <c r="S108" s="181" t="s">
        <v>153</v>
      </c>
      <c r="T108" s="181"/>
      <c r="U108" s="181"/>
      <c r="V108" s="181"/>
    </row>
    <row r="109" spans="10:22" x14ac:dyDescent="0.25">
      <c r="M109" s="179"/>
      <c r="N109" s="179"/>
      <c r="O109" s="179"/>
      <c r="P109" s="179"/>
      <c r="Q109" s="179"/>
      <c r="R109" s="180"/>
      <c r="S109" s="181"/>
      <c r="T109" s="181"/>
      <c r="U109" s="181"/>
      <c r="V109" s="181"/>
    </row>
    <row r="110" spans="10:22" x14ac:dyDescent="0.25">
      <c r="M110" s="179"/>
      <c r="N110" s="179"/>
      <c r="O110" s="179"/>
      <c r="P110" s="179"/>
      <c r="Q110" s="179"/>
      <c r="R110" s="180"/>
      <c r="S110" s="181"/>
      <c r="T110" s="181"/>
      <c r="U110" s="181"/>
      <c r="V110" s="181"/>
    </row>
    <row r="111" spans="10:22" x14ac:dyDescent="0.25">
      <c r="J111" s="33" t="s">
        <v>148</v>
      </c>
      <c r="K111" s="34">
        <f>L17+L22+L27+L37+L42</f>
        <v>8109349.8100000005</v>
      </c>
      <c r="M111" s="179"/>
      <c r="N111" s="179"/>
      <c r="O111" s="179"/>
      <c r="P111" s="179"/>
      <c r="Q111" s="179"/>
      <c r="R111" s="180"/>
      <c r="S111" s="181"/>
      <c r="T111" s="181"/>
      <c r="U111" s="181"/>
      <c r="V111" s="181"/>
    </row>
    <row r="112" spans="10:22" x14ac:dyDescent="0.25">
      <c r="J112" s="33" t="s">
        <v>149</v>
      </c>
      <c r="K112" s="34">
        <f>L47+L52</f>
        <v>880000</v>
      </c>
      <c r="M112" s="179"/>
      <c r="N112" s="179"/>
      <c r="O112" s="179"/>
      <c r="P112" s="179"/>
      <c r="Q112" s="179"/>
      <c r="R112" s="180"/>
      <c r="S112" s="181"/>
      <c r="T112" s="181"/>
      <c r="U112" s="181"/>
      <c r="V112" s="181"/>
    </row>
    <row r="113" spans="9:22" x14ac:dyDescent="0.25">
      <c r="J113" s="33" t="s">
        <v>151</v>
      </c>
      <c r="K113" s="34">
        <f>(K111+K112)*0.028</f>
        <v>251701.79468000002</v>
      </c>
      <c r="M113" s="179"/>
      <c r="N113" s="179"/>
      <c r="O113" s="179"/>
      <c r="P113" s="179"/>
      <c r="Q113" s="179"/>
      <c r="R113" s="182"/>
      <c r="S113" s="181"/>
      <c r="T113" s="181"/>
      <c r="U113" s="181"/>
      <c r="V113" s="181"/>
    </row>
    <row r="114" spans="9:22" x14ac:dyDescent="0.25">
      <c r="K114" s="207">
        <f>SUM(K111:K113)</f>
        <v>9241051.6046799999</v>
      </c>
      <c r="M114" s="179"/>
      <c r="N114" s="179">
        <v>5000000</v>
      </c>
      <c r="O114" s="179">
        <v>1000000</v>
      </c>
      <c r="P114" s="179">
        <v>2000000</v>
      </c>
      <c r="Q114" s="179">
        <v>2307120</v>
      </c>
      <c r="R114" s="182">
        <f>SUM(M114:Q114)</f>
        <v>10307120</v>
      </c>
      <c r="S114" s="181">
        <f>K114-R114</f>
        <v>-1066068.3953200001</v>
      </c>
      <c r="T114" s="181"/>
      <c r="U114" s="181"/>
      <c r="V114" s="181"/>
    </row>
    <row r="115" spans="9:22" x14ac:dyDescent="0.25">
      <c r="J115" s="33" t="s">
        <v>123</v>
      </c>
      <c r="M115" s="179"/>
      <c r="N115" s="179"/>
      <c r="O115" s="179"/>
      <c r="P115" s="179"/>
      <c r="Q115" s="179"/>
      <c r="R115" s="180"/>
      <c r="S115" s="181"/>
      <c r="T115" s="181"/>
      <c r="U115" s="181"/>
      <c r="V115" s="181"/>
    </row>
    <row r="116" spans="9:22" x14ac:dyDescent="0.25">
      <c r="J116" s="33" t="s">
        <v>150</v>
      </c>
      <c r="K116" s="34">
        <f>L62+L67+L72</f>
        <v>1920000</v>
      </c>
      <c r="M116" s="179"/>
      <c r="N116" s="179"/>
      <c r="O116" s="179"/>
      <c r="P116" s="179"/>
      <c r="Q116" s="179"/>
      <c r="R116" s="182"/>
      <c r="S116" s="181"/>
      <c r="T116" s="181"/>
      <c r="U116" s="181"/>
      <c r="V116" s="181"/>
    </row>
    <row r="117" spans="9:22" x14ac:dyDescent="0.25">
      <c r="J117" s="33" t="s">
        <v>151</v>
      </c>
      <c r="K117" s="34">
        <f>(K115+K116)*0.028</f>
        <v>53760</v>
      </c>
      <c r="M117" s="179"/>
      <c r="N117" s="179"/>
      <c r="O117" s="179"/>
      <c r="P117" s="179"/>
      <c r="Q117" s="179"/>
      <c r="R117" s="182"/>
      <c r="S117" s="181"/>
      <c r="T117" s="181"/>
      <c r="U117" s="181"/>
      <c r="V117" s="181"/>
    </row>
    <row r="118" spans="9:22" x14ac:dyDescent="0.25">
      <c r="K118" s="207">
        <f>SUM(K116:K117)</f>
        <v>1973760</v>
      </c>
      <c r="M118" s="179">
        <v>2000000</v>
      </c>
      <c r="N118" s="179"/>
      <c r="O118" s="179"/>
      <c r="P118" s="179"/>
      <c r="Q118" s="179"/>
      <c r="R118" s="182">
        <f>SUM(M118:Q118)</f>
        <v>2000000</v>
      </c>
      <c r="S118" s="181">
        <f>K118-M118</f>
        <v>-26240</v>
      </c>
      <c r="T118" s="181"/>
      <c r="U118" s="181"/>
      <c r="V118" s="181"/>
    </row>
    <row r="119" spans="9:22" x14ac:dyDescent="0.25">
      <c r="K119" s="207"/>
      <c r="M119" s="179"/>
      <c r="N119" s="179"/>
      <c r="O119" s="179"/>
      <c r="P119" s="179"/>
      <c r="Q119" s="179"/>
      <c r="R119" s="182"/>
      <c r="S119" s="181"/>
      <c r="T119" s="181"/>
      <c r="U119" s="181"/>
      <c r="V119" s="181"/>
    </row>
    <row r="120" spans="9:22" x14ac:dyDescent="0.25">
      <c r="I120" s="254" t="s">
        <v>152</v>
      </c>
      <c r="J120" s="254"/>
      <c r="K120" s="209">
        <f>K118+K114</f>
        <v>11214811.60468</v>
      </c>
      <c r="M120" s="179"/>
      <c r="N120" s="179"/>
      <c r="O120" s="179"/>
      <c r="P120" s="179"/>
      <c r="Q120" s="179"/>
      <c r="R120" s="182"/>
      <c r="S120" s="181"/>
      <c r="T120" s="181"/>
      <c r="U120" s="181"/>
      <c r="V120" s="181"/>
    </row>
    <row r="121" spans="9:22" x14ac:dyDescent="0.25">
      <c r="I121" s="255" t="s">
        <v>142</v>
      </c>
      <c r="J121" s="255"/>
      <c r="K121" s="34">
        <v>16666.669999999998</v>
      </c>
      <c r="M121" s="179"/>
      <c r="N121" s="179"/>
      <c r="O121" s="179"/>
      <c r="P121" s="179"/>
      <c r="Q121" s="179"/>
      <c r="R121" s="182"/>
      <c r="S121" s="181"/>
      <c r="T121" s="181"/>
      <c r="U121" s="181"/>
      <c r="V121" s="181"/>
    </row>
    <row r="122" spans="9:22" x14ac:dyDescent="0.25">
      <c r="I122" s="254" t="s">
        <v>138</v>
      </c>
      <c r="J122" s="254"/>
      <c r="K122" s="209">
        <f>K121+K120</f>
        <v>11231478.27468</v>
      </c>
      <c r="M122" s="34">
        <f>SUM(M111:M121)</f>
        <v>2000000</v>
      </c>
      <c r="N122" s="34">
        <f t="shared" ref="N122:Q122" si="22">SUM(N111:N121)</f>
        <v>5000000</v>
      </c>
      <c r="O122" s="34">
        <f t="shared" si="22"/>
        <v>1000000</v>
      </c>
      <c r="P122" s="34">
        <f t="shared" si="22"/>
        <v>2000000</v>
      </c>
      <c r="Q122" s="34">
        <f t="shared" si="22"/>
        <v>2307120</v>
      </c>
      <c r="R122" s="208">
        <f>SUM(R110:R121)</f>
        <v>12307120</v>
      </c>
      <c r="S122" s="210">
        <f>SUM(S110:S121)</f>
        <v>-1092308.3953200001</v>
      </c>
    </row>
    <row r="124" spans="9:22" x14ac:dyDescent="0.25">
      <c r="R124" s="183"/>
    </row>
  </sheetData>
  <mergeCells count="290">
    <mergeCell ref="Y57:Y61"/>
    <mergeCell ref="Z57:Z61"/>
    <mergeCell ref="O32:O36"/>
    <mergeCell ref="P32:P36"/>
    <mergeCell ref="Q32:Q36"/>
    <mergeCell ref="Y32:Y36"/>
    <mergeCell ref="Z32:Z36"/>
    <mergeCell ref="AA32:AA36"/>
    <mergeCell ref="A57:A61"/>
    <mergeCell ref="B57:B61"/>
    <mergeCell ref="C57:C61"/>
    <mergeCell ref="D57:D61"/>
    <mergeCell ref="E57:E61"/>
    <mergeCell ref="F57:F61"/>
    <mergeCell ref="G57:G61"/>
    <mergeCell ref="H57:H61"/>
    <mergeCell ref="I57:I61"/>
    <mergeCell ref="J57:J61"/>
    <mergeCell ref="K57:K61"/>
    <mergeCell ref="L57:L61"/>
    <mergeCell ref="M57:M61"/>
    <mergeCell ref="N57:N61"/>
    <mergeCell ref="O57:O61"/>
    <mergeCell ref="P57:P61"/>
    <mergeCell ref="Q57:Q61"/>
    <mergeCell ref="AA57:AA61"/>
    <mergeCell ref="A1:AB1"/>
    <mergeCell ref="A2:AB2"/>
    <mergeCell ref="A3:AB3"/>
    <mergeCell ref="A4:AB4"/>
    <mergeCell ref="A6:AB6"/>
    <mergeCell ref="A7:AB7"/>
    <mergeCell ref="R10:S10"/>
    <mergeCell ref="A14:A16"/>
    <mergeCell ref="B14:B16"/>
    <mergeCell ref="C14:C16"/>
    <mergeCell ref="D14:F14"/>
    <mergeCell ref="G14:G16"/>
    <mergeCell ref="H14:H16"/>
    <mergeCell ref="I14:I16"/>
    <mergeCell ref="J14:J16"/>
    <mergeCell ref="K14:M15"/>
    <mergeCell ref="N14:O15"/>
    <mergeCell ref="R14:X15"/>
    <mergeCell ref="Z14:AB14"/>
    <mergeCell ref="E15:E16"/>
    <mergeCell ref="F15:F16"/>
    <mergeCell ref="P15:P16"/>
    <mergeCell ref="Z15:Z16"/>
    <mergeCell ref="AA15:AA16"/>
    <mergeCell ref="AB15:AB16"/>
    <mergeCell ref="Z17:Z21"/>
    <mergeCell ref="AA17:AA21"/>
    <mergeCell ref="AB17:AB21"/>
    <mergeCell ref="G17:G21"/>
    <mergeCell ref="H17:H21"/>
    <mergeCell ref="I17:I21"/>
    <mergeCell ref="J17:J21"/>
    <mergeCell ref="K17:K21"/>
    <mergeCell ref="M17:M21"/>
    <mergeCell ref="Y14:Y16"/>
    <mergeCell ref="Y17:Y21"/>
    <mergeCell ref="P14:Q14"/>
    <mergeCell ref="Q17:Q21"/>
    <mergeCell ref="Q15:Q16"/>
    <mergeCell ref="A22:A26"/>
    <mergeCell ref="B22:B26"/>
    <mergeCell ref="C22:C26"/>
    <mergeCell ref="D22:D26"/>
    <mergeCell ref="E22:E26"/>
    <mergeCell ref="F22:F26"/>
    <mergeCell ref="N17:N21"/>
    <mergeCell ref="O17:O21"/>
    <mergeCell ref="P17:P21"/>
    <mergeCell ref="A17:A21"/>
    <mergeCell ref="B17:B21"/>
    <mergeCell ref="C17:C21"/>
    <mergeCell ref="D17:D21"/>
    <mergeCell ref="E17:E21"/>
    <mergeCell ref="F17:F21"/>
    <mergeCell ref="N22:N26"/>
    <mergeCell ref="O22:O26"/>
    <mergeCell ref="P22:P26"/>
    <mergeCell ref="L17:L21"/>
    <mergeCell ref="Z22:Z26"/>
    <mergeCell ref="AA22:AA26"/>
    <mergeCell ref="AB22:AB26"/>
    <mergeCell ref="G22:G26"/>
    <mergeCell ref="H22:H26"/>
    <mergeCell ref="I22:I26"/>
    <mergeCell ref="J22:J26"/>
    <mergeCell ref="K22:K26"/>
    <mergeCell ref="M22:M26"/>
    <mergeCell ref="L22:L26"/>
    <mergeCell ref="Y22:Y26"/>
    <mergeCell ref="Q22:Q26"/>
    <mergeCell ref="Z27:Z31"/>
    <mergeCell ref="AA27:AA31"/>
    <mergeCell ref="AB27:AB31"/>
    <mergeCell ref="G27:G31"/>
    <mergeCell ref="H27:H31"/>
    <mergeCell ref="I27:I31"/>
    <mergeCell ref="J27:J31"/>
    <mergeCell ref="K27:K31"/>
    <mergeCell ref="M27:M31"/>
    <mergeCell ref="Y27:Y31"/>
    <mergeCell ref="Q27:Q31"/>
    <mergeCell ref="A37:A41"/>
    <mergeCell ref="B37:B41"/>
    <mergeCell ref="C37:C41"/>
    <mergeCell ref="D37:D41"/>
    <mergeCell ref="E37:E41"/>
    <mergeCell ref="F37:F41"/>
    <mergeCell ref="N27:N31"/>
    <mergeCell ref="O27:O31"/>
    <mergeCell ref="P27:P31"/>
    <mergeCell ref="A27:A31"/>
    <mergeCell ref="B27:B31"/>
    <mergeCell ref="C27:C31"/>
    <mergeCell ref="D27:D31"/>
    <mergeCell ref="E27:E31"/>
    <mergeCell ref="F27:F31"/>
    <mergeCell ref="N37:N41"/>
    <mergeCell ref="O37:O41"/>
    <mergeCell ref="P37:P41"/>
    <mergeCell ref="L27:L31"/>
    <mergeCell ref="A32:A36"/>
    <mergeCell ref="B32:B36"/>
    <mergeCell ref="C32:C36"/>
    <mergeCell ref="D32:D36"/>
    <mergeCell ref="E32:E36"/>
    <mergeCell ref="Z37:Z41"/>
    <mergeCell ref="AA37:AA41"/>
    <mergeCell ref="AB37:AB41"/>
    <mergeCell ref="G37:G41"/>
    <mergeCell ref="H37:H41"/>
    <mergeCell ref="I37:I41"/>
    <mergeCell ref="J37:J41"/>
    <mergeCell ref="K37:K41"/>
    <mergeCell ref="M37:M41"/>
    <mergeCell ref="L37:L41"/>
    <mergeCell ref="Y37:Y41"/>
    <mergeCell ref="Q37:Q41"/>
    <mergeCell ref="Z42:Z46"/>
    <mergeCell ref="AA42:AA46"/>
    <mergeCell ref="AB42:AB46"/>
    <mergeCell ref="G42:G46"/>
    <mergeCell ref="H42:H46"/>
    <mergeCell ref="I42:I46"/>
    <mergeCell ref="J42:J46"/>
    <mergeCell ref="K42:K46"/>
    <mergeCell ref="M42:M46"/>
    <mergeCell ref="Y42:Y46"/>
    <mergeCell ref="Q42:Q46"/>
    <mergeCell ref="A47:A51"/>
    <mergeCell ref="B47:B51"/>
    <mergeCell ref="C47:C51"/>
    <mergeCell ref="D47:D51"/>
    <mergeCell ref="E47:E51"/>
    <mergeCell ref="F47:F51"/>
    <mergeCell ref="N42:N46"/>
    <mergeCell ref="O42:O46"/>
    <mergeCell ref="P42:P46"/>
    <mergeCell ref="A42:A46"/>
    <mergeCell ref="B42:B46"/>
    <mergeCell ref="C42:C46"/>
    <mergeCell ref="D42:D46"/>
    <mergeCell ref="E42:E46"/>
    <mergeCell ref="F42:F46"/>
    <mergeCell ref="N47:N51"/>
    <mergeCell ref="O47:O51"/>
    <mergeCell ref="P47:P51"/>
    <mergeCell ref="L42:L46"/>
    <mergeCell ref="Z47:Z51"/>
    <mergeCell ref="AA47:AA51"/>
    <mergeCell ref="AB47:AB51"/>
    <mergeCell ref="G47:G51"/>
    <mergeCell ref="H47:H51"/>
    <mergeCell ref="I47:I51"/>
    <mergeCell ref="J47:J51"/>
    <mergeCell ref="K47:K51"/>
    <mergeCell ref="M47:M51"/>
    <mergeCell ref="L47:L51"/>
    <mergeCell ref="Y47:Y51"/>
    <mergeCell ref="Q47:Q51"/>
    <mergeCell ref="Z52:Z56"/>
    <mergeCell ref="AA52:AA56"/>
    <mergeCell ref="AB52:AB56"/>
    <mergeCell ref="G52:G56"/>
    <mergeCell ref="H52:H56"/>
    <mergeCell ref="I52:I56"/>
    <mergeCell ref="J52:J56"/>
    <mergeCell ref="K52:K56"/>
    <mergeCell ref="M52:M56"/>
    <mergeCell ref="Y52:Y56"/>
    <mergeCell ref="Q52:Q56"/>
    <mergeCell ref="A62:A66"/>
    <mergeCell ref="B62:B66"/>
    <mergeCell ref="C62:C66"/>
    <mergeCell ref="D62:D66"/>
    <mergeCell ref="E62:E66"/>
    <mergeCell ref="F62:F66"/>
    <mergeCell ref="N52:N56"/>
    <mergeCell ref="O52:O56"/>
    <mergeCell ref="P52:P56"/>
    <mergeCell ref="A52:A56"/>
    <mergeCell ref="B52:B56"/>
    <mergeCell ref="C52:C56"/>
    <mergeCell ref="D52:D56"/>
    <mergeCell ref="E52:E56"/>
    <mergeCell ref="F52:F56"/>
    <mergeCell ref="N62:N66"/>
    <mergeCell ref="O62:O66"/>
    <mergeCell ref="P62:P66"/>
    <mergeCell ref="L52:L56"/>
    <mergeCell ref="Z62:Z66"/>
    <mergeCell ref="AA62:AA66"/>
    <mergeCell ref="AB62:AB66"/>
    <mergeCell ref="G62:G66"/>
    <mergeCell ref="H62:H66"/>
    <mergeCell ref="I62:I66"/>
    <mergeCell ref="J62:J66"/>
    <mergeCell ref="K62:K66"/>
    <mergeCell ref="M62:M66"/>
    <mergeCell ref="L62:L66"/>
    <mergeCell ref="Y62:Y66"/>
    <mergeCell ref="Q62:Q66"/>
    <mergeCell ref="Z67:Z71"/>
    <mergeCell ref="AA67:AA71"/>
    <mergeCell ref="AB67:AB71"/>
    <mergeCell ref="G67:G71"/>
    <mergeCell ref="H67:H71"/>
    <mergeCell ref="I67:I71"/>
    <mergeCell ref="J67:J71"/>
    <mergeCell ref="K67:K71"/>
    <mergeCell ref="M67:M71"/>
    <mergeCell ref="Q67:Q71"/>
    <mergeCell ref="Y67:Y71"/>
    <mergeCell ref="A72:A76"/>
    <mergeCell ref="B72:B76"/>
    <mergeCell ref="C72:C76"/>
    <mergeCell ref="D72:D76"/>
    <mergeCell ref="E72:E76"/>
    <mergeCell ref="F72:F76"/>
    <mergeCell ref="N67:N71"/>
    <mergeCell ref="O67:O71"/>
    <mergeCell ref="P67:P71"/>
    <mergeCell ref="A67:A71"/>
    <mergeCell ref="B67:B71"/>
    <mergeCell ref="C67:C71"/>
    <mergeCell ref="D67:D71"/>
    <mergeCell ref="E67:E71"/>
    <mergeCell ref="F67:F71"/>
    <mergeCell ref="L67:L71"/>
    <mergeCell ref="Z72:Z76"/>
    <mergeCell ref="AA72:AA76"/>
    <mergeCell ref="AB72:AB76"/>
    <mergeCell ref="G72:G76"/>
    <mergeCell ref="H72:H76"/>
    <mergeCell ref="I72:I76"/>
    <mergeCell ref="J72:J76"/>
    <mergeCell ref="K72:K76"/>
    <mergeCell ref="M72:M76"/>
    <mergeCell ref="L72:L76"/>
    <mergeCell ref="Q72:Q76"/>
    <mergeCell ref="Y72:Y76"/>
    <mergeCell ref="I120:J120"/>
    <mergeCell ref="I122:J122"/>
    <mergeCell ref="I121:J121"/>
    <mergeCell ref="T10:W10"/>
    <mergeCell ref="B80:D80"/>
    <mergeCell ref="B84:C84"/>
    <mergeCell ref="N72:N76"/>
    <mergeCell ref="O72:O76"/>
    <mergeCell ref="P72:P76"/>
    <mergeCell ref="I77:J77"/>
    <mergeCell ref="I78:J78"/>
    <mergeCell ref="I79:J79"/>
    <mergeCell ref="I80:J80"/>
    <mergeCell ref="I81:J81"/>
    <mergeCell ref="H77:H81"/>
    <mergeCell ref="F32:F36"/>
    <mergeCell ref="G32:G36"/>
    <mergeCell ref="H32:H36"/>
    <mergeCell ref="I32:I36"/>
    <mergeCell ref="J32:J36"/>
    <mergeCell ref="K32:K36"/>
    <mergeCell ref="L32:L36"/>
    <mergeCell ref="M32:M36"/>
    <mergeCell ref="N32:N36"/>
  </mergeCells>
  <printOptions horizontalCentered="1"/>
  <pageMargins left="0.19685039370078741" right="0.15748031496062992" top="0.26" bottom="0.31496062992125984" header="0.9055118110236221" footer="0.15748031496062992"/>
  <pageSetup paperSize="169" scale="53" orientation="landscape" horizontalDpi="4294967293" verticalDpi="4294967293" r:id="rId1"/>
  <headerFooter alignWithMargins="0">
    <oddHeader>&amp;RHoja &amp;P de &amp;N</oddHeader>
    <oddFooter>&amp;L"Este programa es público, ajeno a cualquier partido político. Queda prohibido el uso para fines distintos a los establecidos en el programa".&amp;RAvance Físico -Financiero  PROAGUA-Apartado Urbano (APAUR)</oddFooter>
  </headerFooter>
  <rowBreaks count="1" manualBreakCount="1">
    <brk id="71" max="27" man="1"/>
  </rowBreaks>
  <ignoredErrors>
    <ignoredError sqref="K8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view="pageBreakPreview" zoomScale="60" workbookViewId="0">
      <pane ySplit="12" topLeftCell="A52" activePane="bottomLeft" state="frozen"/>
      <selection activeCell="E21" sqref="E21"/>
      <selection pane="bottomLeft" activeCell="G28" sqref="G28:G32"/>
    </sheetView>
  </sheetViews>
  <sheetFormatPr baseColWidth="10" defaultColWidth="11.42578125" defaultRowHeight="16.5" x14ac:dyDescent="0.25"/>
  <cols>
    <col min="1" max="1" width="1.7109375" style="127" customWidth="1"/>
    <col min="2" max="2" width="4.28515625" style="127" customWidth="1"/>
    <col min="3" max="4" width="10" style="128" hidden="1" customWidth="1"/>
    <col min="5" max="5" width="26.7109375" style="127" customWidth="1"/>
    <col min="6" max="6" width="15.140625" style="127" customWidth="1"/>
    <col min="7" max="7" width="14.85546875" style="127" customWidth="1"/>
    <col min="8" max="8" width="28" style="235" customWidth="1"/>
    <col min="9" max="9" width="26.140625" style="127" customWidth="1"/>
    <col min="10" max="10" width="16.42578125" style="203" customWidth="1"/>
    <col min="11" max="11" width="17.140625" style="203" customWidth="1"/>
    <col min="12" max="12" width="17" style="203" customWidth="1"/>
    <col min="13" max="13" width="7.85546875" style="203" customWidth="1"/>
    <col min="14" max="14" width="6.5703125" style="203" customWidth="1"/>
    <col min="15" max="15" width="15.28515625" style="148" customWidth="1"/>
    <col min="16" max="16" width="14.7109375" style="143" customWidth="1"/>
    <col min="17" max="17" width="13.5703125" style="149" customWidth="1"/>
    <col min="18" max="18" width="16.28515625" style="143" customWidth="1"/>
    <col min="19" max="19" width="17" style="143" customWidth="1"/>
    <col min="20" max="21" width="10.7109375" style="150" customWidth="1"/>
    <col min="22" max="22" width="18.85546875" style="147" customWidth="1"/>
    <col min="23" max="23" width="2.85546875" style="112" customWidth="1"/>
    <col min="24" max="24" width="11.42578125" style="135" customWidth="1"/>
    <col min="25" max="25" width="13.42578125" style="135" customWidth="1"/>
    <col min="26" max="28" width="11.42578125" style="135" customWidth="1"/>
    <col min="29" max="29" width="11.42578125" style="80"/>
    <col min="30" max="34" width="11.42578125" style="80" customWidth="1"/>
    <col min="35" max="16384" width="11.42578125" style="127"/>
  </cols>
  <sheetData>
    <row r="1" spans="2:34" s="44" customFormat="1" ht="20.25" x14ac:dyDescent="0.3">
      <c r="B1" s="370" t="s">
        <v>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41"/>
      <c r="X1" s="42"/>
      <c r="Y1" s="42"/>
      <c r="Z1" s="42"/>
      <c r="AA1" s="42"/>
      <c r="AB1" s="42"/>
      <c r="AC1" s="43"/>
      <c r="AD1" s="43"/>
      <c r="AE1" s="43"/>
      <c r="AF1" s="43"/>
      <c r="AG1" s="43"/>
      <c r="AH1" s="43"/>
    </row>
    <row r="2" spans="2:34" s="44" customFormat="1" ht="18" x14ac:dyDescent="0.25">
      <c r="B2" s="372" t="s">
        <v>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41"/>
      <c r="X2" s="42"/>
      <c r="Y2" s="42"/>
      <c r="Z2" s="42"/>
      <c r="AA2" s="42"/>
      <c r="AB2" s="42"/>
      <c r="AC2" s="43"/>
      <c r="AD2" s="43"/>
      <c r="AE2" s="43"/>
      <c r="AF2" s="43"/>
      <c r="AG2" s="43"/>
      <c r="AH2" s="43"/>
    </row>
    <row r="3" spans="2:34" s="44" customFormat="1" x14ac:dyDescent="0.25">
      <c r="B3" s="373" t="s">
        <v>2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41"/>
      <c r="X3" s="42"/>
      <c r="Y3" s="42"/>
      <c r="Z3" s="42"/>
      <c r="AA3" s="42"/>
      <c r="AB3" s="42"/>
      <c r="AC3" s="43"/>
      <c r="AD3" s="43"/>
      <c r="AE3" s="43"/>
      <c r="AF3" s="43"/>
      <c r="AG3" s="43"/>
      <c r="AH3" s="43"/>
    </row>
    <row r="4" spans="2:34" s="44" customFormat="1" x14ac:dyDescent="0.25">
      <c r="B4" s="373" t="s">
        <v>145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41"/>
      <c r="X4" s="42"/>
      <c r="Y4" s="42"/>
      <c r="Z4" s="42"/>
      <c r="AA4" s="42"/>
      <c r="AB4" s="42"/>
      <c r="AC4" s="43"/>
      <c r="AD4" s="43"/>
      <c r="AE4" s="43"/>
      <c r="AF4" s="43"/>
      <c r="AG4" s="43"/>
      <c r="AH4" s="43"/>
    </row>
    <row r="5" spans="2:34" s="44" customFormat="1" ht="18" x14ac:dyDescent="0.25">
      <c r="B5" s="372" t="s">
        <v>101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41"/>
      <c r="X5" s="42"/>
      <c r="Y5" s="42"/>
      <c r="Z5" s="42"/>
      <c r="AA5" s="42"/>
      <c r="AB5" s="42"/>
      <c r="AC5" s="43"/>
      <c r="AD5" s="43"/>
      <c r="AE5" s="43"/>
      <c r="AF5" s="43"/>
      <c r="AG5" s="43"/>
      <c r="AH5" s="43"/>
    </row>
    <row r="6" spans="2:34" s="44" customFormat="1" ht="9" customHeight="1" x14ac:dyDescent="0.25">
      <c r="B6" s="374" t="s">
        <v>102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41"/>
      <c r="X6" s="42"/>
      <c r="Y6" s="42"/>
      <c r="Z6" s="42"/>
      <c r="AA6" s="42"/>
      <c r="AB6" s="42"/>
      <c r="AC6" s="43"/>
      <c r="AD6" s="43"/>
      <c r="AE6" s="43"/>
      <c r="AF6" s="43"/>
      <c r="AG6" s="43"/>
      <c r="AH6" s="43"/>
    </row>
    <row r="7" spans="2:34" s="44" customFormat="1" x14ac:dyDescent="0.25">
      <c r="B7" s="45" t="s">
        <v>103</v>
      </c>
      <c r="C7" s="46"/>
      <c r="D7" s="46"/>
      <c r="E7" s="46"/>
      <c r="F7" s="46"/>
      <c r="G7" s="46"/>
      <c r="H7" s="212"/>
      <c r="I7" s="46"/>
      <c r="J7" s="193"/>
      <c r="K7" s="193"/>
      <c r="L7" s="193"/>
      <c r="M7" s="193"/>
      <c r="N7" s="193"/>
      <c r="O7" s="46"/>
      <c r="P7" s="46"/>
      <c r="Q7" s="46"/>
      <c r="R7" s="46"/>
      <c r="S7" s="46"/>
      <c r="T7" s="46"/>
      <c r="U7" s="46"/>
      <c r="V7" s="46"/>
      <c r="W7" s="41"/>
      <c r="X7" s="42"/>
      <c r="Y7" s="42"/>
      <c r="Z7" s="42"/>
      <c r="AA7" s="42"/>
      <c r="AB7" s="42"/>
      <c r="AC7" s="43"/>
      <c r="AD7" s="43"/>
      <c r="AE7" s="43"/>
      <c r="AF7" s="43"/>
      <c r="AG7" s="43"/>
      <c r="AH7" s="43"/>
    </row>
    <row r="8" spans="2:34" s="44" customFormat="1" x14ac:dyDescent="0.25">
      <c r="B8" s="47" t="s">
        <v>104</v>
      </c>
      <c r="C8" s="48"/>
      <c r="D8" s="48"/>
      <c r="H8" s="212"/>
      <c r="J8" s="194"/>
      <c r="K8" s="194"/>
      <c r="L8" s="194"/>
      <c r="M8" s="194"/>
      <c r="N8" s="194"/>
      <c r="O8" s="50"/>
      <c r="P8" s="49"/>
      <c r="Q8" s="51"/>
      <c r="R8" s="375" t="s">
        <v>160</v>
      </c>
      <c r="S8" s="375"/>
      <c r="T8" s="375"/>
      <c r="U8" s="375"/>
      <c r="V8" s="375"/>
      <c r="W8" s="41"/>
      <c r="X8" s="42"/>
      <c r="Y8" s="42"/>
      <c r="Z8" s="42"/>
      <c r="AA8" s="42"/>
      <c r="AB8" s="42"/>
      <c r="AC8" s="43"/>
      <c r="AD8" s="43"/>
      <c r="AE8" s="43"/>
      <c r="AF8" s="43"/>
      <c r="AG8" s="43"/>
      <c r="AH8" s="43"/>
    </row>
    <row r="9" spans="2:34" s="44" customFormat="1" ht="1.5" customHeight="1" thickBot="1" x14ac:dyDescent="0.3">
      <c r="B9" s="47"/>
      <c r="C9" s="48"/>
      <c r="D9" s="48"/>
      <c r="H9" s="212"/>
      <c r="J9" s="194"/>
      <c r="K9" s="194"/>
      <c r="L9" s="194"/>
      <c r="M9" s="194"/>
      <c r="N9" s="194"/>
      <c r="O9" s="52"/>
      <c r="P9" s="49"/>
      <c r="Q9" s="51"/>
      <c r="R9" s="49"/>
      <c r="S9" s="49"/>
      <c r="T9" s="53"/>
      <c r="U9" s="53"/>
      <c r="V9" s="54"/>
      <c r="W9" s="41"/>
      <c r="X9" s="42"/>
      <c r="Y9" s="42"/>
      <c r="Z9" s="42"/>
      <c r="AA9" s="42"/>
      <c r="AB9" s="42"/>
      <c r="AC9" s="43"/>
      <c r="AD9" s="43"/>
      <c r="AE9" s="43"/>
      <c r="AF9" s="43"/>
      <c r="AG9" s="43"/>
      <c r="AH9" s="43"/>
    </row>
    <row r="10" spans="2:34" s="57" customFormat="1" ht="30.75" customHeight="1" thickBot="1" x14ac:dyDescent="0.3">
      <c r="B10" s="356" t="s">
        <v>105</v>
      </c>
      <c r="C10" s="356" t="s">
        <v>106</v>
      </c>
      <c r="D10" s="356" t="s">
        <v>107</v>
      </c>
      <c r="E10" s="356" t="s">
        <v>108</v>
      </c>
      <c r="F10" s="376" t="s">
        <v>17</v>
      </c>
      <c r="G10" s="377"/>
      <c r="H10" s="356" t="s">
        <v>109</v>
      </c>
      <c r="I10" s="356" t="s">
        <v>110</v>
      </c>
      <c r="J10" s="378" t="s">
        <v>111</v>
      </c>
      <c r="K10" s="379"/>
      <c r="L10" s="379"/>
      <c r="M10" s="379"/>
      <c r="N10" s="380"/>
      <c r="O10" s="381" t="s">
        <v>112</v>
      </c>
      <c r="P10" s="382"/>
      <c r="Q10" s="382"/>
      <c r="R10" s="382"/>
      <c r="S10" s="382"/>
      <c r="T10" s="383" t="s">
        <v>113</v>
      </c>
      <c r="U10" s="384"/>
      <c r="V10" s="356" t="s">
        <v>114</v>
      </c>
      <c r="W10" s="55"/>
      <c r="X10" s="359"/>
      <c r="Y10" s="359"/>
      <c r="Z10" s="359"/>
      <c r="AA10" s="359"/>
      <c r="AB10" s="359"/>
      <c r="AC10" s="56"/>
      <c r="AD10" s="56"/>
      <c r="AE10" s="56"/>
      <c r="AF10" s="56"/>
      <c r="AG10" s="56"/>
      <c r="AH10" s="56"/>
    </row>
    <row r="11" spans="2:34" s="57" customFormat="1" ht="17.25" customHeight="1" thickBot="1" x14ac:dyDescent="0.3">
      <c r="B11" s="357"/>
      <c r="C11" s="357"/>
      <c r="D11" s="357"/>
      <c r="E11" s="357"/>
      <c r="F11" s="356" t="s">
        <v>30</v>
      </c>
      <c r="G11" s="356" t="s">
        <v>31</v>
      </c>
      <c r="H11" s="357"/>
      <c r="I11" s="357"/>
      <c r="J11" s="360" t="s">
        <v>36</v>
      </c>
      <c r="K11" s="360" t="s">
        <v>37</v>
      </c>
      <c r="L11" s="360" t="s">
        <v>41</v>
      </c>
      <c r="M11" s="360" t="s">
        <v>115</v>
      </c>
      <c r="N11" s="360" t="s">
        <v>116</v>
      </c>
      <c r="O11" s="362" t="s">
        <v>117</v>
      </c>
      <c r="P11" s="364" t="s">
        <v>118</v>
      </c>
      <c r="Q11" s="366" t="s">
        <v>119</v>
      </c>
      <c r="R11" s="368" t="s">
        <v>120</v>
      </c>
      <c r="S11" s="368" t="s">
        <v>121</v>
      </c>
      <c r="T11" s="385"/>
      <c r="U11" s="386"/>
      <c r="V11" s="357"/>
      <c r="W11" s="58"/>
      <c r="X11" s="59"/>
      <c r="Y11" s="59"/>
      <c r="Z11" s="59"/>
      <c r="AA11" s="59"/>
      <c r="AB11" s="59"/>
      <c r="AC11" s="59"/>
      <c r="AD11" s="56"/>
      <c r="AE11" s="56"/>
      <c r="AF11" s="56"/>
      <c r="AG11" s="56"/>
      <c r="AH11" s="56"/>
    </row>
    <row r="12" spans="2:34" s="57" customFormat="1" ht="34.5" customHeight="1" thickBot="1" x14ac:dyDescent="0.3">
      <c r="B12" s="358"/>
      <c r="C12" s="358"/>
      <c r="D12" s="358"/>
      <c r="E12" s="358"/>
      <c r="F12" s="358"/>
      <c r="G12" s="358"/>
      <c r="H12" s="358"/>
      <c r="I12" s="358"/>
      <c r="J12" s="361"/>
      <c r="K12" s="361"/>
      <c r="L12" s="361"/>
      <c r="M12" s="361"/>
      <c r="N12" s="361"/>
      <c r="O12" s="363"/>
      <c r="P12" s="365"/>
      <c r="Q12" s="367"/>
      <c r="R12" s="369"/>
      <c r="S12" s="369"/>
      <c r="T12" s="60" t="s">
        <v>122</v>
      </c>
      <c r="U12" s="60" t="s">
        <v>123</v>
      </c>
      <c r="V12" s="358"/>
      <c r="W12" s="61"/>
      <c r="X12" s="59"/>
      <c r="Y12" s="59"/>
      <c r="Z12" s="59"/>
      <c r="AA12" s="59"/>
      <c r="AB12" s="59"/>
      <c r="AC12" s="59"/>
      <c r="AD12" s="56"/>
      <c r="AE12" s="56"/>
      <c r="AF12" s="56"/>
      <c r="AG12" s="56"/>
      <c r="AH12" s="56"/>
    </row>
    <row r="13" spans="2:34" s="72" customFormat="1" ht="20.100000000000001" customHeight="1" x14ac:dyDescent="0.2">
      <c r="B13" s="317">
        <v>1</v>
      </c>
      <c r="C13" s="62"/>
      <c r="D13" s="62"/>
      <c r="E13" s="320" t="s">
        <v>46</v>
      </c>
      <c r="F13" s="323" t="s">
        <v>48</v>
      </c>
      <c r="G13" s="323" t="s">
        <v>48</v>
      </c>
      <c r="H13" s="326"/>
      <c r="I13" s="329"/>
      <c r="J13" s="332"/>
      <c r="K13" s="335"/>
      <c r="L13" s="335"/>
      <c r="M13" s="335"/>
      <c r="N13" s="335"/>
      <c r="O13" s="63"/>
      <c r="P13" s="64"/>
      <c r="Q13" s="65"/>
      <c r="R13" s="66"/>
      <c r="S13" s="341"/>
      <c r="T13" s="67"/>
      <c r="U13" s="68"/>
      <c r="V13" s="338"/>
      <c r="W13" s="69"/>
      <c r="X13" s="70"/>
      <c r="Y13" s="70"/>
      <c r="Z13" s="70"/>
      <c r="AA13" s="70"/>
      <c r="AB13" s="70"/>
      <c r="AC13" s="71"/>
      <c r="AD13" s="43"/>
      <c r="AE13" s="43"/>
      <c r="AF13" s="43"/>
      <c r="AG13" s="43"/>
      <c r="AH13" s="43"/>
    </row>
    <row r="14" spans="2:34" s="81" customFormat="1" ht="20.100000000000001" customHeight="1" x14ac:dyDescent="0.2">
      <c r="B14" s="318"/>
      <c r="C14" s="73"/>
      <c r="D14" s="73"/>
      <c r="E14" s="321"/>
      <c r="F14" s="324"/>
      <c r="G14" s="324"/>
      <c r="H14" s="327"/>
      <c r="I14" s="330"/>
      <c r="J14" s="333"/>
      <c r="K14" s="336"/>
      <c r="L14" s="336"/>
      <c r="M14" s="336"/>
      <c r="N14" s="336"/>
      <c r="O14" s="74"/>
      <c r="P14" s="75"/>
      <c r="Q14" s="76"/>
      <c r="R14" s="77"/>
      <c r="S14" s="342"/>
      <c r="T14" s="78"/>
      <c r="U14" s="78"/>
      <c r="V14" s="339"/>
      <c r="W14" s="69"/>
      <c r="X14" s="79"/>
      <c r="Y14" s="79"/>
      <c r="Z14" s="79"/>
      <c r="AA14" s="79"/>
      <c r="AB14" s="79"/>
      <c r="AC14" s="80"/>
      <c r="AD14" s="80"/>
      <c r="AE14" s="80"/>
      <c r="AF14" s="80"/>
      <c r="AG14" s="80"/>
      <c r="AH14" s="80"/>
    </row>
    <row r="15" spans="2:34" s="81" customFormat="1" ht="20.100000000000001" customHeight="1" x14ac:dyDescent="0.2">
      <c r="B15" s="318"/>
      <c r="C15" s="73"/>
      <c r="D15" s="73"/>
      <c r="E15" s="321"/>
      <c r="F15" s="324"/>
      <c r="G15" s="324"/>
      <c r="H15" s="327"/>
      <c r="I15" s="330"/>
      <c r="J15" s="333"/>
      <c r="K15" s="336"/>
      <c r="L15" s="336"/>
      <c r="M15" s="336"/>
      <c r="N15" s="336"/>
      <c r="O15" s="82"/>
      <c r="P15" s="75"/>
      <c r="Q15" s="83"/>
      <c r="R15" s="84"/>
      <c r="S15" s="342"/>
      <c r="T15" s="78"/>
      <c r="U15" s="78"/>
      <c r="V15" s="339"/>
      <c r="W15" s="69"/>
      <c r="X15" s="79"/>
      <c r="Y15" s="79"/>
      <c r="Z15" s="79"/>
      <c r="AA15" s="79"/>
      <c r="AB15" s="79"/>
      <c r="AC15" s="80"/>
      <c r="AD15" s="80"/>
      <c r="AE15" s="80"/>
      <c r="AF15" s="80"/>
      <c r="AG15" s="80"/>
      <c r="AH15" s="80"/>
    </row>
    <row r="16" spans="2:34" s="86" customFormat="1" ht="20.100000000000001" customHeight="1" x14ac:dyDescent="0.2">
      <c r="B16" s="318"/>
      <c r="C16" s="73"/>
      <c r="D16" s="73"/>
      <c r="E16" s="321"/>
      <c r="F16" s="324"/>
      <c r="G16" s="324"/>
      <c r="H16" s="327"/>
      <c r="I16" s="330"/>
      <c r="J16" s="333"/>
      <c r="K16" s="336"/>
      <c r="L16" s="336"/>
      <c r="M16" s="336"/>
      <c r="N16" s="336"/>
      <c r="O16" s="82"/>
      <c r="P16" s="75"/>
      <c r="Q16" s="83"/>
      <c r="R16" s="84"/>
      <c r="S16" s="342"/>
      <c r="T16" s="78"/>
      <c r="U16" s="78"/>
      <c r="V16" s="339"/>
      <c r="W16" s="69"/>
      <c r="X16" s="79"/>
      <c r="Y16" s="79"/>
      <c r="Z16" s="79"/>
      <c r="AA16" s="79"/>
      <c r="AB16" s="79"/>
      <c r="AC16" s="85"/>
      <c r="AD16" s="85"/>
      <c r="AE16" s="85"/>
      <c r="AF16" s="85"/>
      <c r="AG16" s="85"/>
      <c r="AH16" s="85"/>
    </row>
    <row r="17" spans="2:34" s="81" customFormat="1" ht="20.100000000000001" customHeight="1" thickBot="1" x14ac:dyDescent="0.25">
      <c r="B17" s="319"/>
      <c r="C17" s="87"/>
      <c r="D17" s="87"/>
      <c r="E17" s="322"/>
      <c r="F17" s="325"/>
      <c r="G17" s="325"/>
      <c r="H17" s="328"/>
      <c r="I17" s="331"/>
      <c r="J17" s="334"/>
      <c r="K17" s="337"/>
      <c r="L17" s="337"/>
      <c r="M17" s="337"/>
      <c r="N17" s="337"/>
      <c r="O17" s="88"/>
      <c r="P17" s="89"/>
      <c r="Q17" s="90"/>
      <c r="R17" s="91"/>
      <c r="S17" s="343"/>
      <c r="T17" s="92"/>
      <c r="U17" s="92"/>
      <c r="V17" s="340"/>
      <c r="W17" s="69"/>
      <c r="X17" s="79"/>
      <c r="Y17" s="79"/>
      <c r="Z17" s="79"/>
      <c r="AA17" s="79"/>
      <c r="AB17" s="79"/>
      <c r="AC17" s="80"/>
      <c r="AD17" s="80"/>
      <c r="AE17" s="80"/>
      <c r="AF17" s="80"/>
      <c r="AG17" s="80"/>
      <c r="AH17" s="80"/>
    </row>
    <row r="18" spans="2:34" s="72" customFormat="1" ht="20.100000000000001" customHeight="1" x14ac:dyDescent="0.2">
      <c r="B18" s="317">
        <v>2</v>
      </c>
      <c r="C18" s="62"/>
      <c r="D18" s="62"/>
      <c r="E18" s="320" t="s">
        <v>57</v>
      </c>
      <c r="F18" s="323" t="s">
        <v>59</v>
      </c>
      <c r="G18" s="323" t="s">
        <v>59</v>
      </c>
      <c r="H18" s="326"/>
      <c r="I18" s="329"/>
      <c r="J18" s="332"/>
      <c r="K18" s="335"/>
      <c r="L18" s="335"/>
      <c r="M18" s="335"/>
      <c r="N18" s="335"/>
      <c r="O18" s="63"/>
      <c r="P18" s="64"/>
      <c r="Q18" s="65"/>
      <c r="R18" s="66"/>
      <c r="S18" s="341"/>
      <c r="T18" s="67"/>
      <c r="U18" s="68"/>
      <c r="V18" s="338"/>
      <c r="W18" s="69"/>
      <c r="X18" s="70"/>
      <c r="Y18" s="70"/>
      <c r="Z18" s="70"/>
      <c r="AA18" s="70"/>
      <c r="AB18" s="70"/>
      <c r="AC18" s="71"/>
      <c r="AD18" s="43"/>
      <c r="AE18" s="43"/>
      <c r="AF18" s="43"/>
      <c r="AG18" s="43"/>
      <c r="AH18" s="43"/>
    </row>
    <row r="19" spans="2:34" s="81" customFormat="1" ht="20.100000000000001" customHeight="1" x14ac:dyDescent="0.2">
      <c r="B19" s="318"/>
      <c r="C19" s="73"/>
      <c r="D19" s="73"/>
      <c r="E19" s="321"/>
      <c r="F19" s="324"/>
      <c r="G19" s="324"/>
      <c r="H19" s="327"/>
      <c r="I19" s="330"/>
      <c r="J19" s="333"/>
      <c r="K19" s="336"/>
      <c r="L19" s="336"/>
      <c r="M19" s="336"/>
      <c r="N19" s="336"/>
      <c r="O19" s="74"/>
      <c r="P19" s="75"/>
      <c r="Q19" s="76"/>
      <c r="R19" s="77"/>
      <c r="S19" s="342"/>
      <c r="T19" s="78"/>
      <c r="U19" s="78"/>
      <c r="V19" s="339"/>
      <c r="W19" s="69"/>
      <c r="X19" s="79"/>
      <c r="Y19" s="79"/>
      <c r="Z19" s="79"/>
      <c r="AA19" s="79"/>
      <c r="AB19" s="79"/>
      <c r="AC19" s="80"/>
      <c r="AD19" s="80"/>
      <c r="AE19" s="80"/>
      <c r="AF19" s="80"/>
      <c r="AG19" s="80"/>
      <c r="AH19" s="80"/>
    </row>
    <row r="20" spans="2:34" s="81" customFormat="1" ht="20.100000000000001" customHeight="1" x14ac:dyDescent="0.2">
      <c r="B20" s="318"/>
      <c r="C20" s="73"/>
      <c r="D20" s="73"/>
      <c r="E20" s="321"/>
      <c r="F20" s="324"/>
      <c r="G20" s="324"/>
      <c r="H20" s="327"/>
      <c r="I20" s="330"/>
      <c r="J20" s="333"/>
      <c r="K20" s="336"/>
      <c r="L20" s="336"/>
      <c r="M20" s="336"/>
      <c r="N20" s="336"/>
      <c r="O20" s="82"/>
      <c r="P20" s="75"/>
      <c r="Q20" s="83"/>
      <c r="R20" s="84"/>
      <c r="S20" s="342"/>
      <c r="T20" s="78"/>
      <c r="U20" s="78"/>
      <c r="V20" s="339"/>
      <c r="W20" s="69"/>
      <c r="X20" s="79"/>
      <c r="Y20" s="79"/>
      <c r="Z20" s="79"/>
      <c r="AA20" s="79"/>
      <c r="AB20" s="79"/>
      <c r="AC20" s="80"/>
      <c r="AD20" s="80"/>
      <c r="AE20" s="80"/>
      <c r="AF20" s="80"/>
      <c r="AG20" s="80"/>
      <c r="AH20" s="80"/>
    </row>
    <row r="21" spans="2:34" s="86" customFormat="1" ht="20.100000000000001" customHeight="1" x14ac:dyDescent="0.2">
      <c r="B21" s="318"/>
      <c r="C21" s="73"/>
      <c r="D21" s="73"/>
      <c r="E21" s="321"/>
      <c r="F21" s="324"/>
      <c r="G21" s="324"/>
      <c r="H21" s="327"/>
      <c r="I21" s="330"/>
      <c r="J21" s="333"/>
      <c r="K21" s="336"/>
      <c r="L21" s="336"/>
      <c r="M21" s="336"/>
      <c r="N21" s="336"/>
      <c r="O21" s="82"/>
      <c r="P21" s="75"/>
      <c r="Q21" s="83"/>
      <c r="R21" s="84"/>
      <c r="S21" s="342"/>
      <c r="T21" s="78"/>
      <c r="U21" s="78"/>
      <c r="V21" s="339"/>
      <c r="W21" s="69"/>
      <c r="X21" s="79"/>
      <c r="Y21" s="79"/>
      <c r="Z21" s="79"/>
      <c r="AA21" s="79"/>
      <c r="AB21" s="79"/>
      <c r="AC21" s="85"/>
      <c r="AD21" s="85"/>
      <c r="AE21" s="85"/>
      <c r="AF21" s="85"/>
      <c r="AG21" s="85"/>
      <c r="AH21" s="85"/>
    </row>
    <row r="22" spans="2:34" s="81" customFormat="1" ht="20.100000000000001" customHeight="1" thickBot="1" x14ac:dyDescent="0.25">
      <c r="B22" s="319"/>
      <c r="C22" s="87"/>
      <c r="D22" s="87"/>
      <c r="E22" s="322"/>
      <c r="F22" s="325"/>
      <c r="G22" s="325"/>
      <c r="H22" s="328"/>
      <c r="I22" s="331"/>
      <c r="J22" s="334"/>
      <c r="K22" s="337"/>
      <c r="L22" s="337"/>
      <c r="M22" s="337"/>
      <c r="N22" s="337"/>
      <c r="O22" s="88"/>
      <c r="P22" s="89"/>
      <c r="Q22" s="90"/>
      <c r="R22" s="91"/>
      <c r="S22" s="343"/>
      <c r="T22" s="92"/>
      <c r="U22" s="92"/>
      <c r="V22" s="340"/>
      <c r="W22" s="69"/>
      <c r="X22" s="79"/>
      <c r="Y22" s="79"/>
      <c r="Z22" s="79"/>
      <c r="AA22" s="79"/>
      <c r="AB22" s="79"/>
      <c r="AC22" s="80"/>
      <c r="AD22" s="80"/>
      <c r="AE22" s="80"/>
      <c r="AF22" s="80"/>
      <c r="AG22" s="80"/>
      <c r="AH22" s="80"/>
    </row>
    <row r="23" spans="2:34" s="72" customFormat="1" ht="20.100000000000001" customHeight="1" x14ac:dyDescent="0.2">
      <c r="B23" s="317">
        <v>3</v>
      </c>
      <c r="C23" s="62"/>
      <c r="D23" s="62"/>
      <c r="E23" s="320" t="s">
        <v>62</v>
      </c>
      <c r="F23" s="323" t="s">
        <v>64</v>
      </c>
      <c r="G23" s="323" t="s">
        <v>64</v>
      </c>
      <c r="H23" s="326"/>
      <c r="I23" s="329"/>
      <c r="J23" s="332"/>
      <c r="K23" s="335"/>
      <c r="L23" s="335"/>
      <c r="M23" s="335"/>
      <c r="N23" s="335"/>
      <c r="O23" s="63"/>
      <c r="P23" s="64"/>
      <c r="Q23" s="65"/>
      <c r="R23" s="66"/>
      <c r="S23" s="341"/>
      <c r="T23" s="67"/>
      <c r="U23" s="68"/>
      <c r="V23" s="338"/>
      <c r="W23" s="69"/>
      <c r="X23" s="70"/>
      <c r="Y23" s="70"/>
      <c r="Z23" s="70"/>
      <c r="AA23" s="70"/>
      <c r="AB23" s="70"/>
      <c r="AC23" s="71"/>
      <c r="AD23" s="43"/>
      <c r="AE23" s="43"/>
      <c r="AF23" s="43"/>
      <c r="AG23" s="43"/>
      <c r="AH23" s="43"/>
    </row>
    <row r="24" spans="2:34" s="81" customFormat="1" ht="20.100000000000001" customHeight="1" x14ac:dyDescent="0.2">
      <c r="B24" s="318"/>
      <c r="C24" s="73"/>
      <c r="D24" s="73"/>
      <c r="E24" s="321"/>
      <c r="F24" s="324"/>
      <c r="G24" s="324"/>
      <c r="H24" s="327"/>
      <c r="I24" s="330"/>
      <c r="J24" s="333"/>
      <c r="K24" s="336"/>
      <c r="L24" s="336"/>
      <c r="M24" s="336"/>
      <c r="N24" s="336"/>
      <c r="O24" s="74"/>
      <c r="P24" s="75"/>
      <c r="Q24" s="76"/>
      <c r="R24" s="77"/>
      <c r="S24" s="342"/>
      <c r="T24" s="78"/>
      <c r="U24" s="78"/>
      <c r="V24" s="339"/>
      <c r="W24" s="69"/>
      <c r="X24" s="79"/>
      <c r="Y24" s="79"/>
      <c r="Z24" s="79"/>
      <c r="AA24" s="79"/>
      <c r="AB24" s="79"/>
      <c r="AC24" s="80"/>
      <c r="AD24" s="80"/>
      <c r="AE24" s="80"/>
      <c r="AF24" s="80"/>
      <c r="AG24" s="80"/>
      <c r="AH24" s="80"/>
    </row>
    <row r="25" spans="2:34" s="81" customFormat="1" ht="20.100000000000001" customHeight="1" x14ac:dyDescent="0.2">
      <c r="B25" s="318"/>
      <c r="C25" s="73"/>
      <c r="D25" s="73"/>
      <c r="E25" s="321"/>
      <c r="F25" s="324"/>
      <c r="G25" s="324"/>
      <c r="H25" s="327"/>
      <c r="I25" s="330"/>
      <c r="J25" s="333"/>
      <c r="K25" s="336"/>
      <c r="L25" s="336"/>
      <c r="M25" s="336"/>
      <c r="N25" s="336"/>
      <c r="O25" s="82"/>
      <c r="P25" s="75"/>
      <c r="Q25" s="83"/>
      <c r="R25" s="84"/>
      <c r="S25" s="342"/>
      <c r="T25" s="78"/>
      <c r="U25" s="78"/>
      <c r="V25" s="339"/>
      <c r="W25" s="69"/>
      <c r="X25" s="79"/>
      <c r="Y25" s="79"/>
      <c r="Z25" s="79"/>
      <c r="AA25" s="79"/>
      <c r="AB25" s="79"/>
      <c r="AC25" s="80"/>
      <c r="AD25" s="80"/>
      <c r="AE25" s="80"/>
      <c r="AF25" s="80"/>
      <c r="AG25" s="80"/>
      <c r="AH25" s="80"/>
    </row>
    <row r="26" spans="2:34" s="86" customFormat="1" ht="20.100000000000001" customHeight="1" x14ac:dyDescent="0.2">
      <c r="B26" s="318"/>
      <c r="C26" s="73"/>
      <c r="D26" s="73"/>
      <c r="E26" s="321"/>
      <c r="F26" s="324"/>
      <c r="G26" s="324"/>
      <c r="H26" s="327"/>
      <c r="I26" s="330"/>
      <c r="J26" s="333"/>
      <c r="K26" s="336"/>
      <c r="L26" s="336"/>
      <c r="M26" s="336"/>
      <c r="N26" s="336"/>
      <c r="O26" s="82"/>
      <c r="P26" s="75"/>
      <c r="Q26" s="83"/>
      <c r="R26" s="84"/>
      <c r="S26" s="342"/>
      <c r="T26" s="78"/>
      <c r="U26" s="78"/>
      <c r="V26" s="339"/>
      <c r="W26" s="69"/>
      <c r="X26" s="79"/>
      <c r="Y26" s="79"/>
      <c r="Z26" s="79"/>
      <c r="AA26" s="79"/>
      <c r="AB26" s="79"/>
      <c r="AC26" s="85"/>
      <c r="AD26" s="85"/>
      <c r="AE26" s="85"/>
      <c r="AF26" s="85"/>
      <c r="AG26" s="85"/>
      <c r="AH26" s="85"/>
    </row>
    <row r="27" spans="2:34" s="81" customFormat="1" ht="20.100000000000001" customHeight="1" thickBot="1" x14ac:dyDescent="0.25">
      <c r="B27" s="319"/>
      <c r="C27" s="87"/>
      <c r="D27" s="87"/>
      <c r="E27" s="322"/>
      <c r="F27" s="325"/>
      <c r="G27" s="325"/>
      <c r="H27" s="328"/>
      <c r="I27" s="331"/>
      <c r="J27" s="334"/>
      <c r="K27" s="337"/>
      <c r="L27" s="337"/>
      <c r="M27" s="337"/>
      <c r="N27" s="337"/>
      <c r="O27" s="88"/>
      <c r="P27" s="89"/>
      <c r="Q27" s="90"/>
      <c r="R27" s="91"/>
      <c r="S27" s="343"/>
      <c r="T27" s="92"/>
      <c r="U27" s="92"/>
      <c r="V27" s="340"/>
      <c r="W27" s="69"/>
      <c r="X27" s="79"/>
      <c r="Y27" s="79"/>
      <c r="Z27" s="79"/>
      <c r="AA27" s="79"/>
      <c r="AB27" s="79"/>
      <c r="AC27" s="80"/>
      <c r="AD27" s="80"/>
      <c r="AE27" s="80"/>
      <c r="AF27" s="80"/>
      <c r="AG27" s="80"/>
      <c r="AH27" s="80"/>
    </row>
    <row r="28" spans="2:34" s="81" customFormat="1" ht="20.100000000000001" customHeight="1" x14ac:dyDescent="0.2">
      <c r="B28" s="317"/>
      <c r="C28" s="73"/>
      <c r="D28" s="73"/>
      <c r="E28" s="320" t="s">
        <v>175</v>
      </c>
      <c r="F28" s="323" t="s">
        <v>174</v>
      </c>
      <c r="G28" s="323" t="s">
        <v>177</v>
      </c>
      <c r="H28" s="326"/>
      <c r="I28" s="329"/>
      <c r="J28" s="332"/>
      <c r="K28" s="335"/>
      <c r="L28" s="335"/>
      <c r="M28" s="335"/>
      <c r="N28" s="335"/>
      <c r="O28" s="63"/>
      <c r="P28" s="64"/>
      <c r="Q28" s="65"/>
      <c r="R28" s="66"/>
      <c r="S28" s="341"/>
      <c r="T28" s="67"/>
      <c r="U28" s="68"/>
      <c r="V28" s="338"/>
      <c r="W28" s="69"/>
      <c r="X28" s="79"/>
      <c r="Y28" s="79"/>
      <c r="Z28" s="79"/>
      <c r="AA28" s="79"/>
      <c r="AB28" s="79"/>
      <c r="AC28" s="80"/>
      <c r="AD28" s="80"/>
      <c r="AE28" s="80"/>
      <c r="AF28" s="80"/>
      <c r="AG28" s="80"/>
      <c r="AH28" s="80"/>
    </row>
    <row r="29" spans="2:34" s="81" customFormat="1" ht="20.100000000000001" customHeight="1" x14ac:dyDescent="0.2">
      <c r="B29" s="318"/>
      <c r="C29" s="73"/>
      <c r="D29" s="73"/>
      <c r="E29" s="321"/>
      <c r="F29" s="324"/>
      <c r="G29" s="324"/>
      <c r="H29" s="327"/>
      <c r="I29" s="330"/>
      <c r="J29" s="333"/>
      <c r="K29" s="336"/>
      <c r="L29" s="336"/>
      <c r="M29" s="336"/>
      <c r="N29" s="336"/>
      <c r="O29" s="74"/>
      <c r="P29" s="75"/>
      <c r="Q29" s="76"/>
      <c r="R29" s="77"/>
      <c r="S29" s="342"/>
      <c r="T29" s="78"/>
      <c r="U29" s="78"/>
      <c r="V29" s="339"/>
      <c r="W29" s="69"/>
      <c r="X29" s="79"/>
      <c r="Y29" s="79"/>
      <c r="Z29" s="79"/>
      <c r="AA29" s="79"/>
      <c r="AB29" s="79"/>
      <c r="AC29" s="80"/>
      <c r="AD29" s="80"/>
      <c r="AE29" s="80"/>
      <c r="AF29" s="80"/>
      <c r="AG29" s="80"/>
      <c r="AH29" s="80"/>
    </row>
    <row r="30" spans="2:34" s="81" customFormat="1" ht="20.100000000000001" customHeight="1" x14ac:dyDescent="0.2">
      <c r="B30" s="318"/>
      <c r="C30" s="73"/>
      <c r="D30" s="73"/>
      <c r="E30" s="321"/>
      <c r="F30" s="324"/>
      <c r="G30" s="324"/>
      <c r="H30" s="327"/>
      <c r="I30" s="330"/>
      <c r="J30" s="333"/>
      <c r="K30" s="336"/>
      <c r="L30" s="336"/>
      <c r="M30" s="336"/>
      <c r="N30" s="336"/>
      <c r="O30" s="82"/>
      <c r="P30" s="75"/>
      <c r="Q30" s="83"/>
      <c r="R30" s="84"/>
      <c r="S30" s="342"/>
      <c r="T30" s="78"/>
      <c r="U30" s="78"/>
      <c r="V30" s="339"/>
      <c r="W30" s="69"/>
      <c r="X30" s="79"/>
      <c r="Y30" s="79"/>
      <c r="Z30" s="79"/>
      <c r="AA30" s="79"/>
      <c r="AB30" s="79"/>
      <c r="AC30" s="80"/>
      <c r="AD30" s="80"/>
      <c r="AE30" s="80"/>
      <c r="AF30" s="80"/>
      <c r="AG30" s="80"/>
      <c r="AH30" s="80"/>
    </row>
    <row r="31" spans="2:34" s="81" customFormat="1" ht="20.100000000000001" customHeight="1" x14ac:dyDescent="0.2">
      <c r="B31" s="318"/>
      <c r="C31" s="73"/>
      <c r="D31" s="73"/>
      <c r="E31" s="321"/>
      <c r="F31" s="324"/>
      <c r="G31" s="324"/>
      <c r="H31" s="327"/>
      <c r="I31" s="330"/>
      <c r="J31" s="333"/>
      <c r="K31" s="336"/>
      <c r="L31" s="336"/>
      <c r="M31" s="336"/>
      <c r="N31" s="336"/>
      <c r="O31" s="82"/>
      <c r="P31" s="75"/>
      <c r="Q31" s="83"/>
      <c r="R31" s="84"/>
      <c r="S31" s="342"/>
      <c r="T31" s="78"/>
      <c r="U31" s="78"/>
      <c r="V31" s="339"/>
      <c r="W31" s="69"/>
      <c r="X31" s="79"/>
      <c r="Y31" s="79"/>
      <c r="Z31" s="79"/>
      <c r="AA31" s="79"/>
      <c r="AB31" s="79"/>
      <c r="AC31" s="80"/>
      <c r="AD31" s="80"/>
      <c r="AE31" s="80"/>
      <c r="AF31" s="80"/>
      <c r="AG31" s="80"/>
      <c r="AH31" s="80"/>
    </row>
    <row r="32" spans="2:34" s="81" customFormat="1" ht="20.100000000000001" customHeight="1" thickBot="1" x14ac:dyDescent="0.25">
      <c r="B32" s="319"/>
      <c r="C32" s="73"/>
      <c r="D32" s="73"/>
      <c r="E32" s="322"/>
      <c r="F32" s="325"/>
      <c r="G32" s="325"/>
      <c r="H32" s="328"/>
      <c r="I32" s="331"/>
      <c r="J32" s="334"/>
      <c r="K32" s="337"/>
      <c r="L32" s="337"/>
      <c r="M32" s="337"/>
      <c r="N32" s="337"/>
      <c r="O32" s="231"/>
      <c r="P32" s="232"/>
      <c r="Q32" s="233"/>
      <c r="R32" s="234"/>
      <c r="S32" s="343"/>
      <c r="T32" s="92"/>
      <c r="U32" s="92"/>
      <c r="V32" s="340"/>
      <c r="W32" s="69"/>
      <c r="X32" s="79"/>
      <c r="Y32" s="79"/>
      <c r="Z32" s="79"/>
      <c r="AA32" s="79"/>
      <c r="AB32" s="79"/>
      <c r="AC32" s="80"/>
      <c r="AD32" s="80"/>
      <c r="AE32" s="80"/>
      <c r="AF32" s="80"/>
      <c r="AG32" s="80"/>
      <c r="AH32" s="80"/>
    </row>
    <row r="33" spans="2:34" s="72" customFormat="1" ht="20.100000000000001" customHeight="1" x14ac:dyDescent="0.2">
      <c r="B33" s="317">
        <v>11</v>
      </c>
      <c r="C33" s="62"/>
      <c r="D33" s="62"/>
      <c r="E33" s="320" t="s">
        <v>66</v>
      </c>
      <c r="F33" s="323" t="s">
        <v>68</v>
      </c>
      <c r="G33" s="323" t="s">
        <v>68</v>
      </c>
      <c r="H33" s="344" t="s">
        <v>172</v>
      </c>
      <c r="I33" s="347" t="s">
        <v>173</v>
      </c>
      <c r="J33" s="332">
        <f>SUM(K33:N37)</f>
        <v>2902364.51</v>
      </c>
      <c r="K33" s="335">
        <v>1160945.8</v>
      </c>
      <c r="L33" s="335">
        <v>1741418.71</v>
      </c>
      <c r="M33" s="335">
        <v>0</v>
      </c>
      <c r="N33" s="335">
        <v>0</v>
      </c>
      <c r="O33" s="63"/>
      <c r="P33" s="64"/>
      <c r="Q33" s="65"/>
      <c r="R33" s="66"/>
      <c r="S33" s="341"/>
      <c r="T33" s="67"/>
      <c r="U33" s="68"/>
      <c r="V33" s="338"/>
      <c r="W33" s="69"/>
      <c r="X33" s="70"/>
      <c r="Y33" s="70"/>
      <c r="Z33" s="70"/>
      <c r="AA33" s="70"/>
      <c r="AB33" s="70"/>
      <c r="AC33" s="71"/>
      <c r="AD33" s="43"/>
      <c r="AE33" s="43"/>
      <c r="AF33" s="43"/>
      <c r="AG33" s="43"/>
      <c r="AH33" s="43"/>
    </row>
    <row r="34" spans="2:34" s="81" customFormat="1" ht="20.100000000000001" customHeight="1" x14ac:dyDescent="0.2">
      <c r="B34" s="318"/>
      <c r="C34" s="73"/>
      <c r="D34" s="73"/>
      <c r="E34" s="321"/>
      <c r="F34" s="324"/>
      <c r="G34" s="324"/>
      <c r="H34" s="345"/>
      <c r="I34" s="348"/>
      <c r="J34" s="333"/>
      <c r="K34" s="336"/>
      <c r="L34" s="336"/>
      <c r="M34" s="336"/>
      <c r="N34" s="336"/>
      <c r="O34" s="74"/>
      <c r="P34" s="75"/>
      <c r="Q34" s="76"/>
      <c r="R34" s="77"/>
      <c r="S34" s="342"/>
      <c r="T34" s="78"/>
      <c r="U34" s="78"/>
      <c r="V34" s="339"/>
      <c r="W34" s="69"/>
      <c r="X34" s="79"/>
      <c r="Y34" s="79"/>
      <c r="Z34" s="79"/>
      <c r="AA34" s="79"/>
      <c r="AB34" s="79"/>
      <c r="AC34" s="80"/>
      <c r="AD34" s="80"/>
      <c r="AE34" s="80"/>
      <c r="AF34" s="80"/>
      <c r="AG34" s="80"/>
      <c r="AH34" s="80"/>
    </row>
    <row r="35" spans="2:34" s="81" customFormat="1" ht="20.100000000000001" customHeight="1" x14ac:dyDescent="0.2">
      <c r="B35" s="318"/>
      <c r="C35" s="73"/>
      <c r="D35" s="73"/>
      <c r="E35" s="321"/>
      <c r="F35" s="324"/>
      <c r="G35" s="324"/>
      <c r="H35" s="345"/>
      <c r="I35" s="348"/>
      <c r="J35" s="333"/>
      <c r="K35" s="336"/>
      <c r="L35" s="336"/>
      <c r="M35" s="336"/>
      <c r="N35" s="336"/>
      <c r="O35" s="82"/>
      <c r="P35" s="75"/>
      <c r="Q35" s="83"/>
      <c r="R35" s="84"/>
      <c r="S35" s="342"/>
      <c r="T35" s="78"/>
      <c r="U35" s="78"/>
      <c r="V35" s="339"/>
      <c r="W35" s="69"/>
      <c r="X35" s="79"/>
      <c r="Y35" s="79"/>
      <c r="Z35" s="79"/>
      <c r="AA35" s="79"/>
      <c r="AB35" s="79"/>
      <c r="AC35" s="80"/>
      <c r="AD35" s="80"/>
      <c r="AE35" s="80"/>
      <c r="AF35" s="80"/>
      <c r="AG35" s="80"/>
      <c r="AH35" s="80"/>
    </row>
    <row r="36" spans="2:34" s="86" customFormat="1" ht="20.100000000000001" customHeight="1" x14ac:dyDescent="0.2">
      <c r="B36" s="318"/>
      <c r="C36" s="73"/>
      <c r="D36" s="73"/>
      <c r="E36" s="321"/>
      <c r="F36" s="324"/>
      <c r="G36" s="324"/>
      <c r="H36" s="345"/>
      <c r="I36" s="348"/>
      <c r="J36" s="333"/>
      <c r="K36" s="336"/>
      <c r="L36" s="336"/>
      <c r="M36" s="336"/>
      <c r="N36" s="336"/>
      <c r="O36" s="82"/>
      <c r="P36" s="75"/>
      <c r="Q36" s="83"/>
      <c r="R36" s="84"/>
      <c r="S36" s="342"/>
      <c r="T36" s="78"/>
      <c r="U36" s="78"/>
      <c r="V36" s="339"/>
      <c r="W36" s="69"/>
      <c r="X36" s="79"/>
      <c r="Y36" s="79"/>
      <c r="Z36" s="79"/>
      <c r="AA36" s="79"/>
      <c r="AB36" s="79"/>
      <c r="AC36" s="85"/>
      <c r="AD36" s="85"/>
      <c r="AE36" s="85"/>
      <c r="AF36" s="85"/>
      <c r="AG36" s="85"/>
      <c r="AH36" s="85"/>
    </row>
    <row r="37" spans="2:34" s="81" customFormat="1" ht="20.100000000000001" customHeight="1" thickBot="1" x14ac:dyDescent="0.25">
      <c r="B37" s="319"/>
      <c r="C37" s="87"/>
      <c r="D37" s="87"/>
      <c r="E37" s="322"/>
      <c r="F37" s="325"/>
      <c r="G37" s="325"/>
      <c r="H37" s="346"/>
      <c r="I37" s="349"/>
      <c r="J37" s="334"/>
      <c r="K37" s="337"/>
      <c r="L37" s="337"/>
      <c r="M37" s="337"/>
      <c r="N37" s="337"/>
      <c r="O37" s="88"/>
      <c r="P37" s="89"/>
      <c r="Q37" s="90"/>
      <c r="R37" s="91"/>
      <c r="S37" s="343"/>
      <c r="T37" s="92"/>
      <c r="U37" s="92"/>
      <c r="V37" s="340"/>
      <c r="W37" s="69"/>
      <c r="X37" s="79"/>
      <c r="Y37" s="79"/>
      <c r="Z37" s="79"/>
      <c r="AA37" s="79"/>
      <c r="AB37" s="79"/>
      <c r="AC37" s="80"/>
      <c r="AD37" s="80"/>
      <c r="AE37" s="80"/>
      <c r="AF37" s="80"/>
      <c r="AG37" s="80"/>
      <c r="AH37" s="80"/>
    </row>
    <row r="38" spans="2:34" s="72" customFormat="1" ht="20.100000000000001" customHeight="1" x14ac:dyDescent="0.2">
      <c r="B38" s="317">
        <v>16</v>
      </c>
      <c r="C38" s="62"/>
      <c r="D38" s="62"/>
      <c r="E38" s="320" t="s">
        <v>70</v>
      </c>
      <c r="F38" s="323" t="s">
        <v>48</v>
      </c>
      <c r="G38" s="323" t="s">
        <v>48</v>
      </c>
      <c r="H38" s="326"/>
      <c r="I38" s="329"/>
      <c r="J38" s="332"/>
      <c r="K38" s="335"/>
      <c r="L38" s="335"/>
      <c r="M38" s="335"/>
      <c r="N38" s="335"/>
      <c r="O38" s="63"/>
      <c r="P38" s="64"/>
      <c r="Q38" s="65"/>
      <c r="R38" s="66"/>
      <c r="S38" s="341"/>
      <c r="T38" s="67"/>
      <c r="U38" s="68"/>
      <c r="V38" s="338"/>
      <c r="W38" s="69"/>
      <c r="X38" s="70"/>
      <c r="Y38" s="70"/>
      <c r="Z38" s="70"/>
      <c r="AA38" s="70"/>
      <c r="AB38" s="70"/>
      <c r="AC38" s="71"/>
      <c r="AD38" s="43"/>
      <c r="AE38" s="43"/>
      <c r="AF38" s="43"/>
      <c r="AG38" s="43"/>
      <c r="AH38" s="43"/>
    </row>
    <row r="39" spans="2:34" s="81" customFormat="1" ht="20.100000000000001" customHeight="1" x14ac:dyDescent="0.2">
      <c r="B39" s="318"/>
      <c r="C39" s="73"/>
      <c r="D39" s="73"/>
      <c r="E39" s="321"/>
      <c r="F39" s="324"/>
      <c r="G39" s="324"/>
      <c r="H39" s="327"/>
      <c r="I39" s="330"/>
      <c r="J39" s="333"/>
      <c r="K39" s="336"/>
      <c r="L39" s="336"/>
      <c r="M39" s="336"/>
      <c r="N39" s="336"/>
      <c r="O39" s="74"/>
      <c r="P39" s="75"/>
      <c r="Q39" s="76"/>
      <c r="R39" s="77"/>
      <c r="S39" s="342"/>
      <c r="T39" s="78"/>
      <c r="U39" s="78"/>
      <c r="V39" s="339"/>
      <c r="W39" s="69"/>
      <c r="X39" s="79"/>
      <c r="Y39" s="79"/>
      <c r="Z39" s="79"/>
      <c r="AA39" s="79"/>
      <c r="AB39" s="79"/>
      <c r="AC39" s="80"/>
      <c r="AD39" s="80"/>
      <c r="AE39" s="80"/>
      <c r="AF39" s="80"/>
      <c r="AG39" s="80"/>
      <c r="AH39" s="80"/>
    </row>
    <row r="40" spans="2:34" s="81" customFormat="1" ht="20.100000000000001" customHeight="1" x14ac:dyDescent="0.2">
      <c r="B40" s="318"/>
      <c r="C40" s="73"/>
      <c r="D40" s="73"/>
      <c r="E40" s="321"/>
      <c r="F40" s="324"/>
      <c r="G40" s="324"/>
      <c r="H40" s="327"/>
      <c r="I40" s="330"/>
      <c r="J40" s="333"/>
      <c r="K40" s="336"/>
      <c r="L40" s="336"/>
      <c r="M40" s="336"/>
      <c r="N40" s="336"/>
      <c r="O40" s="82"/>
      <c r="P40" s="75"/>
      <c r="Q40" s="83"/>
      <c r="R40" s="84"/>
      <c r="S40" s="342"/>
      <c r="T40" s="78"/>
      <c r="U40" s="78"/>
      <c r="V40" s="339"/>
      <c r="W40" s="69"/>
      <c r="X40" s="79"/>
      <c r="Y40" s="79"/>
      <c r="Z40" s="79"/>
      <c r="AA40" s="79"/>
      <c r="AB40" s="79"/>
      <c r="AC40" s="80"/>
      <c r="AD40" s="80"/>
      <c r="AE40" s="80"/>
      <c r="AF40" s="80"/>
      <c r="AG40" s="80"/>
      <c r="AH40" s="80"/>
    </row>
    <row r="41" spans="2:34" s="86" customFormat="1" ht="20.100000000000001" customHeight="1" x14ac:dyDescent="0.2">
      <c r="B41" s="318"/>
      <c r="C41" s="73"/>
      <c r="D41" s="73"/>
      <c r="E41" s="321"/>
      <c r="F41" s="324"/>
      <c r="G41" s="324"/>
      <c r="H41" s="327"/>
      <c r="I41" s="330"/>
      <c r="J41" s="333"/>
      <c r="K41" s="336"/>
      <c r="L41" s="336"/>
      <c r="M41" s="336"/>
      <c r="N41" s="336"/>
      <c r="O41" s="82"/>
      <c r="P41" s="75"/>
      <c r="Q41" s="83"/>
      <c r="R41" s="84"/>
      <c r="S41" s="342"/>
      <c r="T41" s="78"/>
      <c r="U41" s="78"/>
      <c r="V41" s="339"/>
      <c r="W41" s="69"/>
      <c r="X41" s="79"/>
      <c r="Y41" s="79"/>
      <c r="Z41" s="79"/>
      <c r="AA41" s="79"/>
      <c r="AB41" s="79"/>
      <c r="AC41" s="85"/>
      <c r="AD41" s="85"/>
      <c r="AE41" s="85"/>
      <c r="AF41" s="85"/>
      <c r="AG41" s="85"/>
      <c r="AH41" s="85"/>
    </row>
    <row r="42" spans="2:34" s="81" customFormat="1" ht="20.100000000000001" customHeight="1" thickBot="1" x14ac:dyDescent="0.25">
      <c r="B42" s="319"/>
      <c r="C42" s="87"/>
      <c r="D42" s="87"/>
      <c r="E42" s="322"/>
      <c r="F42" s="325"/>
      <c r="G42" s="325"/>
      <c r="H42" s="328"/>
      <c r="I42" s="331"/>
      <c r="J42" s="334"/>
      <c r="K42" s="337"/>
      <c r="L42" s="337"/>
      <c r="M42" s="337"/>
      <c r="N42" s="337"/>
      <c r="O42" s="88"/>
      <c r="P42" s="89"/>
      <c r="Q42" s="90"/>
      <c r="R42" s="91"/>
      <c r="S42" s="343"/>
      <c r="T42" s="92"/>
      <c r="U42" s="92"/>
      <c r="V42" s="340"/>
      <c r="W42" s="69"/>
      <c r="X42" s="79"/>
      <c r="Y42" s="79"/>
      <c r="Z42" s="79"/>
      <c r="AA42" s="79"/>
      <c r="AB42" s="79"/>
      <c r="AC42" s="80"/>
      <c r="AD42" s="80"/>
      <c r="AE42" s="80"/>
      <c r="AF42" s="80"/>
      <c r="AG42" s="80"/>
      <c r="AH42" s="80"/>
    </row>
    <row r="43" spans="2:34" s="72" customFormat="1" ht="20.100000000000001" customHeight="1" x14ac:dyDescent="0.2">
      <c r="B43" s="317">
        <v>22</v>
      </c>
      <c r="C43" s="62"/>
      <c r="D43" s="62"/>
      <c r="E43" s="320" t="s">
        <v>72</v>
      </c>
      <c r="F43" s="323" t="s">
        <v>64</v>
      </c>
      <c r="G43" s="323" t="s">
        <v>74</v>
      </c>
      <c r="H43" s="344" t="s">
        <v>161</v>
      </c>
      <c r="I43" s="347" t="s">
        <v>162</v>
      </c>
      <c r="J43" s="332">
        <f>SUM(K43:N47)</f>
        <v>459589.83999999997</v>
      </c>
      <c r="K43" s="335">
        <v>367671.87</v>
      </c>
      <c r="L43" s="335">
        <v>91917.97</v>
      </c>
      <c r="M43" s="335">
        <v>0</v>
      </c>
      <c r="N43" s="335">
        <v>0</v>
      </c>
      <c r="O43" s="63"/>
      <c r="P43" s="64"/>
      <c r="Q43" s="65"/>
      <c r="R43" s="66"/>
      <c r="S43" s="341"/>
      <c r="T43" s="67"/>
      <c r="U43" s="68"/>
      <c r="V43" s="338"/>
      <c r="W43" s="69"/>
      <c r="X43" s="70"/>
      <c r="Y43" s="70"/>
      <c r="Z43" s="70"/>
      <c r="AA43" s="70"/>
      <c r="AB43" s="70"/>
      <c r="AC43" s="71"/>
      <c r="AD43" s="43"/>
      <c r="AE43" s="43"/>
      <c r="AF43" s="43"/>
      <c r="AG43" s="43"/>
      <c r="AH43" s="43"/>
    </row>
    <row r="44" spans="2:34" s="81" customFormat="1" ht="20.100000000000001" customHeight="1" x14ac:dyDescent="0.2">
      <c r="B44" s="318"/>
      <c r="C44" s="73"/>
      <c r="D44" s="73"/>
      <c r="E44" s="321"/>
      <c r="F44" s="324"/>
      <c r="G44" s="324"/>
      <c r="H44" s="345"/>
      <c r="I44" s="348"/>
      <c r="J44" s="333"/>
      <c r="K44" s="336"/>
      <c r="L44" s="336"/>
      <c r="M44" s="336"/>
      <c r="N44" s="336"/>
      <c r="O44" s="74"/>
      <c r="P44" s="75"/>
      <c r="Q44" s="76"/>
      <c r="R44" s="77"/>
      <c r="S44" s="342"/>
      <c r="T44" s="78"/>
      <c r="U44" s="78"/>
      <c r="V44" s="339"/>
      <c r="W44" s="69"/>
      <c r="X44" s="79"/>
      <c r="Y44" s="79"/>
      <c r="Z44" s="79"/>
      <c r="AA44" s="79"/>
      <c r="AB44" s="79"/>
      <c r="AC44" s="80"/>
      <c r="AD44" s="80"/>
      <c r="AE44" s="80"/>
      <c r="AF44" s="80"/>
      <c r="AG44" s="80"/>
      <c r="AH44" s="80"/>
    </row>
    <row r="45" spans="2:34" s="81" customFormat="1" ht="20.100000000000001" customHeight="1" x14ac:dyDescent="0.2">
      <c r="B45" s="318"/>
      <c r="C45" s="73"/>
      <c r="D45" s="73"/>
      <c r="E45" s="321"/>
      <c r="F45" s="324"/>
      <c r="G45" s="324"/>
      <c r="H45" s="345"/>
      <c r="I45" s="348"/>
      <c r="J45" s="333"/>
      <c r="K45" s="336"/>
      <c r="L45" s="336"/>
      <c r="M45" s="336"/>
      <c r="N45" s="336"/>
      <c r="O45" s="82"/>
      <c r="P45" s="75"/>
      <c r="Q45" s="83"/>
      <c r="R45" s="84"/>
      <c r="S45" s="342"/>
      <c r="T45" s="78"/>
      <c r="U45" s="78"/>
      <c r="V45" s="339"/>
      <c r="W45" s="69"/>
      <c r="X45" s="79"/>
      <c r="Y45" s="79"/>
      <c r="Z45" s="79"/>
      <c r="AA45" s="79"/>
      <c r="AB45" s="79"/>
      <c r="AC45" s="80"/>
      <c r="AD45" s="80"/>
      <c r="AE45" s="80"/>
      <c r="AF45" s="80"/>
      <c r="AG45" s="80"/>
      <c r="AH45" s="80"/>
    </row>
    <row r="46" spans="2:34" s="86" customFormat="1" ht="20.100000000000001" customHeight="1" x14ac:dyDescent="0.2">
      <c r="B46" s="318"/>
      <c r="C46" s="73"/>
      <c r="D46" s="73"/>
      <c r="E46" s="321"/>
      <c r="F46" s="324"/>
      <c r="G46" s="324"/>
      <c r="H46" s="345"/>
      <c r="I46" s="348"/>
      <c r="J46" s="333"/>
      <c r="K46" s="336"/>
      <c r="L46" s="336"/>
      <c r="M46" s="336"/>
      <c r="N46" s="336"/>
      <c r="O46" s="82"/>
      <c r="P46" s="75"/>
      <c r="Q46" s="83"/>
      <c r="R46" s="84"/>
      <c r="S46" s="342"/>
      <c r="T46" s="78"/>
      <c r="U46" s="78"/>
      <c r="V46" s="339"/>
      <c r="W46" s="69"/>
      <c r="X46" s="79"/>
      <c r="Y46" s="79"/>
      <c r="Z46" s="79"/>
      <c r="AA46" s="79"/>
      <c r="AB46" s="79"/>
      <c r="AC46" s="85"/>
      <c r="AD46" s="85"/>
      <c r="AE46" s="85"/>
      <c r="AF46" s="85"/>
      <c r="AG46" s="85"/>
      <c r="AH46" s="85"/>
    </row>
    <row r="47" spans="2:34" s="81" customFormat="1" ht="20.100000000000001" customHeight="1" thickBot="1" x14ac:dyDescent="0.25">
      <c r="B47" s="319"/>
      <c r="C47" s="87"/>
      <c r="D47" s="87"/>
      <c r="E47" s="322"/>
      <c r="F47" s="325"/>
      <c r="G47" s="325"/>
      <c r="H47" s="346"/>
      <c r="I47" s="349"/>
      <c r="J47" s="334"/>
      <c r="K47" s="337"/>
      <c r="L47" s="337"/>
      <c r="M47" s="337"/>
      <c r="N47" s="337"/>
      <c r="O47" s="88"/>
      <c r="P47" s="89"/>
      <c r="Q47" s="90"/>
      <c r="R47" s="91"/>
      <c r="S47" s="343"/>
      <c r="T47" s="92"/>
      <c r="U47" s="92"/>
      <c r="V47" s="340"/>
      <c r="W47" s="69"/>
      <c r="X47" s="79"/>
      <c r="Y47" s="79"/>
      <c r="Z47" s="79"/>
      <c r="AA47" s="79"/>
      <c r="AB47" s="79"/>
      <c r="AC47" s="80"/>
      <c r="AD47" s="80"/>
      <c r="AE47" s="80"/>
      <c r="AF47" s="80"/>
      <c r="AG47" s="80"/>
      <c r="AH47" s="80"/>
    </row>
    <row r="48" spans="2:34" s="72" customFormat="1" ht="20.100000000000001" customHeight="1" x14ac:dyDescent="0.2">
      <c r="B48" s="317">
        <v>23</v>
      </c>
      <c r="C48" s="62"/>
      <c r="D48" s="62"/>
      <c r="E48" s="320" t="s">
        <v>76</v>
      </c>
      <c r="F48" s="323" t="s">
        <v>78</v>
      </c>
      <c r="G48" s="323" t="s">
        <v>78</v>
      </c>
      <c r="H48" s="344" t="s">
        <v>163</v>
      </c>
      <c r="I48" s="335" t="s">
        <v>164</v>
      </c>
      <c r="J48" s="332">
        <f>SUM(K48:N52)</f>
        <v>561298.5</v>
      </c>
      <c r="K48" s="335">
        <v>449038.8</v>
      </c>
      <c r="L48" s="335">
        <v>112259.7</v>
      </c>
      <c r="M48" s="335">
        <v>0</v>
      </c>
      <c r="N48" s="335">
        <v>0</v>
      </c>
      <c r="O48" s="63">
        <v>442</v>
      </c>
      <c r="P48" s="64" t="s">
        <v>169</v>
      </c>
      <c r="Q48" s="65">
        <v>42612</v>
      </c>
      <c r="R48" s="66">
        <v>44903.88</v>
      </c>
      <c r="S48" s="341">
        <f>SUM(R48:R52)</f>
        <v>56129.85</v>
      </c>
      <c r="T48" s="67"/>
      <c r="U48" s="68"/>
      <c r="V48" s="338"/>
      <c r="W48" s="69"/>
      <c r="X48" s="70"/>
      <c r="Y48" s="70"/>
      <c r="Z48" s="70"/>
      <c r="AA48" s="70"/>
      <c r="AB48" s="70"/>
      <c r="AC48" s="71"/>
      <c r="AD48" s="43"/>
      <c r="AE48" s="43"/>
      <c r="AF48" s="43"/>
      <c r="AG48" s="43"/>
      <c r="AH48" s="43"/>
    </row>
    <row r="49" spans="2:34" s="81" customFormat="1" ht="20.100000000000001" customHeight="1" x14ac:dyDescent="0.2">
      <c r="B49" s="318"/>
      <c r="C49" s="73"/>
      <c r="D49" s="73"/>
      <c r="E49" s="321"/>
      <c r="F49" s="324"/>
      <c r="G49" s="324"/>
      <c r="H49" s="345"/>
      <c r="I49" s="336"/>
      <c r="J49" s="333"/>
      <c r="K49" s="336"/>
      <c r="L49" s="336"/>
      <c r="M49" s="336"/>
      <c r="N49" s="336"/>
      <c r="O49" s="74">
        <v>443</v>
      </c>
      <c r="P49" s="75" t="s">
        <v>170</v>
      </c>
      <c r="Q49" s="76">
        <v>42612</v>
      </c>
      <c r="R49" s="77">
        <v>11225.97</v>
      </c>
      <c r="S49" s="342"/>
      <c r="T49" s="78"/>
      <c r="U49" s="78"/>
      <c r="V49" s="339"/>
      <c r="W49" s="69"/>
      <c r="X49" s="79"/>
      <c r="Y49" s="79"/>
      <c r="Z49" s="79"/>
      <c r="AA49" s="79"/>
      <c r="AB49" s="79"/>
      <c r="AC49" s="80"/>
      <c r="AD49" s="80"/>
      <c r="AE49" s="80"/>
      <c r="AF49" s="80"/>
      <c r="AG49" s="80"/>
      <c r="AH49" s="80"/>
    </row>
    <row r="50" spans="2:34" s="81" customFormat="1" ht="20.100000000000001" customHeight="1" x14ac:dyDescent="0.2">
      <c r="B50" s="318"/>
      <c r="C50" s="73"/>
      <c r="D50" s="73"/>
      <c r="E50" s="321"/>
      <c r="F50" s="324"/>
      <c r="G50" s="324"/>
      <c r="H50" s="345"/>
      <c r="I50" s="336"/>
      <c r="J50" s="333"/>
      <c r="K50" s="336"/>
      <c r="L50" s="336"/>
      <c r="M50" s="336"/>
      <c r="N50" s="336"/>
      <c r="O50" s="82"/>
      <c r="P50" s="75"/>
      <c r="Q50" s="83"/>
      <c r="R50" s="84"/>
      <c r="S50" s="342"/>
      <c r="T50" s="78"/>
      <c r="U50" s="78"/>
      <c r="V50" s="339"/>
      <c r="W50" s="69"/>
      <c r="X50" s="79"/>
      <c r="Y50" s="79"/>
      <c r="Z50" s="79"/>
      <c r="AA50" s="79"/>
      <c r="AB50" s="79"/>
      <c r="AC50" s="80"/>
      <c r="AD50" s="80"/>
      <c r="AE50" s="80"/>
      <c r="AF50" s="80"/>
      <c r="AG50" s="80"/>
      <c r="AH50" s="80"/>
    </row>
    <row r="51" spans="2:34" s="86" customFormat="1" ht="23.25" customHeight="1" x14ac:dyDescent="0.2">
      <c r="B51" s="318"/>
      <c r="C51" s="73"/>
      <c r="D51" s="73"/>
      <c r="E51" s="321"/>
      <c r="F51" s="324"/>
      <c r="G51" s="324"/>
      <c r="H51" s="345"/>
      <c r="I51" s="336"/>
      <c r="J51" s="333"/>
      <c r="K51" s="336"/>
      <c r="L51" s="336"/>
      <c r="M51" s="336"/>
      <c r="N51" s="336"/>
      <c r="O51" s="82"/>
      <c r="P51" s="75"/>
      <c r="Q51" s="83"/>
      <c r="R51" s="84"/>
      <c r="S51" s="342"/>
      <c r="T51" s="78"/>
      <c r="U51" s="78"/>
      <c r="V51" s="339"/>
      <c r="W51" s="69"/>
      <c r="X51" s="79"/>
      <c r="Y51" s="79"/>
      <c r="Z51" s="79"/>
      <c r="AA51" s="79"/>
      <c r="AB51" s="79"/>
      <c r="AC51" s="85"/>
      <c r="AD51" s="85"/>
      <c r="AE51" s="85"/>
      <c r="AF51" s="85"/>
      <c r="AG51" s="85"/>
      <c r="AH51" s="85"/>
    </row>
    <row r="52" spans="2:34" s="81" customFormat="1" ht="32.25" customHeight="1" thickBot="1" x14ac:dyDescent="0.25">
      <c r="B52" s="319"/>
      <c r="C52" s="87"/>
      <c r="D52" s="87"/>
      <c r="E52" s="322"/>
      <c r="F52" s="325"/>
      <c r="G52" s="325"/>
      <c r="H52" s="346"/>
      <c r="I52" s="337"/>
      <c r="J52" s="334"/>
      <c r="K52" s="337"/>
      <c r="L52" s="337"/>
      <c r="M52" s="337"/>
      <c r="N52" s="337"/>
      <c r="O52" s="88"/>
      <c r="P52" s="89"/>
      <c r="Q52" s="90"/>
      <c r="R52" s="91"/>
      <c r="S52" s="343"/>
      <c r="T52" s="92"/>
      <c r="U52" s="92"/>
      <c r="V52" s="340"/>
      <c r="W52" s="69"/>
      <c r="X52" s="79"/>
      <c r="Y52" s="79"/>
      <c r="Z52" s="79"/>
      <c r="AA52" s="79"/>
      <c r="AB52" s="79"/>
      <c r="AC52" s="80"/>
      <c r="AD52" s="80"/>
      <c r="AE52" s="80"/>
      <c r="AF52" s="80"/>
      <c r="AG52" s="80"/>
      <c r="AH52" s="80"/>
    </row>
    <row r="53" spans="2:34" s="72" customFormat="1" ht="20.100000000000001" customHeight="1" x14ac:dyDescent="0.2">
      <c r="B53" s="317"/>
      <c r="C53" s="213"/>
      <c r="D53" s="213"/>
      <c r="E53" s="320" t="s">
        <v>178</v>
      </c>
      <c r="F53" s="323" t="s">
        <v>180</v>
      </c>
      <c r="G53" s="323" t="s">
        <v>180</v>
      </c>
      <c r="H53" s="326"/>
      <c r="I53" s="329"/>
      <c r="J53" s="332"/>
      <c r="K53" s="335"/>
      <c r="L53" s="335"/>
      <c r="M53" s="335"/>
      <c r="N53" s="335"/>
      <c r="O53" s="63"/>
      <c r="P53" s="64"/>
      <c r="Q53" s="65"/>
      <c r="R53" s="66"/>
      <c r="S53" s="341"/>
      <c r="T53" s="67"/>
      <c r="U53" s="68"/>
      <c r="V53" s="338"/>
      <c r="W53" s="69"/>
      <c r="X53" s="70"/>
      <c r="Y53" s="70"/>
      <c r="Z53" s="70"/>
      <c r="AA53" s="70"/>
      <c r="AB53" s="70"/>
      <c r="AC53" s="71"/>
      <c r="AD53" s="43"/>
      <c r="AE53" s="43"/>
      <c r="AF53" s="43"/>
      <c r="AG53" s="43"/>
      <c r="AH53" s="43"/>
    </row>
    <row r="54" spans="2:34" s="81" customFormat="1" ht="20.100000000000001" customHeight="1" x14ac:dyDescent="0.2">
      <c r="B54" s="318"/>
      <c r="C54" s="73"/>
      <c r="D54" s="73"/>
      <c r="E54" s="321"/>
      <c r="F54" s="324"/>
      <c r="G54" s="324"/>
      <c r="H54" s="327"/>
      <c r="I54" s="330"/>
      <c r="J54" s="333"/>
      <c r="K54" s="336"/>
      <c r="L54" s="336"/>
      <c r="M54" s="336"/>
      <c r="N54" s="336"/>
      <c r="O54" s="74"/>
      <c r="P54" s="75"/>
      <c r="Q54" s="76"/>
      <c r="R54" s="77"/>
      <c r="S54" s="342"/>
      <c r="T54" s="78"/>
      <c r="U54" s="78"/>
      <c r="V54" s="339"/>
      <c r="W54" s="69"/>
      <c r="X54" s="79"/>
      <c r="Y54" s="79"/>
      <c r="Z54" s="79"/>
      <c r="AA54" s="79"/>
      <c r="AB54" s="79"/>
      <c r="AC54" s="80"/>
      <c r="AD54" s="80"/>
      <c r="AE54" s="80"/>
      <c r="AF54" s="80"/>
      <c r="AG54" s="80"/>
      <c r="AH54" s="80"/>
    </row>
    <row r="55" spans="2:34" s="81" customFormat="1" ht="20.100000000000001" customHeight="1" x14ac:dyDescent="0.2">
      <c r="B55" s="318"/>
      <c r="C55" s="73"/>
      <c r="D55" s="73"/>
      <c r="E55" s="321"/>
      <c r="F55" s="324"/>
      <c r="G55" s="324"/>
      <c r="H55" s="327"/>
      <c r="I55" s="330"/>
      <c r="J55" s="333"/>
      <c r="K55" s="336"/>
      <c r="L55" s="336"/>
      <c r="M55" s="336"/>
      <c r="N55" s="336"/>
      <c r="O55" s="82"/>
      <c r="P55" s="75"/>
      <c r="Q55" s="83"/>
      <c r="R55" s="84"/>
      <c r="S55" s="342"/>
      <c r="T55" s="78"/>
      <c r="U55" s="78"/>
      <c r="V55" s="339"/>
      <c r="W55" s="69"/>
      <c r="X55" s="79"/>
      <c r="Y55" s="79"/>
      <c r="Z55" s="79"/>
      <c r="AA55" s="79"/>
      <c r="AB55" s="79"/>
      <c r="AC55" s="80"/>
      <c r="AD55" s="80"/>
      <c r="AE55" s="80"/>
      <c r="AF55" s="80"/>
      <c r="AG55" s="80"/>
      <c r="AH55" s="80"/>
    </row>
    <row r="56" spans="2:34" s="86" customFormat="1" ht="20.100000000000001" customHeight="1" x14ac:dyDescent="0.2">
      <c r="B56" s="318"/>
      <c r="C56" s="73"/>
      <c r="D56" s="73"/>
      <c r="E56" s="321"/>
      <c r="F56" s="324"/>
      <c r="G56" s="324"/>
      <c r="H56" s="327"/>
      <c r="I56" s="330"/>
      <c r="J56" s="333"/>
      <c r="K56" s="336"/>
      <c r="L56" s="336"/>
      <c r="M56" s="336"/>
      <c r="N56" s="336"/>
      <c r="O56" s="82"/>
      <c r="P56" s="75"/>
      <c r="Q56" s="83"/>
      <c r="R56" s="84"/>
      <c r="S56" s="342"/>
      <c r="T56" s="78"/>
      <c r="U56" s="78"/>
      <c r="V56" s="339"/>
      <c r="W56" s="69"/>
      <c r="X56" s="79"/>
      <c r="Y56" s="79"/>
      <c r="Z56" s="79"/>
      <c r="AA56" s="79"/>
      <c r="AB56" s="79"/>
      <c r="AC56" s="85"/>
      <c r="AD56" s="85"/>
      <c r="AE56" s="85"/>
      <c r="AF56" s="85"/>
      <c r="AG56" s="85"/>
      <c r="AH56" s="85"/>
    </row>
    <row r="57" spans="2:34" s="81" customFormat="1" ht="20.100000000000001" customHeight="1" thickBot="1" x14ac:dyDescent="0.25">
      <c r="B57" s="319"/>
      <c r="C57" s="87"/>
      <c r="D57" s="87"/>
      <c r="E57" s="322"/>
      <c r="F57" s="325"/>
      <c r="G57" s="325"/>
      <c r="H57" s="328"/>
      <c r="I57" s="331"/>
      <c r="J57" s="334"/>
      <c r="K57" s="337"/>
      <c r="L57" s="337"/>
      <c r="M57" s="337"/>
      <c r="N57" s="337"/>
      <c r="O57" s="88"/>
      <c r="P57" s="89"/>
      <c r="Q57" s="90"/>
      <c r="R57" s="91"/>
      <c r="S57" s="343"/>
      <c r="T57" s="92"/>
      <c r="U57" s="92"/>
      <c r="V57" s="340"/>
      <c r="W57" s="69"/>
      <c r="X57" s="79"/>
      <c r="Y57" s="79"/>
      <c r="Z57" s="79"/>
      <c r="AA57" s="79"/>
      <c r="AB57" s="79"/>
      <c r="AC57" s="80"/>
      <c r="AD57" s="80"/>
      <c r="AE57" s="80"/>
      <c r="AF57" s="80"/>
      <c r="AG57" s="80"/>
      <c r="AH57" s="80"/>
    </row>
    <row r="58" spans="2:34" s="72" customFormat="1" ht="20.100000000000001" customHeight="1" x14ac:dyDescent="0.2">
      <c r="B58" s="317">
        <v>41</v>
      </c>
      <c r="C58" s="62"/>
      <c r="D58" s="62"/>
      <c r="E58" s="320" t="s">
        <v>79</v>
      </c>
      <c r="F58" s="323" t="s">
        <v>81</v>
      </c>
      <c r="G58" s="323" t="s">
        <v>81</v>
      </c>
      <c r="H58" s="326"/>
      <c r="I58" s="329"/>
      <c r="J58" s="332"/>
      <c r="K58" s="335"/>
      <c r="L58" s="335"/>
      <c r="M58" s="335"/>
      <c r="N58" s="335"/>
      <c r="O58" s="63"/>
      <c r="P58" s="64"/>
      <c r="Q58" s="65"/>
      <c r="R58" s="66"/>
      <c r="S58" s="341"/>
      <c r="T58" s="67"/>
      <c r="U58" s="68"/>
      <c r="V58" s="338"/>
      <c r="W58" s="69"/>
      <c r="X58" s="70"/>
      <c r="Y58" s="70"/>
      <c r="Z58" s="70"/>
      <c r="AA58" s="70"/>
      <c r="AB58" s="70"/>
      <c r="AC58" s="71"/>
      <c r="AD58" s="43"/>
      <c r="AE58" s="43"/>
      <c r="AF58" s="43"/>
      <c r="AG58" s="43"/>
      <c r="AH58" s="43"/>
    </row>
    <row r="59" spans="2:34" s="81" customFormat="1" ht="20.100000000000001" customHeight="1" x14ac:dyDescent="0.2">
      <c r="B59" s="318"/>
      <c r="C59" s="73"/>
      <c r="D59" s="73"/>
      <c r="E59" s="321"/>
      <c r="F59" s="324"/>
      <c r="G59" s="324"/>
      <c r="H59" s="327"/>
      <c r="I59" s="330"/>
      <c r="J59" s="333"/>
      <c r="K59" s="336"/>
      <c r="L59" s="336"/>
      <c r="M59" s="336"/>
      <c r="N59" s="336"/>
      <c r="O59" s="74"/>
      <c r="P59" s="75"/>
      <c r="Q59" s="76"/>
      <c r="R59" s="77"/>
      <c r="S59" s="342"/>
      <c r="T59" s="78"/>
      <c r="U59" s="78"/>
      <c r="V59" s="339"/>
      <c r="W59" s="69"/>
      <c r="X59" s="79"/>
      <c r="Y59" s="79"/>
      <c r="Z59" s="79"/>
      <c r="AA59" s="79"/>
      <c r="AB59" s="79"/>
      <c r="AC59" s="80"/>
      <c r="AD59" s="80"/>
      <c r="AE59" s="80"/>
      <c r="AF59" s="80"/>
      <c r="AG59" s="80"/>
      <c r="AH59" s="80"/>
    </row>
    <row r="60" spans="2:34" s="81" customFormat="1" ht="20.100000000000001" customHeight="1" x14ac:dyDescent="0.2">
      <c r="B60" s="318"/>
      <c r="C60" s="73"/>
      <c r="D60" s="73"/>
      <c r="E60" s="321"/>
      <c r="F60" s="324"/>
      <c r="G60" s="324"/>
      <c r="H60" s="327"/>
      <c r="I60" s="330"/>
      <c r="J60" s="333"/>
      <c r="K60" s="336"/>
      <c r="L60" s="336"/>
      <c r="M60" s="336"/>
      <c r="N60" s="336"/>
      <c r="O60" s="82"/>
      <c r="P60" s="75"/>
      <c r="Q60" s="83"/>
      <c r="R60" s="84"/>
      <c r="S60" s="342"/>
      <c r="T60" s="78"/>
      <c r="U60" s="78"/>
      <c r="V60" s="339"/>
      <c r="W60" s="69"/>
      <c r="X60" s="79"/>
      <c r="Y60" s="79"/>
      <c r="Z60" s="79"/>
      <c r="AA60" s="79"/>
      <c r="AB60" s="79"/>
      <c r="AC60" s="80"/>
      <c r="AD60" s="80"/>
      <c r="AE60" s="80"/>
      <c r="AF60" s="80"/>
      <c r="AG60" s="80"/>
      <c r="AH60" s="80"/>
    </row>
    <row r="61" spans="2:34" s="86" customFormat="1" ht="20.100000000000001" customHeight="1" x14ac:dyDescent="0.2">
      <c r="B61" s="318"/>
      <c r="C61" s="73"/>
      <c r="D61" s="73"/>
      <c r="E61" s="321"/>
      <c r="F61" s="324"/>
      <c r="G61" s="324"/>
      <c r="H61" s="327"/>
      <c r="I61" s="330"/>
      <c r="J61" s="333"/>
      <c r="K61" s="336"/>
      <c r="L61" s="336"/>
      <c r="M61" s="336"/>
      <c r="N61" s="336"/>
      <c r="O61" s="82"/>
      <c r="P61" s="75"/>
      <c r="Q61" s="83"/>
      <c r="R61" s="84"/>
      <c r="S61" s="342"/>
      <c r="T61" s="78"/>
      <c r="U61" s="78"/>
      <c r="V61" s="339"/>
      <c r="W61" s="69"/>
      <c r="X61" s="79"/>
      <c r="Y61" s="79"/>
      <c r="Z61" s="79"/>
      <c r="AA61" s="79"/>
      <c r="AB61" s="79"/>
      <c r="AC61" s="85"/>
      <c r="AD61" s="85"/>
      <c r="AE61" s="85"/>
      <c r="AF61" s="85"/>
      <c r="AG61" s="85"/>
      <c r="AH61" s="85"/>
    </row>
    <row r="62" spans="2:34" s="81" customFormat="1" ht="20.100000000000001" customHeight="1" thickBot="1" x14ac:dyDescent="0.25">
      <c r="B62" s="319"/>
      <c r="C62" s="87"/>
      <c r="D62" s="87"/>
      <c r="E62" s="322"/>
      <c r="F62" s="325"/>
      <c r="G62" s="325"/>
      <c r="H62" s="328"/>
      <c r="I62" s="331"/>
      <c r="J62" s="334"/>
      <c r="K62" s="337"/>
      <c r="L62" s="337"/>
      <c r="M62" s="337"/>
      <c r="N62" s="337"/>
      <c r="O62" s="88"/>
      <c r="P62" s="89"/>
      <c r="Q62" s="90"/>
      <c r="R62" s="91"/>
      <c r="S62" s="343"/>
      <c r="T62" s="92"/>
      <c r="U62" s="92"/>
      <c r="V62" s="340"/>
      <c r="W62" s="69"/>
      <c r="X62" s="79"/>
      <c r="Y62" s="79"/>
      <c r="Z62" s="79"/>
      <c r="AA62" s="79"/>
      <c r="AB62" s="79"/>
      <c r="AC62" s="80"/>
      <c r="AD62" s="80"/>
      <c r="AE62" s="80"/>
      <c r="AF62" s="80"/>
      <c r="AG62" s="80"/>
      <c r="AH62" s="80"/>
    </row>
    <row r="63" spans="2:34" s="72" customFormat="1" ht="20.100000000000001" customHeight="1" x14ac:dyDescent="0.2">
      <c r="B63" s="317">
        <v>42</v>
      </c>
      <c r="C63" s="62"/>
      <c r="D63" s="62"/>
      <c r="E63" s="320" t="s">
        <v>82</v>
      </c>
      <c r="F63" s="323" t="s">
        <v>81</v>
      </c>
      <c r="G63" s="323" t="s">
        <v>81</v>
      </c>
      <c r="H63" s="344" t="s">
        <v>165</v>
      </c>
      <c r="I63" s="335" t="s">
        <v>166</v>
      </c>
      <c r="J63" s="332">
        <f>SUM(K63:N67)</f>
        <v>745835</v>
      </c>
      <c r="K63" s="335">
        <v>596668</v>
      </c>
      <c r="L63" s="335">
        <v>149167</v>
      </c>
      <c r="M63" s="335">
        <v>0</v>
      </c>
      <c r="N63" s="335">
        <v>0</v>
      </c>
      <c r="O63" s="63">
        <v>115</v>
      </c>
      <c r="P63" s="64" t="s">
        <v>169</v>
      </c>
      <c r="Q63" s="65">
        <v>42605</v>
      </c>
      <c r="R63" s="66">
        <v>59666.8</v>
      </c>
      <c r="S63" s="341">
        <f>SUM(R63:R67)</f>
        <v>74583.5</v>
      </c>
      <c r="T63" s="67"/>
      <c r="U63" s="68"/>
      <c r="V63" s="338"/>
      <c r="W63" s="69"/>
      <c r="X63" s="70"/>
      <c r="Y63" s="70"/>
      <c r="Z63" s="70"/>
      <c r="AA63" s="70"/>
      <c r="AB63" s="70"/>
      <c r="AC63" s="71"/>
      <c r="AD63" s="43"/>
      <c r="AE63" s="43"/>
      <c r="AF63" s="43"/>
      <c r="AG63" s="43"/>
      <c r="AH63" s="43"/>
    </row>
    <row r="64" spans="2:34" s="81" customFormat="1" ht="20.100000000000001" customHeight="1" x14ac:dyDescent="0.2">
      <c r="B64" s="318"/>
      <c r="C64" s="73"/>
      <c r="D64" s="73"/>
      <c r="E64" s="321"/>
      <c r="F64" s="324"/>
      <c r="G64" s="324"/>
      <c r="H64" s="345"/>
      <c r="I64" s="336"/>
      <c r="J64" s="333"/>
      <c r="K64" s="336"/>
      <c r="L64" s="336"/>
      <c r="M64" s="336"/>
      <c r="N64" s="336"/>
      <c r="O64" s="74">
        <v>116</v>
      </c>
      <c r="P64" s="75" t="s">
        <v>170</v>
      </c>
      <c r="Q64" s="76">
        <v>42605</v>
      </c>
      <c r="R64" s="77">
        <v>14916.7</v>
      </c>
      <c r="S64" s="342"/>
      <c r="T64" s="78"/>
      <c r="U64" s="78"/>
      <c r="V64" s="339"/>
      <c r="W64" s="69"/>
      <c r="X64" s="79"/>
      <c r="Y64" s="79"/>
      <c r="Z64" s="79"/>
      <c r="AA64" s="79"/>
      <c r="AB64" s="79"/>
      <c r="AC64" s="80"/>
      <c r="AD64" s="80"/>
      <c r="AE64" s="80"/>
      <c r="AF64" s="80"/>
      <c r="AG64" s="80"/>
      <c r="AH64" s="80"/>
    </row>
    <row r="65" spans="1:34" s="81" customFormat="1" ht="20.100000000000001" customHeight="1" x14ac:dyDescent="0.2">
      <c r="B65" s="318"/>
      <c r="C65" s="73"/>
      <c r="D65" s="73"/>
      <c r="E65" s="321"/>
      <c r="F65" s="324"/>
      <c r="G65" s="324"/>
      <c r="H65" s="345"/>
      <c r="I65" s="336"/>
      <c r="J65" s="333"/>
      <c r="K65" s="336"/>
      <c r="L65" s="336"/>
      <c r="M65" s="336"/>
      <c r="N65" s="336"/>
      <c r="O65" s="82"/>
      <c r="P65" s="75"/>
      <c r="Q65" s="83"/>
      <c r="R65" s="84"/>
      <c r="S65" s="342"/>
      <c r="T65" s="78"/>
      <c r="U65" s="78"/>
      <c r="V65" s="339"/>
      <c r="W65" s="69"/>
      <c r="X65" s="79"/>
      <c r="Y65" s="79"/>
      <c r="Z65" s="79"/>
      <c r="AA65" s="79"/>
      <c r="AB65" s="79"/>
      <c r="AC65" s="80"/>
      <c r="AD65" s="80"/>
      <c r="AE65" s="80"/>
      <c r="AF65" s="80"/>
      <c r="AG65" s="80"/>
      <c r="AH65" s="80"/>
    </row>
    <row r="66" spans="1:34" s="86" customFormat="1" ht="20.100000000000001" customHeight="1" x14ac:dyDescent="0.2">
      <c r="B66" s="318"/>
      <c r="C66" s="73"/>
      <c r="D66" s="73"/>
      <c r="E66" s="321"/>
      <c r="F66" s="324"/>
      <c r="G66" s="324"/>
      <c r="H66" s="345"/>
      <c r="I66" s="336"/>
      <c r="J66" s="333"/>
      <c r="K66" s="336"/>
      <c r="L66" s="336"/>
      <c r="M66" s="336"/>
      <c r="N66" s="336"/>
      <c r="O66" s="82"/>
      <c r="P66" s="75"/>
      <c r="Q66" s="83"/>
      <c r="R66" s="84"/>
      <c r="S66" s="342"/>
      <c r="T66" s="78"/>
      <c r="U66" s="78"/>
      <c r="V66" s="339"/>
      <c r="W66" s="69"/>
      <c r="X66" s="79"/>
      <c r="Y66" s="79"/>
      <c r="Z66" s="79"/>
      <c r="AA66" s="79"/>
      <c r="AB66" s="79"/>
      <c r="AC66" s="85"/>
      <c r="AD66" s="85"/>
      <c r="AE66" s="85"/>
      <c r="AF66" s="85"/>
      <c r="AG66" s="85"/>
      <c r="AH66" s="85"/>
    </row>
    <row r="67" spans="1:34" s="81" customFormat="1" ht="20.100000000000001" customHeight="1" thickBot="1" x14ac:dyDescent="0.25">
      <c r="B67" s="319"/>
      <c r="C67" s="87"/>
      <c r="D67" s="87"/>
      <c r="E67" s="322"/>
      <c r="F67" s="325"/>
      <c r="G67" s="325"/>
      <c r="H67" s="346"/>
      <c r="I67" s="337"/>
      <c r="J67" s="334"/>
      <c r="K67" s="337"/>
      <c r="L67" s="337"/>
      <c r="M67" s="337"/>
      <c r="N67" s="337"/>
      <c r="O67" s="88"/>
      <c r="P67" s="89"/>
      <c r="Q67" s="90"/>
      <c r="R67" s="91"/>
      <c r="S67" s="343"/>
      <c r="T67" s="92"/>
      <c r="U67" s="92"/>
      <c r="V67" s="340"/>
      <c r="W67" s="69"/>
      <c r="X67" s="79"/>
      <c r="Y67" s="79"/>
      <c r="Z67" s="79"/>
      <c r="AA67" s="79"/>
      <c r="AB67" s="79"/>
      <c r="AC67" s="80"/>
      <c r="AD67" s="80"/>
      <c r="AE67" s="80"/>
      <c r="AF67" s="80"/>
      <c r="AG67" s="80"/>
      <c r="AH67" s="80"/>
    </row>
    <row r="68" spans="1:34" s="72" customFormat="1" ht="20.100000000000001" customHeight="1" x14ac:dyDescent="0.2">
      <c r="B68" s="317">
        <v>44</v>
      </c>
      <c r="C68" s="62"/>
      <c r="D68" s="62"/>
      <c r="E68" s="320" t="s">
        <v>83</v>
      </c>
      <c r="F68" s="323" t="s">
        <v>64</v>
      </c>
      <c r="G68" s="323" t="s">
        <v>64</v>
      </c>
      <c r="H68" s="344" t="s">
        <v>165</v>
      </c>
      <c r="I68" s="335" t="s">
        <v>166</v>
      </c>
      <c r="J68" s="332">
        <f>SUM(K68:N72)</f>
        <v>732916.54</v>
      </c>
      <c r="K68" s="335">
        <v>586333.23</v>
      </c>
      <c r="L68" s="335">
        <v>146583.31</v>
      </c>
      <c r="M68" s="335">
        <v>0</v>
      </c>
      <c r="N68" s="335">
        <v>0</v>
      </c>
      <c r="O68" s="63">
        <v>113</v>
      </c>
      <c r="P68" s="64" t="s">
        <v>169</v>
      </c>
      <c r="Q68" s="65">
        <v>42605</v>
      </c>
      <c r="R68" s="66">
        <v>58633.31</v>
      </c>
      <c r="S68" s="341">
        <f>SUM(R68:R72)</f>
        <v>73291.64</v>
      </c>
      <c r="T68" s="67"/>
      <c r="U68" s="68"/>
      <c r="V68" s="338"/>
      <c r="W68" s="69"/>
      <c r="X68" s="70"/>
      <c r="Y68" s="70"/>
      <c r="Z68" s="70"/>
      <c r="AA68" s="70"/>
      <c r="AB68" s="70"/>
      <c r="AC68" s="71"/>
      <c r="AD68" s="43"/>
      <c r="AE68" s="43"/>
      <c r="AF68" s="43"/>
      <c r="AG68" s="43"/>
      <c r="AH68" s="43"/>
    </row>
    <row r="69" spans="1:34" s="81" customFormat="1" ht="20.100000000000001" customHeight="1" x14ac:dyDescent="0.2">
      <c r="B69" s="318"/>
      <c r="C69" s="73"/>
      <c r="D69" s="73"/>
      <c r="E69" s="321"/>
      <c r="F69" s="324"/>
      <c r="G69" s="324"/>
      <c r="H69" s="345"/>
      <c r="I69" s="336"/>
      <c r="J69" s="333"/>
      <c r="K69" s="336"/>
      <c r="L69" s="336"/>
      <c r="M69" s="336"/>
      <c r="N69" s="336"/>
      <c r="O69" s="74">
        <v>114</v>
      </c>
      <c r="P69" s="75" t="s">
        <v>170</v>
      </c>
      <c r="Q69" s="76">
        <v>42605</v>
      </c>
      <c r="R69" s="77">
        <v>14658.33</v>
      </c>
      <c r="S69" s="342"/>
      <c r="T69" s="78"/>
      <c r="U69" s="78"/>
      <c r="V69" s="339"/>
      <c r="W69" s="69"/>
      <c r="X69" s="79"/>
      <c r="Y69" s="79"/>
      <c r="Z69" s="79"/>
      <c r="AA69" s="79"/>
      <c r="AB69" s="79"/>
      <c r="AC69" s="80"/>
      <c r="AD69" s="80"/>
      <c r="AE69" s="80"/>
      <c r="AF69" s="80"/>
      <c r="AG69" s="80"/>
      <c r="AH69" s="80"/>
    </row>
    <row r="70" spans="1:34" s="81" customFormat="1" ht="20.100000000000001" customHeight="1" x14ac:dyDescent="0.2">
      <c r="B70" s="318"/>
      <c r="C70" s="73"/>
      <c r="D70" s="73"/>
      <c r="E70" s="321"/>
      <c r="F70" s="324"/>
      <c r="G70" s="324"/>
      <c r="H70" s="345"/>
      <c r="I70" s="336"/>
      <c r="J70" s="333"/>
      <c r="K70" s="336"/>
      <c r="L70" s="336"/>
      <c r="M70" s="336"/>
      <c r="N70" s="336"/>
      <c r="O70" s="82"/>
      <c r="P70" s="75"/>
      <c r="Q70" s="83"/>
      <c r="R70" s="84"/>
      <c r="S70" s="342"/>
      <c r="T70" s="78"/>
      <c r="U70" s="78"/>
      <c r="V70" s="339"/>
      <c r="W70" s="69"/>
      <c r="X70" s="79"/>
      <c r="Y70" s="79"/>
      <c r="Z70" s="79"/>
      <c r="AA70" s="79"/>
      <c r="AB70" s="79"/>
      <c r="AC70" s="80"/>
      <c r="AD70" s="80"/>
      <c r="AE70" s="80"/>
      <c r="AF70" s="80"/>
      <c r="AG70" s="80"/>
      <c r="AH70" s="80"/>
    </row>
    <row r="71" spans="1:34" s="86" customFormat="1" ht="20.100000000000001" customHeight="1" x14ac:dyDescent="0.2">
      <c r="B71" s="318"/>
      <c r="C71" s="73"/>
      <c r="D71" s="73"/>
      <c r="E71" s="321"/>
      <c r="F71" s="324"/>
      <c r="G71" s="324"/>
      <c r="H71" s="345"/>
      <c r="I71" s="336"/>
      <c r="J71" s="333"/>
      <c r="K71" s="336"/>
      <c r="L71" s="336"/>
      <c r="M71" s="336"/>
      <c r="N71" s="336"/>
      <c r="O71" s="82"/>
      <c r="P71" s="75"/>
      <c r="Q71" s="83"/>
      <c r="R71" s="84"/>
      <c r="S71" s="342"/>
      <c r="T71" s="78"/>
      <c r="U71" s="78"/>
      <c r="V71" s="339"/>
      <c r="W71" s="69"/>
      <c r="X71" s="79"/>
      <c r="Y71" s="79"/>
      <c r="Z71" s="79"/>
      <c r="AA71" s="79"/>
      <c r="AB71" s="79"/>
      <c r="AC71" s="85"/>
      <c r="AD71" s="85"/>
      <c r="AE71" s="85"/>
      <c r="AF71" s="85"/>
      <c r="AG71" s="85"/>
      <c r="AH71" s="85"/>
    </row>
    <row r="72" spans="1:34" s="81" customFormat="1" ht="20.100000000000001" customHeight="1" thickBot="1" x14ac:dyDescent="0.25">
      <c r="B72" s="319"/>
      <c r="C72" s="87"/>
      <c r="D72" s="87"/>
      <c r="E72" s="322"/>
      <c r="F72" s="325"/>
      <c r="G72" s="325"/>
      <c r="H72" s="346"/>
      <c r="I72" s="337"/>
      <c r="J72" s="334"/>
      <c r="K72" s="337"/>
      <c r="L72" s="337"/>
      <c r="M72" s="337"/>
      <c r="N72" s="337"/>
      <c r="O72" s="88"/>
      <c r="P72" s="89"/>
      <c r="Q72" s="90"/>
      <c r="R72" s="91"/>
      <c r="S72" s="343"/>
      <c r="T72" s="92"/>
      <c r="U72" s="92"/>
      <c r="V72" s="340"/>
      <c r="W72" s="69"/>
      <c r="X72" s="79"/>
      <c r="Y72" s="79"/>
      <c r="Z72" s="79"/>
      <c r="AA72" s="79"/>
      <c r="AB72" s="79"/>
      <c r="AC72" s="80"/>
      <c r="AD72" s="80"/>
      <c r="AE72" s="80"/>
      <c r="AF72" s="80"/>
      <c r="AG72" s="80"/>
      <c r="AH72" s="80"/>
    </row>
    <row r="73" spans="1:34" s="72" customFormat="1" ht="9" customHeight="1" thickBot="1" x14ac:dyDescent="0.25">
      <c r="B73" s="93"/>
      <c r="C73" s="93"/>
      <c r="D73" s="93"/>
      <c r="E73" s="94"/>
      <c r="F73" s="95"/>
      <c r="G73" s="95"/>
      <c r="H73" s="204"/>
      <c r="I73" s="96"/>
      <c r="J73" s="195"/>
      <c r="K73" s="195"/>
      <c r="L73" s="195"/>
      <c r="M73" s="195"/>
      <c r="N73" s="196"/>
      <c r="O73" s="98"/>
      <c r="P73" s="97"/>
      <c r="Q73" s="99"/>
      <c r="R73" s="97"/>
      <c r="S73" s="100"/>
      <c r="T73" s="101"/>
      <c r="U73" s="102"/>
      <c r="V73" s="103"/>
      <c r="W73" s="104"/>
      <c r="X73" s="70"/>
      <c r="Y73" s="70"/>
      <c r="Z73" s="70"/>
      <c r="AA73" s="70"/>
      <c r="AB73" s="70"/>
      <c r="AC73" s="43"/>
      <c r="AD73" s="43"/>
      <c r="AE73" s="43"/>
      <c r="AF73" s="43"/>
      <c r="AG73" s="43"/>
      <c r="AH73" s="43"/>
    </row>
    <row r="74" spans="1:34" s="115" customFormat="1" ht="24.95" customHeight="1" thickBot="1" x14ac:dyDescent="0.3">
      <c r="A74" s="105"/>
      <c r="B74" s="106"/>
      <c r="C74" s="106"/>
      <c r="D74" s="106"/>
      <c r="E74" s="107"/>
      <c r="F74" s="107"/>
      <c r="G74" s="107"/>
      <c r="H74" s="352" t="s">
        <v>124</v>
      </c>
      <c r="I74" s="353"/>
      <c r="J74" s="197">
        <f>SUM(J13:J72)</f>
        <v>5402004.3899999997</v>
      </c>
      <c r="K74" s="197">
        <f t="shared" ref="K74:N74" si="0">SUM(K13:K72)</f>
        <v>3160657.6999999997</v>
      </c>
      <c r="L74" s="197">
        <f t="shared" si="0"/>
        <v>2241346.69</v>
      </c>
      <c r="M74" s="197">
        <f t="shared" si="0"/>
        <v>0</v>
      </c>
      <c r="N74" s="197">
        <f t="shared" si="0"/>
        <v>0</v>
      </c>
      <c r="O74" s="109"/>
      <c r="P74" s="354" t="s">
        <v>125</v>
      </c>
      <c r="Q74" s="355"/>
      <c r="R74" s="108">
        <f>SUM(R13:R72)</f>
        <v>204004.98999999996</v>
      </c>
      <c r="S74" s="108">
        <f>SUM(S13:S72)</f>
        <v>204004.99</v>
      </c>
      <c r="T74" s="110"/>
      <c r="U74" s="111"/>
      <c r="V74" s="106"/>
      <c r="W74" s="112"/>
      <c r="X74" s="113"/>
      <c r="Y74" s="113"/>
      <c r="Z74" s="113"/>
      <c r="AA74" s="113"/>
      <c r="AB74" s="113"/>
      <c r="AC74" s="114"/>
      <c r="AD74" s="114"/>
      <c r="AE74" s="114"/>
      <c r="AF74" s="114"/>
      <c r="AG74" s="114"/>
      <c r="AH74" s="114"/>
    </row>
    <row r="75" spans="1:34" s="125" customFormat="1" ht="24.95" customHeight="1" x14ac:dyDescent="0.25">
      <c r="A75" s="44"/>
      <c r="B75" s="116"/>
      <c r="C75" s="117"/>
      <c r="D75" s="117"/>
      <c r="E75" s="118"/>
      <c r="F75" s="118"/>
      <c r="G75" s="119"/>
      <c r="H75" s="205"/>
      <c r="I75" s="120"/>
      <c r="J75" s="198"/>
      <c r="K75" s="198"/>
      <c r="L75" s="198"/>
      <c r="M75" s="198"/>
      <c r="N75" s="199"/>
      <c r="O75" s="121"/>
      <c r="P75" s="122"/>
      <c r="Q75" s="123"/>
      <c r="R75" s="122"/>
      <c r="S75" s="122"/>
      <c r="T75" s="124"/>
      <c r="U75" s="53"/>
      <c r="V75" s="54"/>
      <c r="W75" s="41"/>
      <c r="X75" s="42"/>
      <c r="Y75" s="42"/>
      <c r="Z75" s="42"/>
      <c r="AA75" s="42"/>
      <c r="AB75" s="42"/>
      <c r="AC75" s="43"/>
      <c r="AD75" s="43"/>
      <c r="AE75" s="43"/>
      <c r="AF75" s="43"/>
      <c r="AG75" s="43"/>
      <c r="AH75" s="43"/>
    </row>
    <row r="76" spans="1:34" s="125" customFormat="1" ht="24.95" customHeight="1" x14ac:dyDescent="0.25">
      <c r="A76" s="44"/>
      <c r="B76" s="116"/>
      <c r="C76" s="117"/>
      <c r="D76" s="117"/>
      <c r="E76" s="118"/>
      <c r="F76" s="118"/>
      <c r="G76" s="119"/>
      <c r="H76" s="205"/>
      <c r="I76" s="120"/>
      <c r="J76" s="198"/>
      <c r="K76" s="198"/>
      <c r="L76" s="198"/>
      <c r="M76" s="198"/>
      <c r="N76" s="199"/>
      <c r="O76" s="121"/>
      <c r="P76" s="122"/>
      <c r="Q76" s="123"/>
      <c r="R76" s="122"/>
      <c r="S76" s="126"/>
      <c r="T76" s="350"/>
      <c r="U76" s="350"/>
      <c r="V76" s="54"/>
      <c r="W76" s="41"/>
      <c r="X76" s="42"/>
      <c r="Y76" s="42"/>
      <c r="Z76" s="42"/>
      <c r="AA76" s="42"/>
      <c r="AB76" s="42"/>
      <c r="AC76" s="43"/>
      <c r="AD76" s="43"/>
      <c r="AE76" s="43"/>
      <c r="AF76" s="43"/>
      <c r="AG76" s="43"/>
      <c r="AH76" s="43"/>
    </row>
    <row r="77" spans="1:34" s="125" customFormat="1" ht="24.95" hidden="1" customHeight="1" x14ac:dyDescent="0.25">
      <c r="A77" s="44"/>
      <c r="B77" s="116"/>
      <c r="C77" s="117"/>
      <c r="D77" s="117"/>
      <c r="E77" s="118"/>
      <c r="F77" s="118"/>
      <c r="G77" s="119"/>
      <c r="H77" s="205"/>
      <c r="I77" s="120"/>
      <c r="J77" s="198"/>
      <c r="K77" s="198"/>
      <c r="L77" s="198"/>
      <c r="M77" s="198"/>
      <c r="N77" s="199"/>
      <c r="O77" s="121"/>
      <c r="P77" s="122"/>
      <c r="Q77" s="123"/>
      <c r="R77" s="122"/>
      <c r="S77" s="122"/>
      <c r="T77" s="124"/>
      <c r="U77" s="53"/>
      <c r="V77" s="54"/>
      <c r="W77" s="41"/>
      <c r="X77" s="42"/>
      <c r="Y77" s="42"/>
      <c r="Z77" s="42"/>
      <c r="AA77" s="42"/>
      <c r="AB77" s="42"/>
      <c r="AC77" s="43"/>
      <c r="AD77" s="43"/>
      <c r="AE77" s="43"/>
      <c r="AF77" s="43"/>
      <c r="AG77" s="43"/>
      <c r="AH77" s="43"/>
    </row>
    <row r="78" spans="1:34" s="125" customFormat="1" ht="24.95" hidden="1" customHeight="1" x14ac:dyDescent="0.25">
      <c r="A78" s="44"/>
      <c r="B78" s="116"/>
      <c r="C78" s="117"/>
      <c r="D78" s="117"/>
      <c r="E78" s="118"/>
      <c r="F78" s="118"/>
      <c r="G78" s="119"/>
      <c r="H78" s="205"/>
      <c r="I78" s="120"/>
      <c r="J78" s="198"/>
      <c r="K78" s="198"/>
      <c r="L78" s="198"/>
      <c r="M78" s="198"/>
      <c r="N78" s="199"/>
      <c r="O78" s="121"/>
      <c r="P78" s="122"/>
      <c r="Q78" s="123"/>
      <c r="R78" s="122"/>
      <c r="S78" s="122"/>
      <c r="T78" s="124"/>
      <c r="U78" s="53"/>
      <c r="V78" s="54"/>
      <c r="W78" s="41"/>
      <c r="X78" s="42"/>
      <c r="Y78" s="42"/>
      <c r="Z78" s="42"/>
      <c r="AA78" s="42"/>
      <c r="AB78" s="42"/>
      <c r="AC78" s="43"/>
      <c r="AD78" s="43"/>
      <c r="AE78" s="43"/>
      <c r="AF78" s="43"/>
      <c r="AG78" s="43"/>
      <c r="AH78" s="43"/>
    </row>
    <row r="79" spans="1:34" s="125" customFormat="1" ht="24.95" customHeight="1" x14ac:dyDescent="0.25">
      <c r="A79" s="44"/>
      <c r="B79" s="116"/>
      <c r="C79" s="117"/>
      <c r="D79" s="117"/>
      <c r="E79" s="118"/>
      <c r="F79" s="118"/>
      <c r="G79" s="119"/>
      <c r="H79" s="205"/>
      <c r="I79" s="120"/>
      <c r="J79" s="198"/>
      <c r="K79" s="198"/>
      <c r="L79" s="198"/>
      <c r="M79" s="198"/>
      <c r="N79" s="199"/>
      <c r="O79" s="121"/>
      <c r="P79" s="122"/>
      <c r="Q79" s="123"/>
      <c r="R79" s="122"/>
      <c r="S79" s="122"/>
      <c r="T79" s="124"/>
      <c r="U79" s="53"/>
      <c r="V79" s="54"/>
      <c r="W79" s="41"/>
      <c r="X79" s="42"/>
      <c r="Y79" s="42"/>
      <c r="Z79" s="42"/>
      <c r="AA79" s="42"/>
      <c r="AB79" s="42"/>
      <c r="AC79" s="43"/>
      <c r="AD79" s="43"/>
      <c r="AE79" s="43"/>
      <c r="AF79" s="43"/>
      <c r="AG79" s="43"/>
      <c r="AH79" s="43"/>
    </row>
    <row r="80" spans="1:34" s="125" customFormat="1" ht="24.95" customHeight="1" x14ac:dyDescent="0.25">
      <c r="A80" s="44"/>
      <c r="B80" s="116"/>
      <c r="C80" s="117"/>
      <c r="D80" s="117"/>
      <c r="E80" s="118"/>
      <c r="F80" s="118"/>
      <c r="G80" s="119"/>
      <c r="H80" s="205"/>
      <c r="I80" s="120"/>
      <c r="J80" s="198"/>
      <c r="K80" s="198"/>
      <c r="L80" s="198"/>
      <c r="M80" s="198"/>
      <c r="N80" s="199"/>
      <c r="O80" s="121"/>
      <c r="P80" s="122"/>
      <c r="Q80" s="123"/>
      <c r="R80" s="122"/>
      <c r="S80" s="122"/>
      <c r="T80" s="124"/>
      <c r="U80" s="53"/>
      <c r="V80" s="54"/>
      <c r="W80" s="41"/>
      <c r="X80" s="42"/>
      <c r="Y80" s="42"/>
      <c r="Z80" s="42"/>
      <c r="AA80" s="42"/>
      <c r="AB80" s="42"/>
      <c r="AC80" s="43"/>
      <c r="AD80" s="43"/>
      <c r="AE80" s="43"/>
      <c r="AF80" s="43"/>
      <c r="AG80" s="43"/>
      <c r="AH80" s="43"/>
    </row>
    <row r="81" spans="1:34" s="128" customFormat="1" x14ac:dyDescent="0.25">
      <c r="A81" s="127"/>
      <c r="B81" s="127"/>
      <c r="E81" s="129"/>
      <c r="F81" s="129"/>
      <c r="G81" s="86"/>
      <c r="H81" s="206"/>
      <c r="I81" s="130"/>
      <c r="J81" s="200"/>
      <c r="K81" s="200"/>
      <c r="L81" s="201"/>
      <c r="M81" s="201"/>
      <c r="N81" s="201"/>
      <c r="O81" s="131"/>
      <c r="P81" s="132"/>
      <c r="Q81" s="133"/>
      <c r="R81" s="132"/>
      <c r="S81" s="132"/>
      <c r="T81" s="133"/>
      <c r="U81" s="133"/>
      <c r="V81" s="134"/>
      <c r="W81" s="112"/>
      <c r="X81" s="135"/>
      <c r="Y81" s="135"/>
      <c r="Z81" s="135"/>
      <c r="AA81" s="135"/>
      <c r="AB81" s="135"/>
      <c r="AC81" s="80"/>
      <c r="AD81" s="80"/>
      <c r="AE81" s="80"/>
      <c r="AF81" s="80"/>
      <c r="AG81" s="80"/>
      <c r="AH81" s="80"/>
    </row>
    <row r="82" spans="1:34" s="128" customFormat="1" x14ac:dyDescent="0.25">
      <c r="A82" s="127"/>
      <c r="B82" s="247"/>
      <c r="C82" s="247"/>
      <c r="D82" s="136"/>
      <c r="E82" s="127"/>
      <c r="F82" s="137"/>
      <c r="G82" s="81"/>
      <c r="H82" s="206"/>
      <c r="I82" s="130"/>
      <c r="J82" s="200"/>
      <c r="K82" s="200"/>
      <c r="L82" s="202"/>
      <c r="M82" s="202"/>
      <c r="N82" s="202"/>
      <c r="O82" s="138"/>
      <c r="P82" s="139"/>
      <c r="Q82" s="53"/>
      <c r="R82" s="140"/>
      <c r="S82" s="140"/>
      <c r="T82" s="53"/>
      <c r="U82" s="53"/>
      <c r="V82" s="134"/>
      <c r="W82" s="112"/>
      <c r="X82" s="135"/>
      <c r="Y82" s="135"/>
      <c r="Z82" s="135"/>
      <c r="AA82" s="135"/>
      <c r="AB82" s="135"/>
      <c r="AC82" s="80"/>
      <c r="AD82" s="80"/>
      <c r="AE82" s="80"/>
      <c r="AF82" s="80"/>
      <c r="AG82" s="80"/>
      <c r="AH82" s="80"/>
    </row>
    <row r="83" spans="1:34" s="128" customFormat="1" x14ac:dyDescent="0.25">
      <c r="A83" s="127"/>
      <c r="B83" s="141"/>
      <c r="C83" s="142"/>
      <c r="D83" s="142"/>
      <c r="E83" s="127"/>
      <c r="F83" s="141"/>
      <c r="G83" s="81"/>
      <c r="H83" s="206"/>
      <c r="I83" s="130"/>
      <c r="J83" s="200"/>
      <c r="K83" s="200"/>
      <c r="L83" s="202"/>
      <c r="M83" s="202"/>
      <c r="N83" s="202"/>
      <c r="O83" s="138"/>
      <c r="P83" s="139"/>
      <c r="Q83" s="53"/>
      <c r="R83" s="140"/>
      <c r="S83" s="140"/>
      <c r="T83" s="53"/>
      <c r="U83" s="53"/>
      <c r="V83" s="134"/>
      <c r="W83" s="112"/>
      <c r="X83" s="135"/>
      <c r="Y83" s="135"/>
      <c r="Z83" s="135"/>
      <c r="AA83" s="135"/>
      <c r="AB83" s="135"/>
      <c r="AC83" s="80"/>
      <c r="AD83" s="80"/>
      <c r="AE83" s="80"/>
      <c r="AF83" s="80"/>
      <c r="AG83" s="80"/>
      <c r="AH83" s="80"/>
    </row>
    <row r="84" spans="1:34" s="128" customFormat="1" x14ac:dyDescent="0.25">
      <c r="A84" s="127"/>
      <c r="B84" s="141"/>
      <c r="C84" s="142"/>
      <c r="D84" s="142"/>
      <c r="E84" s="127"/>
      <c r="F84" s="141"/>
      <c r="G84" s="81"/>
      <c r="H84" s="206"/>
      <c r="I84" s="130"/>
      <c r="J84" s="202"/>
      <c r="K84" s="202"/>
      <c r="L84" s="202"/>
      <c r="M84" s="202"/>
      <c r="N84" s="202"/>
      <c r="O84" s="138"/>
      <c r="P84" s="140"/>
      <c r="Q84" s="53"/>
      <c r="R84" s="140"/>
      <c r="S84" s="140"/>
      <c r="T84" s="53"/>
      <c r="U84" s="53"/>
      <c r="V84" s="134"/>
      <c r="W84" s="112"/>
      <c r="X84" s="135"/>
      <c r="Y84" s="135"/>
      <c r="Z84" s="135"/>
      <c r="AA84" s="135"/>
      <c r="AB84" s="135"/>
      <c r="AC84" s="80"/>
      <c r="AD84" s="80"/>
      <c r="AE84" s="80"/>
      <c r="AF84" s="80"/>
      <c r="AG84" s="80"/>
      <c r="AH84" s="80"/>
    </row>
    <row r="85" spans="1:34" s="128" customFormat="1" x14ac:dyDescent="0.25">
      <c r="A85" s="127"/>
      <c r="B85" s="141"/>
      <c r="C85" s="142"/>
      <c r="D85" s="142"/>
      <c r="E85" s="127"/>
      <c r="F85" s="141"/>
      <c r="G85" s="127"/>
      <c r="H85" s="235"/>
      <c r="I85" s="127"/>
      <c r="J85" s="203"/>
      <c r="K85" s="203"/>
      <c r="L85" s="203"/>
      <c r="M85" s="203"/>
      <c r="N85" s="203"/>
      <c r="O85" s="138"/>
      <c r="P85" s="144"/>
      <c r="Q85" s="53"/>
      <c r="R85" s="145"/>
      <c r="S85" s="145"/>
      <c r="T85" s="146"/>
      <c r="U85" s="146"/>
      <c r="V85" s="147"/>
      <c r="W85" s="112"/>
      <c r="X85" s="135"/>
      <c r="Y85" s="135"/>
      <c r="Z85" s="135"/>
      <c r="AA85" s="135"/>
      <c r="AB85" s="135"/>
      <c r="AC85" s="80"/>
      <c r="AD85" s="80"/>
      <c r="AE85" s="80"/>
      <c r="AF85" s="80"/>
      <c r="AG85" s="80"/>
      <c r="AH85" s="80"/>
    </row>
    <row r="86" spans="1:34" s="128" customFormat="1" x14ac:dyDescent="0.25">
      <c r="A86" s="127"/>
      <c r="B86" s="141"/>
      <c r="C86" s="142"/>
      <c r="D86" s="142"/>
      <c r="E86" s="127"/>
      <c r="F86" s="141"/>
      <c r="G86" s="127"/>
      <c r="H86" s="235"/>
      <c r="I86" s="127"/>
      <c r="J86" s="203"/>
      <c r="K86" s="203"/>
      <c r="L86" s="203"/>
      <c r="M86" s="203"/>
      <c r="N86" s="203"/>
      <c r="O86" s="138"/>
      <c r="P86" s="144"/>
      <c r="Q86" s="53"/>
      <c r="R86" s="145"/>
      <c r="S86" s="145"/>
      <c r="T86" s="146"/>
      <c r="U86" s="146"/>
      <c r="V86" s="147"/>
      <c r="W86" s="112"/>
      <c r="X86" s="135"/>
      <c r="Y86" s="135"/>
      <c r="Z86" s="135"/>
      <c r="AA86" s="135"/>
      <c r="AB86" s="135"/>
      <c r="AC86" s="80"/>
      <c r="AD86" s="80"/>
      <c r="AE86" s="80"/>
      <c r="AF86" s="80"/>
      <c r="AG86" s="80"/>
      <c r="AH86" s="80"/>
    </row>
    <row r="87" spans="1:34" s="128" customFormat="1" x14ac:dyDescent="0.25">
      <c r="A87" s="127"/>
      <c r="B87" s="141"/>
      <c r="C87" s="142"/>
      <c r="D87" s="142"/>
      <c r="E87" s="127"/>
      <c r="F87" s="141"/>
      <c r="G87" s="127"/>
      <c r="H87" s="235"/>
      <c r="I87" s="127"/>
      <c r="J87" s="203"/>
      <c r="K87" s="203"/>
      <c r="L87" s="203"/>
      <c r="M87" s="203"/>
      <c r="N87" s="203"/>
      <c r="O87" s="138"/>
      <c r="P87" s="144"/>
      <c r="Q87" s="53"/>
      <c r="R87" s="145"/>
      <c r="S87" s="145"/>
      <c r="T87" s="146"/>
      <c r="U87" s="146"/>
      <c r="V87" s="147"/>
      <c r="W87" s="112"/>
      <c r="X87" s="135"/>
      <c r="Y87" s="135"/>
      <c r="Z87" s="135"/>
      <c r="AA87" s="135"/>
      <c r="AB87" s="135"/>
      <c r="AC87" s="80"/>
      <c r="AD87" s="80"/>
      <c r="AE87" s="80"/>
      <c r="AF87" s="80"/>
      <c r="AG87" s="80"/>
      <c r="AH87" s="80"/>
    </row>
    <row r="88" spans="1:34" s="128" customFormat="1" x14ac:dyDescent="0.25">
      <c r="A88" s="127"/>
      <c r="B88" s="141"/>
      <c r="C88" s="142"/>
      <c r="D88" s="142"/>
      <c r="E88" s="127"/>
      <c r="F88" s="141"/>
      <c r="G88" s="127"/>
      <c r="H88" s="235"/>
      <c r="I88" s="127"/>
      <c r="J88" s="203"/>
      <c r="K88" s="203"/>
      <c r="L88" s="203"/>
      <c r="M88" s="203"/>
      <c r="N88" s="203"/>
      <c r="O88" s="138"/>
      <c r="P88" s="144"/>
      <c r="Q88" s="53"/>
      <c r="R88" s="145"/>
      <c r="S88" s="145"/>
      <c r="T88" s="146"/>
      <c r="U88" s="146"/>
      <c r="V88" s="147"/>
      <c r="W88" s="112"/>
      <c r="X88" s="135"/>
      <c r="Y88" s="135"/>
      <c r="Z88" s="135"/>
      <c r="AA88" s="135"/>
      <c r="AB88" s="135"/>
      <c r="AC88" s="80"/>
      <c r="AD88" s="80"/>
      <c r="AE88" s="80"/>
      <c r="AF88" s="80"/>
      <c r="AG88" s="80"/>
      <c r="AH88" s="80"/>
    </row>
    <row r="89" spans="1:34" s="128" customFormat="1" x14ac:dyDescent="0.25">
      <c r="A89" s="127"/>
      <c r="B89" s="141"/>
      <c r="C89" s="142"/>
      <c r="D89" s="142"/>
      <c r="E89" s="127"/>
      <c r="F89" s="141"/>
      <c r="G89" s="127"/>
      <c r="H89" s="235"/>
      <c r="I89" s="127"/>
      <c r="J89" s="203"/>
      <c r="K89" s="203"/>
      <c r="L89" s="203"/>
      <c r="M89" s="203"/>
      <c r="N89" s="203"/>
      <c r="O89" s="138"/>
      <c r="P89" s="144"/>
      <c r="Q89" s="53"/>
      <c r="R89" s="145"/>
      <c r="S89" s="145"/>
      <c r="T89" s="146"/>
      <c r="U89" s="146"/>
      <c r="V89" s="147"/>
      <c r="W89" s="112"/>
      <c r="X89" s="135"/>
      <c r="Y89" s="135"/>
      <c r="Z89" s="135"/>
      <c r="AA89" s="135"/>
      <c r="AB89" s="135"/>
      <c r="AC89" s="80"/>
      <c r="AD89" s="80"/>
      <c r="AE89" s="80"/>
      <c r="AF89" s="80"/>
      <c r="AG89" s="80"/>
      <c r="AH89" s="80"/>
    </row>
    <row r="90" spans="1:34" s="128" customFormat="1" x14ac:dyDescent="0.25">
      <c r="A90" s="127"/>
      <c r="B90" s="141"/>
      <c r="C90" s="142"/>
      <c r="D90" s="142"/>
      <c r="E90" s="127"/>
      <c r="F90" s="141"/>
      <c r="G90" s="127"/>
      <c r="H90" s="235"/>
      <c r="I90" s="127"/>
      <c r="J90" s="203"/>
      <c r="K90" s="203"/>
      <c r="L90" s="203"/>
      <c r="M90" s="203"/>
      <c r="N90" s="203"/>
      <c r="O90" s="138"/>
      <c r="P90" s="144"/>
      <c r="Q90" s="53"/>
      <c r="R90" s="145"/>
      <c r="S90" s="145"/>
      <c r="T90" s="146"/>
      <c r="U90" s="146"/>
      <c r="V90" s="147"/>
      <c r="W90" s="112"/>
      <c r="X90" s="135"/>
      <c r="Y90" s="135"/>
      <c r="Z90" s="135"/>
      <c r="AA90" s="135"/>
      <c r="AB90" s="135"/>
      <c r="AC90" s="80"/>
      <c r="AD90" s="80"/>
      <c r="AE90" s="80"/>
      <c r="AF90" s="80"/>
      <c r="AG90" s="80"/>
      <c r="AH90" s="80"/>
    </row>
    <row r="91" spans="1:34" s="128" customFormat="1" x14ac:dyDescent="0.25">
      <c r="A91" s="127"/>
      <c r="B91" s="141"/>
      <c r="C91" s="142"/>
      <c r="D91" s="142"/>
      <c r="E91" s="127"/>
      <c r="F91" s="141"/>
      <c r="G91" s="127"/>
      <c r="H91" s="235"/>
      <c r="I91" s="127"/>
      <c r="J91" s="203"/>
      <c r="K91" s="203"/>
      <c r="L91" s="203"/>
      <c r="M91" s="203"/>
      <c r="N91" s="203"/>
      <c r="O91" s="138"/>
      <c r="P91" s="144"/>
      <c r="Q91" s="53"/>
      <c r="R91" s="145"/>
      <c r="S91" s="145"/>
      <c r="T91" s="146"/>
      <c r="U91" s="146"/>
      <c r="V91" s="147"/>
      <c r="W91" s="112"/>
      <c r="X91" s="135"/>
      <c r="Y91" s="135"/>
      <c r="Z91" s="135"/>
      <c r="AA91" s="135"/>
      <c r="AB91" s="135"/>
      <c r="AC91" s="80"/>
      <c r="AD91" s="80"/>
      <c r="AE91" s="80"/>
      <c r="AF91" s="80"/>
      <c r="AG91" s="80"/>
      <c r="AH91" s="80"/>
    </row>
    <row r="92" spans="1:34" s="128" customFormat="1" x14ac:dyDescent="0.25">
      <c r="A92" s="127"/>
      <c r="B92" s="141"/>
      <c r="C92" s="142"/>
      <c r="D92" s="142"/>
      <c r="E92" s="127"/>
      <c r="F92" s="141"/>
      <c r="G92" s="127"/>
      <c r="H92" s="235"/>
      <c r="I92" s="127"/>
      <c r="J92" s="203"/>
      <c r="K92" s="203"/>
      <c r="L92" s="203"/>
      <c r="M92" s="203"/>
      <c r="N92" s="203"/>
      <c r="O92" s="138"/>
      <c r="P92" s="144"/>
      <c r="Q92" s="53"/>
      <c r="R92" s="145"/>
      <c r="S92" s="145"/>
      <c r="T92" s="146"/>
      <c r="U92" s="146"/>
      <c r="V92" s="147"/>
      <c r="W92" s="112"/>
      <c r="X92" s="135"/>
      <c r="Y92" s="135"/>
      <c r="Z92" s="135"/>
      <c r="AA92" s="135"/>
      <c r="AB92" s="135"/>
      <c r="AC92" s="80"/>
      <c r="AD92" s="80"/>
      <c r="AE92" s="80"/>
      <c r="AF92" s="80"/>
      <c r="AG92" s="80"/>
      <c r="AH92" s="80"/>
    </row>
    <row r="93" spans="1:34" s="128" customFormat="1" x14ac:dyDescent="0.25">
      <c r="A93" s="127"/>
      <c r="B93" s="141"/>
      <c r="C93" s="142"/>
      <c r="D93" s="142"/>
      <c r="E93" s="127"/>
      <c r="F93" s="141"/>
      <c r="G93" s="127"/>
      <c r="H93" s="235"/>
      <c r="I93" s="127"/>
      <c r="J93" s="203"/>
      <c r="K93" s="203"/>
      <c r="L93" s="203"/>
      <c r="M93" s="203"/>
      <c r="N93" s="203"/>
      <c r="O93" s="138"/>
      <c r="P93" s="144"/>
      <c r="Q93" s="53"/>
      <c r="R93" s="145"/>
      <c r="S93" s="145"/>
      <c r="T93" s="146"/>
      <c r="U93" s="146"/>
      <c r="V93" s="147"/>
      <c r="W93" s="112"/>
      <c r="X93" s="135"/>
      <c r="Y93" s="135"/>
      <c r="Z93" s="135"/>
      <c r="AA93" s="135"/>
      <c r="AB93" s="135"/>
      <c r="AC93" s="80"/>
      <c r="AD93" s="80"/>
      <c r="AE93" s="80"/>
      <c r="AF93" s="80"/>
      <c r="AG93" s="80"/>
      <c r="AH93" s="80"/>
    </row>
    <row r="94" spans="1:34" s="128" customFormat="1" x14ac:dyDescent="0.25">
      <c r="A94" s="127"/>
      <c r="B94" s="141"/>
      <c r="C94" s="142"/>
      <c r="D94" s="142"/>
      <c r="E94" s="127"/>
      <c r="F94" s="141"/>
      <c r="G94" s="127"/>
      <c r="H94" s="235"/>
      <c r="I94" s="127"/>
      <c r="J94" s="203"/>
      <c r="K94" s="203"/>
      <c r="L94" s="203"/>
      <c r="M94" s="203"/>
      <c r="N94" s="203"/>
      <c r="O94" s="138"/>
      <c r="P94" s="144"/>
      <c r="Q94" s="53"/>
      <c r="R94" s="145"/>
      <c r="S94" s="145"/>
      <c r="T94" s="146"/>
      <c r="U94" s="146"/>
      <c r="V94" s="147"/>
      <c r="W94" s="112"/>
      <c r="X94" s="135"/>
      <c r="Y94" s="135"/>
      <c r="Z94" s="135"/>
      <c r="AA94" s="135"/>
      <c r="AB94" s="135"/>
      <c r="AC94" s="80"/>
      <c r="AD94" s="80"/>
      <c r="AE94" s="80"/>
      <c r="AF94" s="80"/>
      <c r="AG94" s="80"/>
      <c r="AH94" s="80"/>
    </row>
    <row r="95" spans="1:34" s="128" customFormat="1" x14ac:dyDescent="0.25">
      <c r="A95" s="127"/>
      <c r="B95" s="141"/>
      <c r="C95" s="142"/>
      <c r="D95" s="142"/>
      <c r="E95" s="127"/>
      <c r="F95" s="141"/>
      <c r="G95" s="127"/>
      <c r="H95" s="235"/>
      <c r="I95" s="127"/>
      <c r="J95" s="203"/>
      <c r="K95" s="203"/>
      <c r="L95" s="203"/>
      <c r="M95" s="203"/>
      <c r="N95" s="203"/>
      <c r="O95" s="138"/>
      <c r="P95" s="144"/>
      <c r="Q95" s="53"/>
      <c r="R95" s="145"/>
      <c r="S95" s="145"/>
      <c r="T95" s="146"/>
      <c r="U95" s="146"/>
      <c r="V95" s="147"/>
      <c r="W95" s="112"/>
      <c r="X95" s="135"/>
      <c r="Y95" s="135"/>
      <c r="Z95" s="135"/>
      <c r="AA95" s="135"/>
      <c r="AB95" s="135"/>
      <c r="AC95" s="80"/>
      <c r="AD95" s="80"/>
      <c r="AE95" s="80"/>
      <c r="AF95" s="80"/>
      <c r="AG95" s="80"/>
      <c r="AH95" s="80"/>
    </row>
    <row r="96" spans="1:34" s="128" customFormat="1" x14ac:dyDescent="0.25">
      <c r="A96" s="127"/>
      <c r="B96" s="141"/>
      <c r="C96" s="142"/>
      <c r="D96" s="142"/>
      <c r="E96" s="127"/>
      <c r="F96" s="141"/>
      <c r="G96" s="127"/>
      <c r="H96" s="235"/>
      <c r="I96" s="127"/>
      <c r="J96" s="203"/>
      <c r="K96" s="203"/>
      <c r="L96" s="203"/>
      <c r="M96" s="203"/>
      <c r="N96" s="203"/>
      <c r="O96" s="138"/>
      <c r="P96" s="144"/>
      <c r="Q96" s="53"/>
      <c r="R96" s="145"/>
      <c r="S96" s="145"/>
      <c r="T96" s="146"/>
      <c r="U96" s="146"/>
      <c r="V96" s="147"/>
      <c r="W96" s="112"/>
      <c r="X96" s="135"/>
      <c r="Y96" s="135"/>
      <c r="Z96" s="135"/>
      <c r="AA96" s="135"/>
      <c r="AB96" s="135"/>
      <c r="AC96" s="80"/>
      <c r="AD96" s="80"/>
      <c r="AE96" s="80"/>
      <c r="AF96" s="80"/>
      <c r="AG96" s="80"/>
      <c r="AH96" s="80"/>
    </row>
    <row r="97" spans="1:34" s="128" customFormat="1" x14ac:dyDescent="0.25">
      <c r="A97" s="127"/>
      <c r="B97" s="141"/>
      <c r="C97" s="142"/>
      <c r="D97" s="142"/>
      <c r="E97" s="127"/>
      <c r="F97" s="141"/>
      <c r="G97" s="127"/>
      <c r="H97" s="235"/>
      <c r="I97" s="127"/>
      <c r="J97" s="203"/>
      <c r="K97" s="203"/>
      <c r="L97" s="203"/>
      <c r="M97" s="203"/>
      <c r="N97" s="203"/>
      <c r="O97" s="138"/>
      <c r="P97" s="144"/>
      <c r="Q97" s="53"/>
      <c r="R97" s="145"/>
      <c r="S97" s="145"/>
      <c r="T97" s="146"/>
      <c r="U97" s="146"/>
      <c r="V97" s="147"/>
      <c r="W97" s="112"/>
      <c r="X97" s="135"/>
      <c r="Y97" s="135"/>
      <c r="Z97" s="135"/>
      <c r="AA97" s="135"/>
      <c r="AB97" s="135"/>
      <c r="AC97" s="80"/>
      <c r="AD97" s="80"/>
      <c r="AE97" s="80"/>
      <c r="AF97" s="80"/>
      <c r="AG97" s="80"/>
      <c r="AH97" s="80"/>
    </row>
    <row r="98" spans="1:34" s="128" customFormat="1" x14ac:dyDescent="0.25">
      <c r="A98" s="127"/>
      <c r="B98" s="141"/>
      <c r="C98" s="142"/>
      <c r="D98" s="142"/>
      <c r="E98" s="127"/>
      <c r="F98" s="141"/>
      <c r="G98" s="127"/>
      <c r="H98" s="235"/>
      <c r="I98" s="127"/>
      <c r="J98" s="203"/>
      <c r="K98" s="203"/>
      <c r="L98" s="203"/>
      <c r="M98" s="203"/>
      <c r="N98" s="203"/>
      <c r="O98" s="138"/>
      <c r="P98" s="144"/>
      <c r="Q98" s="53"/>
      <c r="R98" s="145"/>
      <c r="S98" s="145"/>
      <c r="T98" s="146"/>
      <c r="U98" s="146"/>
      <c r="V98" s="147"/>
      <c r="W98" s="112"/>
      <c r="X98" s="135"/>
      <c r="Y98" s="135"/>
      <c r="Z98" s="135"/>
      <c r="AA98" s="135"/>
      <c r="AB98" s="135"/>
      <c r="AC98" s="80"/>
      <c r="AD98" s="80"/>
      <c r="AE98" s="80"/>
      <c r="AF98" s="80"/>
      <c r="AG98" s="80"/>
      <c r="AH98" s="80"/>
    </row>
    <row r="99" spans="1:34" s="128" customFormat="1" x14ac:dyDescent="0.25">
      <c r="A99" s="127"/>
      <c r="B99" s="141"/>
      <c r="C99" s="142"/>
      <c r="D99" s="142"/>
      <c r="E99" s="127"/>
      <c r="F99" s="141"/>
      <c r="G99" s="127"/>
      <c r="H99" s="235"/>
      <c r="I99" s="127"/>
      <c r="J99" s="203"/>
      <c r="K99" s="203"/>
      <c r="L99" s="203"/>
      <c r="M99" s="203"/>
      <c r="N99" s="203"/>
      <c r="O99" s="138"/>
      <c r="P99" s="144"/>
      <c r="Q99" s="53"/>
      <c r="R99" s="145"/>
      <c r="S99" s="145"/>
      <c r="T99" s="146"/>
      <c r="U99" s="146"/>
      <c r="V99" s="147"/>
      <c r="W99" s="112"/>
      <c r="X99" s="135"/>
      <c r="Y99" s="135"/>
      <c r="Z99" s="135"/>
      <c r="AA99" s="135"/>
      <c r="AB99" s="135"/>
      <c r="AC99" s="80"/>
      <c r="AD99" s="80"/>
      <c r="AE99" s="80"/>
      <c r="AF99" s="80"/>
      <c r="AG99" s="80"/>
      <c r="AH99" s="80"/>
    </row>
    <row r="100" spans="1:34" s="128" customFormat="1" x14ac:dyDescent="0.25">
      <c r="A100" s="127"/>
      <c r="B100" s="141"/>
      <c r="C100" s="142"/>
      <c r="D100" s="142"/>
      <c r="E100" s="127"/>
      <c r="F100" s="141"/>
      <c r="G100" s="127"/>
      <c r="H100" s="235"/>
      <c r="I100" s="127"/>
      <c r="J100" s="203"/>
      <c r="K100" s="203"/>
      <c r="L100" s="203"/>
      <c r="M100" s="203"/>
      <c r="N100" s="203"/>
      <c r="O100" s="138"/>
      <c r="P100" s="144"/>
      <c r="Q100" s="53"/>
      <c r="R100" s="145"/>
      <c r="S100" s="145"/>
      <c r="T100" s="146"/>
      <c r="U100" s="146"/>
      <c r="V100" s="147"/>
      <c r="W100" s="112"/>
      <c r="X100" s="135"/>
      <c r="Y100" s="135"/>
      <c r="Z100" s="135"/>
      <c r="AA100" s="135"/>
      <c r="AB100" s="135"/>
      <c r="AC100" s="80"/>
      <c r="AD100" s="80"/>
      <c r="AE100" s="80"/>
      <c r="AF100" s="80"/>
      <c r="AG100" s="80"/>
      <c r="AH100" s="80"/>
    </row>
    <row r="101" spans="1:34" s="128" customFormat="1" ht="13.5" customHeight="1" x14ac:dyDescent="0.25">
      <c r="A101" s="127"/>
      <c r="B101" s="351"/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112"/>
      <c r="X101" s="135"/>
      <c r="Y101" s="135"/>
      <c r="Z101" s="135"/>
      <c r="AA101" s="135"/>
      <c r="AB101" s="135"/>
      <c r="AC101" s="80"/>
      <c r="AD101" s="80"/>
      <c r="AE101" s="80"/>
      <c r="AF101" s="80"/>
      <c r="AG101" s="80"/>
      <c r="AH101" s="80"/>
    </row>
  </sheetData>
  <mergeCells count="192">
    <mergeCell ref="V13:V17"/>
    <mergeCell ref="J13:J17"/>
    <mergeCell ref="K13:K17"/>
    <mergeCell ref="L13:L17"/>
    <mergeCell ref="M28:M32"/>
    <mergeCell ref="N28:N32"/>
    <mergeCell ref="S28:S32"/>
    <mergeCell ref="V28:V32"/>
    <mergeCell ref="M13:M17"/>
    <mergeCell ref="N13:N17"/>
    <mergeCell ref="S13:S17"/>
    <mergeCell ref="V23:V27"/>
    <mergeCell ref="V18:V22"/>
    <mergeCell ref="M18:M22"/>
    <mergeCell ref="N18:N22"/>
    <mergeCell ref="S18:S22"/>
    <mergeCell ref="F53:F57"/>
    <mergeCell ref="G53:G57"/>
    <mergeCell ref="H53:H57"/>
    <mergeCell ref="I53:I57"/>
    <mergeCell ref="J53:J57"/>
    <mergeCell ref="K53:K57"/>
    <mergeCell ref="L53:L57"/>
    <mergeCell ref="I28:I32"/>
    <mergeCell ref="J28:J32"/>
    <mergeCell ref="S53:S57"/>
    <mergeCell ref="V53:V57"/>
    <mergeCell ref="B28:B32"/>
    <mergeCell ref="E28:E32"/>
    <mergeCell ref="F28:F32"/>
    <mergeCell ref="B1:V1"/>
    <mergeCell ref="B2:V2"/>
    <mergeCell ref="B3:V3"/>
    <mergeCell ref="B4:V4"/>
    <mergeCell ref="B5:V5"/>
    <mergeCell ref="B6:V6"/>
    <mergeCell ref="R8:V8"/>
    <mergeCell ref="B10:B12"/>
    <mergeCell ref="C10:C12"/>
    <mergeCell ref="D10:D12"/>
    <mergeCell ref="E10:E12"/>
    <mergeCell ref="F10:G10"/>
    <mergeCell ref="H10:H12"/>
    <mergeCell ref="I10:I12"/>
    <mergeCell ref="J10:N10"/>
    <mergeCell ref="O10:S10"/>
    <mergeCell ref="T10:U11"/>
    <mergeCell ref="B53:B57"/>
    <mergeCell ref="E53:E57"/>
    <mergeCell ref="V10:V12"/>
    <mergeCell ref="X10:AB10"/>
    <mergeCell ref="F11:F12"/>
    <mergeCell ref="G11:G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B68:B72"/>
    <mergeCell ref="E68:E72"/>
    <mergeCell ref="F68:F72"/>
    <mergeCell ref="G68:G72"/>
    <mergeCell ref="H68:H72"/>
    <mergeCell ref="V43:V47"/>
    <mergeCell ref="S38:S42"/>
    <mergeCell ref="V38:V42"/>
    <mergeCell ref="I38:I42"/>
    <mergeCell ref="J38:J42"/>
    <mergeCell ref="K38:K42"/>
    <mergeCell ref="L38:L42"/>
    <mergeCell ref="M38:M42"/>
    <mergeCell ref="N38:N42"/>
    <mergeCell ref="I48:I52"/>
    <mergeCell ref="N48:N52"/>
    <mergeCell ref="S48:S52"/>
    <mergeCell ref="B48:B52"/>
    <mergeCell ref="E48:E52"/>
    <mergeCell ref="F48:F52"/>
    <mergeCell ref="G48:G52"/>
    <mergeCell ref="H48:H52"/>
    <mergeCell ref="M53:M57"/>
    <mergeCell ref="N53:N57"/>
    <mergeCell ref="B101:V101"/>
    <mergeCell ref="B63:B67"/>
    <mergeCell ref="E63:E67"/>
    <mergeCell ref="F63:F67"/>
    <mergeCell ref="G63:G67"/>
    <mergeCell ref="H63:H67"/>
    <mergeCell ref="I63:I67"/>
    <mergeCell ref="J63:J67"/>
    <mergeCell ref="H74:I74"/>
    <mergeCell ref="P74:Q74"/>
    <mergeCell ref="S68:S72"/>
    <mergeCell ref="V68:V72"/>
    <mergeCell ref="I68:I72"/>
    <mergeCell ref="J68:J72"/>
    <mergeCell ref="K68:K72"/>
    <mergeCell ref="L68:L72"/>
    <mergeCell ref="M68:M72"/>
    <mergeCell ref="N68:N72"/>
    <mergeCell ref="K63:K67"/>
    <mergeCell ref="L63:L67"/>
    <mergeCell ref="M63:M67"/>
    <mergeCell ref="N63:N67"/>
    <mergeCell ref="S63:S67"/>
    <mergeCell ref="V63:V67"/>
    <mergeCell ref="T76:U76"/>
    <mergeCell ref="B82:C82"/>
    <mergeCell ref="L58:L62"/>
    <mergeCell ref="M58:M62"/>
    <mergeCell ref="N58:N62"/>
    <mergeCell ref="S58:S62"/>
    <mergeCell ref="V58:V62"/>
    <mergeCell ref="F13:F17"/>
    <mergeCell ref="G13:G17"/>
    <mergeCell ref="H13:H17"/>
    <mergeCell ref="I13:I17"/>
    <mergeCell ref="V48:V52"/>
    <mergeCell ref="B58:B62"/>
    <mergeCell ref="E58:E62"/>
    <mergeCell ref="F58:F62"/>
    <mergeCell ref="G58:G62"/>
    <mergeCell ref="H58:H62"/>
    <mergeCell ref="I58:I62"/>
    <mergeCell ref="J58:J62"/>
    <mergeCell ref="K58:K62"/>
    <mergeCell ref="J48:J52"/>
    <mergeCell ref="K48:K52"/>
    <mergeCell ref="L48:L52"/>
    <mergeCell ref="M48:M52"/>
    <mergeCell ref="B13:B17"/>
    <mergeCell ref="E13:E17"/>
    <mergeCell ref="M33:M37"/>
    <mergeCell ref="N33:N37"/>
    <mergeCell ref="S33:S37"/>
    <mergeCell ref="M23:M27"/>
    <mergeCell ref="N23:N27"/>
    <mergeCell ref="S23:S27"/>
    <mergeCell ref="B33:B37"/>
    <mergeCell ref="E33:E37"/>
    <mergeCell ref="F33:F37"/>
    <mergeCell ref="G33:G37"/>
    <mergeCell ref="H33:H37"/>
    <mergeCell ref="I33:I37"/>
    <mergeCell ref="J33:J37"/>
    <mergeCell ref="K33:K37"/>
    <mergeCell ref="L33:L37"/>
    <mergeCell ref="K28:K32"/>
    <mergeCell ref="L28:L32"/>
    <mergeCell ref="G28:G32"/>
    <mergeCell ref="H28:H32"/>
    <mergeCell ref="B23:B27"/>
    <mergeCell ref="E23:E27"/>
    <mergeCell ref="F23:F27"/>
    <mergeCell ref="J43:J47"/>
    <mergeCell ref="K43:K47"/>
    <mergeCell ref="L43:L47"/>
    <mergeCell ref="M43:M47"/>
    <mergeCell ref="N43:N47"/>
    <mergeCell ref="S43:S47"/>
    <mergeCell ref="B43:B47"/>
    <mergeCell ref="E43:E47"/>
    <mergeCell ref="F43:F47"/>
    <mergeCell ref="G43:G47"/>
    <mergeCell ref="H43:H47"/>
    <mergeCell ref="I43:I47"/>
    <mergeCell ref="J23:J27"/>
    <mergeCell ref="K23:K27"/>
    <mergeCell ref="L23:L27"/>
    <mergeCell ref="J18:J22"/>
    <mergeCell ref="K18:K22"/>
    <mergeCell ref="L18:L22"/>
    <mergeCell ref="V33:V37"/>
    <mergeCell ref="B38:B42"/>
    <mergeCell ref="E38:E42"/>
    <mergeCell ref="F38:F42"/>
    <mergeCell ref="G38:G42"/>
    <mergeCell ref="H38:H42"/>
    <mergeCell ref="B18:B22"/>
    <mergeCell ref="E18:E22"/>
    <mergeCell ref="F18:F22"/>
    <mergeCell ref="G18:G22"/>
    <mergeCell ref="H18:H22"/>
    <mergeCell ref="I18:I22"/>
    <mergeCell ref="G23:G27"/>
    <mergeCell ref="H23:H27"/>
    <mergeCell ref="I23:I27"/>
  </mergeCells>
  <printOptions horizontalCentered="1"/>
  <pageMargins left="0.27559055118110237" right="0.51181102362204722" top="0.27559055118110237" bottom="0.15748031496062992" header="0" footer="0.33"/>
  <pageSetup paperSize="5" scale="55" orientation="landscape" horizontalDpi="4294967293" verticalDpi="4294967293" r:id="rId1"/>
  <headerFooter alignWithMargins="0">
    <oddFooter>&amp;L"Este programa es público, ajeno a cualquier partido político. Queda prohibido el uso para fines distintos a los establecidos en el programa"&amp;RHoja &amp;P de &amp;N</oddFooter>
  </headerFooter>
  <rowBreaks count="1" manualBreakCount="1">
    <brk id="5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RESUMEN</vt:lpstr>
      <vt:lpstr>AVANCE</vt:lpstr>
      <vt:lpstr>DETALLE DE PAGO</vt:lpstr>
      <vt:lpstr>AVANCE!Área_de_impresión</vt:lpstr>
      <vt:lpstr>'DETALLE DE PAGO'!Área_de_impresión</vt:lpstr>
      <vt:lpstr>AVANCE!Títulos_a_imprimir</vt:lpstr>
      <vt:lpstr>'DETALLE DE PAGO'!Títulos_a_imprimir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carmen.solis</dc:creator>
  <cp:lastModifiedBy>Elias Lopez</cp:lastModifiedBy>
  <cp:lastPrinted>2016-11-10T20:25:38Z</cp:lastPrinted>
  <dcterms:created xsi:type="dcterms:W3CDTF">2016-06-06T15:31:11Z</dcterms:created>
  <dcterms:modified xsi:type="dcterms:W3CDTF">2016-11-10T20:26:49Z</dcterms:modified>
</cp:coreProperties>
</file>