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440" windowHeight="9945"/>
  </bookViews>
  <sheets>
    <sheet name="obs 17" sheetId="2" r:id="rId1"/>
    <sheet name="obs 18 a" sheetId="1" r:id="rId2"/>
    <sheet name="obs 20" sheetId="3" r:id="rId3"/>
    <sheet name="obs 21" sheetId="4" r:id="rId4"/>
    <sheet name="obs 21b" sheetId="5" r:id="rId5"/>
    <sheet name="obs 22" sheetId="9" r:id="rId6"/>
    <sheet name="obs 23" sheetId="6" r:id="rId7"/>
    <sheet name="obs 24" sheetId="7" r:id="rId8"/>
    <sheet name="obs 25" sheetId="8" r:id="rId9"/>
  </sheets>
  <calcPr calcId="145621"/>
</workbook>
</file>

<file path=xl/calcChain.xml><?xml version="1.0" encoding="utf-8"?>
<calcChain xmlns="http://schemas.openxmlformats.org/spreadsheetml/2006/main">
  <c r="C99" i="9" l="1"/>
  <c r="C53" i="9"/>
  <c r="F53" i="9" s="1"/>
  <c r="D99" i="9"/>
  <c r="D53" i="9"/>
  <c r="D8" i="9"/>
  <c r="F8" i="9" s="1"/>
  <c r="F99" i="9" l="1"/>
  <c r="F121" i="9"/>
  <c r="F120" i="9"/>
  <c r="D119" i="9"/>
  <c r="C119" i="9"/>
  <c r="C125" i="9" s="1"/>
  <c r="F108" i="9"/>
  <c r="D107" i="9"/>
  <c r="F107" i="9" s="1"/>
  <c r="E106" i="9"/>
  <c r="E125" i="9" s="1"/>
  <c r="D106" i="9"/>
  <c r="D112" i="9" s="1"/>
  <c r="C106" i="9"/>
  <c r="C112" i="9" s="1"/>
  <c r="F75" i="9"/>
  <c r="F74" i="9"/>
  <c r="D73" i="9"/>
  <c r="C73" i="9"/>
  <c r="F62" i="9"/>
  <c r="D61" i="9"/>
  <c r="F61" i="9" s="1"/>
  <c r="E60" i="9"/>
  <c r="E79" i="9" s="1"/>
  <c r="C60" i="9"/>
  <c r="C66" i="9" s="1"/>
  <c r="F30" i="9"/>
  <c r="F29" i="9"/>
  <c r="D28" i="9"/>
  <c r="C28" i="9"/>
  <c r="F17" i="9"/>
  <c r="D16" i="9"/>
  <c r="F16" i="9" s="1"/>
  <c r="E15" i="9"/>
  <c r="E34" i="9" s="1"/>
  <c r="C15" i="9"/>
  <c r="C21" i="9" s="1"/>
  <c r="E92" i="8"/>
  <c r="D92" i="8"/>
  <c r="C92" i="8"/>
  <c r="E89" i="8"/>
  <c r="D89" i="8"/>
  <c r="D95" i="8" s="1"/>
  <c r="D99" i="8" s="1"/>
  <c r="D101" i="8" s="1"/>
  <c r="C89" i="8"/>
  <c r="D60" i="9" l="1"/>
  <c r="D66" i="9" s="1"/>
  <c r="E95" i="8"/>
  <c r="E99" i="8" s="1"/>
  <c r="E101" i="8" s="1"/>
  <c r="D125" i="9"/>
  <c r="F106" i="9"/>
  <c r="F112" i="9" s="1"/>
  <c r="E112" i="9"/>
  <c r="F119" i="9"/>
  <c r="D79" i="9"/>
  <c r="C79" i="9"/>
  <c r="F60" i="9"/>
  <c r="F66" i="9" s="1"/>
  <c r="E66" i="9"/>
  <c r="F73" i="9"/>
  <c r="C34" i="9"/>
  <c r="D15" i="9"/>
  <c r="F15" i="9" s="1"/>
  <c r="F21" i="9" s="1"/>
  <c r="E21" i="9"/>
  <c r="F28" i="9"/>
  <c r="C95" i="8"/>
  <c r="C99" i="8" s="1"/>
  <c r="C101" i="8" s="1"/>
  <c r="F125" i="9" l="1"/>
  <c r="H125" i="9" s="1"/>
  <c r="F79" i="9"/>
  <c r="D21" i="9"/>
  <c r="D34" i="9" s="1"/>
  <c r="F34" i="9" s="1"/>
  <c r="C52" i="8"/>
  <c r="E52" i="8"/>
  <c r="D52" i="8"/>
  <c r="E49" i="8"/>
  <c r="E55" i="8" s="1"/>
  <c r="E59" i="8" s="1"/>
  <c r="E61" i="8" s="1"/>
  <c r="D49" i="8"/>
  <c r="D55" i="8" s="1"/>
  <c r="D59" i="8" s="1"/>
  <c r="D61" i="8" s="1"/>
  <c r="C49" i="8"/>
  <c r="C55" i="8" l="1"/>
  <c r="C59" i="8" s="1"/>
  <c r="C61" i="8" s="1"/>
  <c r="E12" i="8" l="1"/>
  <c r="D12" i="8"/>
  <c r="C12" i="8"/>
  <c r="E9" i="8"/>
  <c r="E15" i="8" s="1"/>
  <c r="E19" i="8" s="1"/>
  <c r="E21" i="8" s="1"/>
  <c r="D9" i="8"/>
  <c r="C9" i="8"/>
  <c r="D15" i="8" l="1"/>
  <c r="D19" i="8" s="1"/>
  <c r="D21" i="8" s="1"/>
  <c r="C15" i="8"/>
  <c r="C19" i="8" s="1"/>
  <c r="C21" i="8" s="1"/>
  <c r="D14" i="7" l="1"/>
  <c r="D13" i="7"/>
  <c r="D12" i="7"/>
  <c r="F30" i="7" l="1"/>
  <c r="G30" i="7" s="1"/>
  <c r="F29" i="7"/>
  <c r="G29" i="7" s="1"/>
  <c r="F28" i="7"/>
  <c r="G28" i="7" s="1"/>
  <c r="F27" i="7"/>
  <c r="G27" i="7" s="1"/>
  <c r="F26" i="7"/>
  <c r="G26" i="7" s="1"/>
  <c r="F25" i="7"/>
  <c r="G25" i="7" s="1"/>
  <c r="F24" i="7"/>
  <c r="G24" i="7" s="1"/>
  <c r="C24" i="7"/>
  <c r="C23" i="7"/>
  <c r="F23" i="7" s="1"/>
  <c r="G23" i="7" s="1"/>
  <c r="E20" i="7"/>
  <c r="D20" i="7"/>
  <c r="C20" i="7"/>
  <c r="F19" i="7"/>
  <c r="G19" i="7" s="1"/>
  <c r="F18" i="7"/>
  <c r="G18" i="7" s="1"/>
  <c r="F17" i="7"/>
  <c r="G17" i="7" s="1"/>
  <c r="F16" i="7"/>
  <c r="G16" i="7" s="1"/>
  <c r="F15" i="7"/>
  <c r="G15" i="7" s="1"/>
  <c r="F14" i="7"/>
  <c r="E13" i="7"/>
  <c r="C13" i="7"/>
  <c r="E12" i="7"/>
  <c r="C12" i="7"/>
  <c r="F12" i="7" s="1"/>
  <c r="E11" i="7"/>
  <c r="D11" i="7"/>
  <c r="E9" i="7"/>
  <c r="C30" i="6"/>
  <c r="B54" i="6"/>
  <c r="D9" i="7" l="1"/>
  <c r="F13" i="7"/>
  <c r="G13" i="7" s="1"/>
  <c r="F20" i="7"/>
  <c r="G20" i="7" s="1"/>
  <c r="C11" i="7"/>
  <c r="C9" i="7" s="1"/>
  <c r="F9" i="7" s="1"/>
  <c r="G9" i="7" s="1"/>
  <c r="F11" i="7"/>
  <c r="G11" i="7" s="1"/>
  <c r="G12" i="7"/>
  <c r="G14" i="7"/>
  <c r="C84" i="6"/>
  <c r="C105" i="6"/>
  <c r="C104" i="6" s="1"/>
  <c r="B129" i="6"/>
  <c r="C93" i="6"/>
  <c r="B84" i="6"/>
  <c r="B83" i="6" s="1"/>
  <c r="C18" i="6"/>
  <c r="B9" i="6"/>
  <c r="D141" i="5"/>
  <c r="D134" i="5"/>
  <c r="C134" i="5"/>
  <c r="D129" i="5"/>
  <c r="C129" i="5"/>
  <c r="C139" i="5" s="1"/>
  <c r="D122" i="5"/>
  <c r="C122" i="5"/>
  <c r="D118" i="5"/>
  <c r="C118" i="5"/>
  <c r="C126" i="5" s="1"/>
  <c r="D98" i="5"/>
  <c r="C98" i="5"/>
  <c r="D86" i="5"/>
  <c r="C86" i="5"/>
  <c r="C115" i="5" s="1"/>
  <c r="D64" i="5"/>
  <c r="D57" i="5"/>
  <c r="C57" i="5"/>
  <c r="D52" i="5"/>
  <c r="C52" i="5"/>
  <c r="C62" i="5" s="1"/>
  <c r="D45" i="5"/>
  <c r="C45" i="5"/>
  <c r="D41" i="5"/>
  <c r="D49" i="5" s="1"/>
  <c r="C41" i="5"/>
  <c r="C49" i="5" s="1"/>
  <c r="D21" i="5"/>
  <c r="C21" i="5"/>
  <c r="D9" i="5"/>
  <c r="C9" i="5"/>
  <c r="C38" i="5" s="1"/>
  <c r="B54" i="4"/>
  <c r="C30" i="4"/>
  <c r="C18" i="4"/>
  <c r="B9" i="4"/>
  <c r="C29" i="4"/>
  <c r="D126" i="5" l="1"/>
  <c r="D139" i="5"/>
  <c r="B8" i="6"/>
  <c r="C83" i="6"/>
  <c r="D104" i="6" s="1"/>
  <c r="D115" i="5"/>
  <c r="D62" i="5"/>
  <c r="D38" i="5"/>
  <c r="B8" i="4"/>
  <c r="D148" i="3"/>
  <c r="C148" i="3"/>
  <c r="D141" i="3"/>
  <c r="C141" i="3"/>
  <c r="C132" i="3"/>
  <c r="D131" i="3"/>
  <c r="C122" i="3"/>
  <c r="D121" i="3"/>
  <c r="D117" i="3"/>
  <c r="C117" i="3"/>
  <c r="D107" i="3"/>
  <c r="C107" i="3"/>
  <c r="D104" i="3"/>
  <c r="C104" i="3"/>
  <c r="D63" i="3"/>
  <c r="C63" i="3"/>
  <c r="D56" i="3"/>
  <c r="C56" i="3"/>
  <c r="C47" i="3"/>
  <c r="D46" i="3"/>
  <c r="C37" i="3"/>
  <c r="D36" i="3"/>
  <c r="D32" i="3"/>
  <c r="D66" i="3" s="1"/>
  <c r="C32" i="3"/>
  <c r="D22" i="3"/>
  <c r="C22" i="3"/>
  <c r="D19" i="3"/>
  <c r="C19" i="3"/>
  <c r="D114" i="3" l="1"/>
  <c r="D151" i="3"/>
  <c r="C114" i="3"/>
  <c r="C151" i="3"/>
  <c r="C29" i="3"/>
  <c r="C66" i="3"/>
  <c r="D153" i="3"/>
  <c r="D29" i="3"/>
  <c r="C153" i="3" l="1"/>
  <c r="C68" i="3"/>
  <c r="D68" i="3"/>
  <c r="C101" i="1" l="1"/>
  <c r="D97" i="1" s="1"/>
  <c r="C94" i="1"/>
  <c r="D103" i="1" l="1"/>
  <c r="D89" i="1"/>
  <c r="C66" i="1"/>
  <c r="D62" i="1" s="1"/>
  <c r="C59" i="1"/>
  <c r="D54" i="1" s="1"/>
  <c r="D68" i="1" l="1"/>
  <c r="D24" i="1"/>
</calcChain>
</file>

<file path=xl/sharedStrings.xml><?xml version="1.0" encoding="utf-8"?>
<sst xmlns="http://schemas.openxmlformats.org/spreadsheetml/2006/main" count="992" uniqueCount="274">
  <si>
    <t>Sistema Estatal de Evaluación</t>
  </si>
  <si>
    <t>Conciliacion entre los Ingresos Presupuestarios y Contables</t>
  </si>
  <si>
    <t>CONSEJO ESTATAL DE CONCERTACION PARA LA OBRA PUBLICA</t>
  </si>
  <si>
    <t xml:space="preserve"> al 31 de Marzo de 2015</t>
  </si>
  <si>
    <t>(PESOS)</t>
  </si>
  <si>
    <t>1. Ingresos Presupuestarios</t>
  </si>
  <si>
    <t>(MAS)</t>
  </si>
  <si>
    <t>2.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</si>
  <si>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</si>
  <si>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</si>
  <si>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</si>
  <si>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</si>
  <si>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</si>
  <si>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(MENOS)</t>
  </si>
  <si>
    <t>3. Ingresos presupuestarios no contables</t>
  </si>
  <si>
    <t>Productos de capital</t>
  </si>
  <si>
    <t>Aprovechamientos de capital</t>
  </si>
  <si>
    <t>Ingresos derivados de financiamientos</t>
  </si>
  <si>
    <t>Otros Ingresos presupuestarios no contables</t>
  </si>
  <si>
    <t>4. Ingresos Contables  (4=  1  +  2  -  3 )</t>
  </si>
  <si>
    <t>Estado Analítico de Ingresos</t>
  </si>
  <si>
    <t xml:space="preserve"> del 1 de Enero al 31 de Marzo de 2015</t>
  </si>
  <si>
    <t>Rubros de los Ingresos</t>
  </si>
  <si>
    <t>Ingresos Estimado Original  Anual</t>
  </si>
  <si>
    <t>Ampliaciones y Reducciones           (+ ó -)</t>
  </si>
  <si>
    <t>Ingresos Modificado    Anual</t>
  </si>
  <si>
    <t xml:space="preserve">Ingresos Devengado </t>
  </si>
  <si>
    <t xml:space="preserve">Ingresos Recaudado   </t>
  </si>
  <si>
    <t>Variación Vs Original</t>
  </si>
  <si>
    <t>% de Avance  Anual</t>
  </si>
  <si>
    <t>(1)</t>
  </si>
  <si>
    <t>(2)</t>
  </si>
  <si>
    <t>(3= 1 +2)</t>
  </si>
  <si>
    <t>(4)</t>
  </si>
  <si>
    <t>(5)</t>
  </si>
  <si>
    <t>(6= 5 - 1 )</t>
  </si>
  <si>
    <t>(7= 5/1)</t>
  </si>
  <si>
    <t>Saldo Inicial Caja y Bancos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</si>
  <si>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</si>
  <si>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</si>
  <si>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</si>
  <si>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</si>
  <si>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</si>
  <si>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</si>
  <si>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</si>
  <si>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 xml:space="preserve"> </t>
  </si>
  <si>
    <t>Aprovechamientos</t>
  </si>
  <si>
    <t>Ingresos por Ventas de Bienes y Servicios</t>
  </si>
  <si>
    <t>Participaciones y Aportaciones</t>
  </si>
  <si>
    <r>
      <t>Transferencias, Asignaciones, Subsidios y Otras Ayudas</t>
    </r>
    <r>
      <rPr>
        <b/>
        <u/>
        <sz val="10"/>
        <color theme="1"/>
        <rFont val="Arial Narrow"/>
        <family val="2"/>
      </rPr>
      <t xml:space="preserve"> FEDERALES</t>
    </r>
  </si>
  <si>
    <r>
      <t xml:space="preserve">Transferencias, Asignaciones, Subsidios y Otras Ayudas </t>
    </r>
    <r>
      <rPr>
        <b/>
        <u/>
        <sz val="10"/>
        <color theme="1"/>
        <rFont val="Arial Narrow"/>
        <family val="2"/>
      </rPr>
      <t>ESTATALES</t>
    </r>
  </si>
  <si>
    <t>Ingresos Derivados de Financiamientos</t>
  </si>
  <si>
    <t>Total</t>
  </si>
  <si>
    <r>
      <t xml:space="preserve">Ingresos Excedentes </t>
    </r>
    <r>
      <rPr>
        <b/>
        <sz val="9"/>
        <color theme="1"/>
        <rFont val="Arial Black"/>
        <family val="2"/>
      </rPr>
      <t>1</t>
    </r>
  </si>
  <si>
    <t>Hoja 1 de 2</t>
  </si>
  <si>
    <t>Estado Analítico de Ingresos
Por Fuente de Financiamiento</t>
  </si>
  <si>
    <t>(7=5/1)</t>
  </si>
  <si>
    <t>Ingresos del Gobierno</t>
  </si>
  <si>
    <t xml:space="preserve">Impuesto </t>
  </si>
  <si>
    <t xml:space="preserve">      Corriente</t>
  </si>
  <si>
    <t xml:space="preserve">      Capital</t>
  </si>
  <si>
    <t>Transferencias, Asignaciones, Subsidios y Otras Ayudas</t>
  </si>
  <si>
    <t xml:space="preserve">     </t>
  </si>
  <si>
    <t>Ingresos de Organismos y  Empresas</t>
  </si>
  <si>
    <t>Cuotas y aportaciones de Seguridad Social</t>
  </si>
  <si>
    <t>Ingresos por ventas de Bienes y Servicios</t>
  </si>
  <si>
    <r>
      <t xml:space="preserve">Transferencias, Asignaciones, Subsidios y Otras Ayudas, </t>
    </r>
    <r>
      <rPr>
        <b/>
        <u/>
        <sz val="10"/>
        <color theme="1"/>
        <rFont val="Arial Narrow"/>
        <family val="2"/>
      </rPr>
      <t>FEDERALES</t>
    </r>
  </si>
  <si>
    <r>
      <t xml:space="preserve">Transferencias, Asignaciones, Subsidios y Otras Ayudas, </t>
    </r>
    <r>
      <rPr>
        <b/>
        <u/>
        <sz val="10"/>
        <color theme="1"/>
        <rFont val="Arial Narrow"/>
        <family val="2"/>
      </rPr>
      <t>ESTATALES</t>
    </r>
  </si>
  <si>
    <t>Ingresos  derivados de Financiamiento</t>
  </si>
  <si>
    <t>Los Ingresos Excedentes  se presentan para efectos de cumplimiento de la Ley de Ingresos del Estado y Ley de Contabilidad Gubernamental.</t>
  </si>
  <si>
    <t>El importe reflejado siempre debe ser mayor a cero. Nunca en rojo.</t>
  </si>
  <si>
    <t>El saldo Inicial de Caja y Bancos es informativo, No SE SUMA EN EL TOTAL.</t>
  </si>
  <si>
    <t>Hoja 2 de 2</t>
  </si>
  <si>
    <t>17a</t>
  </si>
  <si>
    <t>17b</t>
  </si>
  <si>
    <t>Del 01 de Julio al 30 de Septiembre de 2015</t>
  </si>
  <si>
    <t>Ingresos Devengado Anual</t>
  </si>
  <si>
    <t>Ingresos Recaudado    Anual</t>
  </si>
  <si>
    <t>Ingresos Devengado Trimestral</t>
  </si>
  <si>
    <t>Ingresos Recaudado    Trimestral</t>
  </si>
  <si>
    <t>(6)</t>
  </si>
  <si>
    <t>(7)</t>
  </si>
  <si>
    <t>(8= 5 - 1 )</t>
  </si>
  <si>
    <t>(9= 5/1)</t>
  </si>
  <si>
    <r>
      <t xml:space="preserve">Ingresos Excedentes </t>
    </r>
    <r>
      <rPr>
        <b/>
        <sz val="8"/>
        <color theme="1"/>
        <rFont val="Arial Black"/>
        <family val="2"/>
      </rPr>
      <t>1</t>
    </r>
  </si>
  <si>
    <t xml:space="preserve"> al 30 de Junio de 2015</t>
  </si>
  <si>
    <t>18 a y 18 b</t>
  </si>
  <si>
    <t xml:space="preserve"> al 30 de Septiembre de 2015</t>
  </si>
  <si>
    <t>18 c y 18 d</t>
  </si>
  <si>
    <t>18 e y 18 f</t>
  </si>
  <si>
    <t>Segundo trimestre</t>
  </si>
  <si>
    <t>Estado de Actividades</t>
  </si>
  <si>
    <t>Al 30 de Junio de 2015</t>
  </si>
  <si>
    <t>INGRESOS Y OTROS BENEFICIOS</t>
  </si>
  <si>
    <t>Ingresos de la Gestión:</t>
  </si>
  <si>
    <t xml:space="preserve">Contribuciones de Mejoras </t>
  </si>
  <si>
    <r>
      <t>Productos de Tipo Corriente</t>
    </r>
    <r>
      <rPr>
        <b/>
        <vertAlign val="superscript"/>
        <sz val="8"/>
        <color theme="1"/>
        <rFont val="Arial"/>
        <family val="2"/>
      </rPr>
      <t>1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</si>
  <si>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</si>
  <si>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</si>
  <si>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</si>
  <si>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</si>
  <si>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</si>
  <si>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</si>
  <si>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</si>
  <si>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</si>
  <si>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</si>
  <si>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</si>
  <si>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</si>
  <si>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</si>
  <si>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</si>
  <si>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</si>
  <si>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</si>
  <si>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</si>
  <si>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</si>
  <si>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</si>
  <si>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</si>
  <si>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</si>
  <si>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</si>
  <si>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</si>
  <si>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</si>
  <si>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</si>
  <si>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</si>
  <si>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</si>
  <si>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</si>
  <si>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</si>
  <si>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</si>
  <si>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</si>
  <si>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</si>
  <si>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</si>
  <si>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</si>
  <si>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</si>
  <si>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</si>
  <si>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</si>
  <si>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</si>
  <si>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</si>
  <si>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</si>
  <si>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</si>
  <si>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</si>
  <si>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</si>
  <si>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</si>
  <si>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</si>
  <si>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</si>
  <si>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</si>
  <si>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</si>
  <si>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No se incluyen: Utilidades e Intereses. Por regla de presentación se revelan como Ingresos Financieros.</t>
    </r>
  </si>
  <si>
    <t>Al 30 de Septiembre de 2015</t>
  </si>
  <si>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</si>
  <si>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</si>
  <si>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</si>
  <si>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</si>
  <si>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</si>
  <si>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</si>
  <si>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</si>
  <si>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</si>
  <si>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</si>
  <si>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</si>
  <si>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</si>
  <si>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</si>
  <si>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</si>
  <si>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</si>
  <si>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</si>
  <si>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</si>
  <si>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</si>
  <si>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</si>
  <si>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</si>
  <si>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</si>
  <si>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</si>
  <si>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</si>
  <si>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</si>
  <si>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</si>
  <si>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</si>
  <si>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</si>
  <si>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</si>
  <si>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</si>
  <si>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</si>
  <si>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</si>
  <si>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</si>
  <si>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</si>
  <si>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</si>
  <si>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</si>
  <si>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</si>
  <si>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</si>
  <si>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</si>
  <si>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</si>
  <si>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</si>
  <si>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PUBLICA/PATRIMONIO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</si>
  <si>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</si>
  <si>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</si>
  <si>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</si>
  <si>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</si>
  <si>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</si>
  <si>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</si>
  <si>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</si>
  <si>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</si>
  <si>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</si>
  <si>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Excesos o Insuficiencia en la Actualización de la Hacienda Pública/Patrimonio</t>
  </si>
  <si>
    <t>Resultado por Posición Monetaria</t>
  </si>
  <si>
    <t>Resultado por Tenencia de Activos no Monetarios</t>
  </si>
  <si>
    <t>Flujo de Efectivo</t>
  </si>
  <si>
    <t>Concepto</t>
  </si>
  <si>
    <t xml:space="preserve">Flujos de Efectivo de las Actividades de Operación </t>
  </si>
  <si>
    <t>Contribuciones de mejoras</t>
  </si>
  <si>
    <t>Productos de Tipo Corriente</t>
  </si>
  <si>
    <t>Transferencias, Asignaciones y Subsidios y Otras Ayudas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</si>
  <si>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</si>
  <si>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</si>
  <si>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</si>
  <si>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</si>
  <si>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</si>
  <si>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</si>
  <si>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</si>
  <si>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</si>
  <si>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</si>
  <si>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</si>
  <si>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</si>
  <si>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</si>
  <si>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</si>
  <si>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</si>
  <si>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</si>
  <si>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</si>
  <si>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</si>
  <si>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</si>
  <si>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</si>
  <si>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</si>
  <si>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</si>
  <si>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Analítico del Activo</t>
  </si>
  <si>
    <t>Saldo
Inicial
1</t>
  </si>
  <si>
    <t>Cargos del Periodo
2</t>
  </si>
  <si>
    <t>Abonos del Periodo
3</t>
  </si>
  <si>
    <t>Saldo
Final
4 (1+2-3)</t>
  </si>
  <si>
    <t>Variación del Periodo
(4-1)</t>
  </si>
  <si>
    <t>ACTIVO</t>
  </si>
  <si>
    <t>Inventarios</t>
  </si>
  <si>
    <t>obs 20</t>
  </si>
  <si>
    <t>obs 21 b</t>
  </si>
  <si>
    <t>obs 24</t>
  </si>
  <si>
    <t>obs 21 a</t>
  </si>
  <si>
    <t>ETCA-II-12</t>
  </si>
  <si>
    <t xml:space="preserve">                               Flujo de Fondos, Indicadores Postura Fiscal</t>
  </si>
  <si>
    <t>CONSEJO ESTATAL DE CONCERTACIN PARA LA OBRA PUBLICA</t>
  </si>
  <si>
    <t>(pesos)</t>
  </si>
  <si>
    <t>Estimado</t>
  </si>
  <si>
    <t>Devengado</t>
  </si>
  <si>
    <t>Pagado</t>
  </si>
  <si>
    <t>I. Ingresos Presupuestarios</t>
  </si>
  <si>
    <t>1. Ingresos Gobierno del Estado</t>
  </si>
  <si>
    <t>2. Ingresos Sector Paraestatal</t>
  </si>
  <si>
    <t>II. Egresos Presupuestarios</t>
  </si>
  <si>
    <t>3. Egresos del Gobierno del Estado</t>
  </si>
  <si>
    <t>4. Egresos  del Sector Paraestatal</t>
  </si>
  <si>
    <t>III. Balance Presupuestario (Superávit o Déficit)  (III= I-II)</t>
  </si>
  <si>
    <t>III. Balance Presupuestario (Superávit o Déficit)</t>
  </si>
  <si>
    <t>IV. Interéses, Comisiones y Gastos de la Deuda</t>
  </si>
  <si>
    <t>V. Balance Primario (superávit o Déficit)   (V= III-IV)</t>
  </si>
  <si>
    <t>A. Financiamiento</t>
  </si>
  <si>
    <t>B. Amortización de la Deuda</t>
  </si>
  <si>
    <t>C. Endeudamiento o Desendeudamiento   (C=A-B)</t>
  </si>
  <si>
    <t>Estado de Variación en la Hacienda Pública</t>
  </si>
  <si>
    <t>Hacienda Pública / Patrimonio Contribuido</t>
  </si>
  <si>
    <t>Hacienda Pública / Patrimonio Generado de Ejercicio Anteriores</t>
  </si>
  <si>
    <t>Hacienda Pública / Patrimonio Generado del Ejercicio</t>
  </si>
  <si>
    <t>Ajustes por Cambios de Valor</t>
  </si>
  <si>
    <t>Patrimonio Neto Inicial Ajustado del Ejercicio</t>
  </si>
  <si>
    <t>Variaciones de la Hacienda Pública / Patrimonio Neto del Ejercicio</t>
  </si>
  <si>
    <t>Hacienda Pública / Patrimonio Neto Final del Ejercicio 2014</t>
  </si>
  <si>
    <t>Cambios en la Hacienda Pública / Patrimonio Neto del Ejercicio 2015</t>
  </si>
  <si>
    <t>Saldo Neto en la Hacienda Pública / Patrimonio 2015</t>
  </si>
  <si>
    <t>Ing. Manuel de Jesús Bustamante Sandoval</t>
  </si>
  <si>
    <t>Ing. Miguel Servando Portoni Encinas</t>
  </si>
  <si>
    <t>Coordinador General</t>
  </si>
  <si>
    <t>Director General de Administracion y Finanzas</t>
  </si>
  <si>
    <t xml:space="preserve">Bajo protesta de decir verdad declaramos que los Estados Financieros y sus notas, son razonablemente </t>
  </si>
  <si>
    <r>
      <t xml:space="preserve">correctos y </t>
    </r>
    <r>
      <rPr>
        <sz val="9"/>
        <color theme="1"/>
        <rFont val="Calibri"/>
        <family val="2"/>
        <scheme val="minor"/>
      </rPr>
      <t>son responsabilidad del emisor</t>
    </r>
    <r>
      <rPr>
        <sz val="9"/>
        <color rgb="FF000000"/>
        <rFont val="Arial"/>
        <family val="2"/>
      </rPr>
      <t xml:space="preserve"> </t>
    </r>
  </si>
  <si>
    <r>
      <t xml:space="preserve">correctos y </t>
    </r>
    <r>
      <rPr>
        <sz val="8"/>
        <color theme="1"/>
        <rFont val="Calibri"/>
        <family val="2"/>
        <scheme val="minor"/>
      </rPr>
      <t>son responsabilidad del emisor</t>
    </r>
    <r>
      <rPr>
        <sz val="8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</si>
</sst>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_(* #,##0.00_);_(* \(#,##0.00\);_(* &quot;-&quot;??_);_(@_)"/>
    <numFmt numFmtId="166" formatCode="#,##0.00_ ;\-#,##0.00\ 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u/>
      <sz val="10"/>
      <color theme="1"/>
      <name val="Arial Narrow"/>
      <family val="2"/>
    </font>
    <font>
      <sz val="6"/>
      <color theme="1"/>
      <name val="Arial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Arial Black"/>
      <family val="2"/>
    </font>
    <font>
      <b/>
      <sz val="6"/>
      <color theme="1"/>
      <name val="Arial"/>
      <family val="2"/>
    </font>
    <font>
      <b/>
      <sz val="10"/>
      <color theme="1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color theme="1"/>
      <name val="Arial Black"/>
      <family val="2"/>
    </font>
    <font>
      <sz val="8"/>
      <color rgb="FF000000"/>
      <name val="Arial"/>
      <family val="2"/>
    </font>
    <font>
      <b/>
      <u/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u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 Narrow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10" fillId="5" borderId="0" applyNumberFormat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9">
    <xf numFmtId="0" fontId="0" fillId="0" borderId="0" xfId="0"/>
    <xf numFmtId="0" fontId="4" fillId="3" borderId="4" xfId="0" applyFont="1" applyFill="1" applyBorder="1" applyAlignment="1">
      <alignment horizontal="justify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0" fontId="4" fillId="3" borderId="3" xfId="0" applyFont="1" applyFill="1" applyBorder="1" applyAlignment="1">
      <alignment horizontal="justify" vertical="center"/>
    </xf>
    <xf numFmtId="0" fontId="7" fillId="3" borderId="4" xfId="0" applyFont="1" applyFill="1" applyBorder="1" applyAlignment="1">
      <alignment horizontal="justify" vertical="center"/>
    </xf>
    <xf numFmtId="0" fontId="4" fillId="3" borderId="7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justify" vertical="center"/>
    </xf>
    <xf numFmtId="0" fontId="5" fillId="3" borderId="5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justify"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justify" vertical="center"/>
    </xf>
    <xf numFmtId="43" fontId="3" fillId="0" borderId="2" xfId="0" applyNumberFormat="1" applyFont="1" applyFill="1" applyBorder="1" applyAlignment="1">
      <alignment horizontal="center" vertical="center" wrapText="1"/>
    </xf>
    <xf numFmtId="43" fontId="3" fillId="0" borderId="11" xfId="0" applyNumberFormat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43" fontId="3" fillId="0" borderId="10" xfId="0" applyNumberFormat="1" applyFont="1" applyFill="1" applyBorder="1" applyAlignment="1">
      <alignment horizontal="center" vertical="center" wrapText="1"/>
    </xf>
    <xf numFmtId="43" fontId="3" fillId="2" borderId="10" xfId="0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0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43" fontId="15" fillId="0" borderId="4" xfId="1" applyFont="1" applyBorder="1" applyAlignment="1">
      <alignment horizontal="justify" vertical="center" wrapText="1"/>
    </xf>
    <xf numFmtId="43" fontId="15" fillId="0" borderId="2" xfId="1" applyFont="1" applyBorder="1" applyAlignment="1">
      <alignment vertical="center" wrapText="1"/>
    </xf>
    <xf numFmtId="43" fontId="15" fillId="0" borderId="2" xfId="1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10" fontId="15" fillId="0" borderId="2" xfId="1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43" fontId="15" fillId="0" borderId="7" xfId="1" applyFont="1" applyBorder="1" applyAlignment="1">
      <alignment horizontal="justify" vertical="center" wrapText="1"/>
    </xf>
    <xf numFmtId="43" fontId="15" fillId="0" borderId="11" xfId="1" applyFont="1" applyBorder="1" applyAlignment="1">
      <alignment vertical="center" wrapText="1"/>
    </xf>
    <xf numFmtId="43" fontId="15" fillId="0" borderId="11" xfId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19" fillId="0" borderId="8" xfId="0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justify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justify" vertical="center" wrapText="1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justify"/>
    </xf>
    <xf numFmtId="0" fontId="14" fillId="0" borderId="5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43" fontId="15" fillId="0" borderId="7" xfId="0" applyNumberFormat="1" applyFont="1" applyBorder="1" applyAlignment="1">
      <alignment horizontal="justify" vertical="center" wrapText="1"/>
    </xf>
    <xf numFmtId="0" fontId="18" fillId="0" borderId="13" xfId="0" applyFont="1" applyBorder="1" applyAlignment="1">
      <alignment vertical="center" wrapText="1"/>
    </xf>
    <xf numFmtId="0" fontId="18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43" fontId="18" fillId="0" borderId="7" xfId="0" applyNumberFormat="1" applyFont="1" applyBorder="1" applyAlignment="1">
      <alignment vertical="center" wrapText="1"/>
    </xf>
    <xf numFmtId="43" fontId="15" fillId="0" borderId="15" xfId="1" applyFont="1" applyBorder="1" applyAlignment="1">
      <alignment vertical="center" wrapText="1"/>
    </xf>
    <xf numFmtId="0" fontId="1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3" fontId="23" fillId="0" borderId="0" xfId="1" applyFont="1" applyFill="1" applyBorder="1" applyAlignment="1">
      <alignment vertical="center"/>
    </xf>
    <xf numFmtId="43" fontId="23" fillId="0" borderId="13" xfId="1" applyFont="1" applyFill="1" applyBorder="1" applyAlignment="1">
      <alignment horizontal="center" vertical="center" wrapText="1"/>
    </xf>
    <xf numFmtId="43" fontId="23" fillId="4" borderId="13" xfId="1" applyFont="1" applyFill="1" applyBorder="1" applyAlignment="1">
      <alignment horizontal="center" vertical="center" wrapText="1"/>
    </xf>
    <xf numFmtId="43" fontId="23" fillId="2" borderId="13" xfId="1" applyFont="1" applyFill="1" applyBorder="1" applyAlignment="1">
      <alignment horizontal="center" vertical="center" wrapText="1"/>
    </xf>
    <xf numFmtId="43" fontId="23" fillId="0" borderId="14" xfId="1" applyFont="1" applyFill="1" applyBorder="1" applyAlignment="1">
      <alignment horizontal="center" vertical="center" wrapText="1"/>
    </xf>
    <xf numFmtId="43" fontId="23" fillId="0" borderId="7" xfId="1" applyFont="1" applyFill="1" applyBorder="1" applyAlignment="1">
      <alignment horizontal="center" vertical="center" wrapText="1"/>
    </xf>
    <xf numFmtId="43" fontId="23" fillId="4" borderId="7" xfId="1" applyFont="1" applyFill="1" applyBorder="1" applyAlignment="1">
      <alignment horizontal="center" vertical="center" wrapText="1"/>
    </xf>
    <xf numFmtId="43" fontId="23" fillId="2" borderId="7" xfId="1" applyFont="1" applyFill="1" applyBorder="1" applyAlignment="1">
      <alignment horizontal="center" vertical="center" wrapText="1"/>
    </xf>
    <xf numFmtId="43" fontId="23" fillId="0" borderId="11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43" fontId="23" fillId="0" borderId="2" xfId="1" applyFont="1" applyFill="1" applyBorder="1" applyAlignment="1">
      <alignment horizontal="center" vertical="center" wrapText="1"/>
    </xf>
    <xf numFmtId="43" fontId="24" fillId="0" borderId="4" xfId="1" applyFont="1" applyBorder="1" applyAlignment="1">
      <alignment horizontal="justify" vertical="center" wrapText="1"/>
    </xf>
    <xf numFmtId="43" fontId="24" fillId="0" borderId="2" xfId="1" applyFont="1" applyBorder="1" applyAlignment="1">
      <alignment vertical="center" wrapText="1"/>
    </xf>
    <xf numFmtId="43" fontId="24" fillId="0" borderId="2" xfId="1" applyFont="1" applyBorder="1" applyAlignment="1">
      <alignment horizontal="justify" vertical="center" wrapText="1"/>
    </xf>
    <xf numFmtId="43" fontId="25" fillId="0" borderId="2" xfId="1" applyFont="1" applyBorder="1" applyAlignment="1">
      <alignment vertical="center"/>
    </xf>
    <xf numFmtId="10" fontId="24" fillId="0" borderId="2" xfId="1" applyNumberFormat="1" applyFont="1" applyBorder="1" applyAlignment="1">
      <alignment horizontal="right" vertical="center" wrapText="1"/>
    </xf>
    <xf numFmtId="43" fontId="24" fillId="0" borderId="7" xfId="1" applyFont="1" applyBorder="1" applyAlignment="1">
      <alignment horizontal="justify" vertical="center" wrapText="1"/>
    </xf>
    <xf numFmtId="43" fontId="24" fillId="0" borderId="11" xfId="1" applyFont="1" applyBorder="1" applyAlignment="1">
      <alignment vertical="center" wrapText="1"/>
    </xf>
    <xf numFmtId="10" fontId="24" fillId="0" borderId="11" xfId="1" applyNumberFormat="1" applyFont="1" applyBorder="1" applyAlignment="1">
      <alignment horizontal="right" vertical="center" wrapText="1"/>
    </xf>
    <xf numFmtId="43" fontId="24" fillId="0" borderId="1" xfId="1" applyFont="1" applyBorder="1" applyAlignment="1">
      <alignment horizontal="justify" vertical="center" wrapText="1"/>
    </xf>
    <xf numFmtId="43" fontId="26" fillId="0" borderId="1" xfId="1" applyFont="1" applyBorder="1" applyAlignment="1">
      <alignment vertical="center" wrapText="1"/>
    </xf>
    <xf numFmtId="43" fontId="26" fillId="0" borderId="8" xfId="1" applyFont="1" applyBorder="1" applyAlignment="1">
      <alignment horizontal="right" vertical="center" wrapText="1"/>
    </xf>
    <xf numFmtId="43" fontId="26" fillId="0" borderId="6" xfId="1" applyFont="1" applyBorder="1" applyAlignment="1">
      <alignment horizontal="right" vertical="center" wrapText="1"/>
    </xf>
    <xf numFmtId="43" fontId="26" fillId="0" borderId="10" xfId="1" applyFont="1" applyBorder="1" applyAlignment="1">
      <alignment horizontal="right" vertical="center" wrapText="1"/>
    </xf>
    <xf numFmtId="43" fontId="24" fillId="0" borderId="0" xfId="1" applyFont="1" applyBorder="1" applyAlignment="1">
      <alignment horizontal="justify" vertical="center" wrapText="1"/>
    </xf>
    <xf numFmtId="43" fontId="26" fillId="0" borderId="0" xfId="1" applyFont="1" applyBorder="1" applyAlignment="1">
      <alignment vertical="center" wrapText="1"/>
    </xf>
    <xf numFmtId="43" fontId="26" fillId="0" borderId="0" xfId="1" applyFont="1" applyBorder="1" applyAlignment="1">
      <alignment horizontal="right" vertical="center" wrapText="1"/>
    </xf>
    <xf numFmtId="43" fontId="23" fillId="0" borderId="4" xfId="1" applyFont="1" applyBorder="1" applyAlignment="1">
      <alignment horizontal="left" vertical="center"/>
    </xf>
    <xf numFmtId="43" fontId="23" fillId="0" borderId="14" xfId="1" applyFont="1" applyBorder="1" applyAlignment="1">
      <alignment horizontal="left" vertical="center"/>
    </xf>
    <xf numFmtId="43" fontId="24" fillId="0" borderId="4" xfId="1" applyFont="1" applyBorder="1" applyAlignment="1">
      <alignment horizontal="left" vertical="center"/>
    </xf>
    <xf numFmtId="43" fontId="24" fillId="0" borderId="2" xfId="1" applyFont="1" applyBorder="1" applyAlignment="1">
      <alignment horizontal="left" vertical="center"/>
    </xf>
    <xf numFmtId="43" fontId="24" fillId="0" borderId="7" xfId="1" applyFont="1" applyBorder="1" applyAlignment="1">
      <alignment horizontal="left" vertical="center"/>
    </xf>
    <xf numFmtId="43" fontId="24" fillId="0" borderId="11" xfId="1" applyFont="1" applyBorder="1" applyAlignment="1">
      <alignment horizontal="left" vertical="center"/>
    </xf>
    <xf numFmtId="43" fontId="26" fillId="0" borderId="13" xfId="1" applyFont="1" applyBorder="1" applyAlignment="1">
      <alignment vertical="center" wrapText="1"/>
    </xf>
    <xf numFmtId="43" fontId="25" fillId="0" borderId="0" xfId="1" applyFont="1" applyAlignment="1">
      <alignment vertical="center"/>
    </xf>
    <xf numFmtId="0" fontId="0" fillId="6" borderId="0" xfId="0" applyFill="1"/>
    <xf numFmtId="0" fontId="28" fillId="0" borderId="12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0" fontId="23" fillId="0" borderId="3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43" fontId="23" fillId="0" borderId="0" xfId="0" applyNumberFormat="1" applyFont="1" applyBorder="1" applyAlignment="1">
      <alignment horizontal="left"/>
    </xf>
    <xf numFmtId="0" fontId="24" fillId="0" borderId="4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/>
    </xf>
    <xf numFmtId="0" fontId="31" fillId="0" borderId="4" xfId="0" applyFont="1" applyBorder="1" applyAlignment="1">
      <alignment horizontal="left" vertical="top"/>
    </xf>
    <xf numFmtId="0" fontId="28" fillId="0" borderId="3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 wrapText="1"/>
    </xf>
    <xf numFmtId="43" fontId="24" fillId="0" borderId="0" xfId="1" applyFont="1" applyBorder="1" applyAlignment="1">
      <alignment horizontal="left"/>
    </xf>
    <xf numFmtId="43" fontId="23" fillId="0" borderId="0" xfId="1" applyFont="1" applyBorder="1" applyAlignment="1">
      <alignment horizontal="left"/>
    </xf>
    <xf numFmtId="44" fontId="23" fillId="0" borderId="4" xfId="13" applyFont="1" applyBorder="1" applyAlignment="1">
      <alignment horizontal="left" vertical="top"/>
    </xf>
    <xf numFmtId="44" fontId="24" fillId="0" borderId="4" xfId="13" applyFont="1" applyBorder="1" applyAlignment="1">
      <alignment horizontal="left" vertical="top"/>
    </xf>
    <xf numFmtId="44" fontId="23" fillId="0" borderId="4" xfId="0" applyNumberFormat="1" applyFont="1" applyBorder="1" applyAlignment="1">
      <alignment horizontal="left" vertical="top"/>
    </xf>
    <xf numFmtId="0" fontId="33" fillId="0" borderId="3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 wrapText="1"/>
    </xf>
    <xf numFmtId="44" fontId="33" fillId="0" borderId="4" xfId="0" applyNumberFormat="1" applyFont="1" applyBorder="1" applyAlignment="1">
      <alignment horizontal="left" vertical="top"/>
    </xf>
    <xf numFmtId="43" fontId="23" fillId="0" borderId="4" xfId="1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44" fontId="24" fillId="0" borderId="4" xfId="0" applyNumberFormat="1" applyFont="1" applyBorder="1" applyAlignment="1">
      <alignment horizontal="left" vertical="top"/>
    </xf>
    <xf numFmtId="44" fontId="31" fillId="0" borderId="4" xfId="13" applyFont="1" applyBorder="1" applyAlignment="1">
      <alignment horizontal="left" vertical="top"/>
    </xf>
    <xf numFmtId="0" fontId="28" fillId="0" borderId="0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/>
    </xf>
    <xf numFmtId="0" fontId="28" fillId="0" borderId="6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5" fillId="3" borderId="12" xfId="0" applyFont="1" applyFill="1" applyBorder="1" applyAlignment="1">
      <alignment horizontal="justify" vertical="top"/>
    </xf>
    <xf numFmtId="0" fontId="35" fillId="3" borderId="1" xfId="0" applyFont="1" applyFill="1" applyBorder="1" applyAlignment="1">
      <alignment horizontal="center" vertical="top"/>
    </xf>
    <xf numFmtId="0" fontId="35" fillId="3" borderId="1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justify" vertical="top"/>
    </xf>
    <xf numFmtId="43" fontId="3" fillId="3" borderId="16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6" fillId="3" borderId="3" xfId="0" applyFont="1" applyFill="1" applyBorder="1" applyAlignment="1">
      <alignment horizontal="justify" vertical="top"/>
    </xf>
    <xf numFmtId="43" fontId="3" fillId="3" borderId="0" xfId="0" applyNumberFormat="1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justify" vertical="top"/>
    </xf>
    <xf numFmtId="43" fontId="15" fillId="3" borderId="0" xfId="1" applyFont="1" applyFill="1" applyBorder="1" applyAlignment="1">
      <alignment horizontal="center" vertical="top"/>
    </xf>
    <xf numFmtId="43" fontId="15" fillId="3" borderId="4" xfId="1" applyFont="1" applyFill="1" applyBorder="1" applyAlignment="1">
      <alignment horizontal="center" vertical="top"/>
    </xf>
    <xf numFmtId="43" fontId="3" fillId="3" borderId="0" xfId="1" applyFont="1" applyFill="1" applyBorder="1" applyAlignment="1">
      <alignment horizontal="center" vertical="top"/>
    </xf>
    <xf numFmtId="43" fontId="3" fillId="3" borderId="4" xfId="1" applyFont="1" applyFill="1" applyBorder="1" applyAlignment="1">
      <alignment horizontal="center" vertical="top"/>
    </xf>
    <xf numFmtId="43" fontId="36" fillId="3" borderId="0" xfId="1" applyFont="1" applyFill="1" applyBorder="1" applyAlignment="1">
      <alignment horizontal="center" vertical="top"/>
    </xf>
    <xf numFmtId="43" fontId="36" fillId="3" borderId="4" xfId="1" applyFont="1" applyFill="1" applyBorder="1" applyAlignment="1">
      <alignment horizontal="center" vertical="top"/>
    </xf>
    <xf numFmtId="0" fontId="37" fillId="3" borderId="3" xfId="0" applyFont="1" applyFill="1" applyBorder="1" applyAlignment="1">
      <alignment horizontal="justify" vertical="top"/>
    </xf>
    <xf numFmtId="43" fontId="38" fillId="3" borderId="0" xfId="1" applyFont="1" applyFill="1" applyBorder="1" applyAlignment="1">
      <alignment horizontal="center" vertical="top"/>
    </xf>
    <xf numFmtId="43" fontId="36" fillId="3" borderId="17" xfId="1" applyFont="1" applyFill="1" applyBorder="1" applyAlignment="1">
      <alignment horizontal="center" vertical="top"/>
    </xf>
    <xf numFmtId="43" fontId="5" fillId="3" borderId="0" xfId="1" applyFont="1" applyFill="1" applyBorder="1" applyAlignment="1">
      <alignment horizontal="center" vertical="top"/>
    </xf>
    <xf numFmtId="43" fontId="5" fillId="3" borderId="4" xfId="1" applyFont="1" applyFill="1" applyBorder="1" applyAlignment="1">
      <alignment horizontal="center" vertical="top"/>
    </xf>
    <xf numFmtId="43" fontId="4" fillId="3" borderId="0" xfId="1" applyFont="1" applyFill="1" applyBorder="1" applyAlignment="1">
      <alignment horizontal="center" vertical="top"/>
    </xf>
    <xf numFmtId="43" fontId="4" fillId="3" borderId="4" xfId="1" applyFont="1" applyFill="1" applyBorder="1" applyAlignment="1">
      <alignment horizontal="center" vertical="top"/>
    </xf>
    <xf numFmtId="43" fontId="36" fillId="3" borderId="16" xfId="1" applyFont="1" applyFill="1" applyBorder="1" applyAlignment="1">
      <alignment horizontal="center" vertical="top"/>
    </xf>
    <xf numFmtId="43" fontId="4" fillId="3" borderId="0" xfId="1" applyFont="1" applyFill="1" applyBorder="1" applyAlignment="1">
      <alignment horizontal="justify" vertical="top"/>
    </xf>
    <xf numFmtId="43" fontId="4" fillId="3" borderId="4" xfId="1" applyFont="1" applyFill="1" applyBorder="1" applyAlignment="1">
      <alignment horizontal="justify" vertical="top"/>
    </xf>
    <xf numFmtId="43" fontId="36" fillId="3" borderId="0" xfId="1" applyFont="1" applyFill="1" applyBorder="1" applyAlignment="1">
      <alignment horizontal="justify" vertical="top"/>
    </xf>
    <xf numFmtId="43" fontId="36" fillId="3" borderId="4" xfId="1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4" fillId="3" borderId="4" xfId="0" applyFont="1" applyFill="1" applyBorder="1" applyAlignment="1">
      <alignment horizontal="justify" vertical="top"/>
    </xf>
    <xf numFmtId="0" fontId="14" fillId="3" borderId="5" xfId="0" applyFont="1" applyFill="1" applyBorder="1" applyAlignment="1">
      <alignment horizontal="justify" vertical="top"/>
    </xf>
    <xf numFmtId="0" fontId="4" fillId="3" borderId="6" xfId="0" applyFont="1" applyFill="1" applyBorder="1" applyAlignment="1">
      <alignment horizontal="justify" vertical="top"/>
    </xf>
    <xf numFmtId="0" fontId="4" fillId="3" borderId="7" xfId="0" applyFont="1" applyFill="1" applyBorder="1" applyAlignment="1">
      <alignment horizontal="justify" vertical="top"/>
    </xf>
    <xf numFmtId="43" fontId="3" fillId="0" borderId="18" xfId="0" applyNumberFormat="1" applyFont="1" applyBorder="1"/>
    <xf numFmtId="0" fontId="15" fillId="0" borderId="3" xfId="0" applyFont="1" applyBorder="1"/>
    <xf numFmtId="0" fontId="15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top"/>
    </xf>
    <xf numFmtId="0" fontId="39" fillId="0" borderId="4" xfId="0" applyFont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15" fillId="3" borderId="3" xfId="0" applyFont="1" applyFill="1" applyBorder="1" applyAlignment="1">
      <alignment horizontal="justify" vertical="top"/>
    </xf>
    <xf numFmtId="0" fontId="15" fillId="3" borderId="3" xfId="0" applyFont="1" applyFill="1" applyBorder="1" applyAlignment="1">
      <alignment horizontal="justify" vertical="top" wrapText="1"/>
    </xf>
    <xf numFmtId="0" fontId="15" fillId="3" borderId="0" xfId="0" applyFont="1" applyFill="1" applyBorder="1" applyAlignment="1">
      <alignment horizontal="justify" vertical="top" wrapText="1"/>
    </xf>
    <xf numFmtId="0" fontId="3" fillId="3" borderId="0" xfId="0" applyFont="1" applyFill="1" applyBorder="1" applyAlignment="1">
      <alignment vertical="top" wrapText="1"/>
    </xf>
    <xf numFmtId="0" fontId="15" fillId="0" borderId="3" xfId="0" applyFont="1" applyBorder="1" applyAlignment="1">
      <alignment wrapText="1"/>
    </xf>
    <xf numFmtId="0" fontId="36" fillId="3" borderId="0" xfId="0" applyFont="1" applyFill="1" applyBorder="1" applyAlignment="1">
      <alignment vertical="top" wrapText="1"/>
    </xf>
    <xf numFmtId="43" fontId="36" fillId="3" borderId="0" xfId="0" applyNumberFormat="1" applyFont="1" applyFill="1" applyBorder="1" applyAlignment="1">
      <alignment vertical="top" wrapText="1"/>
    </xf>
    <xf numFmtId="43" fontId="3" fillId="0" borderId="4" xfId="0" applyNumberFormat="1" applyFont="1" applyBorder="1" applyAlignment="1">
      <alignment wrapText="1"/>
    </xf>
    <xf numFmtId="43" fontId="36" fillId="3" borderId="0" xfId="1" applyFont="1" applyFill="1" applyBorder="1" applyAlignment="1">
      <alignment vertical="top" wrapText="1"/>
    </xf>
    <xf numFmtId="0" fontId="15" fillId="0" borderId="5" xfId="0" applyFont="1" applyBorder="1" applyAlignment="1">
      <alignment wrapText="1"/>
    </xf>
    <xf numFmtId="0" fontId="36" fillId="3" borderId="6" xfId="0" applyFont="1" applyFill="1" applyBorder="1" applyAlignment="1">
      <alignment vertical="top" wrapText="1"/>
    </xf>
    <xf numFmtId="43" fontId="36" fillId="3" borderId="6" xfId="1" applyFont="1" applyFill="1" applyBorder="1" applyAlignment="1">
      <alignment vertical="top" wrapText="1"/>
    </xf>
    <xf numFmtId="0" fontId="15" fillId="0" borderId="4" xfId="0" applyFont="1" applyFill="1" applyBorder="1" applyAlignment="1">
      <alignment wrapText="1"/>
    </xf>
    <xf numFmtId="44" fontId="3" fillId="0" borderId="4" xfId="0" applyNumberFormat="1" applyFont="1" applyFill="1" applyBorder="1" applyAlignment="1">
      <alignment wrapText="1"/>
    </xf>
    <xf numFmtId="44" fontId="15" fillId="0" borderId="4" xfId="13" applyFont="1" applyFill="1" applyBorder="1"/>
    <xf numFmtId="43" fontId="3" fillId="0" borderId="4" xfId="1" applyFont="1" applyFill="1" applyBorder="1" applyAlignment="1">
      <alignment wrapText="1"/>
    </xf>
    <xf numFmtId="43" fontId="15" fillId="0" borderId="4" xfId="1" applyFont="1" applyFill="1" applyBorder="1" applyAlignment="1">
      <alignment wrapText="1"/>
    </xf>
    <xf numFmtId="43" fontId="15" fillId="0" borderId="4" xfId="1" applyFont="1" applyFill="1" applyBorder="1"/>
    <xf numFmtId="43" fontId="36" fillId="3" borderId="4" xfId="0" applyNumberFormat="1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center" vertical="top"/>
    </xf>
    <xf numFmtId="0" fontId="39" fillId="0" borderId="4" xfId="0" applyFont="1" applyFill="1" applyBorder="1" applyAlignment="1">
      <alignment horizontal="center" vertical="top"/>
    </xf>
    <xf numFmtId="43" fontId="3" fillId="0" borderId="0" xfId="0" applyNumberFormat="1" applyFont="1" applyFill="1" applyBorder="1" applyAlignment="1">
      <alignment vertical="top"/>
    </xf>
    <xf numFmtId="0" fontId="15" fillId="0" borderId="4" xfId="0" applyFont="1" applyFill="1" applyBorder="1"/>
    <xf numFmtId="43" fontId="3" fillId="0" borderId="0" xfId="1" applyFont="1" applyFill="1" applyBorder="1"/>
    <xf numFmtId="43" fontId="3" fillId="0" borderId="4" xfId="1" applyFont="1" applyFill="1" applyBorder="1"/>
    <xf numFmtId="0" fontId="15" fillId="0" borderId="0" xfId="0" applyFont="1" applyFill="1" applyBorder="1" applyAlignment="1">
      <alignment wrapText="1"/>
    </xf>
    <xf numFmtId="43" fontId="15" fillId="0" borderId="0" xfId="1" applyFont="1" applyFill="1" applyBorder="1" applyAlignment="1">
      <alignment wrapText="1"/>
    </xf>
    <xf numFmtId="43" fontId="3" fillId="0" borderId="0" xfId="1" applyFont="1" applyFill="1" applyBorder="1" applyAlignment="1">
      <alignment vertical="top" wrapText="1"/>
    </xf>
    <xf numFmtId="166" fontId="3" fillId="0" borderId="4" xfId="0" applyNumberFormat="1" applyFont="1" applyFill="1" applyBorder="1" applyAlignment="1">
      <alignment wrapText="1"/>
    </xf>
    <xf numFmtId="166" fontId="15" fillId="0" borderId="4" xfId="13" applyNumberFormat="1" applyFont="1" applyFill="1" applyBorder="1" applyAlignment="1">
      <alignment wrapText="1"/>
    </xf>
    <xf numFmtId="166" fontId="15" fillId="0" borderId="4" xfId="13" applyNumberFormat="1" applyFont="1" applyFill="1" applyBorder="1"/>
    <xf numFmtId="43" fontId="36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3" fontId="3" fillId="0" borderId="0" xfId="0" applyNumberFormat="1" applyFont="1" applyFill="1" applyBorder="1" applyAlignment="1">
      <alignment vertical="top" wrapText="1"/>
    </xf>
    <xf numFmtId="43" fontId="3" fillId="0" borderId="4" xfId="0" applyNumberFormat="1" applyFont="1" applyFill="1" applyBorder="1" applyAlignment="1">
      <alignment vertical="top" wrapText="1"/>
    </xf>
    <xf numFmtId="43" fontId="3" fillId="0" borderId="4" xfId="1" applyFont="1" applyFill="1" applyBorder="1" applyAlignment="1">
      <alignment vertical="top" wrapText="1"/>
    </xf>
    <xf numFmtId="43" fontId="36" fillId="0" borderId="4" xfId="0" applyNumberFormat="1" applyFont="1" applyFill="1" applyBorder="1" applyAlignment="1">
      <alignment vertical="top" wrapText="1"/>
    </xf>
    <xf numFmtId="43" fontId="3" fillId="0" borderId="4" xfId="0" applyNumberFormat="1" applyFont="1" applyFill="1" applyBorder="1" applyAlignment="1">
      <alignment wrapText="1"/>
    </xf>
    <xf numFmtId="43" fontId="36" fillId="0" borderId="0" xfId="1" applyFont="1" applyFill="1" applyBorder="1" applyAlignment="1">
      <alignment vertical="top" wrapText="1"/>
    </xf>
    <xf numFmtId="43" fontId="36" fillId="0" borderId="4" xfId="1" applyFont="1" applyFill="1" applyBorder="1" applyAlignment="1">
      <alignment vertical="top"/>
    </xf>
    <xf numFmtId="43" fontId="36" fillId="0" borderId="6" xfId="1" applyFont="1" applyFill="1" applyBorder="1" applyAlignment="1">
      <alignment vertical="top" wrapText="1"/>
    </xf>
    <xf numFmtId="43" fontId="36" fillId="0" borderId="7" xfId="1" applyFont="1" applyFill="1" applyBorder="1" applyAlignment="1">
      <alignment vertical="top" wrapText="1"/>
    </xf>
    <xf numFmtId="0" fontId="0" fillId="0" borderId="0" xfId="0" applyFill="1"/>
    <xf numFmtId="4" fontId="15" fillId="0" borderId="4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justify" vertical="top"/>
    </xf>
    <xf numFmtId="0" fontId="15" fillId="0" borderId="3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justify" vertical="top" wrapText="1"/>
    </xf>
    <xf numFmtId="0" fontId="15" fillId="0" borderId="3" xfId="0" applyFont="1" applyFill="1" applyBorder="1" applyAlignment="1">
      <alignment wrapText="1"/>
    </xf>
    <xf numFmtId="0" fontId="36" fillId="0" borderId="0" xfId="0" applyFont="1" applyFill="1" applyBorder="1" applyAlignment="1">
      <alignment vertical="top" wrapText="1"/>
    </xf>
    <xf numFmtId="0" fontId="0" fillId="0" borderId="0" xfId="0" applyFont="1" applyAlignment="1"/>
    <xf numFmtId="0" fontId="1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5" fillId="0" borderId="0" xfId="0" applyFont="1" applyAlignment="1"/>
    <xf numFmtId="43" fontId="15" fillId="0" borderId="0" xfId="0" applyNumberFormat="1" applyFont="1" applyAlignment="1"/>
    <xf numFmtId="0" fontId="0" fillId="0" borderId="0" xfId="0" applyAlignment="1"/>
    <xf numFmtId="0" fontId="0" fillId="0" borderId="0" xfId="0" applyFont="1" applyFill="1" applyAlignment="1"/>
    <xf numFmtId="0" fontId="1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5" fillId="0" borderId="0" xfId="0" applyFont="1" applyFill="1" applyAlignment="1"/>
    <xf numFmtId="43" fontId="15" fillId="0" borderId="0" xfId="1" applyFont="1" applyAlignment="1"/>
    <xf numFmtId="43" fontId="15" fillId="0" borderId="0" xfId="0" applyNumberFormat="1" applyFont="1" applyFill="1" applyAlignment="1"/>
    <xf numFmtId="0" fontId="40" fillId="0" borderId="0" xfId="0" applyFont="1" applyAlignment="1">
      <alignment wrapText="1"/>
    </xf>
    <xf numFmtId="0" fontId="3" fillId="3" borderId="17" xfId="0" applyFont="1" applyFill="1" applyBorder="1" applyAlignment="1">
      <alignment horizontal="center" vertical="top"/>
    </xf>
    <xf numFmtId="43" fontId="3" fillId="3" borderId="17" xfId="0" applyNumberFormat="1" applyFont="1" applyFill="1" applyBorder="1" applyAlignment="1">
      <alignment horizontal="center" vertical="top"/>
    </xf>
    <xf numFmtId="43" fontId="3" fillId="3" borderId="4" xfId="0" applyNumberFormat="1" applyFont="1" applyFill="1" applyBorder="1" applyAlignment="1">
      <alignment horizontal="center" vertical="top"/>
    </xf>
    <xf numFmtId="43" fontId="41" fillId="0" borderId="0" xfId="0" applyNumberFormat="1" applyFont="1" applyAlignment="1"/>
    <xf numFmtId="0" fontId="41" fillId="0" borderId="0" xfId="0" applyFont="1" applyAlignment="1"/>
    <xf numFmtId="43" fontId="0" fillId="0" borderId="0" xfId="0" applyNumberFormat="1" applyAlignment="1"/>
    <xf numFmtId="0" fontId="3" fillId="0" borderId="1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44" fontId="5" fillId="3" borderId="4" xfId="13" applyFont="1" applyFill="1" applyBorder="1" applyAlignment="1">
      <alignment horizontal="justify" vertical="center"/>
    </xf>
    <xf numFmtId="44" fontId="4" fillId="3" borderId="4" xfId="13" applyFont="1" applyFill="1" applyBorder="1" applyAlignment="1">
      <alignment horizontal="justify" vertical="center"/>
    </xf>
    <xf numFmtId="44" fontId="4" fillId="3" borderId="2" xfId="13" applyFont="1" applyFill="1" applyBorder="1" applyAlignment="1">
      <alignment horizontal="justify" vertical="center"/>
    </xf>
    <xf numFmtId="44" fontId="4" fillId="0" borderId="2" xfId="13" applyFont="1" applyFill="1" applyBorder="1" applyAlignment="1">
      <alignment horizontal="justify" vertical="center"/>
    </xf>
    <xf numFmtId="165" fontId="42" fillId="0" borderId="2" xfId="11" applyFont="1" applyFill="1" applyBorder="1" applyAlignment="1">
      <alignment horizontal="right" vertical="top"/>
    </xf>
    <xf numFmtId="44" fontId="5" fillId="3" borderId="2" xfId="13" applyFont="1" applyFill="1" applyBorder="1" applyAlignment="1">
      <alignment horizontal="justify" vertical="center"/>
    </xf>
    <xf numFmtId="165" fontId="42" fillId="0" borderId="2" xfId="12" applyFont="1" applyFill="1" applyBorder="1" applyAlignment="1">
      <alignment horizontal="right" vertical="top"/>
    </xf>
    <xf numFmtId="0" fontId="4" fillId="3" borderId="5" xfId="0" applyFont="1" applyFill="1" applyBorder="1" applyAlignment="1">
      <alignment horizontal="justify" vertical="center"/>
    </xf>
    <xf numFmtId="44" fontId="4" fillId="3" borderId="11" xfId="13" applyFont="1" applyFill="1" applyBorder="1" applyAlignment="1">
      <alignment horizontal="justify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3" fontId="15" fillId="0" borderId="0" xfId="0" applyNumberFormat="1" applyFont="1" applyAlignment="1">
      <alignment vertical="center"/>
    </xf>
    <xf numFmtId="44" fontId="4" fillId="3" borderId="1" xfId="13" applyFont="1" applyFill="1" applyBorder="1" applyAlignment="1">
      <alignment horizontal="justify" vertical="center"/>
    </xf>
    <xf numFmtId="44" fontId="15" fillId="0" borderId="0" xfId="0" applyNumberFormat="1" applyFont="1" applyAlignment="1">
      <alignment vertical="center"/>
    </xf>
    <xf numFmtId="43" fontId="26" fillId="7" borderId="7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/>
    </xf>
    <xf numFmtId="0" fontId="15" fillId="0" borderId="0" xfId="0" applyFont="1"/>
    <xf numFmtId="0" fontId="3" fillId="0" borderId="0" xfId="0" applyFont="1"/>
    <xf numFmtId="0" fontId="3" fillId="4" borderId="0" xfId="0" applyFont="1" applyFill="1" applyBorder="1" applyAlignment="1">
      <alignment horizontal="right"/>
    </xf>
    <xf numFmtId="0" fontId="43" fillId="0" borderId="0" xfId="0" applyFont="1" applyAlignment="1">
      <alignment horizontal="center"/>
    </xf>
    <xf numFmtId="0" fontId="43" fillId="0" borderId="0" xfId="0" applyFont="1" applyBorder="1" applyAlignment="1">
      <alignment horizontal="center"/>
    </xf>
    <xf numFmtId="0" fontId="44" fillId="2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4" fillId="2" borderId="25" xfId="0" applyFont="1" applyFill="1" applyBorder="1" applyAlignment="1">
      <alignment horizontal="center" vertical="center"/>
    </xf>
    <xf numFmtId="0" fontId="44" fillId="0" borderId="3" xfId="0" applyFont="1" applyBorder="1" applyAlignment="1">
      <alignment horizontal="left" vertical="center"/>
    </xf>
    <xf numFmtId="0" fontId="44" fillId="0" borderId="27" xfId="0" applyFont="1" applyBorder="1" applyAlignment="1">
      <alignment horizontal="center" vertical="center"/>
    </xf>
    <xf numFmtId="43" fontId="44" fillId="0" borderId="28" xfId="1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43" fontId="44" fillId="2" borderId="20" xfId="1" applyFont="1" applyFill="1" applyBorder="1" applyAlignment="1">
      <alignment horizontal="center" vertical="center"/>
    </xf>
    <xf numFmtId="43" fontId="44" fillId="2" borderId="24" xfId="1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43" fontId="44" fillId="0" borderId="24" xfId="1" applyFont="1" applyBorder="1" applyAlignment="1">
      <alignment horizontal="center" vertical="center"/>
    </xf>
    <xf numFmtId="43" fontId="44" fillId="0" borderId="7" xfId="1" applyFont="1" applyBorder="1" applyAlignment="1">
      <alignment horizontal="center" vertical="center"/>
    </xf>
    <xf numFmtId="0" fontId="8" fillId="0" borderId="0" xfId="0" applyFont="1"/>
    <xf numFmtId="43" fontId="44" fillId="0" borderId="22" xfId="1" applyFont="1" applyBorder="1" applyAlignment="1">
      <alignment horizontal="center" vertical="center"/>
    </xf>
    <xf numFmtId="43" fontId="44" fillId="0" borderId="29" xfId="1" applyFont="1" applyBorder="1" applyAlignment="1">
      <alignment horizontal="center" vertical="center"/>
    </xf>
    <xf numFmtId="43" fontId="44" fillId="0" borderId="26" xfId="1" applyFont="1" applyBorder="1" applyAlignment="1">
      <alignment horizontal="center" vertical="center"/>
    </xf>
    <xf numFmtId="0" fontId="0" fillId="0" borderId="0" xfId="0" applyFont="1"/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center" vertical="center" wrapText="1"/>
    </xf>
    <xf numFmtId="0" fontId="45" fillId="0" borderId="0" xfId="0" applyFont="1"/>
    <xf numFmtId="0" fontId="46" fillId="3" borderId="2" xfId="0" applyFont="1" applyFill="1" applyBorder="1" applyAlignment="1">
      <alignment horizontal="justify" vertical="center" wrapText="1"/>
    </xf>
    <xf numFmtId="0" fontId="47" fillId="3" borderId="4" xfId="0" applyFont="1" applyFill="1" applyBorder="1" applyAlignment="1">
      <alignment horizontal="justify" vertical="center" wrapText="1"/>
    </xf>
    <xf numFmtId="43" fontId="47" fillId="3" borderId="4" xfId="1" applyFont="1" applyFill="1" applyBorder="1" applyAlignment="1">
      <alignment horizontal="justify" vertical="center" wrapText="1"/>
    </xf>
    <xf numFmtId="0" fontId="48" fillId="3" borderId="2" xfId="0" applyFont="1" applyFill="1" applyBorder="1" applyAlignment="1">
      <alignment horizontal="justify" vertical="center" wrapText="1"/>
    </xf>
    <xf numFmtId="0" fontId="49" fillId="3" borderId="4" xfId="0" applyFont="1" applyFill="1" applyBorder="1" applyAlignment="1">
      <alignment horizontal="justify" vertical="center" wrapText="1"/>
    </xf>
    <xf numFmtId="43" fontId="49" fillId="3" borderId="4" xfId="1" applyFont="1" applyFill="1" applyBorder="1" applyAlignment="1">
      <alignment horizontal="justify" vertical="center" wrapText="1"/>
    </xf>
    <xf numFmtId="43" fontId="48" fillId="3" borderId="4" xfId="1" applyFont="1" applyFill="1" applyBorder="1" applyAlignment="1">
      <alignment horizontal="justify" vertical="center" wrapText="1"/>
    </xf>
    <xf numFmtId="0" fontId="45" fillId="0" borderId="0" xfId="0" applyFont="1" applyAlignment="1">
      <alignment vertical="center"/>
    </xf>
    <xf numFmtId="0" fontId="49" fillId="3" borderId="2" xfId="0" applyFont="1" applyFill="1" applyBorder="1" applyAlignment="1">
      <alignment horizontal="justify" vertical="center" wrapText="1"/>
    </xf>
    <xf numFmtId="0" fontId="48" fillId="3" borderId="4" xfId="0" applyFont="1" applyFill="1" applyBorder="1" applyAlignment="1">
      <alignment horizontal="justify" vertical="center" wrapText="1"/>
    </xf>
    <xf numFmtId="43" fontId="45" fillId="0" borderId="0" xfId="0" applyNumberFormat="1" applyFont="1" applyAlignment="1">
      <alignment vertical="center"/>
    </xf>
    <xf numFmtId="0" fontId="47" fillId="3" borderId="11" xfId="0" applyFont="1" applyFill="1" applyBorder="1" applyAlignment="1">
      <alignment horizontal="justify" vertical="center" wrapText="1"/>
    </xf>
    <xf numFmtId="0" fontId="47" fillId="3" borderId="7" xfId="0" applyFont="1" applyFill="1" applyBorder="1" applyAlignment="1">
      <alignment horizontal="justify" vertical="center" wrapText="1"/>
    </xf>
    <xf numFmtId="43" fontId="47" fillId="3" borderId="7" xfId="1" applyFont="1" applyFill="1" applyBorder="1" applyAlignment="1">
      <alignment horizontal="justify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40" fillId="0" borderId="0" xfId="0" applyFont="1"/>
    <xf numFmtId="43" fontId="0" fillId="0" borderId="0" xfId="1" applyFont="1"/>
    <xf numFmtId="0" fontId="49" fillId="0" borderId="0" xfId="0" applyFont="1"/>
    <xf numFmtId="0" fontId="49" fillId="0" borderId="0" xfId="0" applyFont="1" applyAlignment="1">
      <alignment horizontal="left" readingOrder="1"/>
    </xf>
    <xf numFmtId="43" fontId="49" fillId="0" borderId="4" xfId="1" applyFont="1" applyFill="1" applyBorder="1" applyAlignment="1">
      <alignment horizontal="justify" vertical="center" wrapText="1"/>
    </xf>
    <xf numFmtId="43" fontId="48" fillId="0" borderId="4" xfId="1" applyFont="1" applyFill="1" applyBorder="1" applyAlignment="1">
      <alignment horizontal="justify" vertical="center" wrapText="1"/>
    </xf>
    <xf numFmtId="43" fontId="0" fillId="0" borderId="0" xfId="0" applyNumberFormat="1"/>
    <xf numFmtId="0" fontId="28" fillId="0" borderId="0" xfId="0" applyFont="1"/>
    <xf numFmtId="0" fontId="28" fillId="0" borderId="0" xfId="0" applyFont="1" applyAlignment="1">
      <alignment horizontal="left" readingOrder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Border="1"/>
    <xf numFmtId="43" fontId="0" fillId="0" borderId="0" xfId="1" applyFont="1" applyBorder="1"/>
    <xf numFmtId="0" fontId="11" fillId="0" borderId="0" xfId="0" applyFont="1" applyBorder="1"/>
    <xf numFmtId="43" fontId="11" fillId="0" borderId="0" xfId="0" applyNumberFormat="1" applyFont="1" applyBorder="1"/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6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5" fillId="3" borderId="3" xfId="0" applyFont="1" applyFill="1" applyBorder="1" applyAlignment="1">
      <alignment horizontal="justify" vertical="top" wrapText="1"/>
    </xf>
    <xf numFmtId="0" fontId="15" fillId="3" borderId="0" xfId="0" applyFont="1" applyFill="1" applyBorder="1" applyAlignment="1">
      <alignment horizontal="justify" vertical="top" wrapText="1"/>
    </xf>
    <xf numFmtId="0" fontId="15" fillId="3" borderId="4" xfId="0" applyFont="1" applyFill="1" applyBorder="1" applyAlignment="1">
      <alignment horizontal="justify" vertical="top" wrapText="1"/>
    </xf>
    <xf numFmtId="0" fontId="3" fillId="0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top"/>
    </xf>
    <xf numFmtId="2" fontId="3" fillId="0" borderId="4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3" fillId="0" borderId="4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justify" vertical="top" wrapText="1"/>
    </xf>
    <xf numFmtId="0" fontId="15" fillId="0" borderId="4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4" fillId="2" borderId="12" xfId="0" applyFont="1" applyFill="1" applyBorder="1" applyAlignment="1">
      <alignment horizontal="center" vertical="center"/>
    </xf>
    <xf numFmtId="0" fontId="44" fillId="2" borderId="19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/>
    </xf>
    <xf numFmtId="0" fontId="44" fillId="2" borderId="23" xfId="0" applyFont="1" applyFill="1" applyBorder="1" applyAlignment="1">
      <alignment horizontal="center" vertical="center"/>
    </xf>
    <xf numFmtId="0" fontId="44" fillId="2" borderId="20" xfId="0" applyFont="1" applyFill="1" applyBorder="1" applyAlignment="1">
      <alignment horizontal="center" vertical="center"/>
    </xf>
    <xf numFmtId="0" fontId="44" fillId="2" borderId="24" xfId="0" applyFont="1" applyFill="1" applyBorder="1" applyAlignment="1">
      <alignment horizontal="center" vertical="center"/>
    </xf>
    <xf numFmtId="0" fontId="44" fillId="2" borderId="22" xfId="0" applyFont="1" applyFill="1" applyBorder="1" applyAlignment="1">
      <alignment horizontal="center" vertical="center"/>
    </xf>
    <xf numFmtId="0" fontId="44" fillId="2" borderId="26" xfId="0" applyFont="1" applyFill="1" applyBorder="1" applyAlignment="1">
      <alignment horizontal="center" vertical="center"/>
    </xf>
    <xf numFmtId="43" fontId="44" fillId="2" borderId="20" xfId="1" applyFont="1" applyFill="1" applyBorder="1" applyAlignment="1">
      <alignment horizontal="center" vertical="center"/>
    </xf>
    <xf numFmtId="43" fontId="44" fillId="2" borderId="24" xfId="1" applyFont="1" applyFill="1" applyBorder="1" applyAlignment="1">
      <alignment horizontal="center" vertical="center"/>
    </xf>
    <xf numFmtId="43" fontId="44" fillId="2" borderId="22" xfId="1" applyFont="1" applyFill="1" applyBorder="1" applyAlignment="1">
      <alignment horizontal="center" vertical="center"/>
    </xf>
    <xf numFmtId="43" fontId="44" fillId="2" borderId="26" xfId="1" applyFont="1" applyFill="1" applyBorder="1" applyAlignment="1">
      <alignment horizontal="center" vertical="center"/>
    </xf>
  </cellXfs>
  <cellStyles count="14">
    <cellStyle name="20% - Accent6" xfId="9"/>
    <cellStyle name="Euro" xfId="3"/>
    <cellStyle name="Euro 2" xfId="4"/>
    <cellStyle name="Euro 3" xfId="5"/>
    <cellStyle name="Millares" xfId="1" builtinId="3"/>
    <cellStyle name="Millares 2" xfId="11"/>
    <cellStyle name="Millares 3" xfId="8"/>
    <cellStyle name="Millares 4" xfId="12"/>
    <cellStyle name="Moneda" xfId="13" builtinId="4"/>
    <cellStyle name="Normal" xfId="0" builtinId="0"/>
    <cellStyle name="Normal 2" xfId="2"/>
    <cellStyle name="Normal 3" xfId="7"/>
    <cellStyle name="Normal 4 8" xfId="10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3" name="2 CuadroTexto"/>
        <xdr:cNvSpPr txBox="1"/>
      </xdr:nvSpPr>
      <xdr:spPr>
        <a:xfrm>
          <a:off x="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4" name="3 CuadroTexto"/>
        <xdr:cNvSpPr txBox="1"/>
      </xdr:nvSpPr>
      <xdr:spPr>
        <a:xfrm>
          <a:off x="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4</xdr:row>
      <xdr:rowOff>142875</xdr:rowOff>
    </xdr:from>
    <xdr:ext cx="184731" cy="264560"/>
    <xdr:sp macro="" textlink="">
      <xdr:nvSpPr>
        <xdr:cNvPr id="5" name="4 CuadroTexto"/>
        <xdr:cNvSpPr txBox="1"/>
      </xdr:nvSpPr>
      <xdr:spPr>
        <a:xfrm>
          <a:off x="23050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15709</xdr:colOff>
      <xdr:row>1</xdr:row>
      <xdr:rowOff>28575</xdr:rowOff>
    </xdr:from>
    <xdr:ext cx="898003" cy="254557"/>
    <xdr:sp macro="" textlink="">
      <xdr:nvSpPr>
        <xdr:cNvPr id="6" name="5 CuadroTexto"/>
        <xdr:cNvSpPr txBox="1"/>
      </xdr:nvSpPr>
      <xdr:spPr>
        <a:xfrm>
          <a:off x="9254959" y="28575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</a:t>
          </a:r>
        </a:p>
      </xdr:txBody>
    </xdr:sp>
    <xdr:clientData/>
  </xdr:oneCellAnchor>
  <xdr:oneCellAnchor>
    <xdr:from>
      <xdr:col>6</xdr:col>
      <xdr:colOff>668453</xdr:colOff>
      <xdr:row>4</xdr:row>
      <xdr:rowOff>85725</xdr:rowOff>
    </xdr:from>
    <xdr:ext cx="2332433" cy="254557"/>
    <xdr:sp macro="" textlink="">
      <xdr:nvSpPr>
        <xdr:cNvPr id="7" name="6 CuadroTexto"/>
        <xdr:cNvSpPr txBox="1"/>
      </xdr:nvSpPr>
      <xdr:spPr>
        <a:xfrm>
          <a:off x="7602653" y="676275"/>
          <a:ext cx="233243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 DE 2015</a:t>
          </a:r>
        </a:p>
      </xdr:txBody>
    </xdr:sp>
    <xdr:clientData/>
  </xdr:oneCellAnchor>
  <xdr:oneCellAnchor>
    <xdr:from>
      <xdr:col>0</xdr:col>
      <xdr:colOff>0</xdr:colOff>
      <xdr:row>83</xdr:row>
      <xdr:rowOff>142875</xdr:rowOff>
    </xdr:from>
    <xdr:ext cx="184731" cy="264560"/>
    <xdr:sp macro="" textlink="">
      <xdr:nvSpPr>
        <xdr:cNvPr id="9" name="8 CuadroTexto"/>
        <xdr:cNvSpPr txBox="1"/>
      </xdr:nvSpPr>
      <xdr:spPr>
        <a:xfrm>
          <a:off x="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83</xdr:row>
      <xdr:rowOff>142875</xdr:rowOff>
    </xdr:from>
    <xdr:ext cx="184731" cy="264560"/>
    <xdr:sp macro="" textlink="">
      <xdr:nvSpPr>
        <xdr:cNvPr id="10" name="9 CuadroTexto"/>
        <xdr:cNvSpPr txBox="1"/>
      </xdr:nvSpPr>
      <xdr:spPr>
        <a:xfrm>
          <a:off x="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83</xdr:row>
      <xdr:rowOff>142875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83</xdr:row>
      <xdr:rowOff>142875</xdr:rowOff>
    </xdr:from>
    <xdr:ext cx="184731" cy="264560"/>
    <xdr:sp macro="" textlink="">
      <xdr:nvSpPr>
        <xdr:cNvPr id="12" name="11 CuadroTexto"/>
        <xdr:cNvSpPr txBox="1"/>
      </xdr:nvSpPr>
      <xdr:spPr>
        <a:xfrm>
          <a:off x="270510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15709</xdr:colOff>
      <xdr:row>80</xdr:row>
      <xdr:rowOff>28575</xdr:rowOff>
    </xdr:from>
    <xdr:ext cx="898003" cy="254557"/>
    <xdr:sp macro="" textlink="">
      <xdr:nvSpPr>
        <xdr:cNvPr id="13" name="12 CuadroTexto"/>
        <xdr:cNvSpPr txBox="1"/>
      </xdr:nvSpPr>
      <xdr:spPr>
        <a:xfrm>
          <a:off x="9216859" y="28575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</a:t>
          </a:r>
        </a:p>
      </xdr:txBody>
    </xdr:sp>
    <xdr:clientData/>
  </xdr:oneCellAnchor>
  <xdr:oneCellAnchor>
    <xdr:from>
      <xdr:col>0</xdr:col>
      <xdr:colOff>0</xdr:colOff>
      <xdr:row>83</xdr:row>
      <xdr:rowOff>142875</xdr:rowOff>
    </xdr:from>
    <xdr:ext cx="184731" cy="264560"/>
    <xdr:sp macro="" textlink="">
      <xdr:nvSpPr>
        <xdr:cNvPr id="14" name="13 CuadroTexto"/>
        <xdr:cNvSpPr txBox="1"/>
      </xdr:nvSpPr>
      <xdr:spPr>
        <a:xfrm>
          <a:off x="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83</xdr:row>
      <xdr:rowOff>142875</xdr:rowOff>
    </xdr:from>
    <xdr:ext cx="184731" cy="264560"/>
    <xdr:sp macro="" textlink="">
      <xdr:nvSpPr>
        <xdr:cNvPr id="15" name="14 CuadroTexto"/>
        <xdr:cNvSpPr txBox="1"/>
      </xdr:nvSpPr>
      <xdr:spPr>
        <a:xfrm>
          <a:off x="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83</xdr:row>
      <xdr:rowOff>142875</xdr:rowOff>
    </xdr:from>
    <xdr:ext cx="184731" cy="264560"/>
    <xdr:sp macro="" textlink="">
      <xdr:nvSpPr>
        <xdr:cNvPr id="16" name="15 CuadroTexto"/>
        <xdr:cNvSpPr txBox="1"/>
      </xdr:nvSpPr>
      <xdr:spPr>
        <a:xfrm>
          <a:off x="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0</xdr:colOff>
      <xdr:row>83</xdr:row>
      <xdr:rowOff>142875</xdr:rowOff>
    </xdr:from>
    <xdr:ext cx="184731" cy="264560"/>
    <xdr:sp macro="" textlink="">
      <xdr:nvSpPr>
        <xdr:cNvPr id="17" name="16 CuadroTexto"/>
        <xdr:cNvSpPr txBox="1"/>
      </xdr:nvSpPr>
      <xdr:spPr>
        <a:xfrm>
          <a:off x="270510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894272</xdr:colOff>
      <xdr:row>83</xdr:row>
      <xdr:rowOff>57150</xdr:rowOff>
    </xdr:from>
    <xdr:ext cx="2363789" cy="254557"/>
    <xdr:sp macro="" textlink="">
      <xdr:nvSpPr>
        <xdr:cNvPr id="18" name="17 CuadroTexto"/>
        <xdr:cNvSpPr txBox="1"/>
      </xdr:nvSpPr>
      <xdr:spPr>
        <a:xfrm>
          <a:off x="9142922" y="17278350"/>
          <a:ext cx="2363789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 DE 2015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142875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952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885825</xdr:colOff>
      <xdr:row>45</xdr:row>
      <xdr:rowOff>76200</xdr:rowOff>
    </xdr:from>
    <xdr:ext cx="1141062" cy="292657"/>
    <xdr:sp macro="" textlink="">
      <xdr:nvSpPr>
        <xdr:cNvPr id="3" name="2 CuadroTexto"/>
        <xdr:cNvSpPr txBox="1"/>
      </xdr:nvSpPr>
      <xdr:spPr>
        <a:xfrm>
          <a:off x="5210175" y="9077325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ETCA-II-08-A</a:t>
          </a:r>
        </a:p>
      </xdr:txBody>
    </xdr:sp>
    <xdr:clientData/>
  </xdr:oneCellAnchor>
  <xdr:oneCellAnchor>
    <xdr:from>
      <xdr:col>1</xdr:col>
      <xdr:colOff>2404266</xdr:colOff>
      <xdr:row>48</xdr:row>
      <xdr:rowOff>123825</xdr:rowOff>
    </xdr:from>
    <xdr:ext cx="2387320" cy="254557"/>
    <xdr:sp macro="" textlink="">
      <xdr:nvSpPr>
        <xdr:cNvPr id="4" name="3 CuadroTexto"/>
        <xdr:cNvSpPr txBox="1"/>
      </xdr:nvSpPr>
      <xdr:spPr>
        <a:xfrm>
          <a:off x="3680616" y="9696450"/>
          <a:ext cx="238732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DE 2015</a:t>
          </a:r>
        </a:p>
      </xdr:txBody>
    </xdr:sp>
    <xdr:clientData/>
  </xdr:oneCellAnchor>
  <xdr:oneCellAnchor>
    <xdr:from>
      <xdr:col>2</xdr:col>
      <xdr:colOff>914400</xdr:colOff>
      <xdr:row>1</xdr:row>
      <xdr:rowOff>19050</xdr:rowOff>
    </xdr:from>
    <xdr:ext cx="1141062" cy="292657"/>
    <xdr:sp macro="" textlink="">
      <xdr:nvSpPr>
        <xdr:cNvPr id="5" name="4 CuadroTexto"/>
        <xdr:cNvSpPr txBox="1"/>
      </xdr:nvSpPr>
      <xdr:spPr>
        <a:xfrm>
          <a:off x="5238750" y="209550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ETCA-II-08-A</a:t>
          </a:r>
        </a:p>
      </xdr:txBody>
    </xdr:sp>
    <xdr:clientData/>
  </xdr:oneCellAnchor>
  <xdr:oneCellAnchor>
    <xdr:from>
      <xdr:col>1</xdr:col>
      <xdr:colOff>2550437</xdr:colOff>
      <xdr:row>4</xdr:row>
      <xdr:rowOff>104775</xdr:rowOff>
    </xdr:from>
    <xdr:ext cx="2332433" cy="254557"/>
    <xdr:sp macro="" textlink="">
      <xdr:nvSpPr>
        <xdr:cNvPr id="6" name="5 CuadroTexto"/>
        <xdr:cNvSpPr txBox="1"/>
      </xdr:nvSpPr>
      <xdr:spPr>
        <a:xfrm>
          <a:off x="3826787" y="866775"/>
          <a:ext cx="233243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 DE 2015</a:t>
          </a:r>
        </a:p>
      </xdr:txBody>
    </xdr:sp>
    <xdr:clientData/>
  </xdr:oneCellAnchor>
  <xdr:oneCellAnchor>
    <xdr:from>
      <xdr:col>1</xdr:col>
      <xdr:colOff>0</xdr:colOff>
      <xdr:row>83</xdr:row>
      <xdr:rowOff>142875</xdr:rowOff>
    </xdr:from>
    <xdr:ext cx="184731" cy="264560"/>
    <xdr:sp macro="" textlink="">
      <xdr:nvSpPr>
        <xdr:cNvPr id="7" name="6 CuadroTexto"/>
        <xdr:cNvSpPr txBox="1"/>
      </xdr:nvSpPr>
      <xdr:spPr>
        <a:xfrm>
          <a:off x="952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666750</xdr:colOff>
      <xdr:row>79</xdr:row>
      <xdr:rowOff>114300</xdr:rowOff>
    </xdr:from>
    <xdr:ext cx="1141062" cy="292657"/>
    <xdr:sp macro="" textlink="">
      <xdr:nvSpPr>
        <xdr:cNvPr id="8" name="7 CuadroTexto"/>
        <xdr:cNvSpPr txBox="1"/>
      </xdr:nvSpPr>
      <xdr:spPr>
        <a:xfrm>
          <a:off x="4676775" y="15811500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ETCA-II-08-A</a:t>
          </a:r>
        </a:p>
      </xdr:txBody>
    </xdr:sp>
    <xdr:clientData/>
  </xdr:oneCellAnchor>
  <xdr:oneCellAnchor>
    <xdr:from>
      <xdr:col>1</xdr:col>
      <xdr:colOff>2503997</xdr:colOff>
      <xdr:row>83</xdr:row>
      <xdr:rowOff>123825</xdr:rowOff>
    </xdr:from>
    <xdr:ext cx="2363789" cy="254557"/>
    <xdr:sp macro="" textlink="">
      <xdr:nvSpPr>
        <xdr:cNvPr id="9" name="8 CuadroTexto"/>
        <xdr:cNvSpPr txBox="1"/>
      </xdr:nvSpPr>
      <xdr:spPr>
        <a:xfrm>
          <a:off x="3780347" y="16583025"/>
          <a:ext cx="2363789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 DE 2015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200025</xdr:colOff>
      <xdr:row>5</xdr:row>
      <xdr:rowOff>142875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9815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617827</xdr:colOff>
      <xdr:row>5</xdr:row>
      <xdr:rowOff>111460</xdr:rowOff>
    </xdr:from>
    <xdr:ext cx="1815048" cy="210250"/>
    <xdr:sp macro="" textlink="">
      <xdr:nvSpPr>
        <xdr:cNvPr id="3" name="2 CuadroTexto"/>
        <xdr:cNvSpPr txBox="1"/>
      </xdr:nvSpPr>
      <xdr:spPr>
        <a:xfrm>
          <a:off x="5399377" y="540085"/>
          <a:ext cx="1815048" cy="210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ES" sz="800" b="1" i="0" u="none" strike="noStrik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TRIMESTRE: SEGUNDO DE 2015</a:t>
          </a:r>
          <a:r>
            <a:rPr lang="es-ES" sz="800">
              <a:latin typeface="Arial" pitchFamily="34" charset="0"/>
              <a:cs typeface="Arial" pitchFamily="34" charset="0"/>
            </a:rPr>
            <a:t> 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3</xdr:col>
      <xdr:colOff>157846</xdr:colOff>
      <xdr:row>2</xdr:row>
      <xdr:rowOff>57150</xdr:rowOff>
    </xdr:from>
    <xdr:ext cx="1007712" cy="254557"/>
    <xdr:sp macro="" textlink="">
      <xdr:nvSpPr>
        <xdr:cNvPr id="4" name="3 CuadroTexto"/>
        <xdr:cNvSpPr txBox="1"/>
      </xdr:nvSpPr>
      <xdr:spPr>
        <a:xfrm>
          <a:off x="6168121" y="57150"/>
          <a:ext cx="10077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ETCA-I-01-A</a:t>
          </a:r>
        </a:p>
      </xdr:txBody>
    </xdr:sp>
    <xdr:clientData/>
  </xdr:oneCellAnchor>
  <xdr:oneCellAnchor>
    <xdr:from>
      <xdr:col>2</xdr:col>
      <xdr:colOff>200025</xdr:colOff>
      <xdr:row>90</xdr:row>
      <xdr:rowOff>142875</xdr:rowOff>
    </xdr:from>
    <xdr:ext cx="184731" cy="264560"/>
    <xdr:sp macro="" textlink="">
      <xdr:nvSpPr>
        <xdr:cNvPr id="5" name="4 CuadroTexto"/>
        <xdr:cNvSpPr txBox="1"/>
      </xdr:nvSpPr>
      <xdr:spPr>
        <a:xfrm>
          <a:off x="49815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635011</xdr:colOff>
      <xdr:row>90</xdr:row>
      <xdr:rowOff>111460</xdr:rowOff>
    </xdr:from>
    <xdr:ext cx="1797864" cy="210250"/>
    <xdr:sp macro="" textlink="">
      <xdr:nvSpPr>
        <xdr:cNvPr id="6" name="5 CuadroTexto"/>
        <xdr:cNvSpPr txBox="1"/>
      </xdr:nvSpPr>
      <xdr:spPr>
        <a:xfrm>
          <a:off x="5416561" y="540085"/>
          <a:ext cx="1797864" cy="210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ES" sz="800" b="1" i="0" u="none" strike="noStrik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TRIMESTRE: TERCERO DE 2015</a:t>
          </a:r>
          <a:r>
            <a:rPr lang="es-ES" sz="800">
              <a:latin typeface="Arial" pitchFamily="34" charset="0"/>
              <a:cs typeface="Arial" pitchFamily="34" charset="0"/>
            </a:rPr>
            <a:t> 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3</xdr:col>
      <xdr:colOff>157846</xdr:colOff>
      <xdr:row>87</xdr:row>
      <xdr:rowOff>57150</xdr:rowOff>
    </xdr:from>
    <xdr:ext cx="1007712" cy="254557"/>
    <xdr:sp macro="" textlink="">
      <xdr:nvSpPr>
        <xdr:cNvPr id="7" name="6 CuadroTexto"/>
        <xdr:cNvSpPr txBox="1"/>
      </xdr:nvSpPr>
      <xdr:spPr>
        <a:xfrm>
          <a:off x="6168121" y="57150"/>
          <a:ext cx="10077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ETCA-I-01-A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53911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154333</xdr:colOff>
      <xdr:row>1</xdr:row>
      <xdr:rowOff>38100</xdr:rowOff>
    </xdr:from>
    <xdr:ext cx="858825" cy="254557"/>
    <xdr:sp macro="" textlink="">
      <xdr:nvSpPr>
        <xdr:cNvPr id="3" name="2 CuadroTexto"/>
        <xdr:cNvSpPr txBox="1"/>
      </xdr:nvSpPr>
      <xdr:spPr>
        <a:xfrm>
          <a:off x="6678958" y="38100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ETCA-I-03</a:t>
          </a:r>
        </a:p>
      </xdr:txBody>
    </xdr:sp>
    <xdr:clientData/>
  </xdr:oneCellAnchor>
  <xdr:oneCellAnchor>
    <xdr:from>
      <xdr:col>1</xdr:col>
      <xdr:colOff>1250</xdr:colOff>
      <xdr:row>4</xdr:row>
      <xdr:rowOff>161925</xdr:rowOff>
    </xdr:from>
    <xdr:ext cx="2418611" cy="254557"/>
    <xdr:sp macro="" textlink="">
      <xdr:nvSpPr>
        <xdr:cNvPr id="4" name="3 CuadroTexto"/>
        <xdr:cNvSpPr txBox="1"/>
      </xdr:nvSpPr>
      <xdr:spPr>
        <a:xfrm>
          <a:off x="3306425" y="923925"/>
          <a:ext cx="241861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 DE 2015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</xdr:row>
      <xdr:rowOff>38100</xdr:rowOff>
    </xdr:from>
    <xdr:ext cx="1066800" cy="254557"/>
    <xdr:sp macro="" textlink="">
      <xdr:nvSpPr>
        <xdr:cNvPr id="2" name="1 CuadroTexto"/>
        <xdr:cNvSpPr txBox="1"/>
      </xdr:nvSpPr>
      <xdr:spPr>
        <a:xfrm>
          <a:off x="5638800" y="38100"/>
          <a:ext cx="106680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ETCA-I-01-B</a:t>
          </a:r>
        </a:p>
      </xdr:txBody>
    </xdr:sp>
    <xdr:clientData/>
  </xdr:oneCellAnchor>
  <xdr:oneCellAnchor>
    <xdr:from>
      <xdr:col>3</xdr:col>
      <xdr:colOff>19050</xdr:colOff>
      <xdr:row>1</xdr:row>
      <xdr:rowOff>38100</xdr:rowOff>
    </xdr:from>
    <xdr:ext cx="1066800" cy="254557"/>
    <xdr:sp macro="" textlink="">
      <xdr:nvSpPr>
        <xdr:cNvPr id="4" name="3 CuadroTexto"/>
        <xdr:cNvSpPr txBox="1"/>
      </xdr:nvSpPr>
      <xdr:spPr>
        <a:xfrm>
          <a:off x="5638800" y="38100"/>
          <a:ext cx="106680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ETCA-I-01-B</a:t>
          </a:r>
        </a:p>
      </xdr:txBody>
    </xdr:sp>
    <xdr:clientData/>
  </xdr:oneCellAnchor>
  <xdr:oneCellAnchor>
    <xdr:from>
      <xdr:col>1</xdr:col>
      <xdr:colOff>3556791</xdr:colOff>
      <xdr:row>4</xdr:row>
      <xdr:rowOff>85725</xdr:rowOff>
    </xdr:from>
    <xdr:ext cx="2387320" cy="254557"/>
    <xdr:sp macro="" textlink="">
      <xdr:nvSpPr>
        <xdr:cNvPr id="5" name="4 CuadroTexto"/>
        <xdr:cNvSpPr txBox="1"/>
      </xdr:nvSpPr>
      <xdr:spPr>
        <a:xfrm>
          <a:off x="3823491" y="657225"/>
          <a:ext cx="238732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DE 2015</a:t>
          </a:r>
        </a:p>
      </xdr:txBody>
    </xdr:sp>
    <xdr:clientData/>
  </xdr:oneCellAnchor>
  <xdr:oneCellAnchor>
    <xdr:from>
      <xdr:col>3</xdr:col>
      <xdr:colOff>19050</xdr:colOff>
      <xdr:row>78</xdr:row>
      <xdr:rowOff>38100</xdr:rowOff>
    </xdr:from>
    <xdr:ext cx="1066800" cy="254557"/>
    <xdr:sp macro="" textlink="">
      <xdr:nvSpPr>
        <xdr:cNvPr id="6" name="5 CuadroTexto"/>
        <xdr:cNvSpPr txBox="1"/>
      </xdr:nvSpPr>
      <xdr:spPr>
        <a:xfrm>
          <a:off x="5638800" y="38100"/>
          <a:ext cx="106680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ETCA-I-01-B</a:t>
          </a:r>
        </a:p>
      </xdr:txBody>
    </xdr:sp>
    <xdr:clientData/>
  </xdr:oneCellAnchor>
  <xdr:oneCellAnchor>
    <xdr:from>
      <xdr:col>1</xdr:col>
      <xdr:colOff>4056572</xdr:colOff>
      <xdr:row>81</xdr:row>
      <xdr:rowOff>114300</xdr:rowOff>
    </xdr:from>
    <xdr:ext cx="2363789" cy="254557"/>
    <xdr:sp macro="" textlink="">
      <xdr:nvSpPr>
        <xdr:cNvPr id="7" name="6 CuadroTexto"/>
        <xdr:cNvSpPr txBox="1"/>
      </xdr:nvSpPr>
      <xdr:spPr>
        <a:xfrm>
          <a:off x="4247072" y="685800"/>
          <a:ext cx="2363789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 DE 2015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3</xdr:row>
      <xdr:rowOff>142875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3571875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468658</xdr:colOff>
      <xdr:row>0</xdr:row>
      <xdr:rowOff>47625</xdr:rowOff>
    </xdr:from>
    <xdr:ext cx="858825" cy="254557"/>
    <xdr:sp macro="" textlink="">
      <xdr:nvSpPr>
        <xdr:cNvPr id="3" name="2 CuadroTexto"/>
        <xdr:cNvSpPr txBox="1"/>
      </xdr:nvSpPr>
      <xdr:spPr>
        <a:xfrm>
          <a:off x="6640858" y="47625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ETCA-I-02</a:t>
          </a:r>
        </a:p>
      </xdr:txBody>
    </xdr:sp>
    <xdr:clientData/>
  </xdr:oneCellAnchor>
  <xdr:oneCellAnchor>
    <xdr:from>
      <xdr:col>3</xdr:col>
      <xdr:colOff>685800</xdr:colOff>
      <xdr:row>3</xdr:row>
      <xdr:rowOff>114300</xdr:rowOff>
    </xdr:from>
    <xdr:ext cx="2332433" cy="254557"/>
    <xdr:sp macro="" textlink="">
      <xdr:nvSpPr>
        <xdr:cNvPr id="4" name="3 CuadroTexto"/>
        <xdr:cNvSpPr txBox="1"/>
      </xdr:nvSpPr>
      <xdr:spPr>
        <a:xfrm>
          <a:off x="5819775" y="704850"/>
          <a:ext cx="233243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r>
            <a:rPr lang="es-MX" sz="11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TRIMESTRE: PRIMERO</a:t>
          </a:r>
          <a:r>
            <a:rPr lang="es-MX" sz="11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MX" sz="11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DE 2015</a:t>
          </a:r>
          <a:endParaRPr lang="es-E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200025</xdr:colOff>
      <xdr:row>48</xdr:row>
      <xdr:rowOff>142875</xdr:rowOff>
    </xdr:from>
    <xdr:ext cx="184731" cy="264560"/>
    <xdr:sp macro="" textlink="">
      <xdr:nvSpPr>
        <xdr:cNvPr id="5" name="4 CuadroTexto"/>
        <xdr:cNvSpPr txBox="1"/>
      </xdr:nvSpPr>
      <xdr:spPr>
        <a:xfrm>
          <a:off x="3571875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468658</xdr:colOff>
      <xdr:row>45</xdr:row>
      <xdr:rowOff>47625</xdr:rowOff>
    </xdr:from>
    <xdr:ext cx="858825" cy="254557"/>
    <xdr:sp macro="" textlink="">
      <xdr:nvSpPr>
        <xdr:cNvPr id="6" name="5 CuadroTexto"/>
        <xdr:cNvSpPr txBox="1"/>
      </xdr:nvSpPr>
      <xdr:spPr>
        <a:xfrm>
          <a:off x="6640858" y="47625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ETCA-I-02</a:t>
          </a:r>
        </a:p>
      </xdr:txBody>
    </xdr:sp>
    <xdr:clientData/>
  </xdr:oneCellAnchor>
  <xdr:oneCellAnchor>
    <xdr:from>
      <xdr:col>3</xdr:col>
      <xdr:colOff>685800</xdr:colOff>
      <xdr:row>48</xdr:row>
      <xdr:rowOff>114300</xdr:rowOff>
    </xdr:from>
    <xdr:ext cx="2387320" cy="254557"/>
    <xdr:sp macro="" textlink="">
      <xdr:nvSpPr>
        <xdr:cNvPr id="7" name="6 CuadroTexto"/>
        <xdr:cNvSpPr txBox="1"/>
      </xdr:nvSpPr>
      <xdr:spPr>
        <a:xfrm>
          <a:off x="5819775" y="9029700"/>
          <a:ext cx="238732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r>
            <a:rPr lang="es-MX" sz="11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TRIMESTRE: SEGUNDO</a:t>
          </a:r>
          <a:r>
            <a:rPr lang="es-MX" sz="11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MX" sz="11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DE 2015</a:t>
          </a:r>
          <a:endParaRPr lang="es-ES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200025</xdr:colOff>
      <xdr:row>94</xdr:row>
      <xdr:rowOff>142875</xdr:rowOff>
    </xdr:from>
    <xdr:ext cx="184731" cy="264560"/>
    <xdr:sp macro="" textlink="">
      <xdr:nvSpPr>
        <xdr:cNvPr id="8" name="7 CuadroTexto"/>
        <xdr:cNvSpPr txBox="1"/>
      </xdr:nvSpPr>
      <xdr:spPr>
        <a:xfrm>
          <a:off x="3571875" y="905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468658</xdr:colOff>
      <xdr:row>91</xdr:row>
      <xdr:rowOff>47625</xdr:rowOff>
    </xdr:from>
    <xdr:ext cx="858825" cy="254557"/>
    <xdr:sp macro="" textlink="">
      <xdr:nvSpPr>
        <xdr:cNvPr id="9" name="8 CuadroTexto"/>
        <xdr:cNvSpPr txBox="1"/>
      </xdr:nvSpPr>
      <xdr:spPr>
        <a:xfrm>
          <a:off x="6640858" y="8391525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ETCA-I-02</a:t>
          </a:r>
        </a:p>
      </xdr:txBody>
    </xdr:sp>
    <xdr:clientData/>
  </xdr:oneCellAnchor>
  <xdr:oneCellAnchor>
    <xdr:from>
      <xdr:col>3</xdr:col>
      <xdr:colOff>685800</xdr:colOff>
      <xdr:row>94</xdr:row>
      <xdr:rowOff>114300</xdr:rowOff>
    </xdr:from>
    <xdr:ext cx="2254079" cy="254557"/>
    <xdr:sp macro="" textlink="">
      <xdr:nvSpPr>
        <xdr:cNvPr id="10" name="9 CuadroTexto"/>
        <xdr:cNvSpPr txBox="1"/>
      </xdr:nvSpPr>
      <xdr:spPr>
        <a:xfrm>
          <a:off x="5819775" y="17592675"/>
          <a:ext cx="2254079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r>
            <a:rPr lang="es-MX" sz="11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TRIMESTRE: TERCER</a:t>
          </a:r>
          <a:r>
            <a:rPr lang="es-MX" sz="11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MX" sz="11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DE 2015</a:t>
          </a:r>
          <a:endParaRPr lang="es-ES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5" name="4 CuadroTexto"/>
        <xdr:cNvSpPr txBox="1"/>
      </xdr:nvSpPr>
      <xdr:spPr>
        <a:xfrm>
          <a:off x="53911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154333</xdr:colOff>
      <xdr:row>1</xdr:row>
      <xdr:rowOff>38100</xdr:rowOff>
    </xdr:from>
    <xdr:ext cx="858825" cy="254557"/>
    <xdr:sp macro="" textlink="">
      <xdr:nvSpPr>
        <xdr:cNvPr id="6" name="5 CuadroTexto"/>
        <xdr:cNvSpPr txBox="1"/>
      </xdr:nvSpPr>
      <xdr:spPr>
        <a:xfrm>
          <a:off x="6678958" y="38100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ETCA-I-03</a:t>
          </a:r>
        </a:p>
      </xdr:txBody>
    </xdr:sp>
    <xdr:clientData/>
  </xdr:oneCellAnchor>
  <xdr:oneCellAnchor>
    <xdr:from>
      <xdr:col>0</xdr:col>
      <xdr:colOff>5211425</xdr:colOff>
      <xdr:row>4</xdr:row>
      <xdr:rowOff>85725</xdr:rowOff>
    </xdr:from>
    <xdr:ext cx="2418611" cy="254557"/>
    <xdr:sp macro="" textlink="">
      <xdr:nvSpPr>
        <xdr:cNvPr id="7" name="6 CuadroTexto"/>
        <xdr:cNvSpPr txBox="1"/>
      </xdr:nvSpPr>
      <xdr:spPr>
        <a:xfrm>
          <a:off x="5211425" y="676275"/>
          <a:ext cx="241861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 DE 2015</a:t>
          </a:r>
        </a:p>
      </xdr:txBody>
    </xdr:sp>
    <xdr:clientData/>
  </xdr:oneCellAnchor>
  <xdr:oneCellAnchor>
    <xdr:from>
      <xdr:col>1</xdr:col>
      <xdr:colOff>0</xdr:colOff>
      <xdr:row>79</xdr:row>
      <xdr:rowOff>142875</xdr:rowOff>
    </xdr:from>
    <xdr:ext cx="184731" cy="264560"/>
    <xdr:sp macro="" textlink="">
      <xdr:nvSpPr>
        <xdr:cNvPr id="9" name="8 CuadroTexto"/>
        <xdr:cNvSpPr txBox="1"/>
      </xdr:nvSpPr>
      <xdr:spPr>
        <a:xfrm>
          <a:off x="53911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154333</xdr:colOff>
      <xdr:row>76</xdr:row>
      <xdr:rowOff>38100</xdr:rowOff>
    </xdr:from>
    <xdr:ext cx="858825" cy="254557"/>
    <xdr:sp macro="" textlink="">
      <xdr:nvSpPr>
        <xdr:cNvPr id="10" name="9 CuadroTexto"/>
        <xdr:cNvSpPr txBox="1"/>
      </xdr:nvSpPr>
      <xdr:spPr>
        <a:xfrm>
          <a:off x="6678958" y="38100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ETCA-I-03</a:t>
          </a:r>
        </a:p>
      </xdr:txBody>
    </xdr:sp>
    <xdr:clientData/>
  </xdr:oneCellAnchor>
  <xdr:oneCellAnchor>
    <xdr:from>
      <xdr:col>0</xdr:col>
      <xdr:colOff>5242716</xdr:colOff>
      <xdr:row>79</xdr:row>
      <xdr:rowOff>85725</xdr:rowOff>
    </xdr:from>
    <xdr:ext cx="2387320" cy="254557"/>
    <xdr:sp macro="" textlink="">
      <xdr:nvSpPr>
        <xdr:cNvPr id="11" name="10 CuadroTexto"/>
        <xdr:cNvSpPr txBox="1"/>
      </xdr:nvSpPr>
      <xdr:spPr>
        <a:xfrm>
          <a:off x="5242716" y="676275"/>
          <a:ext cx="238732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DE 2015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952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792508</xdr:colOff>
      <xdr:row>1</xdr:row>
      <xdr:rowOff>19050</xdr:rowOff>
    </xdr:from>
    <xdr:ext cx="858825" cy="254557"/>
    <xdr:sp macro="" textlink="">
      <xdr:nvSpPr>
        <xdr:cNvPr id="3" name="2 CuadroTexto"/>
        <xdr:cNvSpPr txBox="1"/>
      </xdr:nvSpPr>
      <xdr:spPr>
        <a:xfrm>
          <a:off x="7612408" y="19050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ETCA-I-06</a:t>
          </a:r>
        </a:p>
      </xdr:txBody>
    </xdr:sp>
    <xdr:clientData/>
  </xdr:oneCellAnchor>
  <xdr:oneCellAnchor>
    <xdr:from>
      <xdr:col>4</xdr:col>
      <xdr:colOff>127791</xdr:colOff>
      <xdr:row>4</xdr:row>
      <xdr:rowOff>95250</xdr:rowOff>
    </xdr:from>
    <xdr:ext cx="2387320" cy="254557"/>
    <xdr:sp macro="" textlink="">
      <xdr:nvSpPr>
        <xdr:cNvPr id="4" name="3 CuadroTexto"/>
        <xdr:cNvSpPr txBox="1"/>
      </xdr:nvSpPr>
      <xdr:spPr>
        <a:xfrm>
          <a:off x="5652291" y="685800"/>
          <a:ext cx="238732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DE 2015</a:t>
          </a:r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5" name="4 CuadroTexto"/>
        <xdr:cNvSpPr txBox="1"/>
      </xdr:nvSpPr>
      <xdr:spPr>
        <a:xfrm>
          <a:off x="952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792508</xdr:colOff>
      <xdr:row>1</xdr:row>
      <xdr:rowOff>19050</xdr:rowOff>
    </xdr:from>
    <xdr:ext cx="858825" cy="254557"/>
    <xdr:sp macro="" textlink="">
      <xdr:nvSpPr>
        <xdr:cNvPr id="6" name="5 CuadroTexto"/>
        <xdr:cNvSpPr txBox="1"/>
      </xdr:nvSpPr>
      <xdr:spPr>
        <a:xfrm>
          <a:off x="7612408" y="19050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ETCA-I-06</a:t>
          </a:r>
        </a:p>
      </xdr:txBody>
    </xdr:sp>
    <xdr:clientData/>
  </xdr:oneCellAnchor>
  <xdr:oneCellAnchor>
    <xdr:from>
      <xdr:col>4</xdr:col>
      <xdr:colOff>127791</xdr:colOff>
      <xdr:row>4</xdr:row>
      <xdr:rowOff>95250</xdr:rowOff>
    </xdr:from>
    <xdr:ext cx="2387320" cy="254557"/>
    <xdr:sp macro="" textlink="">
      <xdr:nvSpPr>
        <xdr:cNvPr id="7" name="6 CuadroTexto"/>
        <xdr:cNvSpPr txBox="1"/>
      </xdr:nvSpPr>
      <xdr:spPr>
        <a:xfrm>
          <a:off x="5652291" y="685800"/>
          <a:ext cx="238732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DE 2015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3</xdr:row>
      <xdr:rowOff>142875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3571875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544628</xdr:colOff>
      <xdr:row>3</xdr:row>
      <xdr:rowOff>171450</xdr:rowOff>
    </xdr:from>
    <xdr:ext cx="2332433" cy="254557"/>
    <xdr:sp macro="" textlink="">
      <xdr:nvSpPr>
        <xdr:cNvPr id="6" name="5 CuadroTexto"/>
        <xdr:cNvSpPr txBox="1"/>
      </xdr:nvSpPr>
      <xdr:spPr>
        <a:xfrm>
          <a:off x="5754803" y="752475"/>
          <a:ext cx="233243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 DE 2015</a:t>
          </a:r>
        </a:p>
      </xdr:txBody>
    </xdr:sp>
    <xdr:clientData/>
  </xdr:oneCellAnchor>
  <xdr:oneCellAnchor>
    <xdr:from>
      <xdr:col>1</xdr:col>
      <xdr:colOff>200025</xdr:colOff>
      <xdr:row>43</xdr:row>
      <xdr:rowOff>142875</xdr:rowOff>
    </xdr:from>
    <xdr:ext cx="184731" cy="264560"/>
    <xdr:sp macro="" textlink="">
      <xdr:nvSpPr>
        <xdr:cNvPr id="8" name="7 CuadroTexto"/>
        <xdr:cNvSpPr txBox="1"/>
      </xdr:nvSpPr>
      <xdr:spPr>
        <a:xfrm>
          <a:off x="485775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489741</xdr:colOff>
      <xdr:row>43</xdr:row>
      <xdr:rowOff>171450</xdr:rowOff>
    </xdr:from>
    <xdr:ext cx="2387320" cy="254557"/>
    <xdr:sp macro="" textlink="">
      <xdr:nvSpPr>
        <xdr:cNvPr id="9" name="8 CuadroTexto"/>
        <xdr:cNvSpPr txBox="1"/>
      </xdr:nvSpPr>
      <xdr:spPr>
        <a:xfrm>
          <a:off x="5699916" y="7324725"/>
          <a:ext cx="238732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DE 2015</a:t>
          </a:r>
        </a:p>
      </xdr:txBody>
    </xdr:sp>
    <xdr:clientData/>
  </xdr:oneCellAnchor>
  <xdr:oneCellAnchor>
    <xdr:from>
      <xdr:col>3</xdr:col>
      <xdr:colOff>489741</xdr:colOff>
      <xdr:row>43</xdr:row>
      <xdr:rowOff>171450</xdr:rowOff>
    </xdr:from>
    <xdr:ext cx="2387320" cy="254557"/>
    <xdr:sp macro="" textlink="">
      <xdr:nvSpPr>
        <xdr:cNvPr id="10" name="9 CuadroTexto"/>
        <xdr:cNvSpPr txBox="1"/>
      </xdr:nvSpPr>
      <xdr:spPr>
        <a:xfrm>
          <a:off x="5699916" y="752475"/>
          <a:ext cx="238732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DE 2015</a:t>
          </a:r>
        </a:p>
      </xdr:txBody>
    </xdr:sp>
    <xdr:clientData/>
  </xdr:oneCellAnchor>
  <xdr:oneCellAnchor>
    <xdr:from>
      <xdr:col>3</xdr:col>
      <xdr:colOff>513272</xdr:colOff>
      <xdr:row>83</xdr:row>
      <xdr:rowOff>171450</xdr:rowOff>
    </xdr:from>
    <xdr:ext cx="2363789" cy="254557"/>
    <xdr:sp macro="" textlink="">
      <xdr:nvSpPr>
        <xdr:cNvPr id="11" name="10 CuadroTexto"/>
        <xdr:cNvSpPr txBox="1"/>
      </xdr:nvSpPr>
      <xdr:spPr>
        <a:xfrm>
          <a:off x="5723447" y="752475"/>
          <a:ext cx="2363789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 DE 2015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workbookViewId="0">
      <selection activeCell="B78" sqref="B78"/>
    </sheetView>
  </sheetViews>
  <sheetFormatPr baseColWidth="10" defaultRowHeight="15" x14ac:dyDescent="0.25"/>
  <cols>
    <col min="1" max="1" width="2.85546875" style="98" customWidth="1"/>
    <col min="2" max="2" width="37" style="98" customWidth="1"/>
    <col min="3" max="3" width="17.140625" style="50" customWidth="1"/>
    <col min="4" max="4" width="17.85546875" style="50" customWidth="1"/>
    <col min="5" max="5" width="19.28515625" style="50" customWidth="1"/>
    <col min="6" max="6" width="16.5703125" style="50" bestFit="1" customWidth="1"/>
    <col min="7" max="7" width="18.28515625" style="50" customWidth="1"/>
    <col min="8" max="8" width="16.28515625" style="50" customWidth="1"/>
    <col min="9" max="9" width="13.7109375" style="50" customWidth="1"/>
    <col min="10" max="10" width="12.7109375" style="50" bestFit="1" customWidth="1"/>
    <col min="11" max="16384" width="11.42578125" style="50"/>
  </cols>
  <sheetData>
    <row r="1" spans="1:9" s="104" customFormat="1" x14ac:dyDescent="0.25">
      <c r="A1" s="103"/>
      <c r="B1" s="103" t="s">
        <v>73</v>
      </c>
    </row>
    <row r="2" spans="1:9" s="30" customFormat="1" x14ac:dyDescent="0.25">
      <c r="A2" s="365" t="s">
        <v>0</v>
      </c>
      <c r="B2" s="365"/>
      <c r="C2" s="365"/>
      <c r="D2" s="365"/>
      <c r="E2" s="365"/>
      <c r="F2" s="365"/>
      <c r="G2" s="365"/>
      <c r="H2" s="365"/>
      <c r="I2" s="365"/>
    </row>
    <row r="3" spans="1:9" s="31" customFormat="1" ht="15.75" x14ac:dyDescent="0.25">
      <c r="A3" s="365" t="s">
        <v>20</v>
      </c>
      <c r="B3" s="365"/>
      <c r="C3" s="365"/>
      <c r="D3" s="365"/>
      <c r="E3" s="365"/>
      <c r="F3" s="365"/>
      <c r="G3" s="365"/>
      <c r="H3" s="365"/>
      <c r="I3" s="365"/>
    </row>
    <row r="4" spans="1:9" s="31" customFormat="1" ht="15.75" x14ac:dyDescent="0.25">
      <c r="A4" s="365" t="s">
        <v>2</v>
      </c>
      <c r="B4" s="365"/>
      <c r="C4" s="365"/>
      <c r="D4" s="365"/>
      <c r="E4" s="365"/>
      <c r="F4" s="365"/>
      <c r="G4" s="365"/>
      <c r="H4" s="365"/>
      <c r="I4" s="365"/>
    </row>
    <row r="5" spans="1:9" s="31" customFormat="1" ht="15.75" x14ac:dyDescent="0.25">
      <c r="A5" s="365" t="s">
        <v>21</v>
      </c>
      <c r="B5" s="365"/>
      <c r="C5" s="365"/>
      <c r="D5" s="365"/>
      <c r="E5" s="365"/>
      <c r="F5" s="365"/>
      <c r="G5" s="365"/>
      <c r="H5" s="365"/>
      <c r="I5" s="365"/>
    </row>
    <row r="6" spans="1:9" s="32" customFormat="1" ht="15.75" thickBot="1" x14ac:dyDescent="0.3">
      <c r="A6" s="366" t="s">
        <v>4</v>
      </c>
      <c r="B6" s="366"/>
      <c r="C6" s="366"/>
      <c r="D6" s="366"/>
      <c r="E6" s="366"/>
      <c r="F6" s="366"/>
      <c r="G6" s="366"/>
      <c r="H6" s="366"/>
      <c r="I6" s="366"/>
    </row>
    <row r="7" spans="1:9" s="36" customFormat="1" ht="62.25" customHeight="1" x14ac:dyDescent="0.25">
      <c r="A7" s="367" t="s">
        <v>22</v>
      </c>
      <c r="B7" s="368"/>
      <c r="C7" s="33" t="s">
        <v>23</v>
      </c>
      <c r="D7" s="33" t="s">
        <v>24</v>
      </c>
      <c r="E7" s="33" t="s">
        <v>25</v>
      </c>
      <c r="F7" s="34" t="s">
        <v>26</v>
      </c>
      <c r="G7" s="34" t="s">
        <v>27</v>
      </c>
      <c r="H7" s="35" t="s">
        <v>28</v>
      </c>
      <c r="I7" s="35" t="s">
        <v>29</v>
      </c>
    </row>
    <row r="8" spans="1:9" s="36" customFormat="1" ht="15.75" thickBot="1" x14ac:dyDescent="0.3">
      <c r="A8" s="369"/>
      <c r="B8" s="370"/>
      <c r="C8" s="37" t="s">
        <v>30</v>
      </c>
      <c r="D8" s="37" t="s">
        <v>31</v>
      </c>
      <c r="E8" s="37" t="s">
        <v>32</v>
      </c>
      <c r="F8" s="38" t="s">
        <v>33</v>
      </c>
      <c r="G8" s="38" t="s">
        <v>34</v>
      </c>
      <c r="H8" s="39" t="s">
        <v>35</v>
      </c>
      <c r="I8" s="39" t="s">
        <v>36</v>
      </c>
    </row>
    <row r="9" spans="1:9" s="36" customFormat="1" x14ac:dyDescent="0.25">
      <c r="A9" s="40"/>
      <c r="B9" s="41" t="s">
        <v>37</v>
      </c>
      <c r="C9" s="42"/>
      <c r="D9" s="42"/>
      <c r="E9" s="42"/>
      <c r="F9" s="42"/>
      <c r="G9" s="42"/>
      <c r="H9" s="43"/>
      <c r="I9" s="44"/>
    </row>
    <row r="10" spans="1:9" s="36" customFormat="1" x14ac:dyDescent="0.25">
      <c r="A10" s="40"/>
      <c r="B10" s="41"/>
      <c r="C10" s="42"/>
      <c r="D10" s="42"/>
      <c r="E10" s="42"/>
      <c r="F10" s="42"/>
      <c r="G10" s="42"/>
      <c r="H10" s="43"/>
      <c r="I10" s="43"/>
    </row>
    <row r="11" spans="1:9" ht="17.100000000000001" customHeight="1" x14ac:dyDescent="0.25">
      <c r="A11" s="45">
        <v>1</v>
      </c>
      <c r="B11" s="46" t="s">
        <v>38</v>
      </c>
      <c r="C11" s="47"/>
      <c r="D11" s="47"/>
      <c r="E11" s="47"/>
      <c r="F11" s="47"/>
      <c r="G11" s="47"/>
      <c r="H11" s="48"/>
      <c r="I11" s="49"/>
    </row>
    <row r="12" spans="1:9" ht="17.100000000000001" customHeight="1" x14ac:dyDescent="0.25">
      <c r="A12" s="45">
        <v>2</v>
      </c>
      <c r="B12" s="46" t="s">
        <v>39</v>
      </c>
      <c r="C12" s="47"/>
      <c r="D12" s="47"/>
      <c r="E12" s="47"/>
      <c r="F12" s="47"/>
      <c r="G12" s="47"/>
      <c r="H12" s="48"/>
      <c r="I12" s="49"/>
    </row>
    <row r="13" spans="1:9" ht="17.100000000000001" customHeight="1" x14ac:dyDescent="0.25">
      <c r="A13" s="45">
        <v>3</v>
      </c>
      <c r="B13" s="46" t="s">
        <v>40</v>
      </c>
      <c r="C13" s="47"/>
      <c r="D13" s="47"/>
      <c r="E13" s="47"/>
      <c r="F13" s="47"/>
      <c r="G13" s="47"/>
      <c r="H13" s="48"/>
      <c r="I13" s="49"/>
    </row>
    <row r="14" spans="1:9" ht="17.100000000000001" customHeight="1" x14ac:dyDescent="0.25">
      <c r="A14" s="45">
        <v>4</v>
      </c>
      <c r="B14" s="46" t="s">
        <v>41</v>
      </c>
      <c r="C14" s="47"/>
      <c r="D14" s="47"/>
      <c r="E14" s="47"/>
      <c r="F14" s="47"/>
      <c r="G14" s="47"/>
      <c r="H14" s="48"/>
      <c r="I14" s="49"/>
    </row>
    <row r="15" spans="1:9" ht="17.100000000000001" customHeight="1" x14ac:dyDescent="0.25">
      <c r="A15" s="45">
        <v>5</v>
      </c>
      <c r="B15" s="46" t="s">
        <v>42</v>
      </c>
      <c r="C15" s="47"/>
      <c r="D15" s="47"/>
      <c r="E15" s="47"/>
      <c r="F15" s="47"/>
      <c r="G15" s="47"/>
      <c r="H15" s="48"/>
      <c r="I15" s="49"/>
    </row>
    <row r="16" spans="1:9" ht="17.100000000000001" customHeight="1" x14ac:dyDescent="0.25">
      <c r="A16" s="45"/>
      <c r="B16" s="46" t="s">
        <v>43</v>
      </c>
      <c r="C16" s="47"/>
      <c r="D16" s="47"/>
      <c r="E16" s="47"/>
      <c r="F16" s="47"/>
      <c r="G16" s="47"/>
      <c r="H16" s="48"/>
      <c r="I16" s="49"/>
    </row>
    <row r="17" spans="1:9" ht="17.100000000000001" customHeight="1" x14ac:dyDescent="0.25">
      <c r="A17" s="45"/>
      <c r="B17" s="46" t="s">
        <v>44</v>
      </c>
      <c r="C17" s="47"/>
      <c r="D17" s="47"/>
      <c r="E17" s="47"/>
      <c r="F17" s="47"/>
      <c r="G17" s="47" t="s">
        <v>45</v>
      </c>
      <c r="H17" s="48"/>
      <c r="I17" s="49"/>
    </row>
    <row r="18" spans="1:9" ht="17.100000000000001" customHeight="1" x14ac:dyDescent="0.25">
      <c r="A18" s="45">
        <v>6</v>
      </c>
      <c r="B18" s="46" t="s">
        <v>46</v>
      </c>
      <c r="C18" s="47"/>
      <c r="D18" s="47"/>
      <c r="E18" s="47"/>
      <c r="F18" s="47"/>
      <c r="G18" s="47"/>
      <c r="H18" s="48"/>
      <c r="I18" s="49"/>
    </row>
    <row r="19" spans="1:9" ht="17.100000000000001" customHeight="1" x14ac:dyDescent="0.25">
      <c r="A19" s="45"/>
      <c r="B19" s="46" t="s">
        <v>43</v>
      </c>
      <c r="C19" s="47"/>
      <c r="D19" s="47"/>
      <c r="E19" s="47"/>
      <c r="F19" s="47"/>
      <c r="G19" s="47"/>
      <c r="H19" s="48"/>
      <c r="I19" s="49"/>
    </row>
    <row r="20" spans="1:9" ht="17.100000000000001" customHeight="1" x14ac:dyDescent="0.25">
      <c r="A20" s="45"/>
      <c r="B20" s="46" t="s">
        <v>44</v>
      </c>
      <c r="C20" s="47"/>
      <c r="D20" s="47"/>
      <c r="E20" s="47"/>
      <c r="F20" s="47"/>
      <c r="G20" s="47"/>
      <c r="H20" s="48"/>
      <c r="I20" s="49"/>
    </row>
    <row r="21" spans="1:9" ht="17.100000000000001" customHeight="1" x14ac:dyDescent="0.25">
      <c r="A21" s="45">
        <v>7</v>
      </c>
      <c r="B21" s="46" t="s">
        <v>47</v>
      </c>
      <c r="C21" s="47"/>
      <c r="D21" s="47"/>
      <c r="E21" s="47"/>
      <c r="F21" s="47"/>
      <c r="G21" s="47"/>
      <c r="H21" s="48"/>
      <c r="I21" s="49"/>
    </row>
    <row r="22" spans="1:9" ht="17.100000000000001" customHeight="1" x14ac:dyDescent="0.25">
      <c r="A22" s="45">
        <v>8</v>
      </c>
      <c r="B22" s="46" t="s">
        <v>48</v>
      </c>
      <c r="C22" s="100"/>
      <c r="D22" s="100"/>
      <c r="E22" s="100"/>
      <c r="F22" s="100"/>
      <c r="G22" s="100"/>
      <c r="H22" s="100"/>
      <c r="I22" s="100"/>
    </row>
    <row r="23" spans="1:9" ht="25.5" x14ac:dyDescent="0.25">
      <c r="A23" s="45">
        <v>9</v>
      </c>
      <c r="B23" s="46" t="s">
        <v>49</v>
      </c>
      <c r="C23" s="47">
        <v>81500000</v>
      </c>
      <c r="D23" s="47">
        <v>161052970.13</v>
      </c>
      <c r="E23" s="47">
        <v>242552970.13</v>
      </c>
      <c r="F23" s="47">
        <v>0</v>
      </c>
      <c r="G23" s="47">
        <v>0</v>
      </c>
      <c r="H23" s="48">
        <v>-81500000</v>
      </c>
      <c r="I23" s="51">
        <v>0</v>
      </c>
    </row>
    <row r="24" spans="1:9" ht="25.5" x14ac:dyDescent="0.25">
      <c r="A24" s="45"/>
      <c r="B24" s="46" t="s">
        <v>50</v>
      </c>
      <c r="C24" s="47">
        <v>326696119</v>
      </c>
      <c r="D24" s="47"/>
      <c r="E24" s="47">
        <v>326696119</v>
      </c>
      <c r="F24" s="47">
        <v>67854231.680000007</v>
      </c>
      <c r="G24" s="47">
        <v>67854231.680000007</v>
      </c>
      <c r="H24" s="48">
        <v>-258841887.31999999</v>
      </c>
      <c r="I24" s="51">
        <v>0.20769830963311814</v>
      </c>
    </row>
    <row r="25" spans="1:9" ht="17.100000000000001" customHeight="1" thickBot="1" x14ac:dyDescent="0.3">
      <c r="A25" s="52">
        <v>10</v>
      </c>
      <c r="B25" s="53" t="s">
        <v>51</v>
      </c>
      <c r="C25" s="54"/>
      <c r="D25" s="54"/>
      <c r="E25" s="54"/>
      <c r="F25" s="54"/>
      <c r="G25" s="54"/>
      <c r="H25" s="55"/>
      <c r="I25" s="56"/>
    </row>
    <row r="26" spans="1:9" ht="28.5" customHeight="1" thickBot="1" x14ac:dyDescent="0.3">
      <c r="A26" s="363" t="s">
        <v>52</v>
      </c>
      <c r="B26" s="364"/>
      <c r="C26" s="54">
        <v>408196119</v>
      </c>
      <c r="D26" s="54">
        <v>161052970.13</v>
      </c>
      <c r="E26" s="54">
        <v>569249089.13</v>
      </c>
      <c r="F26" s="54">
        <v>67854231.680000007</v>
      </c>
      <c r="G26" s="54">
        <v>67854231.680000007</v>
      </c>
      <c r="H26" s="54">
        <v>-340341887.31999999</v>
      </c>
      <c r="I26" s="51">
        <v>0.16622948754689165</v>
      </c>
    </row>
    <row r="27" spans="1:9" ht="22.5" customHeight="1" thickBot="1" x14ac:dyDescent="0.3">
      <c r="A27" s="57"/>
      <c r="B27" s="57"/>
      <c r="C27" s="58"/>
      <c r="D27" s="58"/>
      <c r="E27" s="58"/>
      <c r="F27" s="59"/>
      <c r="G27" s="60" t="s">
        <v>53</v>
      </c>
      <c r="H27" s="101"/>
      <c r="I27" s="62"/>
    </row>
    <row r="28" spans="1:9" ht="22.5" customHeight="1" x14ac:dyDescent="0.25">
      <c r="A28" s="63"/>
      <c r="B28" s="63"/>
      <c r="C28" s="64"/>
      <c r="D28" s="64"/>
      <c r="E28" s="64"/>
      <c r="F28" s="65"/>
      <c r="G28" s="66"/>
      <c r="H28" s="59"/>
      <c r="I28" s="66"/>
    </row>
    <row r="29" spans="1:9" ht="22.5" customHeight="1" x14ac:dyDescent="0.25">
      <c r="A29" s="63"/>
      <c r="B29" s="63"/>
      <c r="C29" s="64"/>
      <c r="D29" s="64"/>
      <c r="E29" s="64"/>
      <c r="F29" s="65"/>
      <c r="G29" s="66"/>
      <c r="H29" s="65"/>
      <c r="I29" s="66"/>
    </row>
    <row r="30" spans="1:9" ht="22.5" customHeight="1" x14ac:dyDescent="0.25">
      <c r="A30" s="63"/>
      <c r="B30" s="63"/>
      <c r="C30" s="64"/>
      <c r="D30" s="64"/>
      <c r="E30" s="64"/>
      <c r="F30" s="65"/>
      <c r="G30" s="66"/>
      <c r="H30" s="65" t="s">
        <v>54</v>
      </c>
      <c r="I30" s="66"/>
    </row>
    <row r="31" spans="1:9" ht="22.5" customHeight="1" x14ac:dyDescent="0.25">
      <c r="A31" s="63"/>
      <c r="B31" s="63"/>
      <c r="C31" s="64"/>
      <c r="D31" s="64"/>
      <c r="E31" s="64"/>
      <c r="F31" s="65"/>
      <c r="G31" s="66"/>
      <c r="H31" s="65"/>
      <c r="I31" s="66"/>
    </row>
    <row r="32" spans="1:9" ht="22.5" customHeight="1" thickBot="1" x14ac:dyDescent="0.3">
      <c r="A32" s="67"/>
      <c r="B32" s="67"/>
      <c r="C32" s="68"/>
      <c r="D32" s="68"/>
      <c r="E32" s="68"/>
      <c r="F32" s="69"/>
      <c r="G32" s="70"/>
      <c r="H32" s="69"/>
      <c r="I32" s="70"/>
    </row>
    <row r="33" spans="1:9" s="71" customFormat="1" ht="48.75" customHeight="1" x14ac:dyDescent="0.25">
      <c r="A33" s="375" t="s">
        <v>55</v>
      </c>
      <c r="B33" s="376"/>
      <c r="C33" s="33" t="s">
        <v>23</v>
      </c>
      <c r="D33" s="33" t="s">
        <v>24</v>
      </c>
      <c r="E33" s="33" t="s">
        <v>25</v>
      </c>
      <c r="F33" s="34" t="s">
        <v>26</v>
      </c>
      <c r="G33" s="34" t="s">
        <v>27</v>
      </c>
      <c r="H33" s="35" t="s">
        <v>28</v>
      </c>
      <c r="I33" s="35" t="s">
        <v>29</v>
      </c>
    </row>
    <row r="34" spans="1:9" s="72" customFormat="1" ht="15.75" thickBot="1" x14ac:dyDescent="0.3">
      <c r="A34" s="377"/>
      <c r="B34" s="378"/>
      <c r="C34" s="37" t="s">
        <v>30</v>
      </c>
      <c r="D34" s="37" t="s">
        <v>31</v>
      </c>
      <c r="E34" s="37" t="s">
        <v>32</v>
      </c>
      <c r="F34" s="38" t="s">
        <v>33</v>
      </c>
      <c r="G34" s="38" t="s">
        <v>34</v>
      </c>
      <c r="H34" s="39" t="s">
        <v>35</v>
      </c>
      <c r="I34" s="39" t="s">
        <v>56</v>
      </c>
    </row>
    <row r="35" spans="1:9" s="77" customFormat="1" ht="17.100000000000001" customHeight="1" x14ac:dyDescent="0.25">
      <c r="A35" s="73" t="s">
        <v>57</v>
      </c>
      <c r="B35" s="74"/>
      <c r="C35" s="75"/>
      <c r="D35" s="75"/>
      <c r="E35" s="75"/>
      <c r="F35" s="75"/>
      <c r="G35" s="75"/>
      <c r="H35" s="76"/>
      <c r="I35" s="76"/>
    </row>
    <row r="36" spans="1:9" s="77" customFormat="1" ht="17.100000000000001" customHeight="1" x14ac:dyDescent="0.25">
      <c r="A36" s="78" t="s">
        <v>58</v>
      </c>
      <c r="B36" s="79"/>
      <c r="C36" s="80"/>
      <c r="D36" s="80"/>
      <c r="E36" s="80"/>
      <c r="F36" s="80"/>
      <c r="G36" s="80"/>
      <c r="H36" s="81"/>
      <c r="I36" s="81"/>
    </row>
    <row r="37" spans="1:9" s="77" customFormat="1" ht="17.100000000000001" customHeight="1" x14ac:dyDescent="0.25">
      <c r="A37" s="78" t="s">
        <v>40</v>
      </c>
      <c r="B37" s="79"/>
      <c r="C37" s="80"/>
      <c r="D37" s="80"/>
      <c r="E37" s="80"/>
      <c r="F37" s="80"/>
      <c r="G37" s="80"/>
      <c r="H37" s="81"/>
      <c r="I37" s="81"/>
    </row>
    <row r="38" spans="1:9" s="77" customFormat="1" ht="27" customHeight="1" x14ac:dyDescent="0.25">
      <c r="A38" s="371" t="s">
        <v>41</v>
      </c>
      <c r="B38" s="372"/>
      <c r="C38" s="80"/>
      <c r="D38" s="80"/>
      <c r="E38" s="80"/>
      <c r="F38" s="80"/>
      <c r="G38" s="80"/>
      <c r="H38" s="81"/>
      <c r="I38" s="81"/>
    </row>
    <row r="39" spans="1:9" s="77" customFormat="1" ht="17.100000000000001" customHeight="1" x14ac:dyDescent="0.25">
      <c r="A39" s="78" t="s">
        <v>42</v>
      </c>
      <c r="B39" s="79"/>
      <c r="C39" s="80"/>
      <c r="D39" s="80"/>
      <c r="E39" s="80"/>
      <c r="F39" s="80"/>
      <c r="G39" s="80"/>
      <c r="H39" s="81"/>
      <c r="I39" s="81"/>
    </row>
    <row r="40" spans="1:9" s="77" customFormat="1" ht="17.100000000000001" customHeight="1" x14ac:dyDescent="0.25">
      <c r="A40" s="78" t="s">
        <v>59</v>
      </c>
      <c r="B40" s="79"/>
      <c r="C40" s="80"/>
      <c r="D40" s="80"/>
      <c r="E40" s="80"/>
      <c r="F40" s="80"/>
      <c r="G40" s="80"/>
      <c r="H40" s="81"/>
      <c r="I40" s="81"/>
    </row>
    <row r="41" spans="1:9" s="77" customFormat="1" ht="17.100000000000001" customHeight="1" x14ac:dyDescent="0.25">
      <c r="A41" s="78" t="s">
        <v>60</v>
      </c>
      <c r="B41" s="79"/>
      <c r="C41" s="80"/>
      <c r="D41" s="80"/>
      <c r="E41" s="80"/>
      <c r="F41" s="80"/>
      <c r="G41" s="80"/>
      <c r="H41" s="81"/>
      <c r="I41" s="81"/>
    </row>
    <row r="42" spans="1:9" ht="17.100000000000001" customHeight="1" x14ac:dyDescent="0.25">
      <c r="A42" s="371" t="s">
        <v>46</v>
      </c>
      <c r="B42" s="372"/>
      <c r="C42" s="82"/>
      <c r="D42" s="82"/>
      <c r="E42" s="82"/>
      <c r="F42" s="82"/>
      <c r="G42" s="82"/>
      <c r="H42" s="83"/>
      <c r="I42" s="84"/>
    </row>
    <row r="43" spans="1:9" ht="17.100000000000001" customHeight="1" x14ac:dyDescent="0.25">
      <c r="A43" s="45"/>
      <c r="B43" s="46" t="s">
        <v>43</v>
      </c>
      <c r="C43" s="82"/>
      <c r="D43" s="82"/>
      <c r="E43" s="82"/>
      <c r="F43" s="82"/>
      <c r="G43" s="82"/>
      <c r="H43" s="83"/>
      <c r="I43" s="84"/>
    </row>
    <row r="44" spans="1:9" ht="17.100000000000001" customHeight="1" x14ac:dyDescent="0.25">
      <c r="A44" s="45"/>
      <c r="B44" s="46" t="s">
        <v>44</v>
      </c>
      <c r="C44" s="82"/>
      <c r="D44" s="82"/>
      <c r="E44" s="82"/>
      <c r="F44" s="82"/>
      <c r="G44" s="82"/>
      <c r="H44" s="83"/>
      <c r="I44" s="84"/>
    </row>
    <row r="45" spans="1:9" s="77" customFormat="1" ht="17.100000000000001" customHeight="1" x14ac:dyDescent="0.25">
      <c r="A45" s="78" t="s">
        <v>48</v>
      </c>
      <c r="B45" s="79"/>
      <c r="C45" s="80"/>
      <c r="D45" s="80"/>
      <c r="E45" s="80"/>
      <c r="F45" s="80"/>
      <c r="G45" s="80"/>
      <c r="H45" s="81"/>
      <c r="I45" s="81"/>
    </row>
    <row r="46" spans="1:9" s="77" customFormat="1" ht="27.75" customHeight="1" x14ac:dyDescent="0.25">
      <c r="A46" s="371" t="s">
        <v>61</v>
      </c>
      <c r="B46" s="372"/>
      <c r="C46" s="80"/>
      <c r="D46" s="80"/>
      <c r="E46" s="80"/>
      <c r="F46" s="80"/>
      <c r="G46" s="80"/>
      <c r="H46" s="81"/>
      <c r="I46" s="81"/>
    </row>
    <row r="47" spans="1:9" s="77" customFormat="1" ht="17.100000000000001" customHeight="1" x14ac:dyDescent="0.25">
      <c r="A47" s="85" t="s">
        <v>62</v>
      </c>
      <c r="B47" s="86"/>
      <c r="C47" s="80"/>
      <c r="D47" s="80"/>
      <c r="E47" s="80"/>
      <c r="F47" s="80"/>
      <c r="G47" s="80"/>
      <c r="H47" s="81"/>
      <c r="I47" s="81"/>
    </row>
    <row r="48" spans="1:9" s="77" customFormat="1" ht="17.100000000000001" customHeight="1" x14ac:dyDescent="0.25">
      <c r="A48" s="87" t="s">
        <v>63</v>
      </c>
      <c r="B48" s="88"/>
      <c r="C48" s="80"/>
      <c r="D48" s="80"/>
      <c r="E48" s="80"/>
      <c r="F48" s="80"/>
      <c r="G48" s="80"/>
      <c r="H48" s="81"/>
      <c r="I48" s="81"/>
    </row>
    <row r="49" spans="1:9" s="77" customFormat="1" ht="17.100000000000001" customHeight="1" x14ac:dyDescent="0.25">
      <c r="A49" s="78"/>
      <c r="B49" s="79" t="s">
        <v>64</v>
      </c>
      <c r="C49" s="80"/>
      <c r="D49" s="80"/>
      <c r="E49" s="80"/>
      <c r="F49" s="80"/>
      <c r="G49" s="80"/>
      <c r="H49" s="81"/>
      <c r="I49" s="81"/>
    </row>
    <row r="50" spans="1:9" s="77" customFormat="1" ht="17.100000000000001" customHeight="1" x14ac:dyDescent="0.25">
      <c r="A50" s="78"/>
      <c r="B50" s="79" t="s">
        <v>65</v>
      </c>
      <c r="C50" s="80"/>
      <c r="D50" s="80"/>
      <c r="E50" s="80"/>
      <c r="F50" s="80"/>
      <c r="G50" s="80"/>
      <c r="H50" s="81"/>
      <c r="I50" s="81"/>
    </row>
    <row r="51" spans="1:9" s="77" customFormat="1" ht="29.25" customHeight="1" x14ac:dyDescent="0.25">
      <c r="A51" s="78"/>
      <c r="B51" s="89" t="s">
        <v>66</v>
      </c>
      <c r="C51" s="47">
        <v>81500000</v>
      </c>
      <c r="D51" s="47">
        <v>161052970.13</v>
      </c>
      <c r="E51" s="47">
        <v>242552970.13</v>
      </c>
      <c r="F51" s="47"/>
      <c r="G51" s="47">
        <v>0</v>
      </c>
      <c r="H51" s="48">
        <v>-81500000</v>
      </c>
      <c r="I51" s="51">
        <v>0</v>
      </c>
    </row>
    <row r="52" spans="1:9" s="77" customFormat="1" ht="29.25" customHeight="1" x14ac:dyDescent="0.25">
      <c r="A52" s="78"/>
      <c r="B52" s="89" t="s">
        <v>67</v>
      </c>
      <c r="C52" s="47">
        <v>326696119</v>
      </c>
      <c r="D52" s="47"/>
      <c r="E52" s="47">
        <v>326696119</v>
      </c>
      <c r="F52" s="47">
        <v>67854231.680000007</v>
      </c>
      <c r="G52" s="47">
        <v>67854231.680000007</v>
      </c>
      <c r="H52" s="48">
        <v>-258841887.31999999</v>
      </c>
      <c r="I52" s="51">
        <v>0.20769830963311814</v>
      </c>
    </row>
    <row r="53" spans="1:9" s="77" customFormat="1" ht="17.100000000000001" customHeight="1" x14ac:dyDescent="0.25">
      <c r="A53" s="78"/>
      <c r="B53" s="79"/>
      <c r="C53" s="80"/>
      <c r="D53" s="80"/>
      <c r="E53" s="80"/>
      <c r="F53" s="80"/>
      <c r="G53" s="80"/>
      <c r="H53" s="81"/>
      <c r="I53" s="81"/>
    </row>
    <row r="54" spans="1:9" s="77" customFormat="1" ht="17.100000000000001" customHeight="1" x14ac:dyDescent="0.25">
      <c r="A54" s="85" t="s">
        <v>68</v>
      </c>
      <c r="B54" s="86"/>
      <c r="C54" s="80"/>
      <c r="D54" s="80"/>
      <c r="E54" s="80"/>
      <c r="F54" s="80"/>
      <c r="G54" s="80"/>
      <c r="H54" s="81"/>
      <c r="I54" s="81"/>
    </row>
    <row r="55" spans="1:9" s="77" customFormat="1" ht="17.100000000000001" customHeight="1" x14ac:dyDescent="0.25">
      <c r="A55" s="85"/>
      <c r="B55" s="46" t="s">
        <v>51</v>
      </c>
      <c r="C55" s="80"/>
      <c r="D55" s="80"/>
      <c r="E55" s="80"/>
      <c r="F55" s="80"/>
      <c r="G55" s="80"/>
      <c r="H55" s="81"/>
      <c r="I55" s="81"/>
    </row>
    <row r="56" spans="1:9" s="77" customFormat="1" ht="17.100000000000001" customHeight="1" thickBot="1" x14ac:dyDescent="0.3">
      <c r="A56" s="90"/>
      <c r="B56" s="91"/>
      <c r="C56" s="92"/>
      <c r="D56" s="92"/>
      <c r="E56" s="92"/>
      <c r="F56" s="92"/>
      <c r="G56" s="92"/>
      <c r="H56" s="93"/>
      <c r="I56" s="93"/>
    </row>
    <row r="57" spans="1:9" s="30" customFormat="1" ht="28.5" customHeight="1" thickBot="1" x14ac:dyDescent="0.3">
      <c r="A57" s="373" t="s">
        <v>52</v>
      </c>
      <c r="B57" s="374"/>
      <c r="C57" s="94">
        <v>408196119</v>
      </c>
      <c r="D57" s="94">
        <v>161052970.13</v>
      </c>
      <c r="E57" s="47">
        <v>569249089.13</v>
      </c>
      <c r="F57" s="94">
        <v>67854231.680000007</v>
      </c>
      <c r="G57" s="94">
        <v>67854231.680000007</v>
      </c>
      <c r="H57" s="102">
        <v>-340341887.31999999</v>
      </c>
      <c r="I57" s="51">
        <v>0.16622948754689165</v>
      </c>
    </row>
    <row r="58" spans="1:9" ht="22.5" customHeight="1" thickBot="1" x14ac:dyDescent="0.3">
      <c r="A58" s="57"/>
      <c r="B58" s="57"/>
      <c r="C58" s="58"/>
      <c r="D58" s="58"/>
      <c r="E58" s="58"/>
      <c r="F58" s="95"/>
      <c r="G58" s="60" t="s">
        <v>53</v>
      </c>
      <c r="H58" s="61"/>
      <c r="I58" s="62"/>
    </row>
    <row r="59" spans="1:9" ht="20.25" customHeight="1" x14ac:dyDescent="0.25">
      <c r="A59" s="96">
        <v>1</v>
      </c>
      <c r="B59" s="97" t="s">
        <v>69</v>
      </c>
    </row>
    <row r="60" spans="1:9" x14ac:dyDescent="0.25">
      <c r="B60" s="97" t="s">
        <v>70</v>
      </c>
    </row>
    <row r="61" spans="1:9" x14ac:dyDescent="0.25">
      <c r="A61" s="99"/>
      <c r="B61" s="97" t="s">
        <v>71</v>
      </c>
      <c r="H61" s="50" t="s">
        <v>72</v>
      </c>
    </row>
    <row r="65" spans="1:3" x14ac:dyDescent="0.2">
      <c r="B65" s="346" t="s">
        <v>267</v>
      </c>
      <c r="C65" s="347" t="s">
        <v>268</v>
      </c>
    </row>
    <row r="66" spans="1:3" x14ac:dyDescent="0.2">
      <c r="B66" s="346" t="s">
        <v>269</v>
      </c>
      <c r="C66" s="347" t="s">
        <v>270</v>
      </c>
    </row>
    <row r="67" spans="1:3" x14ac:dyDescent="0.2">
      <c r="B67" s="277"/>
      <c r="C67" s="348"/>
    </row>
    <row r="68" spans="1:3" x14ac:dyDescent="0.2">
      <c r="B68" s="350" t="s">
        <v>271</v>
      </c>
      <c r="C68" s="348"/>
    </row>
    <row r="69" spans="1:3" x14ac:dyDescent="0.2">
      <c r="B69" s="351" t="s">
        <v>272</v>
      </c>
      <c r="C69" s="348"/>
    </row>
    <row r="78" spans="1:3" s="104" customFormat="1" x14ac:dyDescent="0.25">
      <c r="A78" s="103"/>
      <c r="B78" s="103" t="s">
        <v>74</v>
      </c>
    </row>
    <row r="81" spans="1:11" x14ac:dyDescent="0.25">
      <c r="A81" s="365" t="s">
        <v>0</v>
      </c>
      <c r="B81" s="365"/>
      <c r="C81" s="365"/>
      <c r="D81" s="365"/>
      <c r="E81" s="365"/>
      <c r="F81" s="365"/>
      <c r="G81" s="365"/>
      <c r="H81" s="365"/>
      <c r="I81" s="365"/>
      <c r="J81" s="365"/>
      <c r="K81" s="365"/>
    </row>
    <row r="82" spans="1:11" x14ac:dyDescent="0.25">
      <c r="A82" s="365" t="s">
        <v>20</v>
      </c>
      <c r="B82" s="365"/>
      <c r="C82" s="365"/>
      <c r="D82" s="365"/>
      <c r="E82" s="365"/>
      <c r="F82" s="365"/>
      <c r="G82" s="365"/>
      <c r="H82" s="365"/>
      <c r="I82" s="365"/>
      <c r="J82" s="365"/>
      <c r="K82" s="365"/>
    </row>
    <row r="83" spans="1:11" x14ac:dyDescent="0.25">
      <c r="A83" s="365" t="s">
        <v>2</v>
      </c>
      <c r="B83" s="365"/>
      <c r="C83" s="365"/>
      <c r="D83" s="365"/>
      <c r="E83" s="365"/>
      <c r="F83" s="365"/>
      <c r="G83" s="365"/>
      <c r="H83" s="365"/>
      <c r="I83" s="365"/>
      <c r="J83" s="365"/>
      <c r="K83" s="105"/>
    </row>
    <row r="84" spans="1:11" x14ac:dyDescent="0.25">
      <c r="A84" s="365" t="s">
        <v>75</v>
      </c>
      <c r="B84" s="365"/>
      <c r="C84" s="365"/>
      <c r="D84" s="365"/>
      <c r="E84" s="365"/>
      <c r="F84" s="365"/>
      <c r="G84" s="365"/>
      <c r="H84" s="365"/>
      <c r="I84" s="365"/>
      <c r="J84" s="365"/>
      <c r="K84" s="365"/>
    </row>
    <row r="85" spans="1:11" ht="15.75" thickBot="1" x14ac:dyDescent="0.3">
      <c r="A85" s="366" t="s">
        <v>4</v>
      </c>
      <c r="B85" s="366"/>
      <c r="C85" s="366"/>
      <c r="D85" s="366"/>
      <c r="E85" s="366"/>
      <c r="F85" s="366"/>
      <c r="G85" s="366"/>
      <c r="H85" s="366"/>
      <c r="I85" s="366"/>
      <c r="J85" s="366"/>
      <c r="K85" s="366"/>
    </row>
    <row r="86" spans="1:11" ht="33.75" x14ac:dyDescent="0.25">
      <c r="A86" s="367" t="s">
        <v>22</v>
      </c>
      <c r="B86" s="368"/>
      <c r="C86" s="106" t="s">
        <v>23</v>
      </c>
      <c r="D86" s="106" t="s">
        <v>24</v>
      </c>
      <c r="E86" s="106" t="s">
        <v>25</v>
      </c>
      <c r="F86" s="107" t="s">
        <v>76</v>
      </c>
      <c r="G86" s="107" t="s">
        <v>77</v>
      </c>
      <c r="H86" s="108" t="s">
        <v>78</v>
      </c>
      <c r="I86" s="108" t="s">
        <v>79</v>
      </c>
      <c r="J86" s="109" t="s">
        <v>28</v>
      </c>
      <c r="K86" s="109" t="s">
        <v>29</v>
      </c>
    </row>
    <row r="87" spans="1:11" ht="15.75" thickBot="1" x14ac:dyDescent="0.3">
      <c r="A87" s="369"/>
      <c r="B87" s="370"/>
      <c r="C87" s="110" t="s">
        <v>30</v>
      </c>
      <c r="D87" s="110" t="s">
        <v>31</v>
      </c>
      <c r="E87" s="110" t="s">
        <v>32</v>
      </c>
      <c r="F87" s="111" t="s">
        <v>33</v>
      </c>
      <c r="G87" s="111" t="s">
        <v>34</v>
      </c>
      <c r="H87" s="112" t="s">
        <v>80</v>
      </c>
      <c r="I87" s="112" t="s">
        <v>81</v>
      </c>
      <c r="J87" s="113" t="s">
        <v>82</v>
      </c>
      <c r="K87" s="113" t="s">
        <v>83</v>
      </c>
    </row>
    <row r="88" spans="1:11" x14ac:dyDescent="0.25">
      <c r="A88" s="40"/>
      <c r="B88" s="41" t="s">
        <v>37</v>
      </c>
      <c r="C88" s="114"/>
      <c r="D88" s="114"/>
      <c r="E88" s="114"/>
      <c r="F88" s="114"/>
      <c r="G88" s="114"/>
      <c r="H88" s="114"/>
      <c r="I88" s="114"/>
      <c r="J88" s="115"/>
      <c r="K88" s="109"/>
    </row>
    <row r="89" spans="1:11" x14ac:dyDescent="0.25">
      <c r="A89" s="40"/>
      <c r="B89" s="41"/>
      <c r="C89" s="114"/>
      <c r="D89" s="114"/>
      <c r="E89" s="114"/>
      <c r="F89" s="114"/>
      <c r="G89" s="114"/>
      <c r="H89" s="114"/>
      <c r="I89" s="114"/>
      <c r="J89" s="115"/>
      <c r="K89" s="115"/>
    </row>
    <row r="90" spans="1:11" x14ac:dyDescent="0.25">
      <c r="A90" s="45">
        <v>1</v>
      </c>
      <c r="B90" s="46" t="s">
        <v>38</v>
      </c>
      <c r="C90" s="116"/>
      <c r="D90" s="116"/>
      <c r="E90" s="116"/>
      <c r="F90" s="116"/>
      <c r="G90" s="116"/>
      <c r="H90" s="116"/>
      <c r="I90" s="116"/>
      <c r="J90" s="117"/>
      <c r="K90" s="118"/>
    </row>
    <row r="91" spans="1:11" x14ac:dyDescent="0.25">
      <c r="A91" s="45">
        <v>2</v>
      </c>
      <c r="B91" s="46" t="s">
        <v>39</v>
      </c>
      <c r="C91" s="116"/>
      <c r="D91" s="116"/>
      <c r="E91" s="116"/>
      <c r="F91" s="116"/>
      <c r="G91" s="116"/>
      <c r="H91" s="116"/>
      <c r="I91" s="116"/>
      <c r="J91" s="117"/>
      <c r="K91" s="118"/>
    </row>
    <row r="92" spans="1:11" x14ac:dyDescent="0.25">
      <c r="A92" s="45">
        <v>3</v>
      </c>
      <c r="B92" s="46" t="s">
        <v>40</v>
      </c>
      <c r="C92" s="116"/>
      <c r="D92" s="116"/>
      <c r="E92" s="116"/>
      <c r="F92" s="116"/>
      <c r="G92" s="116"/>
      <c r="H92" s="116"/>
      <c r="I92" s="116"/>
      <c r="J92" s="117"/>
      <c r="K92" s="118"/>
    </row>
    <row r="93" spans="1:11" x14ac:dyDescent="0.25">
      <c r="A93" s="45">
        <v>4</v>
      </c>
      <c r="B93" s="46" t="s">
        <v>41</v>
      </c>
      <c r="C93" s="116"/>
      <c r="D93" s="116"/>
      <c r="E93" s="116"/>
      <c r="F93" s="116"/>
      <c r="G93" s="116"/>
      <c r="H93" s="116"/>
      <c r="I93" s="116"/>
      <c r="J93" s="117"/>
      <c r="K93" s="118"/>
    </row>
    <row r="94" spans="1:11" x14ac:dyDescent="0.25">
      <c r="A94" s="45">
        <v>5</v>
      </c>
      <c r="B94" s="46" t="s">
        <v>42</v>
      </c>
      <c r="C94" s="116"/>
      <c r="D94" s="116"/>
      <c r="E94" s="116"/>
      <c r="F94" s="116"/>
      <c r="G94" s="116"/>
      <c r="H94" s="116"/>
      <c r="I94" s="116"/>
      <c r="J94" s="117"/>
      <c r="K94" s="118"/>
    </row>
    <row r="95" spans="1:11" x14ac:dyDescent="0.25">
      <c r="A95" s="45"/>
      <c r="B95" s="46" t="s">
        <v>43</v>
      </c>
      <c r="C95" s="116"/>
      <c r="D95" s="116"/>
      <c r="E95" s="116"/>
      <c r="F95" s="116"/>
      <c r="G95" s="116"/>
      <c r="H95" s="116"/>
      <c r="I95" s="116"/>
      <c r="J95" s="117"/>
      <c r="K95" s="118"/>
    </row>
    <row r="96" spans="1:11" x14ac:dyDescent="0.25">
      <c r="A96" s="45"/>
      <c r="B96" s="46" t="s">
        <v>44</v>
      </c>
      <c r="C96" s="116"/>
      <c r="D96" s="116"/>
      <c r="E96" s="116"/>
      <c r="F96" s="116"/>
      <c r="G96" s="116" t="s">
        <v>45</v>
      </c>
      <c r="H96" s="116"/>
      <c r="I96" s="116"/>
      <c r="J96" s="117"/>
      <c r="K96" s="118"/>
    </row>
    <row r="97" spans="1:11" x14ac:dyDescent="0.25">
      <c r="A97" s="45">
        <v>6</v>
      </c>
      <c r="B97" s="46" t="s">
        <v>46</v>
      </c>
      <c r="C97" s="116"/>
      <c r="D97" s="116"/>
      <c r="E97" s="116"/>
      <c r="F97" s="116"/>
      <c r="G97" s="116"/>
      <c r="H97" s="116"/>
      <c r="I97" s="116"/>
      <c r="J97" s="117"/>
      <c r="K97" s="118"/>
    </row>
    <row r="98" spans="1:11" x14ac:dyDescent="0.25">
      <c r="A98" s="45"/>
      <c r="B98" s="46" t="s">
        <v>43</v>
      </c>
      <c r="C98" s="116"/>
      <c r="D98" s="116"/>
      <c r="E98" s="116"/>
      <c r="F98" s="116"/>
      <c r="G98" s="116"/>
      <c r="H98" s="116"/>
      <c r="I98" s="116"/>
      <c r="J98" s="117"/>
      <c r="K98" s="118"/>
    </row>
    <row r="99" spans="1:11" x14ac:dyDescent="0.25">
      <c r="A99" s="45"/>
      <c r="B99" s="46" t="s">
        <v>44</v>
      </c>
      <c r="C99" s="116"/>
      <c r="D99" s="116"/>
      <c r="E99" s="116"/>
      <c r="F99" s="116"/>
      <c r="G99" s="116"/>
      <c r="H99" s="116"/>
      <c r="I99" s="116"/>
      <c r="J99" s="117"/>
      <c r="K99" s="118"/>
    </row>
    <row r="100" spans="1:11" x14ac:dyDescent="0.25">
      <c r="A100" s="45">
        <v>7</v>
      </c>
      <c r="B100" s="46" t="s">
        <v>47</v>
      </c>
      <c r="C100" s="116"/>
      <c r="D100" s="116"/>
      <c r="E100" s="116"/>
      <c r="F100" s="116"/>
      <c r="G100" s="116"/>
      <c r="H100" s="116"/>
      <c r="I100" s="116"/>
      <c r="J100" s="117"/>
      <c r="K100" s="118"/>
    </row>
    <row r="101" spans="1:11" x14ac:dyDescent="0.25">
      <c r="A101" s="45">
        <v>8</v>
      </c>
      <c r="B101" s="46" t="s">
        <v>48</v>
      </c>
      <c r="C101" s="119"/>
      <c r="D101" s="119"/>
      <c r="E101" s="119"/>
      <c r="F101" s="119"/>
      <c r="G101" s="119"/>
      <c r="H101" s="119"/>
      <c r="I101" s="119"/>
      <c r="J101" s="119"/>
      <c r="K101" s="119"/>
    </row>
    <row r="102" spans="1:11" ht="25.5" x14ac:dyDescent="0.25">
      <c r="A102" s="45">
        <v>9</v>
      </c>
      <c r="B102" s="46" t="s">
        <v>49</v>
      </c>
      <c r="C102" s="116">
        <v>81500000</v>
      </c>
      <c r="D102" s="116">
        <v>247153096.88999999</v>
      </c>
      <c r="E102" s="116">
        <v>328653096.88999999</v>
      </c>
      <c r="F102" s="116">
        <v>241658258.03</v>
      </c>
      <c r="G102" s="116">
        <v>241658258.03</v>
      </c>
      <c r="H102" s="116">
        <v>66216144.310000002</v>
      </c>
      <c r="I102" s="116">
        <v>66216144.310000002</v>
      </c>
      <c r="J102" s="117">
        <v>160158258.03</v>
      </c>
      <c r="K102" s="120">
        <v>2.9651320003680981</v>
      </c>
    </row>
    <row r="103" spans="1:11" ht="25.5" x14ac:dyDescent="0.25">
      <c r="A103" s="45"/>
      <c r="B103" s="46" t="s">
        <v>50</v>
      </c>
      <c r="C103" s="116">
        <v>326696119</v>
      </c>
      <c r="D103" s="116">
        <v>2349372.19</v>
      </c>
      <c r="E103" s="116">
        <v>329045491.19</v>
      </c>
      <c r="F103" s="116">
        <v>182919332.56999999</v>
      </c>
      <c r="G103" s="116">
        <v>182919332.56999999</v>
      </c>
      <c r="H103" s="116">
        <v>38009479.399999999</v>
      </c>
      <c r="I103" s="116">
        <v>38009479.399999999</v>
      </c>
      <c r="J103" s="117">
        <v>-143776786.43000001</v>
      </c>
      <c r="K103" s="120">
        <v>0.55990665922174609</v>
      </c>
    </row>
    <row r="104" spans="1:11" ht="15.75" thickBot="1" x14ac:dyDescent="0.3">
      <c r="A104" s="52">
        <v>10</v>
      </c>
      <c r="B104" s="53" t="s">
        <v>51</v>
      </c>
      <c r="C104" s="121"/>
      <c r="D104" s="121"/>
      <c r="E104" s="121"/>
      <c r="F104" s="121"/>
      <c r="G104" s="121"/>
      <c r="H104" s="121"/>
      <c r="I104" s="121"/>
      <c r="J104" s="122"/>
      <c r="K104" s="123"/>
    </row>
    <row r="105" spans="1:11" ht="15.75" thickBot="1" x14ac:dyDescent="0.3">
      <c r="A105" s="363" t="s">
        <v>52</v>
      </c>
      <c r="B105" s="364"/>
      <c r="C105" s="121">
        <v>408196119</v>
      </c>
      <c r="D105" s="121">
        <v>249502469.07999998</v>
      </c>
      <c r="E105" s="121">
        <v>657698588.07999992</v>
      </c>
      <c r="F105" s="121">
        <v>424577590.60000002</v>
      </c>
      <c r="G105" s="121">
        <v>424577590.60000002</v>
      </c>
      <c r="H105" s="121">
        <v>104225623.71000001</v>
      </c>
      <c r="I105" s="121">
        <v>104225623.71000001</v>
      </c>
      <c r="J105" s="121">
        <v>16381471.599999994</v>
      </c>
      <c r="K105" s="120">
        <v>1.0401313751834078</v>
      </c>
    </row>
    <row r="106" spans="1:11" ht="15.75" thickBot="1" x14ac:dyDescent="0.3">
      <c r="A106" s="57"/>
      <c r="B106" s="57"/>
      <c r="C106" s="124"/>
      <c r="D106" s="124"/>
      <c r="E106" s="124"/>
      <c r="F106" s="125"/>
      <c r="G106" s="126" t="s">
        <v>84</v>
      </c>
      <c r="H106" s="127"/>
      <c r="I106" s="127"/>
      <c r="J106" s="302">
        <v>160158258.03</v>
      </c>
      <c r="K106" s="128"/>
    </row>
    <row r="107" spans="1:11" x14ac:dyDescent="0.25">
      <c r="A107" s="63"/>
      <c r="B107" s="63"/>
      <c r="C107" s="129"/>
      <c r="D107" s="129"/>
      <c r="E107" s="129"/>
      <c r="F107" s="130"/>
      <c r="G107" s="131"/>
      <c r="H107" s="131"/>
      <c r="I107" s="131"/>
      <c r="J107" s="125"/>
      <c r="K107" s="131"/>
    </row>
    <row r="108" spans="1:11" x14ac:dyDescent="0.25">
      <c r="A108" s="63"/>
      <c r="B108" s="63"/>
      <c r="C108" s="129"/>
      <c r="D108" s="129"/>
      <c r="E108" s="129"/>
      <c r="F108" s="130"/>
      <c r="G108" s="131"/>
      <c r="H108" s="131"/>
      <c r="I108" s="131"/>
      <c r="J108" s="130"/>
      <c r="K108" s="131"/>
    </row>
    <row r="109" spans="1:11" x14ac:dyDescent="0.25">
      <c r="A109" s="63"/>
      <c r="B109" s="63"/>
      <c r="C109" s="129"/>
      <c r="D109" s="129"/>
      <c r="E109" s="129"/>
      <c r="F109" s="130"/>
      <c r="G109" s="131"/>
      <c r="H109" s="131"/>
      <c r="I109" s="131"/>
      <c r="J109" s="130" t="s">
        <v>54</v>
      </c>
      <c r="K109" s="131"/>
    </row>
    <row r="110" spans="1:11" x14ac:dyDescent="0.25">
      <c r="A110" s="63"/>
      <c r="B110" s="63"/>
      <c r="C110" s="129"/>
      <c r="D110" s="129"/>
      <c r="E110" s="129"/>
      <c r="F110" s="130"/>
      <c r="G110" s="131"/>
      <c r="H110" s="131"/>
      <c r="I110" s="131"/>
      <c r="J110" s="130"/>
      <c r="K110" s="131"/>
    </row>
    <row r="111" spans="1:11" x14ac:dyDescent="0.25">
      <c r="A111" s="63"/>
      <c r="B111" s="63"/>
      <c r="C111" s="129"/>
      <c r="D111" s="129"/>
      <c r="E111" s="129"/>
      <c r="F111" s="130"/>
      <c r="G111" s="131"/>
      <c r="H111" s="131"/>
      <c r="I111" s="131"/>
      <c r="J111" s="130"/>
      <c r="K111" s="131"/>
    </row>
    <row r="112" spans="1:11" x14ac:dyDescent="0.25">
      <c r="A112" s="63"/>
      <c r="B112" s="63"/>
      <c r="C112" s="129"/>
      <c r="D112" s="129"/>
      <c r="E112" s="129"/>
      <c r="F112" s="130"/>
      <c r="G112" s="131"/>
      <c r="H112" s="131"/>
      <c r="I112" s="131"/>
      <c r="J112" s="130"/>
      <c r="K112" s="131"/>
    </row>
    <row r="113" spans="1:11" x14ac:dyDescent="0.25">
      <c r="A113" s="63"/>
      <c r="B113" s="63"/>
      <c r="C113" s="129"/>
      <c r="D113" s="129"/>
      <c r="E113" s="129"/>
      <c r="F113" s="130"/>
      <c r="G113" s="131"/>
      <c r="H113" s="131"/>
      <c r="I113" s="131"/>
      <c r="J113" s="130"/>
      <c r="K113" s="131"/>
    </row>
    <row r="114" spans="1:11" x14ac:dyDescent="0.25">
      <c r="A114" s="63"/>
      <c r="B114" s="63"/>
      <c r="C114" s="129"/>
      <c r="D114" s="129"/>
      <c r="E114" s="129"/>
      <c r="F114" s="130"/>
      <c r="G114" s="131"/>
      <c r="H114" s="131"/>
      <c r="I114" s="131"/>
      <c r="J114" s="130"/>
      <c r="K114" s="131"/>
    </row>
    <row r="115" spans="1:11" ht="15.75" thickBot="1" x14ac:dyDescent="0.3">
      <c r="A115" s="63"/>
      <c r="B115" s="63"/>
      <c r="C115" s="129"/>
      <c r="D115" s="129"/>
      <c r="E115" s="129"/>
      <c r="F115" s="130"/>
      <c r="G115" s="131"/>
      <c r="H115" s="131"/>
      <c r="I115" s="131"/>
      <c r="J115" s="130"/>
      <c r="K115" s="131"/>
    </row>
    <row r="116" spans="1:11" ht="33.75" x14ac:dyDescent="0.25">
      <c r="A116" s="367" t="s">
        <v>22</v>
      </c>
      <c r="B116" s="368"/>
      <c r="C116" s="106" t="s">
        <v>23</v>
      </c>
      <c r="D116" s="106" t="s">
        <v>24</v>
      </c>
      <c r="E116" s="106" t="s">
        <v>25</v>
      </c>
      <c r="F116" s="108" t="s">
        <v>76</v>
      </c>
      <c r="G116" s="108" t="s">
        <v>77</v>
      </c>
      <c r="H116" s="108" t="s">
        <v>78</v>
      </c>
      <c r="I116" s="108" t="s">
        <v>79</v>
      </c>
      <c r="J116" s="109" t="s">
        <v>28</v>
      </c>
      <c r="K116" s="109" t="s">
        <v>29</v>
      </c>
    </row>
    <row r="117" spans="1:11" ht="15.75" thickBot="1" x14ac:dyDescent="0.3">
      <c r="A117" s="369"/>
      <c r="B117" s="370"/>
      <c r="C117" s="110" t="s">
        <v>30</v>
      </c>
      <c r="D117" s="110" t="s">
        <v>31</v>
      </c>
      <c r="E117" s="110" t="s">
        <v>32</v>
      </c>
      <c r="F117" s="112" t="s">
        <v>33</v>
      </c>
      <c r="G117" s="112" t="s">
        <v>34</v>
      </c>
      <c r="H117" s="112" t="s">
        <v>80</v>
      </c>
      <c r="I117" s="112" t="s">
        <v>81</v>
      </c>
      <c r="J117" s="113" t="s">
        <v>82</v>
      </c>
      <c r="K117" s="113" t="s">
        <v>83</v>
      </c>
    </row>
    <row r="118" spans="1:11" x14ac:dyDescent="0.25">
      <c r="A118" s="73" t="s">
        <v>57</v>
      </c>
      <c r="B118" s="74"/>
      <c r="C118" s="132"/>
      <c r="D118" s="132"/>
      <c r="E118" s="132"/>
      <c r="F118" s="132"/>
      <c r="G118" s="132"/>
      <c r="H118" s="132"/>
      <c r="I118" s="132"/>
      <c r="J118" s="133"/>
      <c r="K118" s="133"/>
    </row>
    <row r="119" spans="1:11" x14ac:dyDescent="0.25">
      <c r="A119" s="78" t="s">
        <v>58</v>
      </c>
      <c r="B119" s="79"/>
      <c r="C119" s="134"/>
      <c r="D119" s="134"/>
      <c r="E119" s="134"/>
      <c r="F119" s="134"/>
      <c r="G119" s="134"/>
      <c r="H119" s="134"/>
      <c r="I119" s="134"/>
      <c r="J119" s="135"/>
      <c r="K119" s="135"/>
    </row>
    <row r="120" spans="1:11" x14ac:dyDescent="0.25">
      <c r="A120" s="78" t="s">
        <v>40</v>
      </c>
      <c r="B120" s="79"/>
      <c r="C120" s="134"/>
      <c r="D120" s="134"/>
      <c r="E120" s="134"/>
      <c r="F120" s="134"/>
      <c r="G120" s="134"/>
      <c r="H120" s="134"/>
      <c r="I120" s="134"/>
      <c r="J120" s="135"/>
      <c r="K120" s="135"/>
    </row>
    <row r="121" spans="1:11" x14ac:dyDescent="0.25">
      <c r="A121" s="371" t="s">
        <v>41</v>
      </c>
      <c r="B121" s="372"/>
      <c r="C121" s="134"/>
      <c r="D121" s="134"/>
      <c r="E121" s="134"/>
      <c r="F121" s="134"/>
      <c r="G121" s="134"/>
      <c r="H121" s="134"/>
      <c r="I121" s="134"/>
      <c r="J121" s="135"/>
      <c r="K121" s="135"/>
    </row>
    <row r="122" spans="1:11" x14ac:dyDescent="0.25">
      <c r="A122" s="78" t="s">
        <v>42</v>
      </c>
      <c r="B122" s="79"/>
      <c r="C122" s="134"/>
      <c r="D122" s="134"/>
      <c r="E122" s="134"/>
      <c r="F122" s="134"/>
      <c r="G122" s="134"/>
      <c r="H122" s="134"/>
      <c r="I122" s="134"/>
      <c r="J122" s="135"/>
      <c r="K122" s="135"/>
    </row>
    <row r="123" spans="1:11" x14ac:dyDescent="0.25">
      <c r="A123" s="78" t="s">
        <v>59</v>
      </c>
      <c r="B123" s="79"/>
      <c r="C123" s="134"/>
      <c r="D123" s="134"/>
      <c r="E123" s="134"/>
      <c r="F123" s="134"/>
      <c r="G123" s="134"/>
      <c r="H123" s="134"/>
      <c r="I123" s="134"/>
      <c r="J123" s="135"/>
      <c r="K123" s="135"/>
    </row>
    <row r="124" spans="1:11" x14ac:dyDescent="0.25">
      <c r="A124" s="78" t="s">
        <v>60</v>
      </c>
      <c r="B124" s="79"/>
      <c r="C124" s="134"/>
      <c r="D124" s="134"/>
      <c r="E124" s="134"/>
      <c r="F124" s="134"/>
      <c r="G124" s="134"/>
      <c r="H124" s="134"/>
      <c r="I124" s="134"/>
      <c r="J124" s="135"/>
      <c r="K124" s="135"/>
    </row>
    <row r="125" spans="1:11" x14ac:dyDescent="0.25">
      <c r="A125" s="371" t="s">
        <v>46</v>
      </c>
      <c r="B125" s="372"/>
      <c r="C125" s="116"/>
      <c r="D125" s="116"/>
      <c r="E125" s="116"/>
      <c r="F125" s="116"/>
      <c r="G125" s="116"/>
      <c r="H125" s="116"/>
      <c r="I125" s="116"/>
      <c r="J125" s="117"/>
      <c r="K125" s="118"/>
    </row>
    <row r="126" spans="1:11" x14ac:dyDescent="0.25">
      <c r="A126" s="45"/>
      <c r="B126" s="46" t="s">
        <v>43</v>
      </c>
      <c r="C126" s="116"/>
      <c r="D126" s="116"/>
      <c r="E126" s="116"/>
      <c r="F126" s="116"/>
      <c r="G126" s="116"/>
      <c r="H126" s="116"/>
      <c r="I126" s="116"/>
      <c r="J126" s="117"/>
      <c r="K126" s="118"/>
    </row>
    <row r="127" spans="1:11" x14ac:dyDescent="0.25">
      <c r="A127" s="45"/>
      <c r="B127" s="46" t="s">
        <v>44</v>
      </c>
      <c r="C127" s="116"/>
      <c r="D127" s="116"/>
      <c r="E127" s="116"/>
      <c r="F127" s="116"/>
      <c r="G127" s="116"/>
      <c r="H127" s="116"/>
      <c r="I127" s="116"/>
      <c r="J127" s="117"/>
      <c r="K127" s="118"/>
    </row>
    <row r="128" spans="1:11" x14ac:dyDescent="0.25">
      <c r="A128" s="78" t="s">
        <v>48</v>
      </c>
      <c r="B128" s="79"/>
      <c r="C128" s="134"/>
      <c r="D128" s="134"/>
      <c r="E128" s="134"/>
      <c r="F128" s="134"/>
      <c r="G128" s="134"/>
      <c r="H128" s="134"/>
      <c r="I128" s="134"/>
      <c r="J128" s="135"/>
      <c r="K128" s="135"/>
    </row>
    <row r="129" spans="1:11" x14ac:dyDescent="0.25">
      <c r="A129" s="371" t="s">
        <v>61</v>
      </c>
      <c r="B129" s="372"/>
      <c r="C129" s="134"/>
      <c r="D129" s="134"/>
      <c r="E129" s="134"/>
      <c r="F129" s="134"/>
      <c r="G129" s="134"/>
      <c r="H129" s="134"/>
      <c r="I129" s="134"/>
      <c r="J129" s="135"/>
      <c r="K129" s="135"/>
    </row>
    <row r="130" spans="1:11" x14ac:dyDescent="0.25">
      <c r="A130" s="85" t="s">
        <v>62</v>
      </c>
      <c r="B130" s="86"/>
      <c r="C130" s="134"/>
      <c r="D130" s="134"/>
      <c r="E130" s="134"/>
      <c r="F130" s="134"/>
      <c r="G130" s="134"/>
      <c r="H130" s="134"/>
      <c r="I130" s="134"/>
      <c r="J130" s="135"/>
      <c r="K130" s="135"/>
    </row>
    <row r="131" spans="1:11" x14ac:dyDescent="0.25">
      <c r="A131" s="87" t="s">
        <v>63</v>
      </c>
      <c r="B131" s="88"/>
      <c r="C131" s="134"/>
      <c r="D131" s="134"/>
      <c r="E131" s="134"/>
      <c r="F131" s="134"/>
      <c r="G131" s="134"/>
      <c r="H131" s="134"/>
      <c r="I131" s="134"/>
      <c r="J131" s="135"/>
      <c r="K131" s="135"/>
    </row>
    <row r="132" spans="1:11" x14ac:dyDescent="0.25">
      <c r="A132" s="78"/>
      <c r="B132" s="79" t="s">
        <v>64</v>
      </c>
      <c r="C132" s="134"/>
      <c r="D132" s="134"/>
      <c r="E132" s="134"/>
      <c r="F132" s="134"/>
      <c r="G132" s="134"/>
      <c r="H132" s="134"/>
      <c r="I132" s="134"/>
      <c r="J132" s="135"/>
      <c r="K132" s="135"/>
    </row>
    <row r="133" spans="1:11" x14ac:dyDescent="0.25">
      <c r="A133" s="78"/>
      <c r="B133" s="79" t="s">
        <v>65</v>
      </c>
      <c r="C133" s="134"/>
      <c r="D133" s="134"/>
      <c r="E133" s="134"/>
      <c r="F133" s="134"/>
      <c r="G133" s="134"/>
      <c r="H133" s="134"/>
      <c r="I133" s="134"/>
      <c r="J133" s="135"/>
      <c r="K133" s="135"/>
    </row>
    <row r="134" spans="1:11" ht="25.5" x14ac:dyDescent="0.25">
      <c r="A134" s="78"/>
      <c r="B134" s="89" t="s">
        <v>66</v>
      </c>
      <c r="C134" s="116">
        <v>81500000</v>
      </c>
      <c r="D134" s="116">
        <v>247153096.88999999</v>
      </c>
      <c r="E134" s="116">
        <v>328653096.88999999</v>
      </c>
      <c r="F134" s="116">
        <v>241658258.03</v>
      </c>
      <c r="G134" s="116">
        <v>241658258.03</v>
      </c>
      <c r="H134" s="116">
        <v>66216144.310000002</v>
      </c>
      <c r="I134" s="116">
        <v>66216144.310000002</v>
      </c>
      <c r="J134" s="117">
        <v>160158258.03</v>
      </c>
      <c r="K134" s="120">
        <v>2.9651320003680981</v>
      </c>
    </row>
    <row r="135" spans="1:11" ht="25.5" x14ac:dyDescent="0.25">
      <c r="A135" s="78"/>
      <c r="B135" s="89" t="s">
        <v>67</v>
      </c>
      <c r="C135" s="116">
        <v>326696119</v>
      </c>
      <c r="D135" s="116">
        <v>2349372.19</v>
      </c>
      <c r="E135" s="116">
        <v>329045491.19</v>
      </c>
      <c r="F135" s="116">
        <v>182919332.56999999</v>
      </c>
      <c r="G135" s="116">
        <v>182919332.56999999</v>
      </c>
      <c r="H135" s="116">
        <v>38009479.399999999</v>
      </c>
      <c r="I135" s="116">
        <v>38009479.399999999</v>
      </c>
      <c r="J135" s="117">
        <v>-143776786.43000001</v>
      </c>
      <c r="K135" s="120">
        <v>0.55990665922174609</v>
      </c>
    </row>
    <row r="136" spans="1:11" x14ac:dyDescent="0.25">
      <c r="A136" s="78"/>
      <c r="B136" s="79"/>
      <c r="C136" s="134"/>
      <c r="D136" s="134"/>
      <c r="E136" s="134"/>
      <c r="F136" s="134"/>
      <c r="G136" s="134"/>
      <c r="H136" s="134"/>
      <c r="I136" s="134"/>
      <c r="J136" s="135"/>
      <c r="K136" s="135"/>
    </row>
    <row r="137" spans="1:11" x14ac:dyDescent="0.25">
      <c r="A137" s="85" t="s">
        <v>68</v>
      </c>
      <c r="B137" s="86"/>
      <c r="C137" s="134"/>
      <c r="D137" s="134"/>
      <c r="E137" s="134"/>
      <c r="F137" s="134"/>
      <c r="G137" s="134"/>
      <c r="H137" s="134"/>
      <c r="I137" s="134"/>
      <c r="J137" s="135"/>
      <c r="K137" s="135"/>
    </row>
    <row r="138" spans="1:11" x14ac:dyDescent="0.25">
      <c r="A138" s="85"/>
      <c r="B138" s="46" t="s">
        <v>51</v>
      </c>
      <c r="C138" s="134"/>
      <c r="D138" s="134"/>
      <c r="E138" s="134"/>
      <c r="F138" s="134"/>
      <c r="G138" s="134"/>
      <c r="H138" s="134"/>
      <c r="I138" s="134"/>
      <c r="J138" s="135"/>
      <c r="K138" s="135"/>
    </row>
    <row r="139" spans="1:11" ht="15.75" thickBot="1" x14ac:dyDescent="0.3">
      <c r="A139" s="90"/>
      <c r="B139" s="91"/>
      <c r="C139" s="136"/>
      <c r="D139" s="136"/>
      <c r="E139" s="136"/>
      <c r="F139" s="136"/>
      <c r="G139" s="136"/>
      <c r="H139" s="136"/>
      <c r="I139" s="136"/>
      <c r="J139" s="137"/>
      <c r="K139" s="137"/>
    </row>
    <row r="140" spans="1:11" ht="15.75" thickBot="1" x14ac:dyDescent="0.3">
      <c r="A140" s="363" t="s">
        <v>52</v>
      </c>
      <c r="B140" s="364"/>
      <c r="C140" s="121">
        <v>408196119</v>
      </c>
      <c r="D140" s="121">
        <v>249502469.07999998</v>
      </c>
      <c r="E140" s="121">
        <v>657698588.07999992</v>
      </c>
      <c r="F140" s="121">
        <v>424577590.60000002</v>
      </c>
      <c r="G140" s="121">
        <v>424577590.60000002</v>
      </c>
      <c r="H140" s="121">
        <v>104225623.71000001</v>
      </c>
      <c r="I140" s="121">
        <v>104225623.71000001</v>
      </c>
      <c r="J140" s="121">
        <v>16381471.600000024</v>
      </c>
      <c r="K140" s="120">
        <v>1.0401313751834078</v>
      </c>
    </row>
    <row r="141" spans="1:11" ht="15.75" thickBot="1" x14ac:dyDescent="0.3">
      <c r="A141" s="57"/>
      <c r="B141" s="57"/>
      <c r="C141" s="124"/>
      <c r="D141" s="124"/>
      <c r="E141" s="124"/>
      <c r="F141" s="138"/>
      <c r="G141" s="126" t="s">
        <v>84</v>
      </c>
      <c r="H141" s="127"/>
      <c r="I141" s="127"/>
      <c r="J141" s="302">
        <v>160158258.03</v>
      </c>
      <c r="K141" s="128"/>
    </row>
    <row r="142" spans="1:11" ht="15.75" x14ac:dyDescent="0.25">
      <c r="A142" s="96">
        <v>1</v>
      </c>
      <c r="B142" s="97" t="s">
        <v>69</v>
      </c>
      <c r="C142" s="139"/>
      <c r="D142" s="139"/>
      <c r="E142" s="139"/>
      <c r="F142" s="139"/>
      <c r="G142" s="139"/>
      <c r="H142" s="139"/>
      <c r="I142" s="139"/>
      <c r="J142" s="139"/>
      <c r="K142" s="139"/>
    </row>
    <row r="143" spans="1:11" x14ac:dyDescent="0.25">
      <c r="B143" s="97" t="s">
        <v>70</v>
      </c>
      <c r="C143" s="139"/>
      <c r="D143" s="139"/>
      <c r="E143" s="139"/>
      <c r="F143" s="139"/>
      <c r="G143" s="139"/>
      <c r="H143" s="139"/>
      <c r="I143" s="139"/>
      <c r="J143" s="139"/>
      <c r="K143" s="139"/>
    </row>
    <row r="144" spans="1:11" x14ac:dyDescent="0.25">
      <c r="A144" s="99"/>
      <c r="B144" s="97" t="s">
        <v>71</v>
      </c>
      <c r="C144" s="139"/>
      <c r="D144" s="139"/>
      <c r="E144" s="139"/>
      <c r="F144" s="139"/>
      <c r="G144" s="139"/>
      <c r="H144" s="139"/>
      <c r="I144" s="139"/>
      <c r="J144" s="139" t="s">
        <v>72</v>
      </c>
      <c r="K144" s="139"/>
    </row>
    <row r="152" spans="2:3" x14ac:dyDescent="0.2">
      <c r="B152" s="346" t="s">
        <v>267</v>
      </c>
      <c r="C152" s="347" t="s">
        <v>268</v>
      </c>
    </row>
    <row r="153" spans="2:3" x14ac:dyDescent="0.2">
      <c r="B153" s="346" t="s">
        <v>269</v>
      </c>
      <c r="C153" s="347" t="s">
        <v>270</v>
      </c>
    </row>
    <row r="154" spans="2:3" x14ac:dyDescent="0.2">
      <c r="B154" s="277"/>
      <c r="C154" s="348"/>
    </row>
    <row r="155" spans="2:3" x14ac:dyDescent="0.2">
      <c r="B155" s="350" t="s">
        <v>271</v>
      </c>
      <c r="C155" s="348"/>
    </row>
    <row r="156" spans="2:3" x14ac:dyDescent="0.2">
      <c r="B156" s="351" t="s">
        <v>272</v>
      </c>
      <c r="C156" s="348"/>
    </row>
  </sheetData>
  <mergeCells count="24">
    <mergeCell ref="A57:B57"/>
    <mergeCell ref="A2:I2"/>
    <mergeCell ref="A3:I3"/>
    <mergeCell ref="A4:I4"/>
    <mergeCell ref="A5:I5"/>
    <mergeCell ref="A6:I6"/>
    <mergeCell ref="A7:B8"/>
    <mergeCell ref="A26:B26"/>
    <mergeCell ref="A33:B34"/>
    <mergeCell ref="A38:B38"/>
    <mergeCell ref="A42:B42"/>
    <mergeCell ref="A46:B46"/>
    <mergeCell ref="A140:B140"/>
    <mergeCell ref="A81:K81"/>
    <mergeCell ref="A82:K82"/>
    <mergeCell ref="A83:J83"/>
    <mergeCell ref="A84:K84"/>
    <mergeCell ref="A85:K85"/>
    <mergeCell ref="A86:B87"/>
    <mergeCell ref="A105:B105"/>
    <mergeCell ref="A116:B117"/>
    <mergeCell ref="A121:B121"/>
    <mergeCell ref="A125:B125"/>
    <mergeCell ref="A129:B129"/>
  </mergeCells>
  <pageMargins left="0.15748031496062992" right="0.15748031496062992" top="0.74803149606299213" bottom="0.51181102362204722" header="0.31496062992125984" footer="0.31496062992125984"/>
  <pageSetup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94" workbookViewId="0">
      <selection activeCell="G74" sqref="G74"/>
    </sheetView>
  </sheetViews>
  <sheetFormatPr baseColWidth="10" defaultRowHeight="15" x14ac:dyDescent="0.25"/>
  <cols>
    <col min="1" max="1" width="19.140625" customWidth="1"/>
    <col min="2" max="2" width="41" customWidth="1"/>
    <col min="3" max="3" width="14.140625" bestFit="1" customWidth="1"/>
    <col min="4" max="4" width="16.5703125" bestFit="1" customWidth="1"/>
    <col min="7" max="7" width="29.42578125" bestFit="1" customWidth="1"/>
    <col min="8" max="8" width="15.140625" bestFit="1" customWidth="1"/>
  </cols>
  <sheetData>
    <row r="1" spans="1:8" s="140" customFormat="1" x14ac:dyDescent="0.25">
      <c r="A1" s="140" t="s">
        <v>86</v>
      </c>
    </row>
    <row r="2" spans="1:8" x14ac:dyDescent="0.25">
      <c r="A2" s="365" t="s">
        <v>0</v>
      </c>
      <c r="B2" s="365"/>
      <c r="C2" s="365"/>
      <c r="D2" s="365"/>
    </row>
    <row r="3" spans="1:8" x14ac:dyDescent="0.25">
      <c r="A3" s="365" t="s">
        <v>1</v>
      </c>
      <c r="B3" s="365"/>
      <c r="C3" s="365"/>
      <c r="D3" s="365"/>
    </row>
    <row r="4" spans="1:8" x14ac:dyDescent="0.25">
      <c r="A4" s="365" t="s">
        <v>2</v>
      </c>
      <c r="B4" s="365"/>
      <c r="C4" s="365"/>
      <c r="D4" s="365"/>
    </row>
    <row r="5" spans="1:8" x14ac:dyDescent="0.25">
      <c r="A5" s="365" t="s">
        <v>3</v>
      </c>
      <c r="B5" s="365"/>
      <c r="C5" s="365"/>
      <c r="D5" s="365"/>
    </row>
    <row r="6" spans="1:8" ht="15.75" thickBot="1" x14ac:dyDescent="0.3">
      <c r="A6" s="366" t="s">
        <v>4</v>
      </c>
      <c r="B6" s="366"/>
      <c r="C6" s="366"/>
      <c r="D6" s="366"/>
    </row>
    <row r="7" spans="1:8" ht="15.75" thickBot="1" x14ac:dyDescent="0.3">
      <c r="A7" s="380" t="s">
        <v>5</v>
      </c>
      <c r="B7" s="381"/>
      <c r="C7" s="10"/>
      <c r="D7" s="26">
        <v>67854231.680000007</v>
      </c>
    </row>
    <row r="8" spans="1:8" x14ac:dyDescent="0.25">
      <c r="A8" s="11"/>
      <c r="B8" s="11"/>
      <c r="C8" s="12"/>
      <c r="D8" s="12"/>
    </row>
    <row r="9" spans="1:8" ht="15.75" thickBot="1" x14ac:dyDescent="0.3">
      <c r="A9" s="14" t="s">
        <v>6</v>
      </c>
      <c r="B9" s="14"/>
      <c r="C9" s="15"/>
      <c r="D9" s="15"/>
    </row>
    <row r="10" spans="1:8" ht="15.75" thickBot="1" x14ac:dyDescent="0.3">
      <c r="A10" s="16" t="s">
        <v>7</v>
      </c>
      <c r="B10" s="17"/>
      <c r="C10" s="18"/>
      <c r="D10" s="27">
        <v>801035.09</v>
      </c>
    </row>
    <row r="11" spans="1:8" x14ac:dyDescent="0.25">
      <c r="A11" s="3"/>
      <c r="B11" s="6" t="s">
        <v>8</v>
      </c>
      <c r="C11" s="24"/>
      <c r="D11" s="1"/>
    </row>
    <row r="12" spans="1:8" ht="25.5" x14ac:dyDescent="0.25">
      <c r="A12" s="3"/>
      <c r="B12" s="6" t="s">
        <v>9</v>
      </c>
      <c r="C12" s="24"/>
      <c r="D12" s="1"/>
      <c r="G12" s="359"/>
      <c r="H12" s="359"/>
    </row>
    <row r="13" spans="1:8" x14ac:dyDescent="0.25">
      <c r="A13" s="5"/>
      <c r="B13" s="6" t="s">
        <v>10</v>
      </c>
      <c r="C13" s="24"/>
      <c r="D13" s="1"/>
      <c r="G13" s="359"/>
      <c r="H13" s="359"/>
    </row>
    <row r="14" spans="1:8" x14ac:dyDescent="0.25">
      <c r="A14" s="5"/>
      <c r="B14" s="6" t="s">
        <v>11</v>
      </c>
      <c r="C14" s="24">
        <v>801035.09</v>
      </c>
      <c r="D14" s="1"/>
      <c r="G14" s="359"/>
      <c r="H14" s="359"/>
    </row>
    <row r="15" spans="1:8" ht="15.75" thickBot="1" x14ac:dyDescent="0.3">
      <c r="A15" s="19" t="s">
        <v>12</v>
      </c>
      <c r="B15" s="20"/>
      <c r="C15" s="25">
        <v>801035.09</v>
      </c>
      <c r="D15" s="7"/>
      <c r="G15" s="359"/>
      <c r="H15" s="360"/>
    </row>
    <row r="16" spans="1:8" x14ac:dyDescent="0.25">
      <c r="A16" s="5"/>
      <c r="B16" s="6"/>
      <c r="C16" s="8"/>
      <c r="D16" s="1"/>
      <c r="G16" s="359"/>
      <c r="H16" s="360"/>
    </row>
    <row r="17" spans="1:8" ht="15.75" thickBot="1" x14ac:dyDescent="0.3">
      <c r="A17" s="13" t="s">
        <v>13</v>
      </c>
      <c r="B17" s="4"/>
      <c r="C17" s="8"/>
      <c r="D17" s="1"/>
      <c r="F17" s="29"/>
      <c r="G17" s="361"/>
      <c r="H17" s="362"/>
    </row>
    <row r="18" spans="1:8" ht="15.75" thickBot="1" x14ac:dyDescent="0.3">
      <c r="A18" s="16" t="s">
        <v>14</v>
      </c>
      <c r="B18" s="17"/>
      <c r="C18" s="18"/>
      <c r="D18" s="9">
        <v>0</v>
      </c>
      <c r="G18" s="359"/>
      <c r="H18" s="359"/>
    </row>
    <row r="19" spans="1:8" x14ac:dyDescent="0.25">
      <c r="A19" s="5"/>
      <c r="B19" s="6" t="s">
        <v>15</v>
      </c>
      <c r="C19" s="8"/>
      <c r="D19" s="1"/>
      <c r="G19" s="359"/>
      <c r="H19" s="359"/>
    </row>
    <row r="20" spans="1:8" x14ac:dyDescent="0.25">
      <c r="A20" s="5"/>
      <c r="B20" s="6" t="s">
        <v>16</v>
      </c>
      <c r="C20" s="8"/>
      <c r="D20" s="1"/>
    </row>
    <row r="21" spans="1:8" x14ac:dyDescent="0.25">
      <c r="A21" s="5"/>
      <c r="B21" s="6" t="s">
        <v>17</v>
      </c>
      <c r="C21" s="8"/>
      <c r="D21" s="1"/>
    </row>
    <row r="22" spans="1:8" x14ac:dyDescent="0.25">
      <c r="A22" s="2" t="s">
        <v>18</v>
      </c>
      <c r="B22" s="6"/>
      <c r="C22" s="8">
        <v>0</v>
      </c>
      <c r="D22" s="1"/>
    </row>
    <row r="23" spans="1:8" ht="15.75" thickBot="1" x14ac:dyDescent="0.3">
      <c r="A23" s="5"/>
      <c r="B23" s="6"/>
      <c r="C23" s="1"/>
      <c r="D23" s="1"/>
    </row>
    <row r="24" spans="1:8" ht="15.75" thickBot="1" x14ac:dyDescent="0.3">
      <c r="A24" s="21" t="s">
        <v>19</v>
      </c>
      <c r="B24" s="22"/>
      <c r="C24" s="23"/>
      <c r="D24" s="28">
        <f>+D7+D10-D18</f>
        <v>68655266.770000011</v>
      </c>
    </row>
    <row r="31" spans="1:8" x14ac:dyDescent="0.25">
      <c r="A31" s="379" t="s">
        <v>267</v>
      </c>
      <c r="B31" s="379"/>
      <c r="C31" s="347" t="s">
        <v>268</v>
      </c>
    </row>
    <row r="32" spans="1:8" ht="31.5" customHeight="1" x14ac:dyDescent="0.25">
      <c r="A32" s="346" t="s">
        <v>269</v>
      </c>
      <c r="C32" s="379" t="s">
        <v>270</v>
      </c>
      <c r="D32" s="379"/>
    </row>
    <row r="33" spans="1:4" x14ac:dyDescent="0.25">
      <c r="A33" s="355" t="s">
        <v>271</v>
      </c>
      <c r="B33" s="277"/>
      <c r="C33" s="348"/>
    </row>
    <row r="34" spans="1:4" x14ac:dyDescent="0.25">
      <c r="A34" s="356" t="s">
        <v>273</v>
      </c>
      <c r="C34" s="348"/>
    </row>
    <row r="35" spans="1:4" x14ac:dyDescent="0.25">
      <c r="A35" s="351"/>
      <c r="C35" s="348"/>
    </row>
    <row r="44" spans="1:4" s="140" customFormat="1" x14ac:dyDescent="0.25">
      <c r="A44" s="140" t="s">
        <v>88</v>
      </c>
    </row>
    <row r="46" spans="1:4" x14ac:dyDescent="0.25">
      <c r="A46" s="365" t="s">
        <v>0</v>
      </c>
      <c r="B46" s="365"/>
      <c r="C46" s="365"/>
      <c r="D46" s="365"/>
    </row>
    <row r="47" spans="1:4" x14ac:dyDescent="0.25">
      <c r="A47" s="365" t="s">
        <v>1</v>
      </c>
      <c r="B47" s="365"/>
      <c r="C47" s="365"/>
      <c r="D47" s="365"/>
    </row>
    <row r="48" spans="1:4" x14ac:dyDescent="0.25">
      <c r="A48" s="365" t="s">
        <v>2</v>
      </c>
      <c r="B48" s="365"/>
      <c r="C48" s="365"/>
      <c r="D48" s="365"/>
    </row>
    <row r="49" spans="1:8" x14ac:dyDescent="0.25">
      <c r="A49" s="365" t="s">
        <v>85</v>
      </c>
      <c r="B49" s="365"/>
      <c r="C49" s="365"/>
      <c r="D49" s="365"/>
    </row>
    <row r="50" spans="1:8" ht="15.75" thickBot="1" x14ac:dyDescent="0.3">
      <c r="A50" s="366" t="s">
        <v>4</v>
      </c>
      <c r="B50" s="366"/>
      <c r="C50" s="366"/>
      <c r="D50" s="366"/>
    </row>
    <row r="51" spans="1:8" ht="15.75" thickBot="1" x14ac:dyDescent="0.3">
      <c r="A51" s="380" t="s">
        <v>5</v>
      </c>
      <c r="B51" s="381"/>
      <c r="C51" s="10"/>
      <c r="D51" s="26">
        <v>320351966.88999999</v>
      </c>
    </row>
    <row r="52" spans="1:8" x14ac:dyDescent="0.25">
      <c r="A52" s="11"/>
      <c r="B52" s="11"/>
      <c r="C52" s="12"/>
      <c r="D52" s="12"/>
    </row>
    <row r="53" spans="1:8" ht="15.75" thickBot="1" x14ac:dyDescent="0.3">
      <c r="A53" s="14" t="s">
        <v>6</v>
      </c>
      <c r="B53" s="14"/>
      <c r="C53" s="15"/>
      <c r="D53" s="15"/>
    </row>
    <row r="54" spans="1:8" ht="15.75" thickBot="1" x14ac:dyDescent="0.3">
      <c r="A54" s="16" t="s">
        <v>7</v>
      </c>
      <c r="B54" s="17"/>
      <c r="C54" s="18"/>
      <c r="D54" s="27">
        <f>+C59</f>
        <v>1653791.02</v>
      </c>
    </row>
    <row r="55" spans="1:8" x14ac:dyDescent="0.25">
      <c r="A55" s="3"/>
      <c r="B55" s="6" t="s">
        <v>8</v>
      </c>
      <c r="C55" s="24"/>
      <c r="D55" s="1"/>
    </row>
    <row r="56" spans="1:8" ht="25.5" x14ac:dyDescent="0.25">
      <c r="A56" s="3"/>
      <c r="B56" s="6" t="s">
        <v>9</v>
      </c>
      <c r="C56" s="24"/>
      <c r="D56" s="1"/>
    </row>
    <row r="57" spans="1:8" x14ac:dyDescent="0.25">
      <c r="A57" s="5"/>
      <c r="B57" s="6" t="s">
        <v>10</v>
      </c>
      <c r="C57" s="24"/>
      <c r="D57" s="1"/>
    </row>
    <row r="58" spans="1:8" x14ac:dyDescent="0.25">
      <c r="A58" s="5"/>
      <c r="B58" s="6" t="s">
        <v>11</v>
      </c>
      <c r="C58" s="24">
        <v>1653791.02</v>
      </c>
      <c r="D58" s="1"/>
      <c r="G58" s="359"/>
      <c r="H58" s="359"/>
    </row>
    <row r="59" spans="1:8" ht="15.75" thickBot="1" x14ac:dyDescent="0.3">
      <c r="A59" s="19" t="s">
        <v>12</v>
      </c>
      <c r="B59" s="20"/>
      <c r="C59" s="25">
        <f>+C58</f>
        <v>1653791.02</v>
      </c>
      <c r="D59" s="7"/>
      <c r="G59" s="359"/>
      <c r="H59" s="359"/>
    </row>
    <row r="60" spans="1:8" x14ac:dyDescent="0.25">
      <c r="A60" s="5"/>
      <c r="B60" s="6"/>
      <c r="C60" s="8"/>
      <c r="D60" s="1"/>
      <c r="G60" s="359"/>
      <c r="H60" s="360"/>
    </row>
    <row r="61" spans="1:8" ht="15.75" thickBot="1" x14ac:dyDescent="0.3">
      <c r="A61" s="13" t="s">
        <v>13</v>
      </c>
      <c r="B61" s="4"/>
      <c r="C61" s="8"/>
      <c r="D61" s="1"/>
      <c r="G61" s="359"/>
      <c r="H61" s="360"/>
    </row>
    <row r="62" spans="1:8" ht="15.75" thickBot="1" x14ac:dyDescent="0.3">
      <c r="A62" s="16" t="s">
        <v>14</v>
      </c>
      <c r="B62" s="17"/>
      <c r="C62" s="18"/>
      <c r="D62" s="9">
        <f>+C66</f>
        <v>0</v>
      </c>
      <c r="G62" s="361"/>
      <c r="H62" s="362"/>
    </row>
    <row r="63" spans="1:8" x14ac:dyDescent="0.25">
      <c r="A63" s="5"/>
      <c r="B63" s="6" t="s">
        <v>15</v>
      </c>
      <c r="C63" s="8"/>
      <c r="D63" s="1"/>
      <c r="G63" s="359"/>
      <c r="H63" s="359"/>
    </row>
    <row r="64" spans="1:8" x14ac:dyDescent="0.25">
      <c r="A64" s="5"/>
      <c r="B64" s="6" t="s">
        <v>16</v>
      </c>
      <c r="C64" s="8"/>
      <c r="D64" s="1"/>
      <c r="G64" s="359"/>
      <c r="H64" s="359"/>
    </row>
    <row r="65" spans="1:4" x14ac:dyDescent="0.25">
      <c r="A65" s="5"/>
      <c r="B65" s="6" t="s">
        <v>17</v>
      </c>
      <c r="C65" s="8"/>
      <c r="D65" s="1"/>
    </row>
    <row r="66" spans="1:4" x14ac:dyDescent="0.25">
      <c r="A66" s="2" t="s">
        <v>18</v>
      </c>
      <c r="B66" s="6"/>
      <c r="C66" s="8">
        <f>SUM(C63:C65)</f>
        <v>0</v>
      </c>
      <c r="D66" s="1"/>
    </row>
    <row r="67" spans="1:4" ht="15.75" thickBot="1" x14ac:dyDescent="0.3">
      <c r="A67" s="5"/>
      <c r="B67" s="6"/>
      <c r="C67" s="1"/>
      <c r="D67" s="1"/>
    </row>
    <row r="68" spans="1:4" ht="15.75" thickBot="1" x14ac:dyDescent="0.3">
      <c r="A68" s="21" t="s">
        <v>19</v>
      </c>
      <c r="B68" s="22"/>
      <c r="C68" s="23"/>
      <c r="D68" s="28">
        <f>+D51+D54-D62</f>
        <v>322005757.90999997</v>
      </c>
    </row>
    <row r="73" spans="1:4" x14ac:dyDescent="0.25">
      <c r="A73" s="379" t="s">
        <v>267</v>
      </c>
      <c r="B73" s="379"/>
      <c r="C73" s="347" t="s">
        <v>268</v>
      </c>
    </row>
    <row r="74" spans="1:4" ht="27" customHeight="1" x14ac:dyDescent="0.25">
      <c r="A74" s="346" t="s">
        <v>269</v>
      </c>
      <c r="C74" s="379" t="s">
        <v>270</v>
      </c>
      <c r="D74" s="379"/>
    </row>
    <row r="75" spans="1:4" x14ac:dyDescent="0.25">
      <c r="A75" s="355" t="s">
        <v>271</v>
      </c>
      <c r="B75" s="277"/>
      <c r="C75" s="348"/>
    </row>
    <row r="76" spans="1:4" x14ac:dyDescent="0.25">
      <c r="A76" s="356" t="s">
        <v>273</v>
      </c>
      <c r="C76" s="348"/>
    </row>
    <row r="79" spans="1:4" s="140" customFormat="1" x14ac:dyDescent="0.25">
      <c r="A79" s="140" t="s">
        <v>89</v>
      </c>
    </row>
    <row r="81" spans="1:4" x14ac:dyDescent="0.25">
      <c r="A81" s="365" t="s">
        <v>0</v>
      </c>
      <c r="B81" s="365"/>
      <c r="C81" s="365"/>
      <c r="D81" s="365"/>
    </row>
    <row r="82" spans="1:4" x14ac:dyDescent="0.25">
      <c r="A82" s="365" t="s">
        <v>1</v>
      </c>
      <c r="B82" s="365"/>
      <c r="C82" s="365"/>
      <c r="D82" s="365"/>
    </row>
    <row r="83" spans="1:4" x14ac:dyDescent="0.25">
      <c r="A83" s="365" t="s">
        <v>2</v>
      </c>
      <c r="B83" s="365"/>
      <c r="C83" s="365"/>
      <c r="D83" s="365"/>
    </row>
    <row r="84" spans="1:4" x14ac:dyDescent="0.25">
      <c r="A84" s="365" t="s">
        <v>87</v>
      </c>
      <c r="B84" s="365"/>
      <c r="C84" s="365"/>
      <c r="D84" s="365"/>
    </row>
    <row r="85" spans="1:4" ht="15.75" thickBot="1" x14ac:dyDescent="0.3">
      <c r="A85" s="366" t="s">
        <v>4</v>
      </c>
      <c r="B85" s="366"/>
      <c r="C85" s="366"/>
      <c r="D85" s="366"/>
    </row>
    <row r="86" spans="1:4" ht="15.75" thickBot="1" x14ac:dyDescent="0.3">
      <c r="A86" s="380" t="s">
        <v>5</v>
      </c>
      <c r="B86" s="381"/>
      <c r="C86" s="10"/>
      <c r="D86" s="26">
        <v>424577590.60000002</v>
      </c>
    </row>
    <row r="87" spans="1:4" x14ac:dyDescent="0.25">
      <c r="A87" s="11"/>
      <c r="B87" s="11"/>
      <c r="C87" s="12"/>
      <c r="D87" s="12"/>
    </row>
    <row r="88" spans="1:4" ht="15.75" thickBot="1" x14ac:dyDescent="0.3">
      <c r="A88" s="14" t="s">
        <v>6</v>
      </c>
      <c r="B88" s="14"/>
      <c r="C88" s="15"/>
      <c r="D88" s="15"/>
    </row>
    <row r="89" spans="1:4" ht="15.75" thickBot="1" x14ac:dyDescent="0.3">
      <c r="A89" s="16" t="s">
        <v>7</v>
      </c>
      <c r="B89" s="17"/>
      <c r="C89" s="18"/>
      <c r="D89" s="27">
        <f>+C94</f>
        <v>2291239.87</v>
      </c>
    </row>
    <row r="90" spans="1:4" x14ac:dyDescent="0.25">
      <c r="A90" s="3"/>
      <c r="B90" s="6" t="s">
        <v>8</v>
      </c>
      <c r="C90" s="24"/>
      <c r="D90" s="1"/>
    </row>
    <row r="91" spans="1:4" ht="25.5" x14ac:dyDescent="0.25">
      <c r="A91" s="3"/>
      <c r="B91" s="6" t="s">
        <v>9</v>
      </c>
      <c r="C91" s="24"/>
      <c r="D91" s="1"/>
    </row>
    <row r="92" spans="1:4" x14ac:dyDescent="0.25">
      <c r="A92" s="5"/>
      <c r="B92" s="6" t="s">
        <v>10</v>
      </c>
      <c r="C92" s="24"/>
      <c r="D92" s="1"/>
    </row>
    <row r="93" spans="1:4" x14ac:dyDescent="0.25">
      <c r="A93" s="5"/>
      <c r="B93" s="6" t="s">
        <v>11</v>
      </c>
      <c r="C93" s="24">
        <v>2291239.87</v>
      </c>
      <c r="D93" s="1"/>
    </row>
    <row r="94" spans="1:4" ht="15.75" thickBot="1" x14ac:dyDescent="0.3">
      <c r="A94" s="19" t="s">
        <v>12</v>
      </c>
      <c r="B94" s="20"/>
      <c r="C94" s="25">
        <f>+C93</f>
        <v>2291239.87</v>
      </c>
      <c r="D94" s="7"/>
    </row>
    <row r="95" spans="1:4" x14ac:dyDescent="0.25">
      <c r="A95" s="5"/>
      <c r="B95" s="6"/>
      <c r="C95" s="8"/>
      <c r="D95" s="1"/>
    </row>
    <row r="96" spans="1:4" ht="15.75" thickBot="1" x14ac:dyDescent="0.3">
      <c r="A96" s="13" t="s">
        <v>13</v>
      </c>
      <c r="B96" s="4"/>
      <c r="C96" s="8"/>
      <c r="D96" s="1"/>
    </row>
    <row r="97" spans="1:4" ht="15.75" thickBot="1" x14ac:dyDescent="0.3">
      <c r="A97" s="16" t="s">
        <v>14</v>
      </c>
      <c r="B97" s="17"/>
      <c r="C97" s="18"/>
      <c r="D97" s="9">
        <f>+C101</f>
        <v>0</v>
      </c>
    </row>
    <row r="98" spans="1:4" x14ac:dyDescent="0.25">
      <c r="A98" s="5"/>
      <c r="B98" s="6" t="s">
        <v>15</v>
      </c>
      <c r="C98" s="8"/>
      <c r="D98" s="1"/>
    </row>
    <row r="99" spans="1:4" x14ac:dyDescent="0.25">
      <c r="A99" s="5"/>
      <c r="B99" s="6" t="s">
        <v>16</v>
      </c>
      <c r="C99" s="8"/>
      <c r="D99" s="1"/>
    </row>
    <row r="100" spans="1:4" x14ac:dyDescent="0.25">
      <c r="A100" s="5"/>
      <c r="B100" s="6" t="s">
        <v>17</v>
      </c>
      <c r="C100" s="8"/>
      <c r="D100" s="1"/>
    </row>
    <row r="101" spans="1:4" x14ac:dyDescent="0.25">
      <c r="A101" s="2" t="s">
        <v>18</v>
      </c>
      <c r="B101" s="6"/>
      <c r="C101" s="8">
        <f>SUM(C98:C100)</f>
        <v>0</v>
      </c>
      <c r="D101" s="1"/>
    </row>
    <row r="102" spans="1:4" ht="15.75" thickBot="1" x14ac:dyDescent="0.3">
      <c r="A102" s="5"/>
      <c r="B102" s="6"/>
      <c r="C102" s="1"/>
      <c r="D102" s="1"/>
    </row>
    <row r="103" spans="1:4" ht="15.75" thickBot="1" x14ac:dyDescent="0.3">
      <c r="A103" s="21" t="s">
        <v>19</v>
      </c>
      <c r="B103" s="22"/>
      <c r="C103" s="23"/>
      <c r="D103" s="28">
        <f>+D86+C94-D97</f>
        <v>426868830.47000003</v>
      </c>
    </row>
    <row r="110" spans="1:4" x14ac:dyDescent="0.25">
      <c r="A110" s="379" t="s">
        <v>267</v>
      </c>
      <c r="B110" s="379"/>
      <c r="C110" s="347" t="s">
        <v>268</v>
      </c>
    </row>
    <row r="111" spans="1:4" ht="34.5" customHeight="1" x14ac:dyDescent="0.25">
      <c r="A111" s="346" t="s">
        <v>269</v>
      </c>
      <c r="C111" s="379" t="s">
        <v>270</v>
      </c>
      <c r="D111" s="379"/>
    </row>
    <row r="112" spans="1:4" x14ac:dyDescent="0.25">
      <c r="A112" s="355" t="s">
        <v>271</v>
      </c>
      <c r="B112" s="277"/>
      <c r="C112" s="348"/>
    </row>
    <row r="113" spans="1:1" x14ac:dyDescent="0.25">
      <c r="A113" s="356" t="s">
        <v>273</v>
      </c>
    </row>
  </sheetData>
  <mergeCells count="24">
    <mergeCell ref="A83:D83"/>
    <mergeCell ref="A84:D84"/>
    <mergeCell ref="A7:B7"/>
    <mergeCell ref="A2:D2"/>
    <mergeCell ref="A4:D4"/>
    <mergeCell ref="A3:D3"/>
    <mergeCell ref="A5:D5"/>
    <mergeCell ref="A6:D6"/>
    <mergeCell ref="C111:D111"/>
    <mergeCell ref="C32:D32"/>
    <mergeCell ref="A31:B31"/>
    <mergeCell ref="A73:B73"/>
    <mergeCell ref="C74:D74"/>
    <mergeCell ref="A110:B110"/>
    <mergeCell ref="A46:D46"/>
    <mergeCell ref="A47:D47"/>
    <mergeCell ref="A48:D48"/>
    <mergeCell ref="A49:D49"/>
    <mergeCell ref="A50:D50"/>
    <mergeCell ref="A85:D85"/>
    <mergeCell ref="A86:B86"/>
    <mergeCell ref="A51:B51"/>
    <mergeCell ref="A81:D81"/>
    <mergeCell ref="A82:D82"/>
  </mergeCells>
  <pageMargins left="0.19" right="0.13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4"/>
  <sheetViews>
    <sheetView workbookViewId="0">
      <selection activeCell="D27" sqref="D27"/>
    </sheetView>
  </sheetViews>
  <sheetFormatPr baseColWidth="10" defaultRowHeight="15" x14ac:dyDescent="0.25"/>
  <cols>
    <col min="2" max="2" width="54.140625" customWidth="1"/>
    <col min="3" max="3" width="12.85546875" bestFit="1" customWidth="1"/>
    <col min="4" max="4" width="26.5703125" customWidth="1"/>
  </cols>
  <sheetData>
    <row r="2" spans="1:4" s="140" customFormat="1" x14ac:dyDescent="0.25">
      <c r="A2" s="140" t="s">
        <v>233</v>
      </c>
      <c r="B2" s="140" t="s">
        <v>90</v>
      </c>
    </row>
    <row r="3" spans="1:4" x14ac:dyDescent="0.25">
      <c r="A3" s="384" t="s">
        <v>0</v>
      </c>
      <c r="B3" s="384"/>
      <c r="C3" s="384"/>
      <c r="D3" s="384"/>
    </row>
    <row r="4" spans="1:4" x14ac:dyDescent="0.25">
      <c r="A4" s="382" t="s">
        <v>91</v>
      </c>
      <c r="B4" s="382"/>
      <c r="C4" s="382"/>
      <c r="D4" s="382"/>
    </row>
    <row r="5" spans="1:4" x14ac:dyDescent="0.25">
      <c r="A5" s="382" t="s">
        <v>2</v>
      </c>
      <c r="B5" s="382"/>
      <c r="C5" s="382"/>
      <c r="D5" s="382"/>
    </row>
    <row r="6" spans="1:4" x14ac:dyDescent="0.25">
      <c r="A6" s="382" t="s">
        <v>92</v>
      </c>
      <c r="B6" s="382"/>
      <c r="C6" s="382"/>
      <c r="D6" s="382"/>
    </row>
    <row r="7" spans="1:4" ht="15.75" thickBot="1" x14ac:dyDescent="0.3">
      <c r="A7" s="383" t="s">
        <v>4</v>
      </c>
      <c r="B7" s="383"/>
      <c r="C7" s="383"/>
      <c r="D7" s="383"/>
    </row>
    <row r="8" spans="1:4" x14ac:dyDescent="0.25">
      <c r="A8" s="141"/>
      <c r="B8" s="142"/>
      <c r="C8" s="143">
        <v>2015</v>
      </c>
      <c r="D8" s="144">
        <v>2014</v>
      </c>
    </row>
    <row r="9" spans="1:4" x14ac:dyDescent="0.25">
      <c r="A9" s="145" t="s">
        <v>93</v>
      </c>
      <c r="B9" s="146"/>
      <c r="C9" s="147">
        <v>0</v>
      </c>
      <c r="D9" s="148"/>
    </row>
    <row r="10" spans="1:4" x14ac:dyDescent="0.25">
      <c r="A10" s="149" t="s">
        <v>94</v>
      </c>
      <c r="B10" s="150"/>
      <c r="C10" s="151"/>
      <c r="D10" s="152"/>
    </row>
    <row r="11" spans="1:4" x14ac:dyDescent="0.25">
      <c r="A11" s="153"/>
      <c r="B11" s="154" t="s">
        <v>38</v>
      </c>
      <c r="C11" s="151"/>
      <c r="D11" s="148"/>
    </row>
    <row r="12" spans="1:4" x14ac:dyDescent="0.25">
      <c r="A12" s="153"/>
      <c r="B12" s="154" t="s">
        <v>39</v>
      </c>
      <c r="C12" s="151"/>
      <c r="D12" s="148"/>
    </row>
    <row r="13" spans="1:4" x14ac:dyDescent="0.25">
      <c r="A13" s="153"/>
      <c r="B13" s="154" t="s">
        <v>95</v>
      </c>
      <c r="C13" s="151"/>
      <c r="D13" s="152"/>
    </row>
    <row r="14" spans="1:4" x14ac:dyDescent="0.25">
      <c r="A14" s="153"/>
      <c r="B14" s="154" t="s">
        <v>41</v>
      </c>
      <c r="C14" s="151"/>
      <c r="D14" s="152"/>
    </row>
    <row r="15" spans="1:4" x14ac:dyDescent="0.25">
      <c r="A15" s="153"/>
      <c r="B15" s="154" t="s">
        <v>96</v>
      </c>
      <c r="C15" s="151"/>
      <c r="D15" s="152"/>
    </row>
    <row r="16" spans="1:4" x14ac:dyDescent="0.25">
      <c r="A16" s="153"/>
      <c r="B16" s="154" t="s">
        <v>97</v>
      </c>
      <c r="C16" s="151"/>
      <c r="D16" s="152"/>
    </row>
    <row r="17" spans="1:4" x14ac:dyDescent="0.25">
      <c r="A17" s="153"/>
      <c r="B17" s="154" t="s">
        <v>98</v>
      </c>
      <c r="C17" s="155"/>
      <c r="D17" s="152"/>
    </row>
    <row r="18" spans="1:4" ht="33.75" x14ac:dyDescent="0.25">
      <c r="A18" s="153"/>
      <c r="B18" s="154" t="s">
        <v>99</v>
      </c>
      <c r="C18" s="155"/>
      <c r="D18" s="152"/>
    </row>
    <row r="19" spans="1:4" x14ac:dyDescent="0.25">
      <c r="A19" s="149" t="s">
        <v>100</v>
      </c>
      <c r="B19" s="150"/>
      <c r="C19" s="156">
        <f>SUM(C20:C21)</f>
        <v>320351966.88999999</v>
      </c>
      <c r="D19" s="157">
        <f>+D20+D21</f>
        <v>501799936.25999999</v>
      </c>
    </row>
    <row r="20" spans="1:4" x14ac:dyDescent="0.25">
      <c r="A20" s="153"/>
      <c r="B20" s="154" t="s">
        <v>48</v>
      </c>
      <c r="C20" s="155">
        <v>175442113.72</v>
      </c>
      <c r="D20" s="158">
        <v>0</v>
      </c>
    </row>
    <row r="21" spans="1:4" x14ac:dyDescent="0.25">
      <c r="A21" s="153"/>
      <c r="B21" s="154" t="s">
        <v>101</v>
      </c>
      <c r="C21" s="155">
        <v>144909853.16999999</v>
      </c>
      <c r="D21" s="158">
        <v>501799936.25999999</v>
      </c>
    </row>
    <row r="22" spans="1:4" x14ac:dyDescent="0.25">
      <c r="A22" s="149" t="s">
        <v>102</v>
      </c>
      <c r="B22" s="150"/>
      <c r="C22" s="156">
        <f>SUM(C23:C27)</f>
        <v>1653791.02</v>
      </c>
      <c r="D22" s="159">
        <f>+D23+D27</f>
        <v>349870.1</v>
      </c>
    </row>
    <row r="23" spans="1:4" x14ac:dyDescent="0.25">
      <c r="A23" s="153"/>
      <c r="B23" s="154" t="s">
        <v>103</v>
      </c>
      <c r="C23" s="155">
        <v>1653791.02</v>
      </c>
      <c r="D23" s="158">
        <v>338269.1</v>
      </c>
    </row>
    <row r="24" spans="1:4" x14ac:dyDescent="0.25">
      <c r="A24" s="153"/>
      <c r="B24" s="154" t="s">
        <v>104</v>
      </c>
      <c r="C24" s="155"/>
      <c r="D24" s="158">
        <v>0</v>
      </c>
    </row>
    <row r="25" spans="1:4" ht="22.5" x14ac:dyDescent="0.25">
      <c r="A25" s="153"/>
      <c r="B25" s="154" t="s">
        <v>105</v>
      </c>
      <c r="C25" s="155"/>
      <c r="D25" s="158">
        <v>0</v>
      </c>
    </row>
    <row r="26" spans="1:4" x14ac:dyDescent="0.25">
      <c r="A26" s="153"/>
      <c r="B26" s="154" t="s">
        <v>106</v>
      </c>
      <c r="C26" s="155"/>
      <c r="D26" s="158">
        <v>0</v>
      </c>
    </row>
    <row r="27" spans="1:4" x14ac:dyDescent="0.25">
      <c r="A27" s="153"/>
      <c r="B27" s="154" t="s">
        <v>107</v>
      </c>
      <c r="C27" s="155"/>
      <c r="D27" s="158">
        <v>11601</v>
      </c>
    </row>
    <row r="28" spans="1:4" x14ac:dyDescent="0.25">
      <c r="A28" s="153"/>
      <c r="B28" s="154"/>
      <c r="C28" s="155"/>
      <c r="D28" s="148"/>
    </row>
    <row r="29" spans="1:4" x14ac:dyDescent="0.25">
      <c r="A29" s="160" t="s">
        <v>108</v>
      </c>
      <c r="B29" s="161"/>
      <c r="C29" s="156">
        <f>+C22+C19</f>
        <v>322005757.90999997</v>
      </c>
      <c r="D29" s="162">
        <f>+D19+D22</f>
        <v>502149806.36000001</v>
      </c>
    </row>
    <row r="30" spans="1:4" x14ac:dyDescent="0.25">
      <c r="A30" s="153"/>
      <c r="B30" s="154"/>
      <c r="C30" s="155"/>
      <c r="D30" s="148"/>
    </row>
    <row r="31" spans="1:4" x14ac:dyDescent="0.25">
      <c r="A31" s="145" t="s">
        <v>109</v>
      </c>
      <c r="B31" s="146"/>
      <c r="C31" s="155"/>
      <c r="D31" s="148"/>
    </row>
    <row r="32" spans="1:4" x14ac:dyDescent="0.25">
      <c r="A32" s="149" t="s">
        <v>110</v>
      </c>
      <c r="B32" s="150"/>
      <c r="C32" s="156">
        <f>SUM(C33:C36)</f>
        <v>10991264.760000002</v>
      </c>
      <c r="D32" s="163">
        <f>+D33+D34+D35</f>
        <v>57102694.630000003</v>
      </c>
    </row>
    <row r="33" spans="1:4" x14ac:dyDescent="0.25">
      <c r="A33" s="153"/>
      <c r="B33" s="154" t="s">
        <v>111</v>
      </c>
      <c r="C33" s="155">
        <v>9143370.0700000003</v>
      </c>
      <c r="D33" s="158">
        <v>33570676.170000002</v>
      </c>
    </row>
    <row r="34" spans="1:4" x14ac:dyDescent="0.25">
      <c r="A34" s="153"/>
      <c r="B34" s="154" t="s">
        <v>112</v>
      </c>
      <c r="C34" s="155">
        <v>788502.46</v>
      </c>
      <c r="D34" s="158">
        <v>10266761.949999999</v>
      </c>
    </row>
    <row r="35" spans="1:4" x14ac:dyDescent="0.25">
      <c r="A35" s="153"/>
      <c r="B35" s="154" t="s">
        <v>113</v>
      </c>
      <c r="C35" s="155">
        <v>1059392.23</v>
      </c>
      <c r="D35" s="158">
        <v>13265256.51</v>
      </c>
    </row>
    <row r="36" spans="1:4" x14ac:dyDescent="0.25">
      <c r="A36" s="149" t="s">
        <v>101</v>
      </c>
      <c r="B36" s="150"/>
      <c r="C36" s="155"/>
      <c r="D36" s="157">
        <f>+D37</f>
        <v>28435054.579999998</v>
      </c>
    </row>
    <row r="37" spans="1:4" x14ac:dyDescent="0.25">
      <c r="A37" s="153"/>
      <c r="B37" s="154" t="s">
        <v>114</v>
      </c>
      <c r="C37" s="155">
        <f>SUM(C38:C45)</f>
        <v>0</v>
      </c>
      <c r="D37" s="158">
        <v>28435054.579999998</v>
      </c>
    </row>
    <row r="38" spans="1:4" x14ac:dyDescent="0.25">
      <c r="A38" s="153"/>
      <c r="B38" s="154" t="s">
        <v>115</v>
      </c>
      <c r="C38" s="155"/>
      <c r="D38" s="158">
        <v>0</v>
      </c>
    </row>
    <row r="39" spans="1:4" x14ac:dyDescent="0.25">
      <c r="A39" s="153"/>
      <c r="B39" s="154" t="s">
        <v>116</v>
      </c>
      <c r="C39" s="155"/>
      <c r="D39" s="148"/>
    </row>
    <row r="40" spans="1:4" x14ac:dyDescent="0.25">
      <c r="A40" s="153"/>
      <c r="B40" s="154" t="s">
        <v>117</v>
      </c>
      <c r="C40" s="155"/>
      <c r="D40" s="148"/>
    </row>
    <row r="41" spans="1:4" x14ac:dyDescent="0.25">
      <c r="A41" s="153"/>
      <c r="B41" s="154" t="s">
        <v>118</v>
      </c>
      <c r="C41" s="155"/>
      <c r="D41" s="148"/>
    </row>
    <row r="42" spans="1:4" x14ac:dyDescent="0.25">
      <c r="A42" s="153"/>
      <c r="B42" s="154" t="s">
        <v>119</v>
      </c>
      <c r="C42" s="155"/>
      <c r="D42" s="148"/>
    </row>
    <row r="43" spans="1:4" x14ac:dyDescent="0.25">
      <c r="A43" s="153"/>
      <c r="B43" s="154" t="s">
        <v>120</v>
      </c>
      <c r="C43" s="155"/>
      <c r="D43" s="148"/>
    </row>
    <row r="44" spans="1:4" x14ac:dyDescent="0.25">
      <c r="A44" s="153"/>
      <c r="B44" s="154" t="s">
        <v>121</v>
      </c>
      <c r="C44" s="155"/>
      <c r="D44" s="148"/>
    </row>
    <row r="45" spans="1:4" x14ac:dyDescent="0.25">
      <c r="A45" s="153"/>
      <c r="B45" s="154" t="s">
        <v>122</v>
      </c>
      <c r="C45" s="155"/>
      <c r="D45" s="148"/>
    </row>
    <row r="46" spans="1:4" x14ac:dyDescent="0.25">
      <c r="A46" s="149" t="s">
        <v>123</v>
      </c>
      <c r="B46" s="150"/>
      <c r="C46" s="155"/>
      <c r="D46" s="159">
        <f>+D49</f>
        <v>135129895.97</v>
      </c>
    </row>
    <row r="47" spans="1:4" x14ac:dyDescent="0.25">
      <c r="A47" s="153"/>
      <c r="B47" s="154" t="s">
        <v>124</v>
      </c>
      <c r="C47" s="155">
        <f>SUM(C48:C50)</f>
        <v>0</v>
      </c>
      <c r="D47" s="164"/>
    </row>
    <row r="48" spans="1:4" x14ac:dyDescent="0.25">
      <c r="A48" s="153"/>
      <c r="B48" s="154" t="s">
        <v>125</v>
      </c>
      <c r="C48" s="155"/>
      <c r="D48" s="148"/>
    </row>
    <row r="49" spans="1:4" x14ac:dyDescent="0.25">
      <c r="A49" s="153"/>
      <c r="B49" s="154" t="s">
        <v>126</v>
      </c>
      <c r="C49" s="155"/>
      <c r="D49" s="158">
        <v>135129895.97</v>
      </c>
    </row>
    <row r="50" spans="1:4" x14ac:dyDescent="0.25">
      <c r="A50" s="149" t="s">
        <v>127</v>
      </c>
      <c r="B50" s="150"/>
      <c r="C50" s="155"/>
      <c r="D50" s="158"/>
    </row>
    <row r="51" spans="1:4" x14ac:dyDescent="0.25">
      <c r="A51" s="153"/>
      <c r="B51" s="154" t="s">
        <v>128</v>
      </c>
      <c r="C51" s="155"/>
      <c r="D51" s="165"/>
    </row>
    <row r="52" spans="1:4" x14ac:dyDescent="0.25">
      <c r="A52" s="153"/>
      <c r="B52" s="154" t="s">
        <v>129</v>
      </c>
      <c r="C52" s="155"/>
      <c r="D52" s="148"/>
    </row>
    <row r="53" spans="1:4" x14ac:dyDescent="0.25">
      <c r="A53" s="153"/>
      <c r="B53" s="154" t="s">
        <v>130</v>
      </c>
      <c r="C53" s="155"/>
      <c r="D53" s="148"/>
    </row>
    <row r="54" spans="1:4" x14ac:dyDescent="0.25">
      <c r="A54" s="153"/>
      <c r="B54" s="154" t="s">
        <v>131</v>
      </c>
      <c r="C54" s="155"/>
      <c r="D54" s="148"/>
    </row>
    <row r="55" spans="1:4" x14ac:dyDescent="0.25">
      <c r="A55" s="153"/>
      <c r="B55" s="154" t="s">
        <v>132</v>
      </c>
      <c r="C55" s="155"/>
      <c r="D55" s="148"/>
    </row>
    <row r="56" spans="1:4" x14ac:dyDescent="0.25">
      <c r="A56" s="149" t="s">
        <v>133</v>
      </c>
      <c r="B56" s="150"/>
      <c r="C56" s="156">
        <f>SUM(C57)</f>
        <v>201908.93</v>
      </c>
      <c r="D56" s="159">
        <f>SUM(D57:D62)</f>
        <v>517150.39</v>
      </c>
    </row>
    <row r="57" spans="1:4" ht="22.5" x14ac:dyDescent="0.25">
      <c r="A57" s="153"/>
      <c r="B57" s="154" t="s">
        <v>134</v>
      </c>
      <c r="C57" s="155">
        <v>201908.93</v>
      </c>
      <c r="D57" s="166">
        <v>517150.39</v>
      </c>
    </row>
    <row r="58" spans="1:4" x14ac:dyDescent="0.25">
      <c r="A58" s="153"/>
      <c r="B58" s="154" t="s">
        <v>135</v>
      </c>
      <c r="C58" s="155"/>
      <c r="D58" s="166"/>
    </row>
    <row r="59" spans="1:4" x14ac:dyDescent="0.25">
      <c r="A59" s="153"/>
      <c r="B59" s="154" t="s">
        <v>136</v>
      </c>
      <c r="C59" s="155"/>
      <c r="D59" s="152"/>
    </row>
    <row r="60" spans="1:4" ht="22.5" x14ac:dyDescent="0.25">
      <c r="A60" s="153"/>
      <c r="B60" s="154" t="s">
        <v>137</v>
      </c>
      <c r="C60" s="155"/>
      <c r="D60" s="152"/>
    </row>
    <row r="61" spans="1:4" x14ac:dyDescent="0.25">
      <c r="A61" s="153"/>
      <c r="B61" s="154" t="s">
        <v>138</v>
      </c>
      <c r="C61" s="155"/>
      <c r="D61" s="152"/>
    </row>
    <row r="62" spans="1:4" x14ac:dyDescent="0.25">
      <c r="A62" s="153"/>
      <c r="B62" s="154" t="s">
        <v>139</v>
      </c>
      <c r="C62" s="155"/>
      <c r="D62" s="152">
        <v>0</v>
      </c>
    </row>
    <row r="63" spans="1:4" x14ac:dyDescent="0.25">
      <c r="A63" s="149" t="s">
        <v>140</v>
      </c>
      <c r="B63" s="150"/>
      <c r="C63" s="156">
        <f>SUM(C64)</f>
        <v>49712433.539999999</v>
      </c>
      <c r="D63" s="157">
        <f>SUM(D64)</f>
        <v>21894828.59</v>
      </c>
    </row>
    <row r="64" spans="1:4" x14ac:dyDescent="0.25">
      <c r="A64" s="153"/>
      <c r="B64" s="154" t="s">
        <v>141</v>
      </c>
      <c r="C64" s="155">
        <v>49712433.539999999</v>
      </c>
      <c r="D64" s="158">
        <v>21894828.59</v>
      </c>
    </row>
    <row r="65" spans="1:4" x14ac:dyDescent="0.25">
      <c r="A65" s="153"/>
      <c r="B65" s="167"/>
      <c r="C65" s="155"/>
      <c r="D65" s="158"/>
    </row>
    <row r="66" spans="1:4" x14ac:dyDescent="0.25">
      <c r="A66" s="149" t="s">
        <v>142</v>
      </c>
      <c r="B66" s="150"/>
      <c r="C66" s="156">
        <f>+C63+C56+C32</f>
        <v>60905607.230000004</v>
      </c>
      <c r="D66" s="163">
        <f>+D32+D46+D36+D56+D63</f>
        <v>243079624.16</v>
      </c>
    </row>
    <row r="67" spans="1:4" x14ac:dyDescent="0.25">
      <c r="A67" s="153"/>
      <c r="B67" s="167"/>
      <c r="C67" s="155"/>
      <c r="D67" s="164"/>
    </row>
    <row r="68" spans="1:4" x14ac:dyDescent="0.25">
      <c r="A68" s="149" t="s">
        <v>143</v>
      </c>
      <c r="B68" s="150"/>
      <c r="C68" s="156">
        <f>+C29-C66</f>
        <v>261100150.67999995</v>
      </c>
      <c r="D68" s="163">
        <f>+D29-D66</f>
        <v>259070182.20000002</v>
      </c>
    </row>
    <row r="69" spans="1:4" ht="15.75" thickBot="1" x14ac:dyDescent="0.3">
      <c r="A69" s="168"/>
      <c r="B69" s="169"/>
      <c r="C69" s="170"/>
      <c r="D69" s="171"/>
    </row>
    <row r="70" spans="1:4" x14ac:dyDescent="0.25">
      <c r="A70" s="151"/>
      <c r="B70" s="172"/>
      <c r="C70" s="151"/>
      <c r="D70" s="151"/>
    </row>
    <row r="71" spans="1:4" ht="23.25" x14ac:dyDescent="0.25">
      <c r="A71" s="151"/>
      <c r="B71" s="173" t="s">
        <v>144</v>
      </c>
      <c r="C71" s="151"/>
      <c r="D71" s="151"/>
    </row>
    <row r="75" spans="1:4" x14ac:dyDescent="0.25">
      <c r="A75" s="379" t="s">
        <v>267</v>
      </c>
      <c r="B75" s="379"/>
      <c r="C75" s="347" t="s">
        <v>268</v>
      </c>
    </row>
    <row r="76" spans="1:4" ht="24.75" x14ac:dyDescent="0.25">
      <c r="A76" s="346" t="s">
        <v>269</v>
      </c>
      <c r="C76" s="379" t="s">
        <v>270</v>
      </c>
      <c r="D76" s="379"/>
    </row>
    <row r="77" spans="1:4" x14ac:dyDescent="0.25">
      <c r="A77" s="355" t="s">
        <v>271</v>
      </c>
      <c r="B77" s="277"/>
      <c r="C77" s="348"/>
    </row>
    <row r="78" spans="1:4" x14ac:dyDescent="0.25">
      <c r="A78" s="356" t="s">
        <v>273</v>
      </c>
    </row>
    <row r="88" spans="1:4" x14ac:dyDescent="0.25">
      <c r="A88" s="384" t="s">
        <v>0</v>
      </c>
      <c r="B88" s="384"/>
      <c r="C88" s="384"/>
      <c r="D88" s="384"/>
    </row>
    <row r="89" spans="1:4" x14ac:dyDescent="0.25">
      <c r="A89" s="382" t="s">
        <v>91</v>
      </c>
      <c r="B89" s="382"/>
      <c r="C89" s="382"/>
      <c r="D89" s="382"/>
    </row>
    <row r="90" spans="1:4" x14ac:dyDescent="0.25">
      <c r="A90" s="382" t="s">
        <v>2</v>
      </c>
      <c r="B90" s="382"/>
      <c r="C90" s="382"/>
      <c r="D90" s="382"/>
    </row>
    <row r="91" spans="1:4" x14ac:dyDescent="0.25">
      <c r="A91" s="382" t="s">
        <v>145</v>
      </c>
      <c r="B91" s="382"/>
      <c r="C91" s="382"/>
      <c r="D91" s="382"/>
    </row>
    <row r="92" spans="1:4" ht="15.75" thickBot="1" x14ac:dyDescent="0.3">
      <c r="A92" s="383" t="s">
        <v>4</v>
      </c>
      <c r="B92" s="383"/>
      <c r="C92" s="383"/>
      <c r="D92" s="383"/>
    </row>
    <row r="93" spans="1:4" x14ac:dyDescent="0.25">
      <c r="A93" s="141"/>
      <c r="B93" s="142"/>
      <c r="C93" s="143">
        <v>2015</v>
      </c>
      <c r="D93" s="144">
        <v>2014</v>
      </c>
    </row>
    <row r="94" spans="1:4" x14ac:dyDescent="0.25">
      <c r="A94" s="145" t="s">
        <v>93</v>
      </c>
      <c r="B94" s="146"/>
      <c r="C94" s="147">
        <v>0</v>
      </c>
      <c r="D94" s="148"/>
    </row>
    <row r="95" spans="1:4" x14ac:dyDescent="0.25">
      <c r="A95" s="149" t="s">
        <v>94</v>
      </c>
      <c r="B95" s="150"/>
      <c r="C95" s="151"/>
      <c r="D95" s="152"/>
    </row>
    <row r="96" spans="1:4" x14ac:dyDescent="0.25">
      <c r="A96" s="153"/>
      <c r="B96" s="154" t="s">
        <v>38</v>
      </c>
      <c r="C96" s="151"/>
      <c r="D96" s="148"/>
    </row>
    <row r="97" spans="1:4" x14ac:dyDescent="0.25">
      <c r="A97" s="153"/>
      <c r="B97" s="154" t="s">
        <v>39</v>
      </c>
      <c r="C97" s="151"/>
      <c r="D97" s="148"/>
    </row>
    <row r="98" spans="1:4" x14ac:dyDescent="0.25">
      <c r="A98" s="153"/>
      <c r="B98" s="154" t="s">
        <v>95</v>
      </c>
      <c r="C98" s="151"/>
      <c r="D98" s="152"/>
    </row>
    <row r="99" spans="1:4" x14ac:dyDescent="0.25">
      <c r="A99" s="153"/>
      <c r="B99" s="154" t="s">
        <v>41</v>
      </c>
      <c r="C99" s="151"/>
      <c r="D99" s="152"/>
    </row>
    <row r="100" spans="1:4" x14ac:dyDescent="0.25">
      <c r="A100" s="153"/>
      <c r="B100" s="154" t="s">
        <v>96</v>
      </c>
      <c r="C100" s="151"/>
      <c r="D100" s="152"/>
    </row>
    <row r="101" spans="1:4" x14ac:dyDescent="0.25">
      <c r="A101" s="153"/>
      <c r="B101" s="154" t="s">
        <v>97</v>
      </c>
      <c r="C101" s="151"/>
      <c r="D101" s="152"/>
    </row>
    <row r="102" spans="1:4" x14ac:dyDescent="0.25">
      <c r="A102" s="153"/>
      <c r="B102" s="154" t="s">
        <v>98</v>
      </c>
      <c r="C102" s="155"/>
      <c r="D102" s="152"/>
    </row>
    <row r="103" spans="1:4" ht="33.75" x14ac:dyDescent="0.25">
      <c r="A103" s="153"/>
      <c r="B103" s="154" t="s">
        <v>99</v>
      </c>
      <c r="C103" s="155"/>
      <c r="D103" s="152"/>
    </row>
    <row r="104" spans="1:4" x14ac:dyDescent="0.25">
      <c r="A104" s="149" t="s">
        <v>100</v>
      </c>
      <c r="B104" s="150"/>
      <c r="C104" s="156">
        <f>SUM(C105:C106)</f>
        <v>424577590.60000002</v>
      </c>
      <c r="D104" s="157">
        <f>+D105+D106</f>
        <v>501799936.25999999</v>
      </c>
    </row>
    <row r="105" spans="1:4" x14ac:dyDescent="0.25">
      <c r="A105" s="153"/>
      <c r="B105" s="154" t="s">
        <v>48</v>
      </c>
      <c r="C105" s="155">
        <v>241658258.03</v>
      </c>
      <c r="D105" s="158">
        <v>0</v>
      </c>
    </row>
    <row r="106" spans="1:4" x14ac:dyDescent="0.25">
      <c r="A106" s="153"/>
      <c r="B106" s="154" t="s">
        <v>101</v>
      </c>
      <c r="C106" s="155">
        <v>182919332.56999999</v>
      </c>
      <c r="D106" s="158">
        <v>501799936.25999999</v>
      </c>
    </row>
    <row r="107" spans="1:4" x14ac:dyDescent="0.25">
      <c r="A107" s="149" t="s">
        <v>102</v>
      </c>
      <c r="B107" s="150"/>
      <c r="C107" s="156">
        <f>SUM(C108:C112)</f>
        <v>2291239.87</v>
      </c>
      <c r="D107" s="159">
        <f>+D108+D112</f>
        <v>349870.1</v>
      </c>
    </row>
    <row r="108" spans="1:4" x14ac:dyDescent="0.25">
      <c r="A108" s="153"/>
      <c r="B108" s="154" t="s">
        <v>103</v>
      </c>
      <c r="C108" s="155">
        <v>2291239.87</v>
      </c>
      <c r="D108" s="158">
        <v>338269.1</v>
      </c>
    </row>
    <row r="109" spans="1:4" x14ac:dyDescent="0.25">
      <c r="A109" s="153"/>
      <c r="B109" s="154" t="s">
        <v>104</v>
      </c>
      <c r="C109" s="155"/>
      <c r="D109" s="158">
        <v>0</v>
      </c>
    </row>
    <row r="110" spans="1:4" ht="22.5" x14ac:dyDescent="0.25">
      <c r="A110" s="153"/>
      <c r="B110" s="154" t="s">
        <v>105</v>
      </c>
      <c r="C110" s="155"/>
      <c r="D110" s="158">
        <v>0</v>
      </c>
    </row>
    <row r="111" spans="1:4" x14ac:dyDescent="0.25">
      <c r="A111" s="153"/>
      <c r="B111" s="154" t="s">
        <v>106</v>
      </c>
      <c r="C111" s="155"/>
      <c r="D111" s="158">
        <v>0</v>
      </c>
    </row>
    <row r="112" spans="1:4" x14ac:dyDescent="0.25">
      <c r="A112" s="153"/>
      <c r="B112" s="154" t="s">
        <v>107</v>
      </c>
      <c r="C112" s="155"/>
      <c r="D112" s="158">
        <v>11601</v>
      </c>
    </row>
    <row r="113" spans="1:4" x14ac:dyDescent="0.25">
      <c r="A113" s="153"/>
      <c r="B113" s="154"/>
      <c r="C113" s="155"/>
      <c r="D113" s="148"/>
    </row>
    <row r="114" spans="1:4" x14ac:dyDescent="0.25">
      <c r="A114" s="160" t="s">
        <v>108</v>
      </c>
      <c r="B114" s="161"/>
      <c r="C114" s="156">
        <f>+C107+C104</f>
        <v>426868830.47000003</v>
      </c>
      <c r="D114" s="162">
        <f>+D104+D107</f>
        <v>502149806.36000001</v>
      </c>
    </row>
    <row r="115" spans="1:4" x14ac:dyDescent="0.25">
      <c r="A115" s="153"/>
      <c r="B115" s="154"/>
      <c r="C115" s="155"/>
      <c r="D115" s="148"/>
    </row>
    <row r="116" spans="1:4" x14ac:dyDescent="0.25">
      <c r="A116" s="145" t="s">
        <v>109</v>
      </c>
      <c r="B116" s="146"/>
      <c r="C116" s="155"/>
      <c r="D116" s="148"/>
    </row>
    <row r="117" spans="1:4" x14ac:dyDescent="0.25">
      <c r="A117" s="149" t="s">
        <v>110</v>
      </c>
      <c r="B117" s="150"/>
      <c r="C117" s="156">
        <f>SUM(C118:C121)</f>
        <v>17109308.149999999</v>
      </c>
      <c r="D117" s="163">
        <f>+D118+D119+D120</f>
        <v>57102694.630000003</v>
      </c>
    </row>
    <row r="118" spans="1:4" x14ac:dyDescent="0.25">
      <c r="A118" s="153"/>
      <c r="B118" s="154" t="s">
        <v>111</v>
      </c>
      <c r="C118" s="155">
        <v>13780876.779999999</v>
      </c>
      <c r="D118" s="158">
        <v>33570676.170000002</v>
      </c>
    </row>
    <row r="119" spans="1:4" x14ac:dyDescent="0.25">
      <c r="A119" s="153"/>
      <c r="B119" s="154" t="s">
        <v>112</v>
      </c>
      <c r="C119" s="155">
        <v>1438041.87</v>
      </c>
      <c r="D119" s="158">
        <v>10266761.949999999</v>
      </c>
    </row>
    <row r="120" spans="1:4" x14ac:dyDescent="0.25">
      <c r="A120" s="153"/>
      <c r="B120" s="154" t="s">
        <v>113</v>
      </c>
      <c r="C120" s="155">
        <v>1890389.5</v>
      </c>
      <c r="D120" s="158">
        <v>13265256.51</v>
      </c>
    </row>
    <row r="121" spans="1:4" x14ac:dyDescent="0.25">
      <c r="A121" s="149" t="s">
        <v>101</v>
      </c>
      <c r="B121" s="150"/>
      <c r="C121" s="155"/>
      <c r="D121" s="157">
        <f>+D122</f>
        <v>28435054.579999998</v>
      </c>
    </row>
    <row r="122" spans="1:4" x14ac:dyDescent="0.25">
      <c r="A122" s="153"/>
      <c r="B122" s="154" t="s">
        <v>114</v>
      </c>
      <c r="C122" s="155">
        <f>SUM(C123:C130)</f>
        <v>0</v>
      </c>
      <c r="D122" s="158">
        <v>28435054.579999998</v>
      </c>
    </row>
    <row r="123" spans="1:4" x14ac:dyDescent="0.25">
      <c r="A123" s="153"/>
      <c r="B123" s="154" t="s">
        <v>115</v>
      </c>
      <c r="C123" s="155"/>
      <c r="D123" s="158">
        <v>0</v>
      </c>
    </row>
    <row r="124" spans="1:4" x14ac:dyDescent="0.25">
      <c r="A124" s="153"/>
      <c r="B124" s="154" t="s">
        <v>116</v>
      </c>
      <c r="C124" s="155"/>
      <c r="D124" s="148"/>
    </row>
    <row r="125" spans="1:4" x14ac:dyDescent="0.25">
      <c r="A125" s="153"/>
      <c r="B125" s="154" t="s">
        <v>117</v>
      </c>
      <c r="C125" s="155"/>
      <c r="D125" s="148"/>
    </row>
    <row r="126" spans="1:4" x14ac:dyDescent="0.25">
      <c r="A126" s="153"/>
      <c r="B126" s="154" t="s">
        <v>118</v>
      </c>
      <c r="C126" s="155"/>
      <c r="D126" s="148"/>
    </row>
    <row r="127" spans="1:4" x14ac:dyDescent="0.25">
      <c r="A127" s="153"/>
      <c r="B127" s="154" t="s">
        <v>119</v>
      </c>
      <c r="C127" s="155"/>
      <c r="D127" s="148"/>
    </row>
    <row r="128" spans="1:4" x14ac:dyDescent="0.25">
      <c r="A128" s="153"/>
      <c r="B128" s="154" t="s">
        <v>120</v>
      </c>
      <c r="C128" s="155"/>
      <c r="D128" s="148"/>
    </row>
    <row r="129" spans="1:4" x14ac:dyDescent="0.25">
      <c r="A129" s="153"/>
      <c r="B129" s="154" t="s">
        <v>121</v>
      </c>
      <c r="C129" s="155"/>
      <c r="D129" s="148"/>
    </row>
    <row r="130" spans="1:4" x14ac:dyDescent="0.25">
      <c r="A130" s="153"/>
      <c r="B130" s="154" t="s">
        <v>122</v>
      </c>
      <c r="C130" s="155"/>
      <c r="D130" s="148"/>
    </row>
    <row r="131" spans="1:4" x14ac:dyDescent="0.25">
      <c r="A131" s="149" t="s">
        <v>123</v>
      </c>
      <c r="B131" s="150"/>
      <c r="C131" s="155"/>
      <c r="D131" s="159">
        <f>+D134</f>
        <v>135129895.97</v>
      </c>
    </row>
    <row r="132" spans="1:4" x14ac:dyDescent="0.25">
      <c r="A132" s="153"/>
      <c r="B132" s="154" t="s">
        <v>124</v>
      </c>
      <c r="C132" s="155">
        <f>SUM(C133:C135)</f>
        <v>0</v>
      </c>
      <c r="D132" s="164"/>
    </row>
    <row r="133" spans="1:4" x14ac:dyDescent="0.25">
      <c r="A133" s="153"/>
      <c r="B133" s="154" t="s">
        <v>125</v>
      </c>
      <c r="C133" s="155"/>
      <c r="D133" s="148"/>
    </row>
    <row r="134" spans="1:4" x14ac:dyDescent="0.25">
      <c r="A134" s="153"/>
      <c r="B134" s="154" t="s">
        <v>126</v>
      </c>
      <c r="C134" s="155"/>
      <c r="D134" s="158">
        <v>135129895.97</v>
      </c>
    </row>
    <row r="135" spans="1:4" x14ac:dyDescent="0.25">
      <c r="A135" s="149" t="s">
        <v>127</v>
      </c>
      <c r="B135" s="150"/>
      <c r="C135" s="155"/>
      <c r="D135" s="158"/>
    </row>
    <row r="136" spans="1:4" x14ac:dyDescent="0.25">
      <c r="A136" s="153"/>
      <c r="B136" s="154" t="s">
        <v>128</v>
      </c>
      <c r="C136" s="155"/>
      <c r="D136" s="165"/>
    </row>
    <row r="137" spans="1:4" x14ac:dyDescent="0.25">
      <c r="A137" s="153"/>
      <c r="B137" s="154" t="s">
        <v>129</v>
      </c>
      <c r="C137" s="155"/>
      <c r="D137" s="148"/>
    </row>
    <row r="138" spans="1:4" x14ac:dyDescent="0.25">
      <c r="A138" s="153"/>
      <c r="B138" s="154" t="s">
        <v>130</v>
      </c>
      <c r="C138" s="155"/>
      <c r="D138" s="148"/>
    </row>
    <row r="139" spans="1:4" x14ac:dyDescent="0.25">
      <c r="A139" s="153"/>
      <c r="B139" s="154" t="s">
        <v>131</v>
      </c>
      <c r="C139" s="155"/>
      <c r="D139" s="148"/>
    </row>
    <row r="140" spans="1:4" x14ac:dyDescent="0.25">
      <c r="A140" s="153"/>
      <c r="B140" s="154" t="s">
        <v>132</v>
      </c>
      <c r="C140" s="155"/>
      <c r="D140" s="148"/>
    </row>
    <row r="141" spans="1:4" x14ac:dyDescent="0.25">
      <c r="A141" s="149" t="s">
        <v>133</v>
      </c>
      <c r="B141" s="150"/>
      <c r="C141" s="156">
        <f>SUM(C142)</f>
        <v>279415.33</v>
      </c>
      <c r="D141" s="159">
        <f>SUM(D142:D147)</f>
        <v>517150.39</v>
      </c>
    </row>
    <row r="142" spans="1:4" ht="22.5" x14ac:dyDescent="0.25">
      <c r="A142" s="153"/>
      <c r="B142" s="154" t="s">
        <v>134</v>
      </c>
      <c r="C142" s="155">
        <v>279415.33</v>
      </c>
      <c r="D142" s="166">
        <v>517150.39</v>
      </c>
    </row>
    <row r="143" spans="1:4" x14ac:dyDescent="0.25">
      <c r="A143" s="153"/>
      <c r="B143" s="154" t="s">
        <v>135</v>
      </c>
      <c r="C143" s="155"/>
      <c r="D143" s="166"/>
    </row>
    <row r="144" spans="1:4" x14ac:dyDescent="0.25">
      <c r="A144" s="153"/>
      <c r="B144" s="154" t="s">
        <v>136</v>
      </c>
      <c r="C144" s="155"/>
      <c r="D144" s="152"/>
    </row>
    <row r="145" spans="1:4" ht="22.5" x14ac:dyDescent="0.25">
      <c r="A145" s="153"/>
      <c r="B145" s="154" t="s">
        <v>137</v>
      </c>
      <c r="C145" s="155"/>
      <c r="D145" s="152"/>
    </row>
    <row r="146" spans="1:4" x14ac:dyDescent="0.25">
      <c r="A146" s="153"/>
      <c r="B146" s="154" t="s">
        <v>138</v>
      </c>
      <c r="C146" s="155"/>
      <c r="D146" s="152"/>
    </row>
    <row r="147" spans="1:4" x14ac:dyDescent="0.25">
      <c r="A147" s="153"/>
      <c r="B147" s="154" t="s">
        <v>139</v>
      </c>
      <c r="C147" s="155"/>
      <c r="D147" s="152">
        <v>0</v>
      </c>
    </row>
    <row r="148" spans="1:4" x14ac:dyDescent="0.25">
      <c r="A148" s="149" t="s">
        <v>140</v>
      </c>
      <c r="B148" s="150"/>
      <c r="C148" s="156">
        <f>SUM(C149)</f>
        <v>88958588.030000001</v>
      </c>
      <c r="D148" s="157">
        <f>SUM(D149)</f>
        <v>21894828.59</v>
      </c>
    </row>
    <row r="149" spans="1:4" x14ac:dyDescent="0.25">
      <c r="A149" s="153"/>
      <c r="B149" s="154" t="s">
        <v>141</v>
      </c>
      <c r="C149" s="155">
        <v>88958588.030000001</v>
      </c>
      <c r="D149" s="158">
        <v>21894828.59</v>
      </c>
    </row>
    <row r="150" spans="1:4" x14ac:dyDescent="0.25">
      <c r="A150" s="153"/>
      <c r="B150" s="167"/>
      <c r="C150" s="155"/>
      <c r="D150" s="158"/>
    </row>
    <row r="151" spans="1:4" x14ac:dyDescent="0.25">
      <c r="A151" s="149" t="s">
        <v>142</v>
      </c>
      <c r="B151" s="150"/>
      <c r="C151" s="156">
        <f>+C148+C141+C117</f>
        <v>106347311.50999999</v>
      </c>
      <c r="D151" s="163">
        <f>+D117+D131+D121+D141+D148</f>
        <v>243079624.16</v>
      </c>
    </row>
    <row r="152" spans="1:4" x14ac:dyDescent="0.25">
      <c r="A152" s="153"/>
      <c r="B152" s="167"/>
      <c r="C152" s="155"/>
      <c r="D152" s="164"/>
    </row>
    <row r="153" spans="1:4" x14ac:dyDescent="0.25">
      <c r="A153" s="149" t="s">
        <v>143</v>
      </c>
      <c r="B153" s="150"/>
      <c r="C153" s="156">
        <f>+C114-C151</f>
        <v>320521518.96000004</v>
      </c>
      <c r="D153" s="163">
        <f>+D114-D151</f>
        <v>259070182.20000002</v>
      </c>
    </row>
    <row r="154" spans="1:4" ht="15.75" thickBot="1" x14ac:dyDescent="0.3">
      <c r="A154" s="168"/>
      <c r="B154" s="169"/>
      <c r="C154" s="170"/>
      <c r="D154" s="171"/>
    </row>
    <row r="155" spans="1:4" x14ac:dyDescent="0.25">
      <c r="A155" s="151"/>
      <c r="B155" s="172"/>
      <c r="C155" s="151"/>
      <c r="D155" s="151"/>
    </row>
    <row r="156" spans="1:4" ht="23.25" x14ac:dyDescent="0.25">
      <c r="B156" s="173" t="s">
        <v>144</v>
      </c>
    </row>
    <row r="157" spans="1:4" x14ac:dyDescent="0.25">
      <c r="B157" s="173"/>
    </row>
    <row r="158" spans="1:4" x14ac:dyDescent="0.25">
      <c r="B158" s="173"/>
    </row>
    <row r="159" spans="1:4" x14ac:dyDescent="0.25">
      <c r="B159" s="173"/>
    </row>
    <row r="161" spans="1:4" x14ac:dyDescent="0.25">
      <c r="A161" s="379" t="s">
        <v>267</v>
      </c>
      <c r="B161" s="379"/>
      <c r="C161" s="347" t="s">
        <v>268</v>
      </c>
    </row>
    <row r="162" spans="1:4" ht="24.75" x14ac:dyDescent="0.25">
      <c r="A162" s="346" t="s">
        <v>269</v>
      </c>
      <c r="C162" s="379" t="s">
        <v>270</v>
      </c>
      <c r="D162" s="379"/>
    </row>
    <row r="163" spans="1:4" x14ac:dyDescent="0.25">
      <c r="A163" s="355" t="s">
        <v>271</v>
      </c>
      <c r="B163" s="277"/>
      <c r="C163" s="348"/>
    </row>
    <row r="164" spans="1:4" x14ac:dyDescent="0.25">
      <c r="A164" s="356" t="s">
        <v>273</v>
      </c>
    </row>
  </sheetData>
  <mergeCells count="14">
    <mergeCell ref="A3:D3"/>
    <mergeCell ref="A4:D4"/>
    <mergeCell ref="A5:D5"/>
    <mergeCell ref="A6:D6"/>
    <mergeCell ref="A7:D7"/>
    <mergeCell ref="A161:B161"/>
    <mergeCell ref="C162:D162"/>
    <mergeCell ref="A75:B75"/>
    <mergeCell ref="C76:D76"/>
    <mergeCell ref="A89:D89"/>
    <mergeCell ref="A90:D90"/>
    <mergeCell ref="A91:D91"/>
    <mergeCell ref="A92:D92"/>
    <mergeCell ref="A88:D88"/>
  </mergeCells>
  <pageMargins left="0.35433070866141736" right="0.70866141732283472" top="0.15748031496062992" bottom="0.15748031496062992" header="0.15748031496062992" footer="0.15748031496062992"/>
  <pageSetup scale="6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A80" sqref="A80"/>
    </sheetView>
  </sheetViews>
  <sheetFormatPr baseColWidth="10" defaultRowHeight="15" x14ac:dyDescent="0.25"/>
  <cols>
    <col min="1" max="1" width="49.5703125" customWidth="1"/>
    <col min="2" max="2" width="19.42578125" customWidth="1"/>
    <col min="3" max="3" width="19.5703125" customWidth="1"/>
  </cols>
  <sheetData>
    <row r="1" spans="1:3" x14ac:dyDescent="0.25">
      <c r="A1" s="140" t="s">
        <v>236</v>
      </c>
      <c r="B1" s="140"/>
      <c r="C1" s="140"/>
    </row>
    <row r="2" spans="1:3" x14ac:dyDescent="0.25">
      <c r="A2" s="385" t="s">
        <v>0</v>
      </c>
      <c r="B2" s="385"/>
      <c r="C2" s="385"/>
    </row>
    <row r="3" spans="1:3" x14ac:dyDescent="0.25">
      <c r="A3" s="386" t="s">
        <v>146</v>
      </c>
      <c r="B3" s="386"/>
      <c r="C3" s="386"/>
    </row>
    <row r="4" spans="1:3" x14ac:dyDescent="0.25">
      <c r="A4" s="386" t="s">
        <v>2</v>
      </c>
      <c r="B4" s="386"/>
      <c r="C4" s="386"/>
    </row>
    <row r="5" spans="1:3" x14ac:dyDescent="0.25">
      <c r="A5" s="386" t="s">
        <v>3</v>
      </c>
      <c r="B5" s="386"/>
      <c r="C5" s="386"/>
    </row>
    <row r="6" spans="1:3" ht="15.75" thickBot="1" x14ac:dyDescent="0.3">
      <c r="A6" s="387" t="s">
        <v>4</v>
      </c>
      <c r="B6" s="387"/>
      <c r="C6" s="387"/>
    </row>
    <row r="7" spans="1:3" x14ac:dyDescent="0.25">
      <c r="A7" s="174"/>
      <c r="B7" s="175" t="s">
        <v>147</v>
      </c>
      <c r="C7" s="176" t="s">
        <v>148</v>
      </c>
    </row>
    <row r="8" spans="1:3" ht="15.75" thickBot="1" x14ac:dyDescent="0.3">
      <c r="A8" s="177" t="s">
        <v>149</v>
      </c>
      <c r="B8" s="178">
        <f>+B9+B18</f>
        <v>41524850.670000002</v>
      </c>
      <c r="C8" s="179"/>
    </row>
    <row r="9" spans="1:3" ht="15.75" thickTop="1" x14ac:dyDescent="0.25">
      <c r="A9" s="180" t="s">
        <v>150</v>
      </c>
      <c r="B9" s="181">
        <f>+B10-C11-C12</f>
        <v>41524850.670000002</v>
      </c>
      <c r="C9" s="179"/>
    </row>
    <row r="10" spans="1:3" x14ac:dyDescent="0.25">
      <c r="A10" s="182" t="s">
        <v>151</v>
      </c>
      <c r="B10" s="183">
        <v>44691345.109999999</v>
      </c>
      <c r="C10" s="184"/>
    </row>
    <row r="11" spans="1:3" x14ac:dyDescent="0.25">
      <c r="A11" s="182" t="s">
        <v>152</v>
      </c>
      <c r="B11" s="183">
        <v>0</v>
      </c>
      <c r="C11" s="184">
        <v>214085.66</v>
      </c>
    </row>
    <row r="12" spans="1:3" x14ac:dyDescent="0.25">
      <c r="A12" s="182" t="s">
        <v>153</v>
      </c>
      <c r="B12" s="183"/>
      <c r="C12" s="184">
        <v>2952408.78</v>
      </c>
    </row>
    <row r="13" spans="1:3" x14ac:dyDescent="0.25">
      <c r="A13" s="182" t="s">
        <v>154</v>
      </c>
      <c r="B13" s="183"/>
      <c r="C13" s="184"/>
    </row>
    <row r="14" spans="1:3" x14ac:dyDescent="0.25">
      <c r="A14" s="182" t="s">
        <v>155</v>
      </c>
      <c r="B14" s="185"/>
      <c r="C14" s="186"/>
    </row>
    <row r="15" spans="1:3" x14ac:dyDescent="0.25">
      <c r="A15" s="182" t="s">
        <v>156</v>
      </c>
      <c r="B15" s="185"/>
      <c r="C15" s="186"/>
    </row>
    <row r="16" spans="1:3" x14ac:dyDescent="0.25">
      <c r="A16" s="182" t="s">
        <v>157</v>
      </c>
      <c r="B16" s="185"/>
      <c r="C16" s="186"/>
    </row>
    <row r="17" spans="1:3" x14ac:dyDescent="0.25">
      <c r="A17" s="177"/>
      <c r="B17" s="185"/>
      <c r="C17" s="186"/>
    </row>
    <row r="18" spans="1:3" x14ac:dyDescent="0.25">
      <c r="A18" s="180" t="s">
        <v>158</v>
      </c>
      <c r="B18" s="187"/>
      <c r="C18" s="188">
        <f>+C21-B24</f>
        <v>15049144.77</v>
      </c>
    </row>
    <row r="19" spans="1:3" x14ac:dyDescent="0.25">
      <c r="A19" s="182" t="s">
        <v>159</v>
      </c>
      <c r="B19" s="185"/>
      <c r="C19" s="186"/>
    </row>
    <row r="20" spans="1:3" x14ac:dyDescent="0.25">
      <c r="A20" s="182" t="s">
        <v>160</v>
      </c>
      <c r="B20" s="185"/>
      <c r="C20" s="186"/>
    </row>
    <row r="21" spans="1:3" x14ac:dyDescent="0.25">
      <c r="A21" s="182" t="s">
        <v>161</v>
      </c>
      <c r="B21" s="185"/>
      <c r="C21" s="184">
        <v>24453909.559999999</v>
      </c>
    </row>
    <row r="22" spans="1:3" x14ac:dyDescent="0.25">
      <c r="A22" s="182" t="s">
        <v>162</v>
      </c>
      <c r="B22" s="185"/>
      <c r="C22" s="186"/>
    </row>
    <row r="23" spans="1:3" x14ac:dyDescent="0.25">
      <c r="A23" s="182" t="s">
        <v>163</v>
      </c>
      <c r="B23" s="185"/>
      <c r="C23" s="186"/>
    </row>
    <row r="24" spans="1:3" x14ac:dyDescent="0.25">
      <c r="A24" s="182" t="s">
        <v>164</v>
      </c>
      <c r="B24" s="183">
        <v>9404764.7899999991</v>
      </c>
      <c r="C24" s="186"/>
    </row>
    <row r="25" spans="1:3" x14ac:dyDescent="0.25">
      <c r="A25" s="182" t="s">
        <v>165</v>
      </c>
      <c r="B25" s="185"/>
      <c r="C25" s="186"/>
    </row>
    <row r="26" spans="1:3" x14ac:dyDescent="0.25">
      <c r="A26" s="182" t="s">
        <v>166</v>
      </c>
      <c r="B26" s="185"/>
      <c r="C26" s="186"/>
    </row>
    <row r="27" spans="1:3" x14ac:dyDescent="0.25">
      <c r="A27" s="182" t="s">
        <v>167</v>
      </c>
      <c r="B27" s="185"/>
      <c r="C27" s="186"/>
    </row>
    <row r="28" spans="1:3" x14ac:dyDescent="0.25">
      <c r="A28" s="189"/>
      <c r="B28" s="185"/>
      <c r="C28" s="186"/>
    </row>
    <row r="29" spans="1:3" ht="15.75" thickBot="1" x14ac:dyDescent="0.3">
      <c r="A29" s="177" t="s">
        <v>168</v>
      </c>
      <c r="B29" s="185"/>
      <c r="C29" s="191">
        <f>+C31-B38</f>
        <v>66661907.949999996</v>
      </c>
    </row>
    <row r="30" spans="1:3" ht="17.25" thickTop="1" x14ac:dyDescent="0.25">
      <c r="A30" s="180" t="s">
        <v>169</v>
      </c>
      <c r="B30" s="190"/>
      <c r="C30" s="206">
        <f>+C31-B38</f>
        <v>66661907.949999996</v>
      </c>
    </row>
    <row r="31" spans="1:3" x14ac:dyDescent="0.25">
      <c r="A31" s="182" t="s">
        <v>170</v>
      </c>
      <c r="B31" s="185"/>
      <c r="C31" s="184">
        <v>67093177.149999999</v>
      </c>
    </row>
    <row r="32" spans="1:3" x14ac:dyDescent="0.25">
      <c r="A32" s="182" t="s">
        <v>171</v>
      </c>
      <c r="B32" s="185"/>
      <c r="C32" s="186"/>
    </row>
    <row r="33" spans="1:3" x14ac:dyDescent="0.25">
      <c r="A33" s="182" t="s">
        <v>172</v>
      </c>
      <c r="B33" s="185"/>
      <c r="C33" s="186"/>
    </row>
    <row r="34" spans="1:3" x14ac:dyDescent="0.25">
      <c r="A34" s="182" t="s">
        <v>173</v>
      </c>
      <c r="B34" s="185"/>
      <c r="C34" s="186"/>
    </row>
    <row r="35" spans="1:3" x14ac:dyDescent="0.25">
      <c r="A35" s="182" t="s">
        <v>174</v>
      </c>
      <c r="B35" s="185"/>
      <c r="C35" s="186"/>
    </row>
    <row r="36" spans="1:3" ht="25.5" x14ac:dyDescent="0.25">
      <c r="A36" s="182" t="s">
        <v>175</v>
      </c>
      <c r="B36" s="185"/>
      <c r="C36" s="186"/>
    </row>
    <row r="37" spans="1:3" x14ac:dyDescent="0.25">
      <c r="A37" s="182" t="s">
        <v>176</v>
      </c>
      <c r="B37" s="185"/>
      <c r="C37" s="186"/>
    </row>
    <row r="38" spans="1:3" x14ac:dyDescent="0.25">
      <c r="A38" s="182" t="s">
        <v>177</v>
      </c>
      <c r="B38" s="183">
        <v>431269.2</v>
      </c>
      <c r="C38" s="186"/>
    </row>
    <row r="39" spans="1:3" x14ac:dyDescent="0.25">
      <c r="A39" s="177"/>
      <c r="B39" s="185"/>
      <c r="C39" s="186"/>
    </row>
    <row r="40" spans="1:3" x14ac:dyDescent="0.25">
      <c r="A40" s="180" t="s">
        <v>178</v>
      </c>
      <c r="B40" s="187"/>
      <c r="C40" s="188"/>
    </row>
    <row r="41" spans="1:3" x14ac:dyDescent="0.25">
      <c r="A41" s="182" t="s">
        <v>179</v>
      </c>
      <c r="B41" s="185"/>
      <c r="C41" s="186"/>
    </row>
    <row r="42" spans="1:3" x14ac:dyDescent="0.25">
      <c r="A42" s="182" t="s">
        <v>180</v>
      </c>
      <c r="B42" s="185"/>
      <c r="C42" s="186"/>
    </row>
    <row r="43" spans="1:3" x14ac:dyDescent="0.25">
      <c r="A43" s="182" t="s">
        <v>181</v>
      </c>
      <c r="B43" s="185"/>
      <c r="C43" s="186"/>
    </row>
    <row r="44" spans="1:3" x14ac:dyDescent="0.25">
      <c r="A44" s="182" t="s">
        <v>182</v>
      </c>
      <c r="B44" s="185"/>
      <c r="C44" s="186"/>
    </row>
    <row r="45" spans="1:3" ht="25.5" x14ac:dyDescent="0.25">
      <c r="A45" s="182" t="s">
        <v>183</v>
      </c>
      <c r="B45" s="185"/>
      <c r="C45" s="186"/>
    </row>
    <row r="46" spans="1:3" x14ac:dyDescent="0.25">
      <c r="A46" s="182" t="s">
        <v>184</v>
      </c>
      <c r="B46" s="185"/>
      <c r="C46" s="186"/>
    </row>
    <row r="47" spans="1:3" x14ac:dyDescent="0.25">
      <c r="A47" s="182"/>
      <c r="B47" s="185"/>
      <c r="C47" s="186"/>
    </row>
    <row r="48" spans="1:3" ht="16.5" x14ac:dyDescent="0.25">
      <c r="A48" s="177" t="s">
        <v>185</v>
      </c>
      <c r="B48" s="190"/>
      <c r="C48" s="186"/>
    </row>
    <row r="49" spans="1:3" x14ac:dyDescent="0.25">
      <c r="A49" s="180" t="s">
        <v>186</v>
      </c>
      <c r="B49" s="187"/>
      <c r="C49" s="188"/>
    </row>
    <row r="50" spans="1:3" x14ac:dyDescent="0.25">
      <c r="A50" s="182" t="s">
        <v>125</v>
      </c>
      <c r="B50" s="192"/>
      <c r="C50" s="193"/>
    </row>
    <row r="51" spans="1:3" x14ac:dyDescent="0.25">
      <c r="A51" s="182" t="s">
        <v>187</v>
      </c>
      <c r="B51" s="194"/>
      <c r="C51" s="195"/>
    </row>
    <row r="52" spans="1:3" x14ac:dyDescent="0.25">
      <c r="A52" s="182" t="s">
        <v>188</v>
      </c>
      <c r="B52" s="192"/>
      <c r="C52" s="193"/>
    </row>
    <row r="53" spans="1:3" x14ac:dyDescent="0.25">
      <c r="A53" s="180"/>
      <c r="B53" s="187"/>
      <c r="C53" s="188"/>
    </row>
    <row r="54" spans="1:3" ht="15.75" thickBot="1" x14ac:dyDescent="0.3">
      <c r="A54" s="180" t="s">
        <v>189</v>
      </c>
      <c r="B54" s="196">
        <f>+B55-C56</f>
        <v>49475137.709999993</v>
      </c>
      <c r="C54" s="188"/>
    </row>
    <row r="55" spans="1:3" ht="15.75" thickTop="1" x14ac:dyDescent="0.25">
      <c r="A55" s="182" t="s">
        <v>190</v>
      </c>
      <c r="B55" s="194">
        <v>49485563.229999997</v>
      </c>
      <c r="C55" s="195"/>
    </row>
    <row r="56" spans="1:3" x14ac:dyDescent="0.25">
      <c r="A56" s="182" t="s">
        <v>191</v>
      </c>
      <c r="B56" s="194"/>
      <c r="C56" s="195">
        <v>10425.52</v>
      </c>
    </row>
    <row r="57" spans="1:3" x14ac:dyDescent="0.25">
      <c r="A57" s="182" t="s">
        <v>192</v>
      </c>
      <c r="B57" s="194"/>
      <c r="C57" s="195"/>
    </row>
    <row r="58" spans="1:3" x14ac:dyDescent="0.25">
      <c r="A58" s="182" t="s">
        <v>193</v>
      </c>
      <c r="B58" s="192"/>
      <c r="C58" s="193"/>
    </row>
    <row r="59" spans="1:3" x14ac:dyDescent="0.25">
      <c r="A59" s="182" t="s">
        <v>194</v>
      </c>
      <c r="B59" s="197"/>
      <c r="C59" s="198"/>
    </row>
    <row r="60" spans="1:3" x14ac:dyDescent="0.25">
      <c r="A60" s="180"/>
      <c r="B60" s="199"/>
      <c r="C60" s="200"/>
    </row>
    <row r="61" spans="1:3" ht="28.5" x14ac:dyDescent="0.25">
      <c r="A61" s="180" t="s">
        <v>195</v>
      </c>
      <c r="B61" s="199"/>
      <c r="C61" s="200"/>
    </row>
    <row r="62" spans="1:3" x14ac:dyDescent="0.25">
      <c r="A62" s="182" t="s">
        <v>196</v>
      </c>
      <c r="B62" s="201"/>
      <c r="C62" s="202"/>
    </row>
    <row r="63" spans="1:3" ht="15.75" thickBot="1" x14ac:dyDescent="0.3">
      <c r="A63" s="203" t="s">
        <v>197</v>
      </c>
      <c r="B63" s="204"/>
      <c r="C63" s="205"/>
    </row>
    <row r="69" spans="1:4" x14ac:dyDescent="0.25">
      <c r="A69" s="346" t="s">
        <v>267</v>
      </c>
      <c r="B69" s="347" t="s">
        <v>268</v>
      </c>
    </row>
    <row r="70" spans="1:4" ht="15" customHeight="1" x14ac:dyDescent="0.25">
      <c r="A70" s="346" t="s">
        <v>269</v>
      </c>
      <c r="B70" s="358" t="s">
        <v>270</v>
      </c>
      <c r="D70" s="357"/>
    </row>
    <row r="71" spans="1:4" x14ac:dyDescent="0.25">
      <c r="A71" s="355" t="s">
        <v>271</v>
      </c>
      <c r="B71" s="277"/>
      <c r="C71" s="348"/>
    </row>
    <row r="72" spans="1:4" x14ac:dyDescent="0.25">
      <c r="A72" s="356" t="s">
        <v>273</v>
      </c>
    </row>
  </sheetData>
  <mergeCells count="5">
    <mergeCell ref="A2:C2"/>
    <mergeCell ref="A3:C3"/>
    <mergeCell ref="A4:C4"/>
    <mergeCell ref="A5:C5"/>
    <mergeCell ref="A6:C6"/>
  </mergeCells>
  <pageMargins left="0.70866141732283472" right="0.70866141732283472" top="0.18" bottom="0.17" header="0.31496062992125984" footer="0.31496062992125984"/>
  <pageSetup scale="7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workbookViewId="0">
      <selection activeCell="B150" sqref="B150:D153"/>
    </sheetView>
  </sheetViews>
  <sheetFormatPr baseColWidth="10" defaultRowHeight="15" x14ac:dyDescent="0.25"/>
  <cols>
    <col min="1" max="1" width="4" customWidth="1"/>
    <col min="2" max="2" width="54.5703125" customWidth="1"/>
    <col min="3" max="3" width="17.140625" style="255" bestFit="1" customWidth="1"/>
    <col min="4" max="4" width="20.5703125" style="255" customWidth="1"/>
  </cols>
  <sheetData>
    <row r="1" spans="1:4" ht="15.75" thickBot="1" x14ac:dyDescent="0.3">
      <c r="B1" t="s">
        <v>234</v>
      </c>
    </row>
    <row r="2" spans="1:4" x14ac:dyDescent="0.25">
      <c r="A2" s="391" t="s">
        <v>0</v>
      </c>
      <c r="B2" s="392"/>
      <c r="C2" s="392"/>
      <c r="D2" s="393"/>
    </row>
    <row r="3" spans="1:4" x14ac:dyDescent="0.25">
      <c r="A3" s="394" t="s">
        <v>198</v>
      </c>
      <c r="B3" s="386"/>
      <c r="C3" s="386"/>
      <c r="D3" s="395"/>
    </row>
    <row r="4" spans="1:4" x14ac:dyDescent="0.25">
      <c r="A4" s="394" t="s">
        <v>2</v>
      </c>
      <c r="B4" s="386"/>
      <c r="C4" s="386"/>
      <c r="D4" s="395"/>
    </row>
    <row r="5" spans="1:4" x14ac:dyDescent="0.25">
      <c r="A5" s="396" t="s">
        <v>92</v>
      </c>
      <c r="B5" s="396"/>
      <c r="C5" s="396"/>
      <c r="D5" s="397"/>
    </row>
    <row r="6" spans="1:4" x14ac:dyDescent="0.25">
      <c r="A6" s="398" t="s">
        <v>4</v>
      </c>
      <c r="B6" s="387"/>
      <c r="C6" s="387"/>
      <c r="D6" s="399"/>
    </row>
    <row r="7" spans="1:4" x14ac:dyDescent="0.25">
      <c r="A7" s="207"/>
      <c r="B7" s="208" t="s">
        <v>199</v>
      </c>
      <c r="C7" s="232">
        <v>2015</v>
      </c>
      <c r="D7" s="233">
        <v>2014</v>
      </c>
    </row>
    <row r="8" spans="1:4" x14ac:dyDescent="0.25">
      <c r="A8" s="211" t="s">
        <v>200</v>
      </c>
      <c r="B8" s="212"/>
      <c r="C8" s="234"/>
      <c r="D8" s="235"/>
    </row>
    <row r="9" spans="1:4" x14ac:dyDescent="0.25">
      <c r="A9" s="213"/>
      <c r="B9" s="212" t="s">
        <v>147</v>
      </c>
      <c r="C9" s="236">
        <f>SUM(C10:C20)</f>
        <v>320351966.88999999</v>
      </c>
      <c r="D9" s="237">
        <f>SUM(D10:D20)</f>
        <v>502149806.36000001</v>
      </c>
    </row>
    <row r="10" spans="1:4" x14ac:dyDescent="0.25">
      <c r="A10" s="214"/>
      <c r="B10" s="215" t="s">
        <v>38</v>
      </c>
      <c r="C10" s="238"/>
      <c r="D10" s="225"/>
    </row>
    <row r="11" spans="1:4" x14ac:dyDescent="0.25">
      <c r="A11" s="214"/>
      <c r="B11" s="215" t="s">
        <v>39</v>
      </c>
      <c r="C11" s="238"/>
      <c r="D11" s="225"/>
    </row>
    <row r="12" spans="1:4" x14ac:dyDescent="0.25">
      <c r="A12" s="214"/>
      <c r="B12" s="215" t="s">
        <v>201</v>
      </c>
      <c r="C12" s="238"/>
      <c r="D12" s="225"/>
    </row>
    <row r="13" spans="1:4" x14ac:dyDescent="0.25">
      <c r="A13" s="214"/>
      <c r="B13" s="215" t="s">
        <v>41</v>
      </c>
      <c r="C13" s="238"/>
      <c r="D13" s="225"/>
    </row>
    <row r="14" spans="1:4" x14ac:dyDescent="0.25">
      <c r="A14" s="214"/>
      <c r="B14" s="215" t="s">
        <v>202</v>
      </c>
      <c r="C14" s="238"/>
      <c r="D14" s="225"/>
    </row>
    <row r="15" spans="1:4" x14ac:dyDescent="0.25">
      <c r="A15" s="214"/>
      <c r="B15" s="215" t="s">
        <v>97</v>
      </c>
      <c r="C15" s="238"/>
      <c r="D15" s="225"/>
    </row>
    <row r="16" spans="1:4" x14ac:dyDescent="0.25">
      <c r="A16" s="214"/>
      <c r="B16" s="215" t="s">
        <v>98</v>
      </c>
      <c r="C16" s="238"/>
      <c r="D16" s="225"/>
    </row>
    <row r="17" spans="1:4" ht="42.75" x14ac:dyDescent="0.25">
      <c r="A17" s="214"/>
      <c r="B17" s="215" t="s">
        <v>99</v>
      </c>
      <c r="C17" s="238"/>
      <c r="D17" s="225"/>
    </row>
    <row r="18" spans="1:4" x14ac:dyDescent="0.25">
      <c r="A18" s="214"/>
      <c r="B18" s="215" t="s">
        <v>48</v>
      </c>
      <c r="C18" s="239">
        <v>175442113.72</v>
      </c>
      <c r="D18" s="229">
        <v>240681306.21000001</v>
      </c>
    </row>
    <row r="19" spans="1:4" ht="28.5" x14ac:dyDescent="0.25">
      <c r="A19" s="214"/>
      <c r="B19" s="215" t="s">
        <v>203</v>
      </c>
      <c r="C19" s="239">
        <v>144909853.16999999</v>
      </c>
      <c r="D19" s="229">
        <v>261118630.05000001</v>
      </c>
    </row>
    <row r="20" spans="1:4" x14ac:dyDescent="0.25">
      <c r="A20" s="214"/>
      <c r="B20" s="215" t="s">
        <v>204</v>
      </c>
      <c r="C20" s="238"/>
      <c r="D20" s="229">
        <v>349870.1</v>
      </c>
    </row>
    <row r="21" spans="1:4" x14ac:dyDescent="0.25">
      <c r="A21" s="214"/>
      <c r="B21" s="216" t="s">
        <v>148</v>
      </c>
      <c r="C21" s="240">
        <f>+C24+C23+C22</f>
        <v>10991264.76</v>
      </c>
      <c r="D21" s="241">
        <f>SUM(D22:D37)</f>
        <v>268084800</v>
      </c>
    </row>
    <row r="22" spans="1:4" x14ac:dyDescent="0.25">
      <c r="A22" s="214"/>
      <c r="B22" s="215" t="s">
        <v>111</v>
      </c>
      <c r="C22" s="239">
        <v>9143370.0700000003</v>
      </c>
      <c r="D22" s="242">
        <v>19171717</v>
      </c>
    </row>
    <row r="23" spans="1:4" x14ac:dyDescent="0.25">
      <c r="A23" s="214"/>
      <c r="B23" s="215" t="s">
        <v>112</v>
      </c>
      <c r="C23" s="239">
        <v>788502.46</v>
      </c>
      <c r="D23" s="242">
        <v>1513869</v>
      </c>
    </row>
    <row r="24" spans="1:4" x14ac:dyDescent="0.25">
      <c r="A24" s="214"/>
      <c r="B24" s="215" t="s">
        <v>113</v>
      </c>
      <c r="C24" s="239">
        <v>1059392.23</v>
      </c>
      <c r="D24" s="242">
        <v>3081272</v>
      </c>
    </row>
    <row r="25" spans="1:4" ht="28.5" x14ac:dyDescent="0.25">
      <c r="A25" s="214"/>
      <c r="B25" s="215" t="s">
        <v>114</v>
      </c>
      <c r="C25" s="239"/>
      <c r="D25" s="225"/>
    </row>
    <row r="26" spans="1:4" x14ac:dyDescent="0.25">
      <c r="A26" s="214"/>
      <c r="B26" s="215" t="s">
        <v>205</v>
      </c>
      <c r="C26" s="239"/>
      <c r="D26" s="225"/>
    </row>
    <row r="27" spans="1:4" x14ac:dyDescent="0.25">
      <c r="A27" s="214"/>
      <c r="B27" s="215" t="s">
        <v>206</v>
      </c>
      <c r="C27" s="238"/>
      <c r="D27" s="225"/>
    </row>
    <row r="28" spans="1:4" x14ac:dyDescent="0.25">
      <c r="A28" s="214"/>
      <c r="B28" s="215" t="s">
        <v>117</v>
      </c>
      <c r="C28" s="238"/>
      <c r="D28" s="225"/>
    </row>
    <row r="29" spans="1:4" x14ac:dyDescent="0.25">
      <c r="A29" s="214"/>
      <c r="B29" s="215" t="s">
        <v>118</v>
      </c>
      <c r="C29" s="238"/>
      <c r="D29" s="225"/>
    </row>
    <row r="30" spans="1:4" ht="28.5" x14ac:dyDescent="0.25">
      <c r="A30" s="214"/>
      <c r="B30" s="215" t="s">
        <v>119</v>
      </c>
      <c r="C30" s="238"/>
      <c r="D30" s="225"/>
    </row>
    <row r="31" spans="1:4" x14ac:dyDescent="0.25">
      <c r="A31" s="214"/>
      <c r="B31" s="215" t="s">
        <v>120</v>
      </c>
      <c r="C31" s="238"/>
      <c r="D31" s="225"/>
    </row>
    <row r="32" spans="1:4" x14ac:dyDescent="0.25">
      <c r="A32" s="214"/>
      <c r="B32" s="215" t="s">
        <v>121</v>
      </c>
      <c r="C32" s="238"/>
      <c r="D32" s="225"/>
    </row>
    <row r="33" spans="1:4" x14ac:dyDescent="0.25">
      <c r="A33" s="214"/>
      <c r="B33" s="215" t="s">
        <v>122</v>
      </c>
      <c r="C33" s="238"/>
      <c r="D33" s="225"/>
    </row>
    <row r="34" spans="1:4" x14ac:dyDescent="0.25">
      <c r="A34" s="214"/>
      <c r="B34" s="215" t="s">
        <v>207</v>
      </c>
      <c r="C34" s="238"/>
      <c r="D34" s="256">
        <v>244317942</v>
      </c>
    </row>
    <row r="35" spans="1:4" x14ac:dyDescent="0.25">
      <c r="A35" s="214"/>
      <c r="B35" s="215" t="s">
        <v>125</v>
      </c>
      <c r="C35" s="238"/>
      <c r="D35" s="243"/>
    </row>
    <row r="36" spans="1:4" x14ac:dyDescent="0.25">
      <c r="A36" s="214"/>
      <c r="B36" s="215" t="s">
        <v>126</v>
      </c>
      <c r="C36" s="238"/>
      <c r="D36" s="225"/>
    </row>
    <row r="37" spans="1:4" x14ac:dyDescent="0.25">
      <c r="A37" s="214"/>
      <c r="B37" s="215" t="s">
        <v>208</v>
      </c>
      <c r="C37" s="238"/>
      <c r="D37" s="225"/>
    </row>
    <row r="38" spans="1:4" ht="28.5" x14ac:dyDescent="0.25">
      <c r="A38" s="217"/>
      <c r="B38" s="218" t="s">
        <v>209</v>
      </c>
      <c r="C38" s="244">
        <f>+C9-C21</f>
        <v>309360702.13</v>
      </c>
      <c r="D38" s="241">
        <f>+D9-D21</f>
        <v>234065006.36000001</v>
      </c>
    </row>
    <row r="39" spans="1:4" x14ac:dyDescent="0.25">
      <c r="A39" s="388"/>
      <c r="B39" s="389"/>
      <c r="C39" s="389"/>
      <c r="D39" s="390"/>
    </row>
    <row r="40" spans="1:4" x14ac:dyDescent="0.25">
      <c r="A40" s="217"/>
      <c r="B40" s="216" t="s">
        <v>210</v>
      </c>
      <c r="C40" s="245"/>
      <c r="D40" s="225"/>
    </row>
    <row r="41" spans="1:4" x14ac:dyDescent="0.25">
      <c r="A41" s="214"/>
      <c r="B41" s="216" t="s">
        <v>147</v>
      </c>
      <c r="C41" s="246">
        <f>+C42+C43+C44</f>
        <v>0</v>
      </c>
      <c r="D41" s="226">
        <f>SUM(D44)</f>
        <v>63671703</v>
      </c>
    </row>
    <row r="42" spans="1:4" ht="28.5" x14ac:dyDescent="0.25">
      <c r="A42" s="214"/>
      <c r="B42" s="215" t="s">
        <v>161</v>
      </c>
      <c r="C42" s="239"/>
      <c r="D42" s="225"/>
    </row>
    <row r="43" spans="1:4" x14ac:dyDescent="0.25">
      <c r="A43" s="214"/>
      <c r="B43" s="215" t="s">
        <v>162</v>
      </c>
      <c r="C43" s="238"/>
      <c r="D43" s="225"/>
    </row>
    <row r="44" spans="1:4" x14ac:dyDescent="0.25">
      <c r="A44" s="214"/>
      <c r="B44" s="215" t="s">
        <v>211</v>
      </c>
      <c r="C44" s="238"/>
      <c r="D44" s="227">
        <v>63671703</v>
      </c>
    </row>
    <row r="45" spans="1:4" x14ac:dyDescent="0.25">
      <c r="A45" s="214"/>
      <c r="B45" s="216" t="s">
        <v>148</v>
      </c>
      <c r="C45" s="240">
        <f>+C46+C47+C48</f>
        <v>109496623.94</v>
      </c>
      <c r="D45" s="228">
        <f>SUM(D46:D48)</f>
        <v>210204663</v>
      </c>
    </row>
    <row r="46" spans="1:4" ht="28.5" x14ac:dyDescent="0.25">
      <c r="A46" s="214"/>
      <c r="B46" s="215" t="s">
        <v>161</v>
      </c>
      <c r="C46" s="239">
        <v>109453703.94</v>
      </c>
      <c r="D46" s="229">
        <v>0</v>
      </c>
    </row>
    <row r="47" spans="1:4" x14ac:dyDescent="0.25">
      <c r="A47" s="214"/>
      <c r="B47" s="215" t="s">
        <v>162</v>
      </c>
      <c r="C47" s="239">
        <v>42920</v>
      </c>
      <c r="D47" s="230">
        <v>138156</v>
      </c>
    </row>
    <row r="48" spans="1:4" x14ac:dyDescent="0.25">
      <c r="A48" s="214"/>
      <c r="B48" s="215" t="s">
        <v>212</v>
      </c>
      <c r="C48" s="238"/>
      <c r="D48" s="230">
        <v>210066507</v>
      </c>
    </row>
    <row r="49" spans="1:4" ht="28.5" x14ac:dyDescent="0.25">
      <c r="A49" s="217"/>
      <c r="B49" s="218" t="s">
        <v>213</v>
      </c>
      <c r="C49" s="244">
        <f>+C41-C45</f>
        <v>-109496623.94</v>
      </c>
      <c r="D49" s="226">
        <f>+D41-D45</f>
        <v>-146532960</v>
      </c>
    </row>
    <row r="50" spans="1:4" x14ac:dyDescent="0.25">
      <c r="A50" s="388"/>
      <c r="B50" s="389"/>
      <c r="C50" s="389"/>
      <c r="D50" s="390"/>
    </row>
    <row r="51" spans="1:4" ht="30" x14ac:dyDescent="0.25">
      <c r="A51" s="217"/>
      <c r="B51" s="216" t="s">
        <v>214</v>
      </c>
      <c r="C51" s="245"/>
      <c r="D51" s="225"/>
    </row>
    <row r="52" spans="1:4" x14ac:dyDescent="0.25">
      <c r="A52" s="214"/>
      <c r="B52" s="216" t="s">
        <v>147</v>
      </c>
      <c r="C52" s="246">
        <f>+C53+C54+C55+C56</f>
        <v>426596547.05000001</v>
      </c>
      <c r="D52" s="247">
        <f>+D53+D54+D55+D56</f>
        <v>0</v>
      </c>
    </row>
    <row r="53" spans="1:4" x14ac:dyDescent="0.25">
      <c r="A53" s="214"/>
      <c r="B53" s="215" t="s">
        <v>215</v>
      </c>
      <c r="C53" s="238"/>
      <c r="D53" s="225"/>
    </row>
    <row r="54" spans="1:4" x14ac:dyDescent="0.25">
      <c r="A54" s="214"/>
      <c r="B54" s="215" t="s">
        <v>216</v>
      </c>
      <c r="C54" s="238"/>
      <c r="D54" s="225"/>
    </row>
    <row r="55" spans="1:4" x14ac:dyDescent="0.25">
      <c r="A55" s="214"/>
      <c r="B55" s="215" t="s">
        <v>217</v>
      </c>
      <c r="C55" s="238"/>
      <c r="D55" s="225"/>
    </row>
    <row r="56" spans="1:4" x14ac:dyDescent="0.25">
      <c r="A56" s="214"/>
      <c r="B56" s="215" t="s">
        <v>218</v>
      </c>
      <c r="C56" s="239">
        <v>426596547.05000001</v>
      </c>
      <c r="D56" s="229"/>
    </row>
    <row r="57" spans="1:4" x14ac:dyDescent="0.25">
      <c r="A57" s="214"/>
      <c r="B57" s="216" t="s">
        <v>148</v>
      </c>
      <c r="C57" s="240">
        <f>+C59+C60+C61</f>
        <v>623040539.17999995</v>
      </c>
      <c r="D57" s="248">
        <f>+D59+D60+D61</f>
        <v>0</v>
      </c>
    </row>
    <row r="58" spans="1:4" x14ac:dyDescent="0.25">
      <c r="A58" s="214"/>
      <c r="B58" s="215" t="s">
        <v>219</v>
      </c>
      <c r="C58" s="239"/>
      <c r="D58" s="225"/>
    </row>
    <row r="59" spans="1:4" x14ac:dyDescent="0.25">
      <c r="A59" s="214"/>
      <c r="B59" s="215" t="s">
        <v>216</v>
      </c>
      <c r="C59" s="239"/>
      <c r="D59" s="225"/>
    </row>
    <row r="60" spans="1:4" x14ac:dyDescent="0.25">
      <c r="A60" s="214"/>
      <c r="B60" s="215" t="s">
        <v>217</v>
      </c>
      <c r="C60" s="239"/>
      <c r="D60" s="225"/>
    </row>
    <row r="61" spans="1:4" x14ac:dyDescent="0.25">
      <c r="A61" s="214"/>
      <c r="B61" s="215" t="s">
        <v>220</v>
      </c>
      <c r="C61" s="239">
        <v>623040539.17999995</v>
      </c>
      <c r="D61" s="225"/>
    </row>
    <row r="62" spans="1:4" ht="28.5" x14ac:dyDescent="0.25">
      <c r="A62" s="217"/>
      <c r="B62" s="218" t="s">
        <v>221</v>
      </c>
      <c r="C62" s="244">
        <f>+C52-C57</f>
        <v>-196443992.12999994</v>
      </c>
      <c r="D62" s="249">
        <f>+D52-D57</f>
        <v>0</v>
      </c>
    </row>
    <row r="63" spans="1:4" x14ac:dyDescent="0.25">
      <c r="A63" s="388"/>
      <c r="B63" s="389"/>
      <c r="C63" s="389"/>
      <c r="D63" s="390"/>
    </row>
    <row r="64" spans="1:4" ht="28.5" x14ac:dyDescent="0.25">
      <c r="A64" s="217"/>
      <c r="B64" s="218" t="s">
        <v>222</v>
      </c>
      <c r="C64" s="244">
        <v>3420086.06</v>
      </c>
      <c r="D64" s="250">
        <f>+D67-D66</f>
        <v>87532046.360000014</v>
      </c>
    </row>
    <row r="65" spans="1:4" x14ac:dyDescent="0.25">
      <c r="A65" s="388"/>
      <c r="B65" s="389"/>
      <c r="C65" s="389"/>
      <c r="D65" s="390"/>
    </row>
    <row r="66" spans="1:4" ht="28.5" x14ac:dyDescent="0.25">
      <c r="A66" s="217"/>
      <c r="B66" s="218" t="s">
        <v>223</v>
      </c>
      <c r="C66" s="251">
        <v>153900623.47</v>
      </c>
      <c r="D66" s="252">
        <v>66343857</v>
      </c>
    </row>
    <row r="67" spans="1:4" ht="29.25" thickBot="1" x14ac:dyDescent="0.3">
      <c r="A67" s="222"/>
      <c r="B67" s="223" t="s">
        <v>224</v>
      </c>
      <c r="C67" s="253">
        <v>157320709.53</v>
      </c>
      <c r="D67" s="254">
        <v>153875903.36000001</v>
      </c>
    </row>
    <row r="72" spans="1:4" x14ac:dyDescent="0.25">
      <c r="B72" s="346" t="s">
        <v>267</v>
      </c>
      <c r="C72" s="347" t="s">
        <v>268</v>
      </c>
      <c r="D72"/>
    </row>
    <row r="73" spans="1:4" x14ac:dyDescent="0.25">
      <c r="B73" s="346" t="s">
        <v>269</v>
      </c>
      <c r="C73" s="358" t="s">
        <v>270</v>
      </c>
      <c r="D73"/>
    </row>
    <row r="74" spans="1:4" x14ac:dyDescent="0.25">
      <c r="B74" s="355" t="s">
        <v>271</v>
      </c>
      <c r="C74" s="277"/>
      <c r="D74" s="348"/>
    </row>
    <row r="75" spans="1:4" x14ac:dyDescent="0.25">
      <c r="B75" s="356" t="s">
        <v>273</v>
      </c>
      <c r="C75"/>
      <c r="D75"/>
    </row>
    <row r="78" spans="1:4" ht="15.75" thickBot="1" x14ac:dyDescent="0.3"/>
    <row r="79" spans="1:4" x14ac:dyDescent="0.25">
      <c r="A79" s="391" t="s">
        <v>0</v>
      </c>
      <c r="B79" s="392"/>
      <c r="C79" s="392"/>
      <c r="D79" s="393"/>
    </row>
    <row r="80" spans="1:4" x14ac:dyDescent="0.25">
      <c r="A80" s="394" t="s">
        <v>198</v>
      </c>
      <c r="B80" s="386"/>
      <c r="C80" s="386"/>
      <c r="D80" s="395"/>
    </row>
    <row r="81" spans="1:4" x14ac:dyDescent="0.25">
      <c r="A81" s="394" t="s">
        <v>2</v>
      </c>
      <c r="B81" s="386"/>
      <c r="C81" s="386"/>
      <c r="D81" s="395"/>
    </row>
    <row r="82" spans="1:4" x14ac:dyDescent="0.25">
      <c r="A82" s="382" t="s">
        <v>145</v>
      </c>
      <c r="B82" s="382"/>
      <c r="C82" s="382"/>
      <c r="D82" s="400"/>
    </row>
    <row r="83" spans="1:4" x14ac:dyDescent="0.25">
      <c r="A83" s="398" t="s">
        <v>4</v>
      </c>
      <c r="B83" s="387"/>
      <c r="C83" s="387"/>
      <c r="D83" s="399"/>
    </row>
    <row r="84" spans="1:4" x14ac:dyDescent="0.25">
      <c r="A84" s="207"/>
      <c r="B84" s="208" t="s">
        <v>199</v>
      </c>
      <c r="C84" s="209">
        <v>2015</v>
      </c>
      <c r="D84" s="210">
        <v>2014</v>
      </c>
    </row>
    <row r="85" spans="1:4" x14ac:dyDescent="0.25">
      <c r="A85" s="257" t="s">
        <v>200</v>
      </c>
      <c r="B85" s="258"/>
      <c r="C85" s="234"/>
      <c r="D85" s="235"/>
    </row>
    <row r="86" spans="1:4" x14ac:dyDescent="0.25">
      <c r="A86" s="259"/>
      <c r="B86" s="258" t="s">
        <v>147</v>
      </c>
      <c r="C86" s="236">
        <f>SUM(C87:C97)</f>
        <v>433058676.56999999</v>
      </c>
      <c r="D86" s="237">
        <f>SUM(D87:D97)</f>
        <v>502149806.36000001</v>
      </c>
    </row>
    <row r="87" spans="1:4" x14ac:dyDescent="0.25">
      <c r="A87" s="260"/>
      <c r="B87" s="261" t="s">
        <v>38</v>
      </c>
      <c r="C87" s="238"/>
      <c r="D87" s="225"/>
    </row>
    <row r="88" spans="1:4" x14ac:dyDescent="0.25">
      <c r="A88" s="260"/>
      <c r="B88" s="261" t="s">
        <v>39</v>
      </c>
      <c r="C88" s="238"/>
      <c r="D88" s="225"/>
    </row>
    <row r="89" spans="1:4" x14ac:dyDescent="0.25">
      <c r="A89" s="260"/>
      <c r="B89" s="261" t="s">
        <v>201</v>
      </c>
      <c r="C89" s="238"/>
      <c r="D89" s="225"/>
    </row>
    <row r="90" spans="1:4" x14ac:dyDescent="0.25">
      <c r="A90" s="260"/>
      <c r="B90" s="261" t="s">
        <v>41</v>
      </c>
      <c r="C90" s="238"/>
      <c r="D90" s="225"/>
    </row>
    <row r="91" spans="1:4" x14ac:dyDescent="0.25">
      <c r="A91" s="260"/>
      <c r="B91" s="261" t="s">
        <v>202</v>
      </c>
      <c r="C91" s="238"/>
      <c r="D91" s="225"/>
    </row>
    <row r="92" spans="1:4" x14ac:dyDescent="0.25">
      <c r="A92" s="260"/>
      <c r="B92" s="261" t="s">
        <v>97</v>
      </c>
      <c r="C92" s="238"/>
      <c r="D92" s="225"/>
    </row>
    <row r="93" spans="1:4" x14ac:dyDescent="0.25">
      <c r="A93" s="260"/>
      <c r="B93" s="261" t="s">
        <v>98</v>
      </c>
      <c r="C93" s="238"/>
      <c r="D93" s="225"/>
    </row>
    <row r="94" spans="1:4" ht="42.75" x14ac:dyDescent="0.25">
      <c r="A94" s="260"/>
      <c r="B94" s="261" t="s">
        <v>99</v>
      </c>
      <c r="C94" s="238"/>
      <c r="D94" s="225"/>
    </row>
    <row r="95" spans="1:4" x14ac:dyDescent="0.25">
      <c r="A95" s="260"/>
      <c r="B95" s="261" t="s">
        <v>48</v>
      </c>
      <c r="C95" s="239">
        <v>242632397.03</v>
      </c>
      <c r="D95" s="229">
        <v>240681306.21000001</v>
      </c>
    </row>
    <row r="96" spans="1:4" ht="28.5" x14ac:dyDescent="0.25">
      <c r="A96" s="260"/>
      <c r="B96" s="261" t="s">
        <v>203</v>
      </c>
      <c r="C96" s="239">
        <v>190426279.53999999</v>
      </c>
      <c r="D96" s="229">
        <v>261118630.05000001</v>
      </c>
    </row>
    <row r="97" spans="1:4" x14ac:dyDescent="0.25">
      <c r="A97" s="260"/>
      <c r="B97" s="261" t="s">
        <v>204</v>
      </c>
      <c r="C97" s="238"/>
      <c r="D97" s="229">
        <v>349870.1</v>
      </c>
    </row>
    <row r="98" spans="1:4" x14ac:dyDescent="0.25">
      <c r="A98" s="260"/>
      <c r="B98" s="245" t="s">
        <v>148</v>
      </c>
      <c r="C98" s="240">
        <f>SUM(C99:C114)</f>
        <v>208033625.47999999</v>
      </c>
      <c r="D98" s="241">
        <f>SUM(D99:D114)</f>
        <v>268084800</v>
      </c>
    </row>
    <row r="99" spans="1:4" x14ac:dyDescent="0.25">
      <c r="A99" s="260"/>
      <c r="B99" s="261" t="s">
        <v>111</v>
      </c>
      <c r="C99" s="239">
        <v>15302571.51</v>
      </c>
      <c r="D99" s="242">
        <v>19171717</v>
      </c>
    </row>
    <row r="100" spans="1:4" x14ac:dyDescent="0.25">
      <c r="A100" s="260"/>
      <c r="B100" s="261" t="s">
        <v>112</v>
      </c>
      <c r="C100" s="239">
        <v>1482308.58</v>
      </c>
      <c r="D100" s="242">
        <v>1513869</v>
      </c>
    </row>
    <row r="101" spans="1:4" x14ac:dyDescent="0.25">
      <c r="A101" s="260"/>
      <c r="B101" s="261" t="s">
        <v>113</v>
      </c>
      <c r="C101" s="239">
        <v>2022688.48</v>
      </c>
      <c r="D101" s="242">
        <v>3081272</v>
      </c>
    </row>
    <row r="102" spans="1:4" ht="28.5" x14ac:dyDescent="0.25">
      <c r="A102" s="260"/>
      <c r="B102" s="261" t="s">
        <v>114</v>
      </c>
      <c r="C102" s="239"/>
      <c r="D102" s="225"/>
    </row>
    <row r="103" spans="1:4" x14ac:dyDescent="0.25">
      <c r="A103" s="260"/>
      <c r="B103" s="261" t="s">
        <v>205</v>
      </c>
      <c r="C103" s="239"/>
      <c r="D103" s="225"/>
    </row>
    <row r="104" spans="1:4" x14ac:dyDescent="0.25">
      <c r="A104" s="260"/>
      <c r="B104" s="261" t="s">
        <v>206</v>
      </c>
      <c r="C104" s="238"/>
      <c r="D104" s="225"/>
    </row>
    <row r="105" spans="1:4" x14ac:dyDescent="0.25">
      <c r="A105" s="260"/>
      <c r="B105" s="261" t="s">
        <v>117</v>
      </c>
      <c r="C105" s="238"/>
      <c r="D105" s="225"/>
    </row>
    <row r="106" spans="1:4" x14ac:dyDescent="0.25">
      <c r="A106" s="260"/>
      <c r="B106" s="261" t="s">
        <v>118</v>
      </c>
      <c r="C106" s="238"/>
      <c r="D106" s="225"/>
    </row>
    <row r="107" spans="1:4" ht="28.5" x14ac:dyDescent="0.25">
      <c r="A107" s="260"/>
      <c r="B107" s="261" t="s">
        <v>119</v>
      </c>
      <c r="C107" s="238"/>
      <c r="D107" s="225"/>
    </row>
    <row r="108" spans="1:4" x14ac:dyDescent="0.25">
      <c r="A108" s="260"/>
      <c r="B108" s="261" t="s">
        <v>120</v>
      </c>
      <c r="C108" s="238"/>
      <c r="D108" s="225"/>
    </row>
    <row r="109" spans="1:4" x14ac:dyDescent="0.25">
      <c r="A109" s="260"/>
      <c r="B109" s="261" t="s">
        <v>121</v>
      </c>
      <c r="C109" s="238"/>
      <c r="D109" s="225"/>
    </row>
    <row r="110" spans="1:4" x14ac:dyDescent="0.25">
      <c r="A110" s="260"/>
      <c r="B110" s="261" t="s">
        <v>122</v>
      </c>
      <c r="C110" s="238"/>
      <c r="D110" s="225"/>
    </row>
    <row r="111" spans="1:4" x14ac:dyDescent="0.25">
      <c r="A111" s="260"/>
      <c r="B111" s="261" t="s">
        <v>207</v>
      </c>
      <c r="C111" s="238"/>
      <c r="D111" s="256">
        <v>244317942</v>
      </c>
    </row>
    <row r="112" spans="1:4" x14ac:dyDescent="0.25">
      <c r="A112" s="260"/>
      <c r="B112" s="261" t="s">
        <v>125</v>
      </c>
      <c r="C112" s="238"/>
      <c r="D112" s="243"/>
    </row>
    <row r="113" spans="1:4" x14ac:dyDescent="0.25">
      <c r="A113" s="260"/>
      <c r="B113" s="261" t="s">
        <v>126</v>
      </c>
      <c r="C113" s="238"/>
      <c r="D113" s="225"/>
    </row>
    <row r="114" spans="1:4" x14ac:dyDescent="0.25">
      <c r="A114" s="260"/>
      <c r="B114" s="261" t="s">
        <v>208</v>
      </c>
      <c r="C114" s="239">
        <v>189226056.91</v>
      </c>
      <c r="D114" s="225"/>
    </row>
    <row r="115" spans="1:4" ht="28.5" x14ac:dyDescent="0.25">
      <c r="A115" s="262"/>
      <c r="B115" s="263" t="s">
        <v>209</v>
      </c>
      <c r="C115" s="244">
        <f>+C86-C98</f>
        <v>225025051.09</v>
      </c>
      <c r="D115" s="241">
        <f>+D86-D98</f>
        <v>234065006.36000001</v>
      </c>
    </row>
    <row r="116" spans="1:4" x14ac:dyDescent="0.25">
      <c r="A116" s="401"/>
      <c r="B116" s="402"/>
      <c r="C116" s="402"/>
      <c r="D116" s="403"/>
    </row>
    <row r="117" spans="1:4" x14ac:dyDescent="0.25">
      <c r="A117" s="262"/>
      <c r="B117" s="245" t="s">
        <v>210</v>
      </c>
      <c r="C117" s="245"/>
      <c r="D117" s="225"/>
    </row>
    <row r="118" spans="1:4" x14ac:dyDescent="0.25">
      <c r="A118" s="260"/>
      <c r="B118" s="245" t="s">
        <v>147</v>
      </c>
      <c r="C118" s="246">
        <f>+C119+C120+C121</f>
        <v>0</v>
      </c>
      <c r="D118" s="226">
        <f>SUM(D121)</f>
        <v>63671703</v>
      </c>
    </row>
    <row r="119" spans="1:4" ht="28.5" x14ac:dyDescent="0.25">
      <c r="A119" s="260"/>
      <c r="B119" s="261" t="s">
        <v>161</v>
      </c>
      <c r="C119" s="239"/>
      <c r="D119" s="225"/>
    </row>
    <row r="120" spans="1:4" x14ac:dyDescent="0.25">
      <c r="A120" s="260"/>
      <c r="B120" s="261" t="s">
        <v>162</v>
      </c>
      <c r="C120" s="238"/>
      <c r="D120" s="225"/>
    </row>
    <row r="121" spans="1:4" x14ac:dyDescent="0.25">
      <c r="A121" s="260"/>
      <c r="B121" s="261" t="s">
        <v>211</v>
      </c>
      <c r="C121" s="238"/>
      <c r="D121" s="227">
        <v>63671703</v>
      </c>
    </row>
    <row r="122" spans="1:4" x14ac:dyDescent="0.25">
      <c r="A122" s="260"/>
      <c r="B122" s="245" t="s">
        <v>148</v>
      </c>
      <c r="C122" s="240">
        <f>+C123+C124+C125</f>
        <v>303589516.75</v>
      </c>
      <c r="D122" s="228">
        <f>SUM(D123:D125)</f>
        <v>210204663</v>
      </c>
    </row>
    <row r="123" spans="1:4" ht="28.5" x14ac:dyDescent="0.25">
      <c r="A123" s="260"/>
      <c r="B123" s="261" t="s">
        <v>161</v>
      </c>
      <c r="C123" s="239">
        <v>303536397.75</v>
      </c>
      <c r="D123" s="229"/>
    </row>
    <row r="124" spans="1:4" x14ac:dyDescent="0.25">
      <c r="A124" s="260"/>
      <c r="B124" s="261" t="s">
        <v>162</v>
      </c>
      <c r="C124" s="239">
        <v>53119</v>
      </c>
      <c r="D124" s="230">
        <v>138156</v>
      </c>
    </row>
    <row r="125" spans="1:4" x14ac:dyDescent="0.25">
      <c r="A125" s="260"/>
      <c r="B125" s="261" t="s">
        <v>212</v>
      </c>
      <c r="C125" s="238"/>
      <c r="D125" s="230">
        <v>210066507</v>
      </c>
    </row>
    <row r="126" spans="1:4" ht="28.5" x14ac:dyDescent="0.25">
      <c r="A126" s="262"/>
      <c r="B126" s="263" t="s">
        <v>213</v>
      </c>
      <c r="C126" s="244">
        <f>+C118-C122</f>
        <v>-303589516.75</v>
      </c>
      <c r="D126" s="226">
        <f>+D118-D122</f>
        <v>-146532960</v>
      </c>
    </row>
    <row r="127" spans="1:4" x14ac:dyDescent="0.25">
      <c r="A127" s="401"/>
      <c r="B127" s="402"/>
      <c r="C127" s="402"/>
      <c r="D127" s="403"/>
    </row>
    <row r="128" spans="1:4" ht="30" x14ac:dyDescent="0.25">
      <c r="A128" s="262"/>
      <c r="B128" s="245" t="s">
        <v>214</v>
      </c>
      <c r="C128" s="245"/>
      <c r="D128" s="225"/>
    </row>
    <row r="129" spans="1:4" x14ac:dyDescent="0.25">
      <c r="A129" s="260"/>
      <c r="B129" s="245" t="s">
        <v>147</v>
      </c>
      <c r="C129" s="246">
        <f>+C130+C131+C132+C133</f>
        <v>0</v>
      </c>
      <c r="D129" s="247">
        <f>+D130+D131+D132+D133</f>
        <v>0</v>
      </c>
    </row>
    <row r="130" spans="1:4" x14ac:dyDescent="0.25">
      <c r="A130" s="260"/>
      <c r="B130" s="261" t="s">
        <v>215</v>
      </c>
      <c r="C130" s="238"/>
      <c r="D130" s="225"/>
    </row>
    <row r="131" spans="1:4" x14ac:dyDescent="0.25">
      <c r="A131" s="260"/>
      <c r="B131" s="261" t="s">
        <v>216</v>
      </c>
      <c r="C131" s="238"/>
      <c r="D131" s="225"/>
    </row>
    <row r="132" spans="1:4" x14ac:dyDescent="0.25">
      <c r="A132" s="260"/>
      <c r="B132" s="261" t="s">
        <v>217</v>
      </c>
      <c r="C132" s="238"/>
      <c r="D132" s="225"/>
    </row>
    <row r="133" spans="1:4" x14ac:dyDescent="0.25">
      <c r="A133" s="260"/>
      <c r="B133" s="261" t="s">
        <v>218</v>
      </c>
      <c r="C133" s="239">
        <v>0</v>
      </c>
      <c r="D133" s="229"/>
    </row>
    <row r="134" spans="1:4" x14ac:dyDescent="0.25">
      <c r="A134" s="260"/>
      <c r="B134" s="245" t="s">
        <v>148</v>
      </c>
      <c r="C134" s="240">
        <f>+C136+C137+C138</f>
        <v>0</v>
      </c>
      <c r="D134" s="248">
        <f>+D136+D137+D138</f>
        <v>0</v>
      </c>
    </row>
    <row r="135" spans="1:4" x14ac:dyDescent="0.25">
      <c r="A135" s="260"/>
      <c r="B135" s="261" t="s">
        <v>219</v>
      </c>
      <c r="C135" s="239"/>
      <c r="D135" s="225"/>
    </row>
    <row r="136" spans="1:4" x14ac:dyDescent="0.25">
      <c r="A136" s="260"/>
      <c r="B136" s="261" t="s">
        <v>216</v>
      </c>
      <c r="C136" s="239"/>
      <c r="D136" s="225"/>
    </row>
    <row r="137" spans="1:4" x14ac:dyDescent="0.25">
      <c r="A137" s="260"/>
      <c r="B137" s="261" t="s">
        <v>217</v>
      </c>
      <c r="C137" s="239"/>
      <c r="D137" s="225"/>
    </row>
    <row r="138" spans="1:4" x14ac:dyDescent="0.25">
      <c r="A138" s="260"/>
      <c r="B138" s="261" t="s">
        <v>220</v>
      </c>
      <c r="C138" s="239">
        <v>0</v>
      </c>
      <c r="D138" s="225"/>
    </row>
    <row r="139" spans="1:4" ht="28.5" x14ac:dyDescent="0.25">
      <c r="A139" s="217"/>
      <c r="B139" s="218" t="s">
        <v>221</v>
      </c>
      <c r="C139" s="219">
        <f>+C129-C134</f>
        <v>0</v>
      </c>
      <c r="D139" s="231">
        <f>+D129-D134</f>
        <v>0</v>
      </c>
    </row>
    <row r="140" spans="1:4" x14ac:dyDescent="0.25">
      <c r="A140" s="388"/>
      <c r="B140" s="389"/>
      <c r="C140" s="389"/>
      <c r="D140" s="390"/>
    </row>
    <row r="141" spans="1:4" ht="28.5" x14ac:dyDescent="0.25">
      <c r="A141" s="217"/>
      <c r="B141" s="218" t="s">
        <v>222</v>
      </c>
      <c r="C141" s="219">
        <v>-78564465.659999996</v>
      </c>
      <c r="D141" s="220">
        <f>+D144-D143</f>
        <v>87532046.360000014</v>
      </c>
    </row>
    <row r="142" spans="1:4" x14ac:dyDescent="0.25">
      <c r="A142" s="388"/>
      <c r="B142" s="389"/>
      <c r="C142" s="389"/>
      <c r="D142" s="390"/>
    </row>
    <row r="143" spans="1:4" ht="28.5" x14ac:dyDescent="0.25">
      <c r="A143" s="217"/>
      <c r="B143" s="218" t="s">
        <v>223</v>
      </c>
      <c r="C143" s="221">
        <v>153900623.47</v>
      </c>
      <c r="D143" s="252">
        <v>66343857</v>
      </c>
    </row>
    <row r="144" spans="1:4" ht="29.25" thickBot="1" x14ac:dyDescent="0.3">
      <c r="A144" s="222"/>
      <c r="B144" s="223" t="s">
        <v>224</v>
      </c>
      <c r="C144" s="224">
        <v>74295738.049999997</v>
      </c>
      <c r="D144" s="254">
        <v>153875903.36000001</v>
      </c>
    </row>
    <row r="150" spans="2:4" x14ac:dyDescent="0.25">
      <c r="B150" s="346" t="s">
        <v>267</v>
      </c>
      <c r="C150" s="347" t="s">
        <v>268</v>
      </c>
      <c r="D150"/>
    </row>
    <row r="151" spans="2:4" x14ac:dyDescent="0.25">
      <c r="B151" s="346" t="s">
        <v>269</v>
      </c>
      <c r="C151" s="358" t="s">
        <v>270</v>
      </c>
      <c r="D151"/>
    </row>
    <row r="152" spans="2:4" x14ac:dyDescent="0.25">
      <c r="B152" s="355" t="s">
        <v>271</v>
      </c>
      <c r="C152" s="277"/>
      <c r="D152" s="348"/>
    </row>
    <row r="153" spans="2:4" x14ac:dyDescent="0.25">
      <c r="B153" s="356" t="s">
        <v>273</v>
      </c>
      <c r="C153"/>
      <c r="D153"/>
    </row>
  </sheetData>
  <mergeCells count="18">
    <mergeCell ref="A142:D142"/>
    <mergeCell ref="A50:D50"/>
    <mergeCell ref="A63:D63"/>
    <mergeCell ref="A65:D65"/>
    <mergeCell ref="A79:D79"/>
    <mergeCell ref="A80:D80"/>
    <mergeCell ref="A81:D81"/>
    <mergeCell ref="A82:D82"/>
    <mergeCell ref="A83:D83"/>
    <mergeCell ref="A116:D116"/>
    <mergeCell ref="A127:D127"/>
    <mergeCell ref="A140:D140"/>
    <mergeCell ref="A39:D39"/>
    <mergeCell ref="A2:D2"/>
    <mergeCell ref="A3:D3"/>
    <mergeCell ref="A4:D4"/>
    <mergeCell ref="A5:D5"/>
    <mergeCell ref="A6:D6"/>
  </mergeCells>
  <pageMargins left="0.70866141732283472" right="0.70866141732283472" top="0.19685039370078741" bottom="0.23622047244094491" header="0.15748031496062992" footer="0.15748031496062992"/>
  <pageSetup scale="5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opLeftCell="A103" workbookViewId="0">
      <selection activeCell="B137" sqref="B137"/>
    </sheetView>
  </sheetViews>
  <sheetFormatPr baseColWidth="10" defaultRowHeight="15" x14ac:dyDescent="0.25"/>
  <cols>
    <col min="1" max="1" width="50.5703125" customWidth="1"/>
    <col min="2" max="2" width="10.85546875" customWidth="1"/>
    <col min="3" max="6" width="15.5703125" style="349" customWidth="1"/>
    <col min="7" max="7" width="15.140625" bestFit="1" customWidth="1"/>
    <col min="8" max="8" width="11.42578125" customWidth="1"/>
  </cols>
  <sheetData>
    <row r="1" spans="1:7" s="327" customFormat="1" x14ac:dyDescent="0.25">
      <c r="A1" s="385" t="s">
        <v>0</v>
      </c>
      <c r="B1" s="385"/>
      <c r="C1" s="385"/>
      <c r="D1" s="385"/>
      <c r="E1" s="385"/>
      <c r="F1" s="385"/>
    </row>
    <row r="2" spans="1:7" s="265" customFormat="1" ht="15.75" x14ac:dyDescent="0.25">
      <c r="A2" s="386" t="s">
        <v>257</v>
      </c>
      <c r="B2" s="386"/>
      <c r="C2" s="386"/>
      <c r="D2" s="386"/>
      <c r="E2" s="386"/>
      <c r="F2" s="386"/>
    </row>
    <row r="3" spans="1:7" s="265" customFormat="1" ht="15.75" x14ac:dyDescent="0.25">
      <c r="A3" s="386" t="s">
        <v>2</v>
      </c>
      <c r="B3" s="386"/>
      <c r="C3" s="386"/>
      <c r="D3" s="386"/>
      <c r="E3" s="386"/>
      <c r="F3" s="386"/>
    </row>
    <row r="4" spans="1:7" s="265" customFormat="1" ht="15.75" x14ac:dyDescent="0.25">
      <c r="A4" s="386" t="s">
        <v>3</v>
      </c>
      <c r="B4" s="386"/>
      <c r="C4" s="386"/>
      <c r="D4" s="386"/>
      <c r="E4" s="386"/>
      <c r="F4" s="386"/>
    </row>
    <row r="5" spans="1:7" s="266" customFormat="1" ht="15.75" thickBot="1" x14ac:dyDescent="0.3">
      <c r="A5" s="404" t="s">
        <v>4</v>
      </c>
      <c r="B5" s="404"/>
      <c r="C5" s="404"/>
      <c r="D5" s="404"/>
      <c r="E5" s="404"/>
      <c r="F5" s="404"/>
    </row>
    <row r="6" spans="1:7" s="331" customFormat="1" ht="60.75" thickBot="1" x14ac:dyDescent="0.25">
      <c r="A6" s="328" t="s">
        <v>199</v>
      </c>
      <c r="B6" s="329" t="s">
        <v>258</v>
      </c>
      <c r="C6" s="330" t="s">
        <v>259</v>
      </c>
      <c r="D6" s="330" t="s">
        <v>260</v>
      </c>
      <c r="E6" s="330" t="s">
        <v>261</v>
      </c>
      <c r="F6" s="330" t="s">
        <v>52</v>
      </c>
    </row>
    <row r="7" spans="1:7" s="50" customFormat="1" ht="16.5" customHeight="1" x14ac:dyDescent="0.25">
      <c r="A7" s="332"/>
      <c r="B7" s="333"/>
      <c r="C7" s="334"/>
      <c r="D7" s="334"/>
      <c r="E7" s="334"/>
      <c r="F7" s="334"/>
    </row>
    <row r="8" spans="1:7" s="339" customFormat="1" ht="16.5" customHeight="1" x14ac:dyDescent="0.25">
      <c r="A8" s="335" t="s">
        <v>194</v>
      </c>
      <c r="B8" s="336"/>
      <c r="C8" s="337">
        <v>-10425.52</v>
      </c>
      <c r="D8" s="352">
        <f>-259070182.23</f>
        <v>-259070182.22999999</v>
      </c>
      <c r="E8" s="337"/>
      <c r="F8" s="338">
        <f>+C8+D8</f>
        <v>-259080607.75</v>
      </c>
    </row>
    <row r="9" spans="1:7" s="339" customFormat="1" ht="16.5" customHeight="1" x14ac:dyDescent="0.25">
      <c r="A9" s="335"/>
      <c r="B9" s="336"/>
      <c r="C9" s="337"/>
      <c r="D9" s="337"/>
      <c r="E9" s="337"/>
      <c r="F9" s="337"/>
    </row>
    <row r="10" spans="1:7" s="339" customFormat="1" ht="16.5" customHeight="1" x14ac:dyDescent="0.25">
      <c r="A10" s="335" t="s">
        <v>262</v>
      </c>
      <c r="B10" s="336"/>
      <c r="C10" s="337"/>
      <c r="D10" s="337"/>
      <c r="E10" s="337"/>
      <c r="F10" s="337"/>
    </row>
    <row r="11" spans="1:7" s="339" customFormat="1" ht="16.5" customHeight="1" x14ac:dyDescent="0.25">
      <c r="A11" s="340" t="s">
        <v>125</v>
      </c>
      <c r="B11" s="336"/>
      <c r="C11" s="337"/>
      <c r="D11" s="337"/>
      <c r="E11" s="337"/>
      <c r="F11" s="337"/>
    </row>
    <row r="12" spans="1:7" s="339" customFormat="1" ht="16.5" customHeight="1" x14ac:dyDescent="0.25">
      <c r="A12" s="340" t="s">
        <v>187</v>
      </c>
      <c r="B12" s="336"/>
      <c r="C12" s="337"/>
      <c r="D12" s="337"/>
      <c r="E12" s="337"/>
      <c r="F12" s="337"/>
    </row>
    <row r="13" spans="1:7" s="339" customFormat="1" ht="16.5" customHeight="1" x14ac:dyDescent="0.25">
      <c r="A13" s="340" t="s">
        <v>188</v>
      </c>
      <c r="B13" s="336"/>
      <c r="C13" s="337"/>
      <c r="D13" s="337"/>
      <c r="E13" s="337"/>
      <c r="F13" s="337"/>
    </row>
    <row r="14" spans="1:7" s="339" customFormat="1" ht="16.5" customHeight="1" x14ac:dyDescent="0.25">
      <c r="A14" s="335"/>
      <c r="B14" s="336"/>
      <c r="C14" s="337"/>
      <c r="D14" s="337"/>
      <c r="E14" s="337"/>
      <c r="F14" s="337"/>
    </row>
    <row r="15" spans="1:7" s="339" customFormat="1" ht="24" x14ac:dyDescent="0.25">
      <c r="A15" s="335" t="s">
        <v>263</v>
      </c>
      <c r="B15" s="336"/>
      <c r="C15" s="338">
        <f>SUM(C16:C19)</f>
        <v>5427152.8099999996</v>
      </c>
      <c r="D15" s="338">
        <f>SUM(D16:D19)</f>
        <v>259070182.22999999</v>
      </c>
      <c r="E15" s="338">
        <f>SUM(E16:E19)</f>
        <v>0</v>
      </c>
      <c r="F15" s="338">
        <f>+C15+D15</f>
        <v>264497335.03999999</v>
      </c>
      <c r="G15" s="342"/>
    </row>
    <row r="16" spans="1:7" s="339" customFormat="1" ht="16.5" customHeight="1" x14ac:dyDescent="0.25">
      <c r="A16" s="340" t="s">
        <v>143</v>
      </c>
      <c r="B16" s="336"/>
      <c r="C16" s="352"/>
      <c r="D16" s="352">
        <f>259070182.23</f>
        <v>259070182.22999999</v>
      </c>
      <c r="E16" s="337"/>
      <c r="F16" s="338">
        <f t="shared" ref="F16:F17" si="0">+C16+D16</f>
        <v>259070182.22999999</v>
      </c>
    </row>
    <row r="17" spans="1:7" s="339" customFormat="1" ht="12" x14ac:dyDescent="0.25">
      <c r="A17" s="340" t="s">
        <v>191</v>
      </c>
      <c r="B17" s="341"/>
      <c r="C17" s="352">
        <v>5427152.8099999996</v>
      </c>
      <c r="D17" s="353"/>
      <c r="E17" s="338"/>
      <c r="F17" s="338">
        <f t="shared" si="0"/>
        <v>5427152.8099999996</v>
      </c>
    </row>
    <row r="18" spans="1:7" s="339" customFormat="1" ht="12" x14ac:dyDescent="0.25">
      <c r="A18" s="340" t="s">
        <v>192</v>
      </c>
      <c r="B18" s="336"/>
      <c r="C18" s="352"/>
      <c r="D18" s="352"/>
      <c r="E18" s="337"/>
      <c r="F18" s="337"/>
    </row>
    <row r="19" spans="1:7" s="339" customFormat="1" ht="12" x14ac:dyDescent="0.25">
      <c r="A19" s="340" t="s">
        <v>193</v>
      </c>
      <c r="B19" s="336"/>
      <c r="C19" s="352"/>
      <c r="D19" s="352"/>
      <c r="E19" s="337"/>
      <c r="F19" s="337"/>
    </row>
    <row r="20" spans="1:7" s="339" customFormat="1" ht="12" x14ac:dyDescent="0.25">
      <c r="A20" s="335"/>
      <c r="B20" s="336"/>
      <c r="C20" s="352"/>
      <c r="D20" s="352"/>
      <c r="E20" s="337"/>
      <c r="F20" s="337"/>
    </row>
    <row r="21" spans="1:7" s="339" customFormat="1" ht="12" x14ac:dyDescent="0.25">
      <c r="A21" s="335" t="s">
        <v>264</v>
      </c>
      <c r="B21" s="336"/>
      <c r="C21" s="353">
        <f>SUM(C8+C10+C15)</f>
        <v>5416727.29</v>
      </c>
      <c r="D21" s="353">
        <f t="shared" ref="D21:F21" si="1">SUM(D8+D10+D15)</f>
        <v>0</v>
      </c>
      <c r="E21" s="338">
        <f t="shared" si="1"/>
        <v>0</v>
      </c>
      <c r="F21" s="338">
        <f t="shared" si="1"/>
        <v>5416727.2899999917</v>
      </c>
      <c r="G21" s="342"/>
    </row>
    <row r="22" spans="1:7" s="339" customFormat="1" ht="12" x14ac:dyDescent="0.25">
      <c r="A22" s="335"/>
      <c r="B22" s="336"/>
      <c r="C22" s="352"/>
      <c r="D22" s="352"/>
      <c r="E22" s="337"/>
      <c r="F22" s="337"/>
    </row>
    <row r="23" spans="1:7" s="339" customFormat="1" ht="24" x14ac:dyDescent="0.25">
      <c r="A23" s="335" t="s">
        <v>265</v>
      </c>
      <c r="B23" s="336"/>
      <c r="C23" s="352"/>
      <c r="D23" s="352"/>
      <c r="E23" s="337"/>
      <c r="F23" s="337"/>
    </row>
    <row r="24" spans="1:7" s="339" customFormat="1" ht="12" x14ac:dyDescent="0.25">
      <c r="A24" s="340" t="s">
        <v>125</v>
      </c>
      <c r="B24" s="336"/>
      <c r="C24" s="352"/>
      <c r="D24" s="352"/>
      <c r="E24" s="337"/>
      <c r="F24" s="337"/>
    </row>
    <row r="25" spans="1:7" s="339" customFormat="1" ht="12" x14ac:dyDescent="0.25">
      <c r="A25" s="340" t="s">
        <v>187</v>
      </c>
      <c r="B25" s="336"/>
      <c r="C25" s="352"/>
      <c r="D25" s="352"/>
      <c r="E25" s="337"/>
      <c r="F25" s="337"/>
    </row>
    <row r="26" spans="1:7" s="339" customFormat="1" ht="12" x14ac:dyDescent="0.25">
      <c r="A26" s="340" t="s">
        <v>188</v>
      </c>
      <c r="B26" s="336"/>
      <c r="C26" s="352"/>
      <c r="D26" s="352"/>
      <c r="E26" s="337"/>
      <c r="F26" s="337"/>
    </row>
    <row r="27" spans="1:7" s="339" customFormat="1" ht="12" x14ac:dyDescent="0.25">
      <c r="A27" s="335"/>
      <c r="B27" s="336"/>
      <c r="C27" s="352"/>
      <c r="D27" s="352"/>
      <c r="E27" s="337"/>
      <c r="F27" s="337"/>
    </row>
    <row r="28" spans="1:7" s="339" customFormat="1" ht="24" x14ac:dyDescent="0.25">
      <c r="A28" s="335" t="s">
        <v>263</v>
      </c>
      <c r="B28" s="336"/>
      <c r="C28" s="353">
        <f>SUM(C29:C32)</f>
        <v>259070182.22999999</v>
      </c>
      <c r="D28" s="353">
        <f>SUM(D29:D32)</f>
        <v>49485563.229999997</v>
      </c>
      <c r="E28" s="337"/>
      <c r="F28" s="338">
        <f>+C28+D28</f>
        <v>308555745.45999998</v>
      </c>
    </row>
    <row r="29" spans="1:7" s="339" customFormat="1" ht="12" x14ac:dyDescent="0.25">
      <c r="A29" s="340" t="s">
        <v>143</v>
      </c>
      <c r="B29" s="336"/>
      <c r="C29" s="352">
        <v>0</v>
      </c>
      <c r="D29" s="352">
        <v>49485563.229999997</v>
      </c>
      <c r="E29" s="337"/>
      <c r="F29" s="337">
        <f>SUM(C29:D29)</f>
        <v>49485563.229999997</v>
      </c>
    </row>
    <row r="30" spans="1:7" s="339" customFormat="1" ht="12" x14ac:dyDescent="0.25">
      <c r="A30" s="340" t="s">
        <v>191</v>
      </c>
      <c r="B30" s="341"/>
      <c r="C30" s="352">
        <v>259070182.22999999</v>
      </c>
      <c r="D30" s="353"/>
      <c r="E30" s="338"/>
      <c r="F30" s="337">
        <f>SUM(C30:D30)</f>
        <v>259070182.22999999</v>
      </c>
    </row>
    <row r="31" spans="1:7" s="339" customFormat="1" ht="12" x14ac:dyDescent="0.25">
      <c r="A31" s="340" t="s">
        <v>192</v>
      </c>
      <c r="B31" s="336"/>
      <c r="C31" s="337"/>
      <c r="D31" s="337"/>
      <c r="E31" s="337"/>
      <c r="F31" s="337"/>
    </row>
    <row r="32" spans="1:7" s="339" customFormat="1" ht="12" x14ac:dyDescent="0.25">
      <c r="A32" s="340" t="s">
        <v>193</v>
      </c>
      <c r="B32" s="336"/>
      <c r="C32" s="337"/>
      <c r="D32" s="337"/>
      <c r="E32" s="337"/>
      <c r="F32" s="337"/>
    </row>
    <row r="33" spans="1:8" s="339" customFormat="1" ht="12" x14ac:dyDescent="0.25">
      <c r="A33" s="335"/>
      <c r="B33" s="341"/>
      <c r="C33" s="338"/>
      <c r="D33" s="338"/>
      <c r="E33" s="338"/>
      <c r="F33" s="338"/>
    </row>
    <row r="34" spans="1:8" s="339" customFormat="1" ht="12" x14ac:dyDescent="0.25">
      <c r="A34" s="335" t="s">
        <v>266</v>
      </c>
      <c r="B34" s="341"/>
      <c r="C34" s="338">
        <f>+C28+C21</f>
        <v>264486909.51999998</v>
      </c>
      <c r="D34" s="338">
        <f>+D28+D21</f>
        <v>49485563.229999997</v>
      </c>
      <c r="E34" s="338">
        <f t="shared" ref="E34" si="2">+E15+E28</f>
        <v>0</v>
      </c>
      <c r="F34" s="338">
        <f>+C34+D34</f>
        <v>313972472.75</v>
      </c>
      <c r="G34" s="342"/>
      <c r="H34" s="342"/>
    </row>
    <row r="35" spans="1:8" s="50" customFormat="1" ht="15.75" thickBot="1" x14ac:dyDescent="0.3">
      <c r="A35" s="343"/>
      <c r="B35" s="344"/>
      <c r="C35" s="345"/>
      <c r="D35" s="345"/>
      <c r="E35" s="345"/>
      <c r="F35" s="345"/>
    </row>
    <row r="40" spans="1:8" x14ac:dyDescent="0.25">
      <c r="A40" s="346" t="s">
        <v>267</v>
      </c>
      <c r="B40" s="347" t="s">
        <v>268</v>
      </c>
      <c r="C40"/>
    </row>
    <row r="41" spans="1:8" x14ac:dyDescent="0.25">
      <c r="A41" s="346" t="s">
        <v>269</v>
      </c>
      <c r="B41" s="358" t="s">
        <v>270</v>
      </c>
      <c r="C41"/>
    </row>
    <row r="42" spans="1:8" x14ac:dyDescent="0.25">
      <c r="A42" s="355" t="s">
        <v>271</v>
      </c>
      <c r="B42" s="277"/>
      <c r="C42" s="348"/>
    </row>
    <row r="43" spans="1:8" x14ac:dyDescent="0.25">
      <c r="A43" s="356" t="s">
        <v>273</v>
      </c>
      <c r="C43"/>
    </row>
    <row r="45" spans="1:8" x14ac:dyDescent="0.25">
      <c r="A45" s="346"/>
      <c r="B45" s="347"/>
      <c r="C45" s="347"/>
      <c r="D45" s="348"/>
      <c r="E45" s="277"/>
    </row>
    <row r="46" spans="1:8" x14ac:dyDescent="0.25">
      <c r="A46" s="385" t="s">
        <v>0</v>
      </c>
      <c r="B46" s="385"/>
      <c r="C46" s="385"/>
      <c r="D46" s="385"/>
      <c r="E46" s="385"/>
      <c r="F46" s="385"/>
    </row>
    <row r="47" spans="1:8" x14ac:dyDescent="0.25">
      <c r="A47" s="386" t="s">
        <v>257</v>
      </c>
      <c r="B47" s="386"/>
      <c r="C47" s="386"/>
      <c r="D47" s="386"/>
      <c r="E47" s="386"/>
      <c r="F47" s="386"/>
    </row>
    <row r="48" spans="1:8" x14ac:dyDescent="0.25">
      <c r="A48" s="386" t="s">
        <v>2</v>
      </c>
      <c r="B48" s="386"/>
      <c r="C48" s="386"/>
      <c r="D48" s="386"/>
      <c r="E48" s="386"/>
      <c r="F48" s="386"/>
    </row>
    <row r="49" spans="1:6" x14ac:dyDescent="0.25">
      <c r="A49" s="386" t="s">
        <v>85</v>
      </c>
      <c r="B49" s="386"/>
      <c r="C49" s="386"/>
      <c r="D49" s="386"/>
      <c r="E49" s="386"/>
      <c r="F49" s="386"/>
    </row>
    <row r="50" spans="1:6" ht="15.75" thickBot="1" x14ac:dyDescent="0.3">
      <c r="A50" s="404" t="s">
        <v>4</v>
      </c>
      <c r="B50" s="404"/>
      <c r="C50" s="404"/>
      <c r="D50" s="404"/>
      <c r="E50" s="404"/>
      <c r="F50" s="404"/>
    </row>
    <row r="51" spans="1:6" ht="60.75" thickBot="1" x14ac:dyDescent="0.3">
      <c r="A51" s="328" t="s">
        <v>199</v>
      </c>
      <c r="B51" s="329" t="s">
        <v>258</v>
      </c>
      <c r="C51" s="330" t="s">
        <v>259</v>
      </c>
      <c r="D51" s="330" t="s">
        <v>260</v>
      </c>
      <c r="E51" s="330" t="s">
        <v>261</v>
      </c>
      <c r="F51" s="330" t="s">
        <v>52</v>
      </c>
    </row>
    <row r="52" spans="1:6" x14ac:dyDescent="0.25">
      <c r="A52" s="332"/>
      <c r="B52" s="333"/>
      <c r="C52" s="334"/>
      <c r="D52" s="334"/>
      <c r="E52" s="334"/>
      <c r="F52" s="334"/>
    </row>
    <row r="53" spans="1:6" x14ac:dyDescent="0.25">
      <c r="A53" s="335" t="s">
        <v>194</v>
      </c>
      <c r="B53" s="336"/>
      <c r="C53" s="337">
        <f>-19742764.38-10425.52</f>
        <v>-19753189.899999999</v>
      </c>
      <c r="D53" s="352">
        <f>-259070182.23</f>
        <v>-259070182.22999999</v>
      </c>
      <c r="E53" s="337"/>
      <c r="F53" s="338">
        <f>+C53+D53</f>
        <v>-278823372.13</v>
      </c>
    </row>
    <row r="54" spans="1:6" x14ac:dyDescent="0.25">
      <c r="A54" s="335"/>
      <c r="B54" s="336"/>
      <c r="C54" s="337"/>
      <c r="D54" s="337"/>
      <c r="E54" s="337"/>
      <c r="F54" s="337"/>
    </row>
    <row r="55" spans="1:6" x14ac:dyDescent="0.25">
      <c r="A55" s="335" t="s">
        <v>262</v>
      </c>
      <c r="B55" s="336"/>
      <c r="C55" s="337"/>
      <c r="D55" s="337"/>
      <c r="E55" s="337"/>
      <c r="F55" s="337"/>
    </row>
    <row r="56" spans="1:6" x14ac:dyDescent="0.25">
      <c r="A56" s="340" t="s">
        <v>125</v>
      </c>
      <c r="B56" s="336"/>
      <c r="C56" s="337"/>
      <c r="D56" s="337"/>
      <c r="E56" s="337"/>
      <c r="F56" s="337"/>
    </row>
    <row r="57" spans="1:6" x14ac:dyDescent="0.25">
      <c r="A57" s="340" t="s">
        <v>187</v>
      </c>
      <c r="B57" s="336"/>
      <c r="C57" s="337"/>
      <c r="D57" s="337"/>
      <c r="E57" s="337"/>
      <c r="F57" s="337"/>
    </row>
    <row r="58" spans="1:6" x14ac:dyDescent="0.25">
      <c r="A58" s="340" t="s">
        <v>188</v>
      </c>
      <c r="B58" s="336"/>
      <c r="C58" s="337"/>
      <c r="D58" s="337"/>
      <c r="E58" s="337"/>
      <c r="F58" s="337"/>
    </row>
    <row r="59" spans="1:6" x14ac:dyDescent="0.25">
      <c r="A59" s="335"/>
      <c r="B59" s="336"/>
      <c r="C59" s="337"/>
      <c r="D59" s="337"/>
      <c r="E59" s="337"/>
      <c r="F59" s="337"/>
    </row>
    <row r="60" spans="1:6" ht="24" x14ac:dyDescent="0.25">
      <c r="A60" s="335" t="s">
        <v>263</v>
      </c>
      <c r="B60" s="336"/>
      <c r="C60" s="338">
        <f>SUM(C61:C64)</f>
        <v>5427152.8099999996</v>
      </c>
      <c r="D60" s="338">
        <f>SUM(D61:D64)</f>
        <v>259070182.22999999</v>
      </c>
      <c r="E60" s="338">
        <f>SUM(E61:E64)</f>
        <v>0</v>
      </c>
      <c r="F60" s="338">
        <f>+C60+D60</f>
        <v>264497335.03999999</v>
      </c>
    </row>
    <row r="61" spans="1:6" x14ac:dyDescent="0.25">
      <c r="A61" s="340" t="s">
        <v>143</v>
      </c>
      <c r="B61" s="336"/>
      <c r="C61" s="352"/>
      <c r="D61" s="352">
        <f>259070182.23</f>
        <v>259070182.22999999</v>
      </c>
      <c r="E61" s="337"/>
      <c r="F61" s="338">
        <f t="shared" ref="F61:F62" si="3">+C61+D61</f>
        <v>259070182.22999999</v>
      </c>
    </row>
    <row r="62" spans="1:6" x14ac:dyDescent="0.25">
      <c r="A62" s="340" t="s">
        <v>191</v>
      </c>
      <c r="B62" s="341"/>
      <c r="C62" s="352">
        <v>5427152.8099999996</v>
      </c>
      <c r="D62" s="353"/>
      <c r="E62" s="338"/>
      <c r="F62" s="338">
        <f t="shared" si="3"/>
        <v>5427152.8099999996</v>
      </c>
    </row>
    <row r="63" spans="1:6" x14ac:dyDescent="0.25">
      <c r="A63" s="340" t="s">
        <v>192</v>
      </c>
      <c r="B63" s="336"/>
      <c r="C63" s="337"/>
      <c r="D63" s="337"/>
      <c r="E63" s="337"/>
      <c r="F63" s="337"/>
    </row>
    <row r="64" spans="1:6" x14ac:dyDescent="0.25">
      <c r="A64" s="340" t="s">
        <v>193</v>
      </c>
      <c r="B64" s="336"/>
      <c r="C64" s="337"/>
      <c r="D64" s="337"/>
      <c r="E64" s="337"/>
      <c r="F64" s="337"/>
    </row>
    <row r="65" spans="1:6" x14ac:dyDescent="0.25">
      <c r="A65" s="335"/>
      <c r="B65" s="336"/>
      <c r="C65" s="337"/>
      <c r="D65" s="337"/>
      <c r="E65" s="337"/>
      <c r="F65" s="337"/>
    </row>
    <row r="66" spans="1:6" x14ac:dyDescent="0.25">
      <c r="A66" s="335" t="s">
        <v>264</v>
      </c>
      <c r="B66" s="336"/>
      <c r="C66" s="338">
        <f>SUM(C53+C55+C60)</f>
        <v>-14326037.09</v>
      </c>
      <c r="D66" s="338">
        <f t="shared" ref="D66:F66" si="4">SUM(D53+D55+D60)</f>
        <v>0</v>
      </c>
      <c r="E66" s="338">
        <f t="shared" si="4"/>
        <v>0</v>
      </c>
      <c r="F66" s="338">
        <f t="shared" si="4"/>
        <v>-14326037.090000004</v>
      </c>
    </row>
    <row r="67" spans="1:6" x14ac:dyDescent="0.25">
      <c r="A67" s="335"/>
      <c r="B67" s="336"/>
      <c r="C67" s="337"/>
      <c r="D67" s="337"/>
      <c r="E67" s="337"/>
      <c r="F67" s="337"/>
    </row>
    <row r="68" spans="1:6" ht="24" x14ac:dyDescent="0.25">
      <c r="A68" s="335" t="s">
        <v>265</v>
      </c>
      <c r="B68" s="336"/>
      <c r="C68" s="337"/>
      <c r="D68" s="337"/>
      <c r="E68" s="337"/>
      <c r="F68" s="337"/>
    </row>
    <row r="69" spans="1:6" x14ac:dyDescent="0.25">
      <c r="A69" s="340" t="s">
        <v>125</v>
      </c>
      <c r="B69" s="336"/>
      <c r="C69" s="337"/>
      <c r="D69" s="337"/>
      <c r="E69" s="337"/>
      <c r="F69" s="337"/>
    </row>
    <row r="70" spans="1:6" x14ac:dyDescent="0.25">
      <c r="A70" s="340" t="s">
        <v>187</v>
      </c>
      <c r="B70" s="336"/>
      <c r="C70" s="337"/>
      <c r="D70" s="337"/>
      <c r="E70" s="337"/>
      <c r="F70" s="337"/>
    </row>
    <row r="71" spans="1:6" x14ac:dyDescent="0.25">
      <c r="A71" s="340" t="s">
        <v>188</v>
      </c>
      <c r="B71" s="336"/>
      <c r="C71" s="337"/>
      <c r="D71" s="337"/>
      <c r="E71" s="337"/>
      <c r="F71" s="337"/>
    </row>
    <row r="72" spans="1:6" x14ac:dyDescent="0.25">
      <c r="A72" s="335"/>
      <c r="B72" s="336"/>
      <c r="C72" s="337"/>
      <c r="D72" s="337"/>
      <c r="E72" s="337"/>
      <c r="F72" s="337"/>
    </row>
    <row r="73" spans="1:6" ht="24" x14ac:dyDescent="0.25">
      <c r="A73" s="335" t="s">
        <v>263</v>
      </c>
      <c r="B73" s="336"/>
      <c r="C73" s="338">
        <f>SUM(C74:C77)</f>
        <v>259070182.22999999</v>
      </c>
      <c r="D73" s="338">
        <f>SUM(D74:D77)</f>
        <v>261100150.68000001</v>
      </c>
      <c r="E73" s="337"/>
      <c r="F73" s="338">
        <f>+C73+D73</f>
        <v>520170332.90999997</v>
      </c>
    </row>
    <row r="74" spans="1:6" x14ac:dyDescent="0.25">
      <c r="A74" s="340" t="s">
        <v>143</v>
      </c>
      <c r="B74" s="336"/>
      <c r="C74" s="352">
        <v>0</v>
      </c>
      <c r="D74" s="352">
        <v>261100150.68000001</v>
      </c>
      <c r="E74" s="337"/>
      <c r="F74" s="337">
        <f>SUM(C74:D74)</f>
        <v>261100150.68000001</v>
      </c>
    </row>
    <row r="75" spans="1:6" x14ac:dyDescent="0.25">
      <c r="A75" s="340" t="s">
        <v>191</v>
      </c>
      <c r="B75" s="341"/>
      <c r="C75" s="352">
        <v>259070182.22999999</v>
      </c>
      <c r="D75" s="353"/>
      <c r="E75" s="338"/>
      <c r="F75" s="337">
        <f>SUM(C75:D75)</f>
        <v>259070182.22999999</v>
      </c>
    </row>
    <row r="76" spans="1:6" x14ac:dyDescent="0.25">
      <c r="A76" s="340" t="s">
        <v>192</v>
      </c>
      <c r="B76" s="336"/>
      <c r="C76" s="337"/>
      <c r="D76" s="337"/>
      <c r="E76" s="337"/>
      <c r="F76" s="337"/>
    </row>
    <row r="77" spans="1:6" x14ac:dyDescent="0.25">
      <c r="A77" s="340" t="s">
        <v>193</v>
      </c>
      <c r="B77" s="336"/>
      <c r="C77" s="337"/>
      <c r="D77" s="337"/>
      <c r="E77" s="337"/>
      <c r="F77" s="337"/>
    </row>
    <row r="78" spans="1:6" x14ac:dyDescent="0.25">
      <c r="A78" s="335"/>
      <c r="B78" s="341"/>
      <c r="C78" s="338"/>
      <c r="D78" s="338"/>
      <c r="E78" s="338"/>
      <c r="F78" s="338"/>
    </row>
    <row r="79" spans="1:6" x14ac:dyDescent="0.25">
      <c r="A79" s="335" t="s">
        <v>266</v>
      </c>
      <c r="B79" s="341"/>
      <c r="C79" s="338">
        <f>+C73+C66</f>
        <v>244744145.13999999</v>
      </c>
      <c r="D79" s="338">
        <f>+D73+D66</f>
        <v>261100150.68000001</v>
      </c>
      <c r="E79" s="338">
        <f t="shared" ref="E79" si="5">+E60+E73</f>
        <v>0</v>
      </c>
      <c r="F79" s="338">
        <f>+C79+D79</f>
        <v>505844295.81999999</v>
      </c>
    </row>
    <row r="80" spans="1:6" ht="15.75" thickBot="1" x14ac:dyDescent="0.3">
      <c r="A80" s="343"/>
      <c r="B80" s="344"/>
      <c r="C80" s="345"/>
      <c r="D80" s="345"/>
      <c r="E80" s="345"/>
      <c r="F80" s="345"/>
    </row>
    <row r="86" spans="1:6" x14ac:dyDescent="0.25">
      <c r="A86" s="346" t="s">
        <v>267</v>
      </c>
      <c r="B86" s="347" t="s">
        <v>268</v>
      </c>
      <c r="C86"/>
    </row>
    <row r="87" spans="1:6" x14ac:dyDescent="0.25">
      <c r="A87" s="346" t="s">
        <v>269</v>
      </c>
      <c r="B87" s="358" t="s">
        <v>270</v>
      </c>
      <c r="C87"/>
    </row>
    <row r="88" spans="1:6" x14ac:dyDescent="0.25">
      <c r="A88" s="355" t="s">
        <v>271</v>
      </c>
      <c r="B88" s="277"/>
      <c r="C88" s="348"/>
    </row>
    <row r="89" spans="1:6" x14ac:dyDescent="0.25">
      <c r="A89" s="356" t="s">
        <v>273</v>
      </c>
      <c r="C89"/>
    </row>
    <row r="92" spans="1:6" x14ac:dyDescent="0.25">
      <c r="A92" s="385" t="s">
        <v>0</v>
      </c>
      <c r="B92" s="385"/>
      <c r="C92" s="385"/>
      <c r="D92" s="385"/>
      <c r="E92" s="385"/>
      <c r="F92" s="385"/>
    </row>
    <row r="93" spans="1:6" x14ac:dyDescent="0.25">
      <c r="A93" s="386" t="s">
        <v>257</v>
      </c>
      <c r="B93" s="386"/>
      <c r="C93" s="386"/>
      <c r="D93" s="386"/>
      <c r="E93" s="386"/>
      <c r="F93" s="386"/>
    </row>
    <row r="94" spans="1:6" x14ac:dyDescent="0.25">
      <c r="A94" s="386" t="s">
        <v>2</v>
      </c>
      <c r="B94" s="386"/>
      <c r="C94" s="386"/>
      <c r="D94" s="386"/>
      <c r="E94" s="386"/>
      <c r="F94" s="386"/>
    </row>
    <row r="95" spans="1:6" x14ac:dyDescent="0.25">
      <c r="A95" s="386" t="s">
        <v>87</v>
      </c>
      <c r="B95" s="386"/>
      <c r="C95" s="386"/>
      <c r="D95" s="386"/>
      <c r="E95" s="386"/>
      <c r="F95" s="386"/>
    </row>
    <row r="96" spans="1:6" ht="15.75" thickBot="1" x14ac:dyDescent="0.3">
      <c r="A96" s="404" t="s">
        <v>4</v>
      </c>
      <c r="B96" s="404"/>
      <c r="C96" s="404"/>
      <c r="D96" s="404"/>
      <c r="E96" s="404"/>
      <c r="F96" s="404"/>
    </row>
    <row r="97" spans="1:6" ht="60.75" thickBot="1" x14ac:dyDescent="0.3">
      <c r="A97" s="328" t="s">
        <v>199</v>
      </c>
      <c r="B97" s="329" t="s">
        <v>258</v>
      </c>
      <c r="C97" s="330" t="s">
        <v>259</v>
      </c>
      <c r="D97" s="330" t="s">
        <v>260</v>
      </c>
      <c r="E97" s="330" t="s">
        <v>261</v>
      </c>
      <c r="F97" s="330" t="s">
        <v>52</v>
      </c>
    </row>
    <row r="98" spans="1:6" x14ac:dyDescent="0.25">
      <c r="A98" s="332"/>
      <c r="B98" s="333"/>
      <c r="C98" s="334"/>
      <c r="D98" s="334"/>
      <c r="E98" s="334"/>
      <c r="F98" s="334"/>
    </row>
    <row r="99" spans="1:6" x14ac:dyDescent="0.25">
      <c r="A99" s="335" t="s">
        <v>194</v>
      </c>
      <c r="B99" s="336"/>
      <c r="C99" s="337">
        <f>-6540409.98-10425.52-19742764.38</f>
        <v>-26293599.879999999</v>
      </c>
      <c r="D99" s="352">
        <f>-259070182.23</f>
        <v>-259070182.22999999</v>
      </c>
      <c r="E99" s="337"/>
      <c r="F99" s="338">
        <f>+C99+D99</f>
        <v>-285363782.11000001</v>
      </c>
    </row>
    <row r="100" spans="1:6" x14ac:dyDescent="0.25">
      <c r="A100" s="335"/>
      <c r="B100" s="336"/>
      <c r="C100" s="337"/>
      <c r="D100" s="337"/>
      <c r="E100" s="337"/>
      <c r="F100" s="337"/>
    </row>
    <row r="101" spans="1:6" x14ac:dyDescent="0.25">
      <c r="A101" s="335" t="s">
        <v>262</v>
      </c>
      <c r="B101" s="336"/>
      <c r="C101" s="337"/>
      <c r="D101" s="337"/>
      <c r="E101" s="337"/>
      <c r="F101" s="337"/>
    </row>
    <row r="102" spans="1:6" x14ac:dyDescent="0.25">
      <c r="A102" s="340" t="s">
        <v>125</v>
      </c>
      <c r="B102" s="336"/>
      <c r="C102" s="337"/>
      <c r="D102" s="337"/>
      <c r="E102" s="337"/>
      <c r="F102" s="337"/>
    </row>
    <row r="103" spans="1:6" x14ac:dyDescent="0.25">
      <c r="A103" s="340" t="s">
        <v>187</v>
      </c>
      <c r="B103" s="336"/>
      <c r="C103" s="337"/>
      <c r="D103" s="337"/>
      <c r="E103" s="337"/>
      <c r="F103" s="337"/>
    </row>
    <row r="104" spans="1:6" x14ac:dyDescent="0.25">
      <c r="A104" s="340" t="s">
        <v>188</v>
      </c>
      <c r="B104" s="336"/>
      <c r="C104" s="337"/>
      <c r="D104" s="337"/>
      <c r="E104" s="337"/>
      <c r="F104" s="337"/>
    </row>
    <row r="105" spans="1:6" x14ac:dyDescent="0.25">
      <c r="A105" s="335"/>
      <c r="B105" s="336"/>
      <c r="C105" s="337"/>
      <c r="D105" s="337"/>
      <c r="E105" s="337"/>
      <c r="F105" s="337"/>
    </row>
    <row r="106" spans="1:6" ht="24" x14ac:dyDescent="0.25">
      <c r="A106" s="335" t="s">
        <v>263</v>
      </c>
      <c r="B106" s="336"/>
      <c r="C106" s="338">
        <f>SUM(C107:C110)</f>
        <v>5427152.8099999996</v>
      </c>
      <c r="D106" s="338">
        <f>SUM(D107:D110)</f>
        <v>259070182.22999999</v>
      </c>
      <c r="E106" s="338">
        <f>SUM(E107:E110)</f>
        <v>0</v>
      </c>
      <c r="F106" s="338">
        <f>+C106+D106</f>
        <v>264497335.03999999</v>
      </c>
    </row>
    <row r="107" spans="1:6" x14ac:dyDescent="0.25">
      <c r="A107" s="340" t="s">
        <v>143</v>
      </c>
      <c r="B107" s="336"/>
      <c r="C107" s="352"/>
      <c r="D107" s="352">
        <f>259070182.23</f>
        <v>259070182.22999999</v>
      </c>
      <c r="E107" s="337"/>
      <c r="F107" s="338">
        <f t="shared" ref="F107:F108" si="6">+C107+D107</f>
        <v>259070182.22999999</v>
      </c>
    </row>
    <row r="108" spans="1:6" x14ac:dyDescent="0.25">
      <c r="A108" s="340" t="s">
        <v>191</v>
      </c>
      <c r="B108" s="341"/>
      <c r="C108" s="352">
        <v>5427152.8099999996</v>
      </c>
      <c r="D108" s="353"/>
      <c r="E108" s="338"/>
      <c r="F108" s="338">
        <f t="shared" si="6"/>
        <v>5427152.8099999996</v>
      </c>
    </row>
    <row r="109" spans="1:6" x14ac:dyDescent="0.25">
      <c r="A109" s="340" t="s">
        <v>192</v>
      </c>
      <c r="B109" s="336"/>
      <c r="C109" s="337"/>
      <c r="D109" s="337"/>
      <c r="E109" s="337"/>
      <c r="F109" s="337"/>
    </row>
    <row r="110" spans="1:6" x14ac:dyDescent="0.25">
      <c r="A110" s="340" t="s">
        <v>193</v>
      </c>
      <c r="B110" s="336"/>
      <c r="C110" s="337"/>
      <c r="D110" s="337"/>
      <c r="E110" s="337"/>
      <c r="F110" s="337"/>
    </row>
    <row r="111" spans="1:6" x14ac:dyDescent="0.25">
      <c r="A111" s="335"/>
      <c r="B111" s="336"/>
      <c r="C111" s="337"/>
      <c r="D111" s="337"/>
      <c r="E111" s="337"/>
      <c r="F111" s="337"/>
    </row>
    <row r="112" spans="1:6" x14ac:dyDescent="0.25">
      <c r="A112" s="335" t="s">
        <v>264</v>
      </c>
      <c r="B112" s="336"/>
      <c r="C112" s="338">
        <f>SUM(C99+C101+C106)</f>
        <v>-20866447.07</v>
      </c>
      <c r="D112" s="338">
        <f t="shared" ref="D112:F112" si="7">SUM(D99+D101+D106)</f>
        <v>0</v>
      </c>
      <c r="E112" s="338">
        <f t="shared" si="7"/>
        <v>0</v>
      </c>
      <c r="F112" s="338">
        <f t="shared" si="7"/>
        <v>-20866447.070000023</v>
      </c>
    </row>
    <row r="113" spans="1:8" x14ac:dyDescent="0.25">
      <c r="A113" s="335"/>
      <c r="B113" s="336"/>
      <c r="C113" s="337"/>
      <c r="D113" s="337"/>
      <c r="E113" s="337"/>
      <c r="F113" s="337"/>
    </row>
    <row r="114" spans="1:8" ht="24" x14ac:dyDescent="0.25">
      <c r="A114" s="335" t="s">
        <v>265</v>
      </c>
      <c r="B114" s="336"/>
      <c r="C114" s="337"/>
      <c r="D114" s="337"/>
      <c r="E114" s="337"/>
      <c r="F114" s="337"/>
    </row>
    <row r="115" spans="1:8" x14ac:dyDescent="0.25">
      <c r="A115" s="340" t="s">
        <v>125</v>
      </c>
      <c r="B115" s="336"/>
      <c r="C115" s="337"/>
      <c r="D115" s="337"/>
      <c r="E115" s="337"/>
      <c r="F115" s="337"/>
    </row>
    <row r="116" spans="1:8" x14ac:dyDescent="0.25">
      <c r="A116" s="340" t="s">
        <v>187</v>
      </c>
      <c r="B116" s="336"/>
      <c r="C116" s="337"/>
      <c r="D116" s="337"/>
      <c r="E116" s="337"/>
      <c r="F116" s="337"/>
    </row>
    <row r="117" spans="1:8" x14ac:dyDescent="0.25">
      <c r="A117" s="340" t="s">
        <v>188</v>
      </c>
      <c r="B117" s="336"/>
      <c r="C117" s="337"/>
      <c r="D117" s="337"/>
      <c r="E117" s="337"/>
      <c r="F117" s="337"/>
    </row>
    <row r="118" spans="1:8" x14ac:dyDescent="0.25">
      <c r="A118" s="335"/>
      <c r="B118" s="336"/>
      <c r="C118" s="337"/>
      <c r="D118" s="337"/>
      <c r="E118" s="337"/>
      <c r="F118" s="337"/>
    </row>
    <row r="119" spans="1:8" ht="24" x14ac:dyDescent="0.25">
      <c r="A119" s="335" t="s">
        <v>263</v>
      </c>
      <c r="B119" s="336"/>
      <c r="C119" s="338">
        <f>SUM(C120:C123)</f>
        <v>259070182.22999999</v>
      </c>
      <c r="D119" s="338">
        <f>SUM(D120:D123)</f>
        <v>320521518.95999998</v>
      </c>
      <c r="E119" s="337"/>
      <c r="F119" s="338">
        <f>+C119+D119</f>
        <v>579591701.18999994</v>
      </c>
    </row>
    <row r="120" spans="1:8" x14ac:dyDescent="0.25">
      <c r="A120" s="340" t="s">
        <v>143</v>
      </c>
      <c r="B120" s="336"/>
      <c r="C120" s="352">
        <v>0</v>
      </c>
      <c r="D120" s="352">
        <v>320521518.95999998</v>
      </c>
      <c r="E120" s="337"/>
      <c r="F120" s="337">
        <f>SUM(C120:D120)</f>
        <v>320521518.95999998</v>
      </c>
    </row>
    <row r="121" spans="1:8" x14ac:dyDescent="0.25">
      <c r="A121" s="340" t="s">
        <v>191</v>
      </c>
      <c r="B121" s="341"/>
      <c r="C121" s="352">
        <v>259070182.22999999</v>
      </c>
      <c r="D121" s="353"/>
      <c r="E121" s="338"/>
      <c r="F121" s="337">
        <f>SUM(C121:D121)</f>
        <v>259070182.22999999</v>
      </c>
    </row>
    <row r="122" spans="1:8" x14ac:dyDescent="0.25">
      <c r="A122" s="340" t="s">
        <v>192</v>
      </c>
      <c r="B122" s="336"/>
      <c r="C122" s="337"/>
      <c r="D122" s="337"/>
      <c r="E122" s="337"/>
      <c r="F122" s="337"/>
    </row>
    <row r="123" spans="1:8" x14ac:dyDescent="0.25">
      <c r="A123" s="340" t="s">
        <v>193</v>
      </c>
      <c r="B123" s="336"/>
      <c r="C123" s="337"/>
      <c r="D123" s="337"/>
      <c r="E123" s="337"/>
      <c r="F123" s="337"/>
    </row>
    <row r="124" spans="1:8" x14ac:dyDescent="0.25">
      <c r="A124" s="335"/>
      <c r="B124" s="341"/>
      <c r="C124" s="338"/>
      <c r="D124" s="338"/>
      <c r="E124" s="338"/>
      <c r="F124" s="338"/>
    </row>
    <row r="125" spans="1:8" x14ac:dyDescent="0.25">
      <c r="A125" s="335" t="s">
        <v>266</v>
      </c>
      <c r="B125" s="341"/>
      <c r="C125" s="338">
        <f>+C119+C112</f>
        <v>238203735.16</v>
      </c>
      <c r="D125" s="338">
        <f>+D119+D112</f>
        <v>320521518.95999998</v>
      </c>
      <c r="E125" s="338">
        <f t="shared" ref="E125" si="8">+E106+E119</f>
        <v>0</v>
      </c>
      <c r="F125" s="338">
        <f>+C125+D125</f>
        <v>558725254.12</v>
      </c>
      <c r="G125" s="354"/>
      <c r="H125" s="354">
        <f>+F125-558725254.12</f>
        <v>0</v>
      </c>
    </row>
    <row r="126" spans="1:8" ht="15.75" thickBot="1" x14ac:dyDescent="0.3">
      <c r="A126" s="343"/>
      <c r="B126" s="344"/>
      <c r="C126" s="345"/>
      <c r="D126" s="345"/>
      <c r="E126" s="345"/>
      <c r="F126" s="345"/>
    </row>
    <row r="132" spans="1:3" x14ac:dyDescent="0.25">
      <c r="A132" s="346" t="s">
        <v>267</v>
      </c>
      <c r="B132" s="347" t="s">
        <v>268</v>
      </c>
      <c r="C132"/>
    </row>
    <row r="133" spans="1:3" x14ac:dyDescent="0.25">
      <c r="A133" s="346" t="s">
        <v>269</v>
      </c>
      <c r="B133" s="358" t="s">
        <v>270</v>
      </c>
      <c r="C133"/>
    </row>
    <row r="134" spans="1:3" x14ac:dyDescent="0.25">
      <c r="A134" s="355" t="s">
        <v>271</v>
      </c>
      <c r="B134" s="277"/>
      <c r="C134" s="348"/>
    </row>
    <row r="135" spans="1:3" x14ac:dyDescent="0.25">
      <c r="A135" s="356" t="s">
        <v>273</v>
      </c>
      <c r="C135"/>
    </row>
  </sheetData>
  <mergeCells count="15">
    <mergeCell ref="A46:F46"/>
    <mergeCell ref="A1:F1"/>
    <mergeCell ref="A2:F2"/>
    <mergeCell ref="A3:F3"/>
    <mergeCell ref="A4:F4"/>
    <mergeCell ref="A5:F5"/>
    <mergeCell ref="A94:F94"/>
    <mergeCell ref="A95:F95"/>
    <mergeCell ref="A96:F96"/>
    <mergeCell ref="A47:F47"/>
    <mergeCell ref="A48:F48"/>
    <mergeCell ref="A49:F49"/>
    <mergeCell ref="A50:F50"/>
    <mergeCell ref="A92:F92"/>
    <mergeCell ref="A93:F93"/>
  </mergeCells>
  <pageMargins left="0.70866141732283472" right="0.70866141732283472" top="0.23" bottom="0.16" header="0.13" footer="0.31496062992125984"/>
  <pageSetup scale="8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8"/>
  <sheetViews>
    <sheetView topLeftCell="A4" workbookViewId="0">
      <selection activeCell="C12" sqref="C12"/>
    </sheetView>
  </sheetViews>
  <sheetFormatPr baseColWidth="10" defaultRowHeight="15" x14ac:dyDescent="0.25"/>
  <cols>
    <col min="1" max="1" width="80.85546875" style="269" bestFit="1" customWidth="1"/>
    <col min="2" max="2" width="17" style="269" customWidth="1"/>
    <col min="3" max="3" width="22.42578125" style="269" customWidth="1"/>
    <col min="4" max="5" width="16.85546875" style="269" bestFit="1" customWidth="1"/>
    <col min="6" max="7" width="16.85546875" style="270" bestFit="1" customWidth="1"/>
    <col min="8" max="16384" width="11.42578125" style="269"/>
  </cols>
  <sheetData>
    <row r="2" spans="1:7" s="264" customFormat="1" x14ac:dyDescent="0.25">
      <c r="A2" s="385" t="s">
        <v>0</v>
      </c>
      <c r="B2" s="385"/>
      <c r="C2" s="385"/>
      <c r="F2" s="270"/>
      <c r="G2" s="270"/>
    </row>
    <row r="3" spans="1:7" s="265" customFormat="1" ht="15.75" x14ac:dyDescent="0.25">
      <c r="A3" s="386" t="s">
        <v>146</v>
      </c>
      <c r="B3" s="386"/>
      <c r="C3" s="386"/>
      <c r="F3" s="271"/>
      <c r="G3" s="271"/>
    </row>
    <row r="4" spans="1:7" s="265" customFormat="1" ht="15.75" x14ac:dyDescent="0.25">
      <c r="A4" s="386" t="s">
        <v>2</v>
      </c>
      <c r="B4" s="386"/>
      <c r="C4" s="386"/>
      <c r="F4" s="271"/>
      <c r="G4" s="271"/>
    </row>
    <row r="5" spans="1:7" s="265" customFormat="1" ht="15.75" x14ac:dyDescent="0.25">
      <c r="A5" s="386" t="s">
        <v>3</v>
      </c>
      <c r="B5" s="386"/>
      <c r="C5" s="386"/>
      <c r="F5" s="271"/>
      <c r="G5" s="271"/>
    </row>
    <row r="6" spans="1:7" s="266" customFormat="1" ht="15.75" thickBot="1" x14ac:dyDescent="0.3">
      <c r="A6" s="387" t="s">
        <v>4</v>
      </c>
      <c r="B6" s="387"/>
      <c r="C6" s="387"/>
      <c r="E6" s="272"/>
      <c r="F6" s="273"/>
      <c r="G6" s="273"/>
    </row>
    <row r="7" spans="1:7" s="267" customFormat="1" x14ac:dyDescent="0.2">
      <c r="A7" s="174"/>
      <c r="B7" s="175" t="s">
        <v>147</v>
      </c>
      <c r="C7" s="176" t="s">
        <v>148</v>
      </c>
      <c r="F7" s="274"/>
      <c r="G7" s="274"/>
    </row>
    <row r="8" spans="1:7" s="267" customFormat="1" ht="15.75" thickBot="1" x14ac:dyDescent="0.25">
      <c r="A8" s="177" t="s">
        <v>149</v>
      </c>
      <c r="B8" s="178">
        <f>+B9-C18</f>
        <v>17186770.239999995</v>
      </c>
      <c r="C8" s="278"/>
      <c r="D8" s="268"/>
      <c r="F8" s="274"/>
      <c r="G8" s="274"/>
    </row>
    <row r="9" spans="1:7" s="267" customFormat="1" ht="15.75" thickTop="1" x14ac:dyDescent="0.2">
      <c r="A9" s="180" t="s">
        <v>150</v>
      </c>
      <c r="B9" s="181">
        <f>+B10-C11-C12</f>
        <v>41524850.669999994</v>
      </c>
      <c r="C9" s="179"/>
      <c r="E9" s="275"/>
      <c r="F9" s="274"/>
      <c r="G9" s="274"/>
    </row>
    <row r="10" spans="1:7" s="267" customFormat="1" ht="14.25" x14ac:dyDescent="0.2">
      <c r="A10" s="182" t="s">
        <v>151</v>
      </c>
      <c r="B10" s="183">
        <v>44716065.109999999</v>
      </c>
      <c r="C10" s="184"/>
      <c r="E10" s="275"/>
      <c r="F10" s="268"/>
      <c r="G10" s="276"/>
    </row>
    <row r="11" spans="1:7" s="267" customFormat="1" ht="14.25" x14ac:dyDescent="0.2">
      <c r="A11" s="182" t="s">
        <v>152</v>
      </c>
      <c r="B11" s="183"/>
      <c r="C11" s="184">
        <v>34370.629999999997</v>
      </c>
      <c r="E11" s="275"/>
      <c r="F11" s="268"/>
      <c r="G11" s="276"/>
    </row>
    <row r="12" spans="1:7" s="267" customFormat="1" ht="14.25" x14ac:dyDescent="0.2">
      <c r="A12" s="182" t="s">
        <v>153</v>
      </c>
      <c r="B12" s="183"/>
      <c r="C12" s="184">
        <v>3156843.81</v>
      </c>
      <c r="E12" s="275"/>
      <c r="F12" s="268"/>
      <c r="G12" s="276"/>
    </row>
    <row r="13" spans="1:7" s="267" customFormat="1" ht="14.25" x14ac:dyDescent="0.2">
      <c r="A13" s="182" t="s">
        <v>154</v>
      </c>
      <c r="B13" s="183"/>
      <c r="C13" s="184"/>
      <c r="E13" s="275"/>
      <c r="G13" s="274"/>
    </row>
    <row r="14" spans="1:7" s="267" customFormat="1" x14ac:dyDescent="0.2">
      <c r="A14" s="182" t="s">
        <v>155</v>
      </c>
      <c r="B14" s="185"/>
      <c r="C14" s="186"/>
      <c r="E14" s="275"/>
      <c r="G14" s="274"/>
    </row>
    <row r="15" spans="1:7" s="267" customFormat="1" x14ac:dyDescent="0.2">
      <c r="A15" s="182" t="s">
        <v>156</v>
      </c>
      <c r="B15" s="185"/>
      <c r="C15" s="186"/>
      <c r="E15" s="275"/>
      <c r="G15" s="274"/>
    </row>
    <row r="16" spans="1:7" s="267" customFormat="1" x14ac:dyDescent="0.2">
      <c r="A16" s="182" t="s">
        <v>157</v>
      </c>
      <c r="B16" s="185"/>
      <c r="C16" s="186"/>
      <c r="E16" s="275"/>
      <c r="G16" s="274"/>
    </row>
    <row r="17" spans="1:7" s="267" customFormat="1" x14ac:dyDescent="0.2">
      <c r="A17" s="177"/>
      <c r="B17" s="185"/>
      <c r="C17" s="186"/>
      <c r="E17" s="275"/>
      <c r="G17" s="274"/>
    </row>
    <row r="18" spans="1:7" s="267" customFormat="1" ht="14.25" x14ac:dyDescent="0.2">
      <c r="A18" s="180" t="s">
        <v>158</v>
      </c>
      <c r="B18" s="187"/>
      <c r="C18" s="188">
        <f>+C21-B24</f>
        <v>24338080.43</v>
      </c>
      <c r="E18" s="275"/>
      <c r="G18" s="274"/>
    </row>
    <row r="19" spans="1:7" s="267" customFormat="1" x14ac:dyDescent="0.2">
      <c r="A19" s="182" t="s">
        <v>159</v>
      </c>
      <c r="B19" s="185"/>
      <c r="C19" s="186"/>
      <c r="E19" s="275"/>
      <c r="G19" s="274"/>
    </row>
    <row r="20" spans="1:7" s="267" customFormat="1" x14ac:dyDescent="0.2">
      <c r="A20" s="182" t="s">
        <v>160</v>
      </c>
      <c r="B20" s="185"/>
      <c r="C20" s="186"/>
      <c r="E20" s="275"/>
      <c r="G20" s="274"/>
    </row>
    <row r="21" spans="1:7" s="267" customFormat="1" x14ac:dyDescent="0.2">
      <c r="A21" s="182" t="s">
        <v>161</v>
      </c>
      <c r="B21" s="185"/>
      <c r="C21" s="184">
        <v>24453909.559999999</v>
      </c>
      <c r="E21" s="275"/>
      <c r="F21" s="268"/>
      <c r="G21" s="276"/>
    </row>
    <row r="22" spans="1:7" s="267" customFormat="1" x14ac:dyDescent="0.2">
      <c r="A22" s="182" t="s">
        <v>162</v>
      </c>
      <c r="B22" s="185"/>
      <c r="C22" s="186"/>
      <c r="E22" s="275"/>
      <c r="F22" s="268"/>
      <c r="G22" s="276"/>
    </row>
    <row r="23" spans="1:7" s="267" customFormat="1" x14ac:dyDescent="0.2">
      <c r="A23" s="182" t="s">
        <v>163</v>
      </c>
      <c r="B23" s="185"/>
      <c r="C23" s="186"/>
      <c r="E23" s="275"/>
      <c r="G23" s="274"/>
    </row>
    <row r="24" spans="1:7" s="267" customFormat="1" ht="14.25" x14ac:dyDescent="0.2">
      <c r="A24" s="182" t="s">
        <v>164</v>
      </c>
      <c r="B24" s="183">
        <v>115829.13</v>
      </c>
      <c r="C24" s="184"/>
      <c r="E24" s="275"/>
      <c r="F24" s="268"/>
      <c r="G24" s="276"/>
    </row>
    <row r="25" spans="1:7" s="267" customFormat="1" x14ac:dyDescent="0.2">
      <c r="A25" s="182" t="s">
        <v>165</v>
      </c>
      <c r="B25" s="185"/>
      <c r="C25" s="186"/>
      <c r="G25" s="274"/>
    </row>
    <row r="26" spans="1:7" s="267" customFormat="1" x14ac:dyDescent="0.2">
      <c r="A26" s="182" t="s">
        <v>166</v>
      </c>
      <c r="B26" s="185"/>
      <c r="C26" s="186"/>
      <c r="G26" s="274"/>
    </row>
    <row r="27" spans="1:7" s="267" customFormat="1" x14ac:dyDescent="0.2">
      <c r="A27" s="182" t="s">
        <v>167</v>
      </c>
      <c r="B27" s="185"/>
      <c r="C27" s="186"/>
      <c r="E27" s="268"/>
      <c r="G27" s="274"/>
    </row>
    <row r="28" spans="1:7" s="267" customFormat="1" ht="6.75" customHeight="1" x14ac:dyDescent="0.2">
      <c r="A28" s="189"/>
      <c r="B28" s="185"/>
      <c r="C28" s="186"/>
      <c r="G28" s="274"/>
    </row>
    <row r="29" spans="1:7" s="267" customFormat="1" x14ac:dyDescent="0.2">
      <c r="A29" s="177" t="s">
        <v>168</v>
      </c>
      <c r="B29" s="185"/>
      <c r="C29" s="186"/>
      <c r="G29" s="274"/>
    </row>
    <row r="30" spans="1:7" s="267" customFormat="1" ht="17.25" thickBot="1" x14ac:dyDescent="0.25">
      <c r="A30" s="180" t="s">
        <v>169</v>
      </c>
      <c r="B30" s="190"/>
      <c r="C30" s="191">
        <f>+C31-B32-B38</f>
        <v>66661907.950000003</v>
      </c>
      <c r="D30" s="268"/>
      <c r="G30" s="274"/>
    </row>
    <row r="31" spans="1:7" s="267" customFormat="1" thickTop="1" x14ac:dyDescent="0.2">
      <c r="A31" s="182" t="s">
        <v>170</v>
      </c>
      <c r="B31" s="183">
        <v>0</v>
      </c>
      <c r="C31" s="184">
        <v>120352435.5</v>
      </c>
      <c r="E31" s="275"/>
      <c r="F31" s="268"/>
      <c r="G31" s="276"/>
    </row>
    <row r="32" spans="1:7" s="267" customFormat="1" x14ac:dyDescent="0.2">
      <c r="A32" s="182" t="s">
        <v>171</v>
      </c>
      <c r="B32" s="183">
        <v>52713882.829999998</v>
      </c>
      <c r="C32" s="186"/>
      <c r="F32" s="268"/>
      <c r="G32" s="276"/>
    </row>
    <row r="33" spans="1:7" s="267" customFormat="1" x14ac:dyDescent="0.2">
      <c r="A33" s="182" t="s">
        <v>172</v>
      </c>
      <c r="B33" s="185"/>
      <c r="C33" s="186"/>
      <c r="G33" s="274"/>
    </row>
    <row r="34" spans="1:7" s="267" customFormat="1" x14ac:dyDescent="0.2">
      <c r="A34" s="182" t="s">
        <v>173</v>
      </c>
      <c r="B34" s="185"/>
      <c r="C34" s="186"/>
      <c r="G34" s="274"/>
    </row>
    <row r="35" spans="1:7" s="267" customFormat="1" x14ac:dyDescent="0.2">
      <c r="A35" s="182" t="s">
        <v>174</v>
      </c>
      <c r="B35" s="185"/>
      <c r="C35" s="186"/>
      <c r="G35" s="274"/>
    </row>
    <row r="36" spans="1:7" s="267" customFormat="1" x14ac:dyDescent="0.2">
      <c r="A36" s="182" t="s">
        <v>175</v>
      </c>
      <c r="B36" s="185"/>
      <c r="C36" s="186"/>
      <c r="G36" s="274"/>
    </row>
    <row r="37" spans="1:7" s="267" customFormat="1" x14ac:dyDescent="0.2">
      <c r="A37" s="182" t="s">
        <v>176</v>
      </c>
      <c r="B37" s="185"/>
      <c r="C37" s="186"/>
      <c r="G37" s="274"/>
    </row>
    <row r="38" spans="1:7" s="267" customFormat="1" x14ac:dyDescent="0.2">
      <c r="A38" s="182" t="s">
        <v>177</v>
      </c>
      <c r="B38" s="183">
        <v>976644.72</v>
      </c>
      <c r="C38" s="186"/>
      <c r="E38" s="275"/>
      <c r="F38" s="268"/>
      <c r="G38" s="276"/>
    </row>
    <row r="39" spans="1:7" s="267" customFormat="1" x14ac:dyDescent="0.2">
      <c r="A39" s="177"/>
      <c r="B39" s="185"/>
      <c r="C39" s="186"/>
      <c r="G39" s="274"/>
    </row>
    <row r="40" spans="1:7" s="267" customFormat="1" ht="14.25" x14ac:dyDescent="0.2">
      <c r="A40" s="180" t="s">
        <v>178</v>
      </c>
      <c r="B40" s="187"/>
      <c r="C40" s="188"/>
      <c r="G40" s="274"/>
    </row>
    <row r="41" spans="1:7" s="267" customFormat="1" x14ac:dyDescent="0.2">
      <c r="A41" s="182" t="s">
        <v>179</v>
      </c>
      <c r="B41" s="185"/>
      <c r="C41" s="186"/>
      <c r="F41" s="268"/>
      <c r="G41" s="274"/>
    </row>
    <row r="42" spans="1:7" s="267" customFormat="1" x14ac:dyDescent="0.2">
      <c r="A42" s="182" t="s">
        <v>180</v>
      </c>
      <c r="B42" s="185"/>
      <c r="C42" s="186"/>
      <c r="F42" s="268"/>
      <c r="G42" s="274"/>
    </row>
    <row r="43" spans="1:7" s="267" customFormat="1" x14ac:dyDescent="0.2">
      <c r="A43" s="182" t="s">
        <v>181</v>
      </c>
      <c r="B43" s="185"/>
      <c r="C43" s="186"/>
      <c r="G43" s="274"/>
    </row>
    <row r="44" spans="1:7" s="267" customFormat="1" x14ac:dyDescent="0.2">
      <c r="A44" s="182" t="s">
        <v>182</v>
      </c>
      <c r="B44" s="185"/>
      <c r="C44" s="186"/>
      <c r="D44" s="268"/>
      <c r="G44" s="274"/>
    </row>
    <row r="45" spans="1:7" s="267" customFormat="1" x14ac:dyDescent="0.2">
      <c r="A45" s="182" t="s">
        <v>183</v>
      </c>
      <c r="B45" s="185"/>
      <c r="C45" s="186"/>
      <c r="G45" s="274"/>
    </row>
    <row r="46" spans="1:7" s="267" customFormat="1" x14ac:dyDescent="0.2">
      <c r="A46" s="182" t="s">
        <v>184</v>
      </c>
      <c r="B46" s="185"/>
      <c r="C46" s="186"/>
      <c r="G46" s="274"/>
    </row>
    <row r="47" spans="1:7" s="267" customFormat="1" x14ac:dyDescent="0.2">
      <c r="A47" s="182"/>
      <c r="B47" s="185"/>
      <c r="C47" s="186"/>
      <c r="G47" s="274"/>
    </row>
    <row r="48" spans="1:7" s="267" customFormat="1" ht="16.5" x14ac:dyDescent="0.2">
      <c r="A48" s="177" t="s">
        <v>185</v>
      </c>
      <c r="B48" s="190"/>
      <c r="C48" s="186"/>
      <c r="G48" s="274"/>
    </row>
    <row r="49" spans="1:7" s="267" customFormat="1" ht="14.25" x14ac:dyDescent="0.2">
      <c r="A49" s="180" t="s">
        <v>186</v>
      </c>
      <c r="B49" s="187"/>
      <c r="C49" s="188"/>
      <c r="G49" s="274"/>
    </row>
    <row r="50" spans="1:7" s="267" customFormat="1" x14ac:dyDescent="0.2">
      <c r="A50" s="182" t="s">
        <v>125</v>
      </c>
      <c r="B50" s="192"/>
      <c r="C50" s="193"/>
      <c r="G50" s="274"/>
    </row>
    <row r="51" spans="1:7" s="267" customFormat="1" ht="14.25" x14ac:dyDescent="0.2">
      <c r="A51" s="182" t="s">
        <v>187</v>
      </c>
      <c r="B51" s="194"/>
      <c r="C51" s="195"/>
      <c r="G51" s="274"/>
    </row>
    <row r="52" spans="1:7" s="267" customFormat="1" x14ac:dyDescent="0.2">
      <c r="A52" s="182" t="s">
        <v>188</v>
      </c>
      <c r="B52" s="192"/>
      <c r="C52" s="193"/>
      <c r="G52" s="274"/>
    </row>
    <row r="53" spans="1:7" s="267" customFormat="1" ht="14.25" x14ac:dyDescent="0.2">
      <c r="A53" s="180"/>
      <c r="B53" s="187"/>
      <c r="C53" s="188"/>
      <c r="G53" s="274"/>
    </row>
    <row r="54" spans="1:7" s="267" customFormat="1" thickBot="1" x14ac:dyDescent="0.25">
      <c r="A54" s="180" t="s">
        <v>189</v>
      </c>
      <c r="B54" s="196">
        <f>+B56-C55</f>
        <v>49475137.710000008</v>
      </c>
      <c r="C54" s="188"/>
      <c r="G54" s="274"/>
    </row>
    <row r="55" spans="1:7" s="267" customFormat="1" thickTop="1" x14ac:dyDescent="0.2">
      <c r="A55" s="182" t="s">
        <v>190</v>
      </c>
      <c r="B55" s="194"/>
      <c r="C55" s="195">
        <v>209584619</v>
      </c>
      <c r="E55" s="268"/>
      <c r="F55" s="268"/>
      <c r="G55" s="276"/>
    </row>
    <row r="56" spans="1:7" s="267" customFormat="1" ht="14.25" x14ac:dyDescent="0.2">
      <c r="A56" s="182" t="s">
        <v>191</v>
      </c>
      <c r="B56" s="194">
        <v>259059756.71000001</v>
      </c>
      <c r="C56" s="195"/>
      <c r="E56" s="275"/>
      <c r="F56" s="268"/>
      <c r="G56" s="276"/>
    </row>
    <row r="57" spans="1:7" s="267" customFormat="1" ht="14.25" x14ac:dyDescent="0.2">
      <c r="A57" s="182" t="s">
        <v>192</v>
      </c>
      <c r="B57" s="194"/>
      <c r="C57" s="195"/>
      <c r="E57" s="268"/>
      <c r="F57" s="274"/>
      <c r="G57" s="274"/>
    </row>
    <row r="58" spans="1:7" s="267" customFormat="1" x14ac:dyDescent="0.2">
      <c r="A58" s="182" t="s">
        <v>193</v>
      </c>
      <c r="B58" s="192"/>
      <c r="C58" s="193"/>
      <c r="F58" s="274"/>
      <c r="G58" s="274"/>
    </row>
    <row r="59" spans="1:7" s="267" customFormat="1" ht="14.25" x14ac:dyDescent="0.2">
      <c r="A59" s="182" t="s">
        <v>194</v>
      </c>
      <c r="B59" s="197"/>
      <c r="C59" s="198"/>
      <c r="E59" s="268"/>
      <c r="F59" s="274"/>
      <c r="G59" s="274"/>
    </row>
    <row r="60" spans="1:7" s="267" customFormat="1" ht="14.25" x14ac:dyDescent="0.2">
      <c r="A60" s="180"/>
      <c r="B60" s="199"/>
      <c r="C60" s="200"/>
      <c r="F60" s="274"/>
      <c r="G60" s="274"/>
    </row>
    <row r="61" spans="1:7" s="267" customFormat="1" ht="14.25" x14ac:dyDescent="0.2">
      <c r="A61" s="180" t="s">
        <v>195</v>
      </c>
      <c r="B61" s="199"/>
      <c r="C61" s="200"/>
      <c r="F61" s="274"/>
      <c r="G61" s="274"/>
    </row>
    <row r="62" spans="1:7" s="267" customFormat="1" ht="14.25" x14ac:dyDescent="0.2">
      <c r="A62" s="182" t="s">
        <v>196</v>
      </c>
      <c r="B62" s="201"/>
      <c r="C62" s="202"/>
      <c r="E62" s="268"/>
      <c r="F62" s="274"/>
      <c r="G62" s="274"/>
    </row>
    <row r="63" spans="1:7" s="267" customFormat="1" thickBot="1" x14ac:dyDescent="0.25">
      <c r="A63" s="203" t="s">
        <v>197</v>
      </c>
      <c r="B63" s="204"/>
      <c r="C63" s="205"/>
      <c r="F63" s="274"/>
      <c r="G63" s="274"/>
    </row>
    <row r="69" spans="1:5" x14ac:dyDescent="0.25">
      <c r="A69" s="346" t="s">
        <v>267</v>
      </c>
      <c r="B69" s="347" t="s">
        <v>268</v>
      </c>
      <c r="C69"/>
    </row>
    <row r="70" spans="1:5" x14ac:dyDescent="0.25">
      <c r="A70" s="346" t="s">
        <v>269</v>
      </c>
      <c r="B70" s="358" t="s">
        <v>270</v>
      </c>
      <c r="C70"/>
    </row>
    <row r="71" spans="1:5" x14ac:dyDescent="0.25">
      <c r="A71" s="355" t="s">
        <v>271</v>
      </c>
      <c r="B71" s="277"/>
      <c r="C71" s="348"/>
    </row>
    <row r="72" spans="1:5" x14ac:dyDescent="0.25">
      <c r="A72" s="356" t="s">
        <v>273</v>
      </c>
      <c r="B72"/>
      <c r="C72"/>
    </row>
    <row r="75" spans="1:5" ht="15.75" x14ac:dyDescent="0.25">
      <c r="E75" s="265"/>
    </row>
    <row r="76" spans="1:5" ht="15.75" x14ac:dyDescent="0.25">
      <c r="E76" s="265"/>
    </row>
    <row r="77" spans="1:5" x14ac:dyDescent="0.25">
      <c r="A77" s="385" t="s">
        <v>0</v>
      </c>
      <c r="B77" s="385"/>
      <c r="C77" s="385"/>
      <c r="E77" s="272"/>
    </row>
    <row r="78" spans="1:5" x14ac:dyDescent="0.25">
      <c r="A78" s="386" t="s">
        <v>146</v>
      </c>
      <c r="B78" s="386"/>
      <c r="C78" s="386"/>
      <c r="E78" s="267"/>
    </row>
    <row r="79" spans="1:5" x14ac:dyDescent="0.25">
      <c r="A79" s="386" t="s">
        <v>2</v>
      </c>
      <c r="B79" s="386"/>
      <c r="C79" s="386"/>
      <c r="E79" s="277"/>
    </row>
    <row r="80" spans="1:5" x14ac:dyDescent="0.25">
      <c r="A80" s="386" t="s">
        <v>85</v>
      </c>
      <c r="B80" s="386"/>
      <c r="C80" s="386"/>
      <c r="E80" s="277"/>
    </row>
    <row r="81" spans="1:7" ht="15.75" thickBot="1" x14ac:dyDescent="0.3">
      <c r="A81" s="387" t="s">
        <v>4</v>
      </c>
      <c r="B81" s="387"/>
      <c r="C81" s="387"/>
      <c r="E81" s="277"/>
    </row>
    <row r="82" spans="1:7" x14ac:dyDescent="0.25">
      <c r="A82" s="174"/>
      <c r="B82" s="175" t="s">
        <v>147</v>
      </c>
      <c r="C82" s="176" t="s">
        <v>148</v>
      </c>
    </row>
    <row r="83" spans="1:7" ht="15.75" thickBot="1" x14ac:dyDescent="0.3">
      <c r="A83" s="177" t="s">
        <v>149</v>
      </c>
      <c r="B83" s="181">
        <f>+B84+B93</f>
        <v>0</v>
      </c>
      <c r="C83" s="279">
        <f>+C84+C93</f>
        <v>146201571.26999998</v>
      </c>
      <c r="E83" s="267"/>
      <c r="F83" s="274"/>
      <c r="G83" s="274"/>
    </row>
    <row r="84" spans="1:7" ht="15.75" thickTop="1" x14ac:dyDescent="0.25">
      <c r="A84" s="180" t="s">
        <v>150</v>
      </c>
      <c r="B84" s="181">
        <f>SUM(B85:B87)</f>
        <v>0</v>
      </c>
      <c r="C84" s="280">
        <f>SUM(C85:C87)</f>
        <v>55109955.530000001</v>
      </c>
      <c r="E84" s="275"/>
      <c r="F84" s="274"/>
      <c r="G84" s="274"/>
    </row>
    <row r="85" spans="1:7" x14ac:dyDescent="0.25">
      <c r="A85" s="182" t="s">
        <v>151</v>
      </c>
      <c r="B85" s="183">
        <v>0</v>
      </c>
      <c r="C85" s="184">
        <v>3395366.06</v>
      </c>
      <c r="E85" s="275"/>
      <c r="F85" s="281"/>
      <c r="G85" s="276"/>
    </row>
    <row r="86" spans="1:7" x14ac:dyDescent="0.25">
      <c r="A86" s="182" t="s">
        <v>152</v>
      </c>
      <c r="B86" s="183">
        <v>0</v>
      </c>
      <c r="C86" s="184">
        <v>345246.21</v>
      </c>
      <c r="E86" s="275"/>
      <c r="F86" s="281"/>
      <c r="G86" s="276"/>
    </row>
    <row r="87" spans="1:7" x14ac:dyDescent="0.25">
      <c r="A87" s="182" t="s">
        <v>153</v>
      </c>
      <c r="B87" s="183">
        <v>0</v>
      </c>
      <c r="C87" s="184">
        <v>51369343.259999998</v>
      </c>
      <c r="E87" s="275"/>
      <c r="F87" s="281"/>
      <c r="G87" s="276"/>
    </row>
    <row r="88" spans="1:7" x14ac:dyDescent="0.25">
      <c r="A88" s="182" t="s">
        <v>154</v>
      </c>
      <c r="B88" s="183"/>
      <c r="C88" s="184"/>
      <c r="E88" s="275"/>
      <c r="F88" s="282"/>
      <c r="G88" s="274"/>
    </row>
    <row r="89" spans="1:7" x14ac:dyDescent="0.25">
      <c r="A89" s="182" t="s">
        <v>155</v>
      </c>
      <c r="B89" s="185"/>
      <c r="C89" s="186"/>
      <c r="E89" s="275"/>
      <c r="F89" s="282"/>
      <c r="G89" s="274"/>
    </row>
    <row r="90" spans="1:7" x14ac:dyDescent="0.25">
      <c r="A90" s="182" t="s">
        <v>156</v>
      </c>
      <c r="B90" s="185"/>
      <c r="C90" s="186"/>
      <c r="E90" s="275"/>
      <c r="F90" s="282"/>
      <c r="G90" s="274"/>
    </row>
    <row r="91" spans="1:7" x14ac:dyDescent="0.25">
      <c r="A91" s="182" t="s">
        <v>157</v>
      </c>
      <c r="B91" s="185"/>
      <c r="C91" s="186"/>
      <c r="E91" s="275"/>
      <c r="F91" s="282"/>
      <c r="G91" s="274"/>
    </row>
    <row r="92" spans="1:7" x14ac:dyDescent="0.25">
      <c r="A92" s="177"/>
      <c r="B92" s="185"/>
      <c r="C92" s="186"/>
      <c r="E92" s="275"/>
      <c r="F92" s="282"/>
      <c r="G92" s="274"/>
    </row>
    <row r="93" spans="1:7" x14ac:dyDescent="0.25">
      <c r="A93" s="180" t="s">
        <v>158</v>
      </c>
      <c r="B93" s="187"/>
      <c r="C93" s="188">
        <f>SUM(C94:C102)-B99</f>
        <v>91091615.739999995</v>
      </c>
      <c r="E93" s="275"/>
      <c r="F93" s="282"/>
      <c r="G93" s="274"/>
    </row>
    <row r="94" spans="1:7" x14ac:dyDescent="0.25">
      <c r="A94" s="182" t="s">
        <v>159</v>
      </c>
      <c r="B94" s="185"/>
      <c r="C94" s="186"/>
      <c r="E94" s="275"/>
      <c r="F94" s="282"/>
      <c r="G94" s="274"/>
    </row>
    <row r="95" spans="1:7" x14ac:dyDescent="0.25">
      <c r="A95" s="182" t="s">
        <v>160</v>
      </c>
      <c r="B95" s="185"/>
      <c r="C95" s="186"/>
      <c r="E95" s="275"/>
      <c r="F95" s="282"/>
      <c r="G95" s="274"/>
    </row>
    <row r="96" spans="1:7" x14ac:dyDescent="0.25">
      <c r="A96" s="182" t="s">
        <v>161</v>
      </c>
      <c r="B96" s="185"/>
      <c r="C96" s="184">
        <v>91250604.670000002</v>
      </c>
      <c r="E96" s="275"/>
      <c r="F96" s="281"/>
      <c r="G96" s="276"/>
    </row>
    <row r="97" spans="1:7" x14ac:dyDescent="0.25">
      <c r="A97" s="182" t="s">
        <v>162</v>
      </c>
      <c r="B97" s="185"/>
      <c r="C97" s="184">
        <v>42920</v>
      </c>
      <c r="E97" s="275"/>
      <c r="F97" s="281"/>
      <c r="G97" s="276"/>
    </row>
    <row r="98" spans="1:7" x14ac:dyDescent="0.25">
      <c r="A98" s="182" t="s">
        <v>163</v>
      </c>
      <c r="B98" s="185"/>
      <c r="C98" s="186"/>
      <c r="E98" s="275"/>
      <c r="F98" s="281"/>
      <c r="G98" s="274"/>
    </row>
    <row r="99" spans="1:7" x14ac:dyDescent="0.25">
      <c r="A99" s="182" t="s">
        <v>164</v>
      </c>
      <c r="B99" s="183">
        <v>201908.93</v>
      </c>
      <c r="C99" s="186"/>
      <c r="E99" s="275"/>
      <c r="F99" s="281"/>
      <c r="G99" s="276"/>
    </row>
    <row r="100" spans="1:7" x14ac:dyDescent="0.25">
      <c r="A100" s="182" t="s">
        <v>165</v>
      </c>
      <c r="B100" s="185"/>
      <c r="C100" s="186"/>
      <c r="E100" s="267"/>
      <c r="F100" s="282"/>
      <c r="G100" s="274"/>
    </row>
    <row r="101" spans="1:7" x14ac:dyDescent="0.25">
      <c r="A101" s="182" t="s">
        <v>166</v>
      </c>
      <c r="B101" s="185"/>
      <c r="C101" s="186"/>
      <c r="E101" s="267"/>
      <c r="F101" s="282"/>
      <c r="G101" s="274"/>
    </row>
    <row r="102" spans="1:7" x14ac:dyDescent="0.25">
      <c r="A102" s="182" t="s">
        <v>167</v>
      </c>
      <c r="B102" s="185"/>
      <c r="C102" s="186"/>
      <c r="E102" s="267"/>
      <c r="F102" s="282"/>
      <c r="G102" s="274"/>
    </row>
    <row r="103" spans="1:7" x14ac:dyDescent="0.25">
      <c r="A103" s="189"/>
      <c r="B103" s="185"/>
      <c r="C103" s="186"/>
      <c r="E103" s="267"/>
      <c r="F103" s="282"/>
      <c r="G103" s="274"/>
    </row>
    <row r="104" spans="1:7" ht="15.75" thickBot="1" x14ac:dyDescent="0.3">
      <c r="A104" s="177" t="s">
        <v>168</v>
      </c>
      <c r="B104" s="185"/>
      <c r="C104" s="191">
        <f>+C105-B112</f>
        <v>95145389.510000005</v>
      </c>
      <c r="D104" s="283">
        <f>+C83+C104</f>
        <v>241346960.77999997</v>
      </c>
      <c r="E104" s="267"/>
      <c r="F104" s="282"/>
      <c r="G104" s="274"/>
    </row>
    <row r="105" spans="1:7" ht="18" thickTop="1" thickBot="1" x14ac:dyDescent="0.3">
      <c r="A105" s="180" t="s">
        <v>169</v>
      </c>
      <c r="B105" s="190"/>
      <c r="C105" s="191">
        <f>+C106-B107-B113</f>
        <v>95145389.510000005</v>
      </c>
      <c r="E105" s="267"/>
      <c r="F105" s="282"/>
      <c r="G105" s="274"/>
    </row>
    <row r="106" spans="1:7" ht="15.75" thickTop="1" x14ac:dyDescent="0.25">
      <c r="A106" s="182" t="s">
        <v>170</v>
      </c>
      <c r="B106" s="185"/>
      <c r="C106" s="184">
        <v>120352435.5</v>
      </c>
      <c r="E106" s="275"/>
      <c r="F106" s="281"/>
      <c r="G106" s="276"/>
    </row>
    <row r="107" spans="1:7" x14ac:dyDescent="0.25">
      <c r="A107" s="182" t="s">
        <v>171</v>
      </c>
      <c r="B107" s="183">
        <v>23256039.190000001</v>
      </c>
      <c r="C107" s="186"/>
      <c r="E107" s="267"/>
      <c r="F107" s="281"/>
      <c r="G107" s="276"/>
    </row>
    <row r="108" spans="1:7" x14ac:dyDescent="0.25">
      <c r="A108" s="182" t="s">
        <v>172</v>
      </c>
      <c r="B108" s="185"/>
      <c r="C108" s="186"/>
      <c r="E108" s="267"/>
      <c r="F108" s="282"/>
      <c r="G108" s="274"/>
    </row>
    <row r="109" spans="1:7" x14ac:dyDescent="0.25">
      <c r="A109" s="182" t="s">
        <v>173</v>
      </c>
      <c r="B109" s="185"/>
      <c r="C109" s="186"/>
      <c r="E109" s="267"/>
      <c r="F109" s="282"/>
      <c r="G109" s="274"/>
    </row>
    <row r="110" spans="1:7" x14ac:dyDescent="0.25">
      <c r="A110" s="182" t="s">
        <v>174</v>
      </c>
      <c r="B110" s="185"/>
      <c r="C110" s="186"/>
      <c r="E110" s="267"/>
      <c r="F110" s="282"/>
      <c r="G110" s="274"/>
    </row>
    <row r="111" spans="1:7" x14ac:dyDescent="0.25">
      <c r="A111" s="182" t="s">
        <v>175</v>
      </c>
      <c r="B111" s="185"/>
      <c r="C111" s="186"/>
      <c r="E111" s="267"/>
      <c r="F111" s="282"/>
      <c r="G111" s="274"/>
    </row>
    <row r="112" spans="1:7" x14ac:dyDescent="0.25">
      <c r="A112" s="182" t="s">
        <v>176</v>
      </c>
      <c r="B112" s="185"/>
      <c r="C112" s="186"/>
      <c r="D112" s="283"/>
      <c r="E112" s="267"/>
      <c r="F112" s="282"/>
      <c r="G112" s="274"/>
    </row>
    <row r="113" spans="1:7" x14ac:dyDescent="0.25">
      <c r="A113" s="182" t="s">
        <v>177</v>
      </c>
      <c r="B113" s="183">
        <v>1951006.8</v>
      </c>
      <c r="C113" s="186"/>
      <c r="E113" s="275"/>
      <c r="F113" s="281"/>
      <c r="G113" s="276"/>
    </row>
    <row r="114" spans="1:7" x14ac:dyDescent="0.25">
      <c r="A114" s="177"/>
      <c r="B114" s="185"/>
      <c r="C114" s="186"/>
      <c r="E114" s="267"/>
      <c r="F114" s="282"/>
      <c r="G114" s="274"/>
    </row>
    <row r="115" spans="1:7" x14ac:dyDescent="0.25">
      <c r="A115" s="180" t="s">
        <v>178</v>
      </c>
      <c r="B115" s="187"/>
      <c r="C115" s="188"/>
      <c r="E115" s="267"/>
      <c r="F115" s="282"/>
      <c r="G115" s="274"/>
    </row>
    <row r="116" spans="1:7" x14ac:dyDescent="0.25">
      <c r="A116" s="182" t="s">
        <v>179</v>
      </c>
      <c r="B116" s="185"/>
      <c r="C116" s="186"/>
      <c r="E116" s="267"/>
      <c r="F116" s="282"/>
      <c r="G116" s="274"/>
    </row>
    <row r="117" spans="1:7" x14ac:dyDescent="0.25">
      <c r="A117" s="182" t="s">
        <v>180</v>
      </c>
      <c r="B117" s="185"/>
      <c r="C117" s="186"/>
      <c r="E117" s="267"/>
      <c r="F117" s="282"/>
      <c r="G117" s="274"/>
    </row>
    <row r="118" spans="1:7" x14ac:dyDescent="0.25">
      <c r="A118" s="182" t="s">
        <v>181</v>
      </c>
      <c r="B118" s="185"/>
      <c r="C118" s="186"/>
      <c r="E118" s="267"/>
      <c r="F118" s="282"/>
      <c r="G118" s="274"/>
    </row>
    <row r="119" spans="1:7" x14ac:dyDescent="0.25">
      <c r="A119" s="182" t="s">
        <v>182</v>
      </c>
      <c r="B119" s="185"/>
      <c r="C119" s="186"/>
      <c r="E119" s="267"/>
      <c r="F119" s="282"/>
      <c r="G119" s="274"/>
    </row>
    <row r="120" spans="1:7" x14ac:dyDescent="0.25">
      <c r="A120" s="182" t="s">
        <v>183</v>
      </c>
      <c r="B120" s="185"/>
      <c r="C120" s="186"/>
      <c r="E120" s="267"/>
      <c r="F120" s="282"/>
      <c r="G120" s="274"/>
    </row>
    <row r="121" spans="1:7" x14ac:dyDescent="0.25">
      <c r="A121" s="182" t="s">
        <v>184</v>
      </c>
      <c r="B121" s="185"/>
      <c r="C121" s="186"/>
      <c r="E121" s="267"/>
      <c r="F121" s="282"/>
      <c r="G121" s="274"/>
    </row>
    <row r="122" spans="1:7" x14ac:dyDescent="0.25">
      <c r="A122" s="182"/>
      <c r="B122" s="185"/>
      <c r="C122" s="186"/>
      <c r="E122" s="267"/>
      <c r="F122" s="282"/>
      <c r="G122" s="274"/>
    </row>
    <row r="123" spans="1:7" ht="16.5" x14ac:dyDescent="0.25">
      <c r="A123" s="177" t="s">
        <v>185</v>
      </c>
      <c r="B123" s="190"/>
      <c r="C123" s="186"/>
      <c r="E123" s="267"/>
      <c r="F123" s="282"/>
      <c r="G123" s="274"/>
    </row>
    <row r="124" spans="1:7" x14ac:dyDescent="0.25">
      <c r="A124" s="180" t="s">
        <v>186</v>
      </c>
      <c r="B124" s="187"/>
      <c r="C124" s="188"/>
      <c r="E124" s="267"/>
      <c r="F124" s="282"/>
      <c r="G124" s="274"/>
    </row>
    <row r="125" spans="1:7" x14ac:dyDescent="0.25">
      <c r="A125" s="182" t="s">
        <v>125</v>
      </c>
      <c r="B125" s="192"/>
      <c r="C125" s="193"/>
      <c r="E125" s="267"/>
      <c r="F125" s="282"/>
      <c r="G125" s="274"/>
    </row>
    <row r="126" spans="1:7" x14ac:dyDescent="0.25">
      <c r="A126" s="182" t="s">
        <v>187</v>
      </c>
      <c r="B126" s="194"/>
      <c r="C126" s="195"/>
      <c r="E126" s="267"/>
      <c r="F126" s="282"/>
      <c r="G126" s="274"/>
    </row>
    <row r="127" spans="1:7" x14ac:dyDescent="0.25">
      <c r="A127" s="182" t="s">
        <v>188</v>
      </c>
      <c r="B127" s="192"/>
      <c r="C127" s="193"/>
      <c r="E127" s="267"/>
      <c r="F127" s="282"/>
      <c r="G127" s="274"/>
    </row>
    <row r="128" spans="1:7" x14ac:dyDescent="0.25">
      <c r="A128" s="180"/>
      <c r="B128" s="187"/>
      <c r="C128" s="188"/>
      <c r="E128" s="267"/>
      <c r="F128" s="282"/>
      <c r="G128" s="274"/>
    </row>
    <row r="129" spans="1:7" ht="15.75" thickBot="1" x14ac:dyDescent="0.3">
      <c r="A129" s="180" t="s">
        <v>189</v>
      </c>
      <c r="B129" s="196">
        <f>+B130+B131-C131</f>
        <v>241346960.78</v>
      </c>
      <c r="C129" s="188"/>
      <c r="E129" s="267"/>
      <c r="F129" s="282"/>
      <c r="G129" s="274"/>
    </row>
    <row r="130" spans="1:7" ht="15.75" thickTop="1" x14ac:dyDescent="0.25">
      <c r="A130" s="182" t="s">
        <v>190</v>
      </c>
      <c r="B130" s="194">
        <v>2029968.45</v>
      </c>
      <c r="C130" s="195"/>
      <c r="E130" s="268"/>
      <c r="F130" s="281"/>
      <c r="G130" s="276"/>
    </row>
    <row r="131" spans="1:7" x14ac:dyDescent="0.25">
      <c r="A131" s="182" t="s">
        <v>191</v>
      </c>
      <c r="B131" s="194">
        <v>239316992.33000001</v>
      </c>
      <c r="C131" s="195"/>
      <c r="E131" s="275"/>
      <c r="F131" s="281"/>
      <c r="G131" s="276"/>
    </row>
    <row r="132" spans="1:7" x14ac:dyDescent="0.25">
      <c r="A132" s="182" t="s">
        <v>192</v>
      </c>
      <c r="B132" s="194"/>
      <c r="C132" s="195"/>
    </row>
    <row r="133" spans="1:7" x14ac:dyDescent="0.25">
      <c r="A133" s="182" t="s">
        <v>193</v>
      </c>
      <c r="B133" s="192"/>
      <c r="C133" s="193"/>
    </row>
    <row r="134" spans="1:7" x14ac:dyDescent="0.25">
      <c r="A134" s="182" t="s">
        <v>194</v>
      </c>
      <c r="B134" s="197"/>
      <c r="C134" s="198"/>
    </row>
    <row r="135" spans="1:7" x14ac:dyDescent="0.25">
      <c r="A135" s="180"/>
      <c r="B135" s="199"/>
      <c r="C135" s="200"/>
    </row>
    <row r="136" spans="1:7" x14ac:dyDescent="0.25">
      <c r="A136" s="180" t="s">
        <v>195</v>
      </c>
      <c r="B136" s="199"/>
      <c r="C136" s="200"/>
    </row>
    <row r="137" spans="1:7" x14ac:dyDescent="0.25">
      <c r="A137" s="182" t="s">
        <v>196</v>
      </c>
      <c r="B137" s="201"/>
      <c r="C137" s="202"/>
    </row>
    <row r="138" spans="1:7" ht="15.75" thickBot="1" x14ac:dyDescent="0.3">
      <c r="A138" s="203" t="s">
        <v>197</v>
      </c>
      <c r="B138" s="204"/>
      <c r="C138" s="205"/>
    </row>
    <row r="145" spans="1:3" x14ac:dyDescent="0.25">
      <c r="A145" s="346" t="s">
        <v>267</v>
      </c>
      <c r="B145" s="347" t="s">
        <v>268</v>
      </c>
      <c r="C145"/>
    </row>
    <row r="146" spans="1:3" x14ac:dyDescent="0.25">
      <c r="A146" s="346" t="s">
        <v>269</v>
      </c>
      <c r="B146" s="358" t="s">
        <v>270</v>
      </c>
      <c r="C146"/>
    </row>
    <row r="147" spans="1:3" x14ac:dyDescent="0.25">
      <c r="A147" s="355" t="s">
        <v>271</v>
      </c>
      <c r="B147" s="277"/>
      <c r="C147" s="348"/>
    </row>
    <row r="148" spans="1:3" x14ac:dyDescent="0.25">
      <c r="A148" s="356" t="s">
        <v>273</v>
      </c>
      <c r="B148"/>
      <c r="C148"/>
    </row>
  </sheetData>
  <mergeCells count="10">
    <mergeCell ref="A77:C77"/>
    <mergeCell ref="A78:C78"/>
    <mergeCell ref="A79:C79"/>
    <mergeCell ref="A80:C80"/>
    <mergeCell ref="A81:C81"/>
    <mergeCell ref="A2:C2"/>
    <mergeCell ref="A3:C3"/>
    <mergeCell ref="A4:C4"/>
    <mergeCell ref="A5:C5"/>
    <mergeCell ref="A6:C6"/>
  </mergeCells>
  <pageMargins left="0.70866141732283472" right="0.70866141732283472" top="0.16" bottom="0.17" header="0.31496062992125984" footer="0.31496062992125984"/>
  <pageSetup scale="7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B36" sqref="B36:D39"/>
    </sheetView>
  </sheetViews>
  <sheetFormatPr baseColWidth="10" defaultRowHeight="14.25" x14ac:dyDescent="0.25"/>
  <cols>
    <col min="1" max="1" width="1.42578125" style="298" customWidth="1"/>
    <col min="2" max="2" width="44.28515625" style="298" bestFit="1" customWidth="1"/>
    <col min="3" max="3" width="17.7109375" style="298" bestFit="1" customWidth="1"/>
    <col min="4" max="5" width="19.42578125" style="298" bestFit="1" customWidth="1"/>
    <col min="6" max="6" width="18" style="298" bestFit="1" customWidth="1"/>
    <col min="7" max="7" width="18.140625" style="298" customWidth="1"/>
    <col min="8" max="8" width="11.42578125" style="298"/>
    <col min="9" max="9" width="11.5703125" style="298" bestFit="1" customWidth="1"/>
    <col min="10" max="16384" width="11.42578125" style="298"/>
  </cols>
  <sheetData>
    <row r="1" spans="1:9" x14ac:dyDescent="0.25">
      <c r="B1" s="298" t="s">
        <v>235</v>
      </c>
    </row>
    <row r="2" spans="1:9" s="30" customFormat="1" ht="15" x14ac:dyDescent="0.25">
      <c r="A2" s="365" t="s">
        <v>0</v>
      </c>
      <c r="B2" s="365"/>
      <c r="C2" s="365"/>
      <c r="D2" s="365"/>
      <c r="E2" s="365"/>
      <c r="F2" s="365"/>
      <c r="G2" s="365"/>
    </row>
    <row r="3" spans="1:9" s="31" customFormat="1" ht="15.75" x14ac:dyDescent="0.25">
      <c r="A3" s="365" t="s">
        <v>225</v>
      </c>
      <c r="B3" s="365"/>
      <c r="C3" s="365"/>
      <c r="D3" s="365"/>
      <c r="E3" s="365"/>
      <c r="F3" s="365"/>
      <c r="G3" s="365"/>
    </row>
    <row r="4" spans="1:9" s="31" customFormat="1" ht="15.75" x14ac:dyDescent="0.25">
      <c r="A4" s="365" t="s">
        <v>2</v>
      </c>
      <c r="B4" s="365"/>
      <c r="C4" s="365"/>
      <c r="D4" s="365"/>
      <c r="E4" s="365"/>
      <c r="F4" s="365"/>
      <c r="G4" s="365"/>
    </row>
    <row r="5" spans="1:9" s="31" customFormat="1" ht="15.75" x14ac:dyDescent="0.25">
      <c r="A5" s="365" t="s">
        <v>85</v>
      </c>
      <c r="B5" s="365"/>
      <c r="C5" s="365"/>
      <c r="D5" s="365"/>
      <c r="E5" s="365"/>
      <c r="F5" s="365"/>
      <c r="G5" s="365"/>
    </row>
    <row r="6" spans="1:9" s="32" customFormat="1" ht="15.75" thickBot="1" x14ac:dyDescent="0.3">
      <c r="A6" s="366" t="s">
        <v>4</v>
      </c>
      <c r="B6" s="366"/>
      <c r="C6" s="366"/>
      <c r="D6" s="366"/>
      <c r="E6" s="366"/>
      <c r="F6" s="366"/>
      <c r="G6" s="366"/>
    </row>
    <row r="7" spans="1:9" s="297" customFormat="1" ht="45.75" thickBot="1" x14ac:dyDescent="0.3">
      <c r="A7" s="405" t="s">
        <v>199</v>
      </c>
      <c r="B7" s="405"/>
      <c r="C7" s="284" t="s">
        <v>226</v>
      </c>
      <c r="D7" s="284" t="s">
        <v>227</v>
      </c>
      <c r="E7" s="284" t="s">
        <v>228</v>
      </c>
      <c r="F7" s="284" t="s">
        <v>229</v>
      </c>
      <c r="G7" s="284" t="s">
        <v>230</v>
      </c>
    </row>
    <row r="8" spans="1:9" ht="20.100000000000001" customHeight="1" x14ac:dyDescent="0.25">
      <c r="A8" s="285"/>
      <c r="B8" s="286"/>
      <c r="C8" s="1"/>
      <c r="D8" s="1"/>
      <c r="E8" s="1"/>
      <c r="F8" s="1"/>
      <c r="G8" s="1"/>
    </row>
    <row r="9" spans="1:9" ht="20.100000000000001" customHeight="1" x14ac:dyDescent="0.25">
      <c r="A9" s="2" t="s">
        <v>231</v>
      </c>
      <c r="B9" s="287"/>
      <c r="C9" s="288">
        <f>(C11+C20)</f>
        <v>384881765.28999996</v>
      </c>
      <c r="D9" s="288">
        <f t="shared" ref="D9:E9" si="0">(D11+D20)</f>
        <v>1312575084.7800002</v>
      </c>
      <c r="E9" s="288">
        <f t="shared" si="0"/>
        <v>1166373513.51</v>
      </c>
      <c r="F9" s="288">
        <f t="shared" ref="F9" si="1">(C9+D9-E9)</f>
        <v>531083336.56000018</v>
      </c>
      <c r="G9" s="288">
        <f t="shared" ref="G9" si="2">(F9-C9)</f>
        <v>146201571.27000022</v>
      </c>
    </row>
    <row r="10" spans="1:9" ht="20.100000000000001" customHeight="1" x14ac:dyDescent="0.25">
      <c r="A10" s="3"/>
      <c r="B10" s="4"/>
      <c r="C10" s="1"/>
      <c r="D10" s="1"/>
      <c r="E10" s="1"/>
      <c r="F10" s="1"/>
      <c r="G10" s="1"/>
    </row>
    <row r="11" spans="1:9" ht="20.100000000000001" customHeight="1" x14ac:dyDescent="0.25">
      <c r="A11" s="3"/>
      <c r="B11" s="4" t="s">
        <v>150</v>
      </c>
      <c r="C11" s="288">
        <f>SUM(C12:C18)</f>
        <v>174449441.86000001</v>
      </c>
      <c r="D11" s="288">
        <f t="shared" ref="D11:E11" si="3">SUM(D12:D18)</f>
        <v>1149696205.0700002</v>
      </c>
      <c r="E11" s="288">
        <f t="shared" si="3"/>
        <v>1094586249.54</v>
      </c>
      <c r="F11" s="288">
        <f t="shared" ref="F11" si="4">(C11+D11-E11)</f>
        <v>229559397.39000034</v>
      </c>
      <c r="G11" s="288">
        <f t="shared" ref="G11" si="5">(F11-C11)</f>
        <v>55109955.530000329</v>
      </c>
    </row>
    <row r="12" spans="1:9" ht="20.100000000000001" customHeight="1" x14ac:dyDescent="0.25">
      <c r="A12" s="5"/>
      <c r="B12" s="6" t="s">
        <v>151</v>
      </c>
      <c r="C12" s="289">
        <f>-0.23+15620779.35+138255124.35+24720</f>
        <v>153900623.47</v>
      </c>
      <c r="D12" s="289">
        <f>30552.23+536387921.65+210530040.06-24720</f>
        <v>746923793.94000006</v>
      </c>
      <c r="E12" s="289">
        <f>10552.23+550085398.79+193432476.86</f>
        <v>743528427.88</v>
      </c>
      <c r="F12" s="290">
        <f>(C12+D12-E12)</f>
        <v>157295989.53000009</v>
      </c>
      <c r="G12" s="290">
        <f>(F12-C12)</f>
        <v>3395366.0600000918</v>
      </c>
      <c r="I12" s="299"/>
    </row>
    <row r="13" spans="1:9" ht="20.100000000000001" customHeight="1" x14ac:dyDescent="0.25">
      <c r="A13" s="5"/>
      <c r="B13" s="6" t="s">
        <v>152</v>
      </c>
      <c r="C13" s="290">
        <f>0+404009.75+10926.24</f>
        <v>414935.99</v>
      </c>
      <c r="D13" s="290">
        <f>320364491.31+1027389.44+71473.91+12499.85</f>
        <v>321475854.51000005</v>
      </c>
      <c r="E13" s="290">
        <f>320364491.31+695936.99+70180</f>
        <v>321130608.30000001</v>
      </c>
      <c r="F13" s="290">
        <f>(C13+D13-E13)</f>
        <v>760182.20000004768</v>
      </c>
      <c r="G13" s="290">
        <f>(F13-C13)</f>
        <v>345246.21000004769</v>
      </c>
      <c r="I13" s="299"/>
    </row>
    <row r="14" spans="1:9" ht="20.100000000000001" customHeight="1" x14ac:dyDescent="0.25">
      <c r="A14" s="5"/>
      <c r="B14" s="6" t="s">
        <v>153</v>
      </c>
      <c r="C14" s="291">
        <v>20133882.399999999</v>
      </c>
      <c r="D14" s="291">
        <f>81284336.47+12220.15</f>
        <v>81296556.620000005</v>
      </c>
      <c r="E14" s="291">
        <v>29927213.359999999</v>
      </c>
      <c r="F14" s="290">
        <f>(C14+D14-E14)</f>
        <v>71503225.660000011</v>
      </c>
      <c r="G14" s="290">
        <f>(F14-C14)</f>
        <v>51369343.260000013</v>
      </c>
      <c r="I14" s="299"/>
    </row>
    <row r="15" spans="1:9" ht="20.100000000000001" customHeight="1" x14ac:dyDescent="0.25">
      <c r="A15" s="5"/>
      <c r="B15" s="6" t="s">
        <v>232</v>
      </c>
      <c r="C15" s="291"/>
      <c r="D15" s="291"/>
      <c r="E15" s="291"/>
      <c r="F15" s="290">
        <f t="shared" ref="F15:F30" si="6">(C15+D15-E15)</f>
        <v>0</v>
      </c>
      <c r="G15" s="290">
        <f t="shared" ref="G15:G30" si="7">(F15-C15)</f>
        <v>0</v>
      </c>
    </row>
    <row r="16" spans="1:9" ht="20.100000000000001" customHeight="1" x14ac:dyDescent="0.25">
      <c r="A16" s="5"/>
      <c r="B16" s="6" t="s">
        <v>155</v>
      </c>
      <c r="C16" s="291"/>
      <c r="D16" s="292"/>
      <c r="E16" s="292"/>
      <c r="F16" s="290">
        <f t="shared" si="6"/>
        <v>0</v>
      </c>
      <c r="G16" s="290">
        <f t="shared" si="7"/>
        <v>0</v>
      </c>
    </row>
    <row r="17" spans="1:7" ht="20.100000000000001" customHeight="1" x14ac:dyDescent="0.25">
      <c r="A17" s="5"/>
      <c r="B17" s="6" t="s">
        <v>156</v>
      </c>
      <c r="C17" s="291"/>
      <c r="D17" s="291"/>
      <c r="E17" s="291"/>
      <c r="F17" s="290">
        <f t="shared" si="6"/>
        <v>0</v>
      </c>
      <c r="G17" s="290">
        <f t="shared" si="7"/>
        <v>0</v>
      </c>
    </row>
    <row r="18" spans="1:7" x14ac:dyDescent="0.25">
      <c r="A18" s="5"/>
      <c r="B18" s="6" t="s">
        <v>157</v>
      </c>
      <c r="C18" s="290"/>
      <c r="D18" s="290"/>
      <c r="E18" s="290"/>
      <c r="F18" s="290">
        <f t="shared" si="6"/>
        <v>0</v>
      </c>
      <c r="G18" s="290">
        <f t="shared" si="7"/>
        <v>0</v>
      </c>
    </row>
    <row r="19" spans="1:7" ht="15" x14ac:dyDescent="0.25">
      <c r="A19" s="3"/>
      <c r="B19" s="4"/>
      <c r="C19" s="290"/>
      <c r="D19" s="290"/>
      <c r="E19" s="290"/>
      <c r="F19" s="290">
        <f t="shared" si="6"/>
        <v>0</v>
      </c>
      <c r="G19" s="290">
        <f t="shared" si="7"/>
        <v>0</v>
      </c>
    </row>
    <row r="20" spans="1:7" ht="15" x14ac:dyDescent="0.25">
      <c r="A20" s="3"/>
      <c r="B20" s="4" t="s">
        <v>158</v>
      </c>
      <c r="C20" s="293">
        <f>SUM(C22:C29)</f>
        <v>210432323.42999998</v>
      </c>
      <c r="D20" s="293">
        <f t="shared" ref="D20:E20" si="8">SUM(D22:D29)</f>
        <v>162878879.71000001</v>
      </c>
      <c r="E20" s="293">
        <f t="shared" si="8"/>
        <v>71787263.969999999</v>
      </c>
      <c r="F20" s="293">
        <f t="shared" si="6"/>
        <v>301523939.16999996</v>
      </c>
      <c r="G20" s="293">
        <f t="shared" si="7"/>
        <v>91091615.73999998</v>
      </c>
    </row>
    <row r="21" spans="1:7" x14ac:dyDescent="0.25">
      <c r="A21" s="5"/>
      <c r="B21" s="6" t="s">
        <v>159</v>
      </c>
      <c r="C21" s="290"/>
      <c r="D21" s="290"/>
      <c r="E21" s="290"/>
      <c r="F21" s="290"/>
      <c r="G21" s="290"/>
    </row>
    <row r="22" spans="1:7" x14ac:dyDescent="0.25">
      <c r="A22" s="5"/>
      <c r="B22" s="6" t="s">
        <v>160</v>
      </c>
      <c r="C22" s="290"/>
      <c r="D22" s="290"/>
      <c r="E22" s="290"/>
      <c r="F22" s="290"/>
      <c r="G22" s="290"/>
    </row>
    <row r="23" spans="1:7" x14ac:dyDescent="0.25">
      <c r="A23" s="5"/>
      <c r="B23" s="6" t="s">
        <v>161</v>
      </c>
      <c r="C23" s="290">
        <f>156669871.42+52973085.75</f>
        <v>209642957.16999999</v>
      </c>
      <c r="D23" s="290">
        <v>124965950.23</v>
      </c>
      <c r="E23" s="290">
        <v>33715345.560000002</v>
      </c>
      <c r="F23" s="290">
        <f t="shared" si="6"/>
        <v>300893561.83999997</v>
      </c>
      <c r="G23" s="290">
        <f t="shared" si="7"/>
        <v>91250604.669999987</v>
      </c>
    </row>
    <row r="24" spans="1:7" x14ac:dyDescent="0.25">
      <c r="A24" s="5"/>
      <c r="B24" s="6" t="s">
        <v>162</v>
      </c>
      <c r="C24" s="291">
        <f>2559503.15+144058.51+2730272.43</f>
        <v>5433834.0899999999</v>
      </c>
      <c r="D24" s="294">
        <v>42920</v>
      </c>
      <c r="E24" s="294">
        <v>0</v>
      </c>
      <c r="F24" s="290">
        <f t="shared" si="6"/>
        <v>5476754.0899999999</v>
      </c>
      <c r="G24" s="290">
        <f t="shared" si="7"/>
        <v>42920</v>
      </c>
    </row>
    <row r="25" spans="1:7" x14ac:dyDescent="0.25">
      <c r="A25" s="5"/>
      <c r="B25" s="6" t="s">
        <v>163</v>
      </c>
      <c r="C25" s="291"/>
      <c r="D25" s="291"/>
      <c r="E25" s="291"/>
      <c r="F25" s="290">
        <f t="shared" si="6"/>
        <v>0</v>
      </c>
      <c r="G25" s="290">
        <f t="shared" si="7"/>
        <v>0</v>
      </c>
    </row>
    <row r="26" spans="1:7" x14ac:dyDescent="0.25">
      <c r="A26" s="5"/>
      <c r="B26" s="6" t="s">
        <v>164</v>
      </c>
      <c r="C26" s="291">
        <v>-4644467.83</v>
      </c>
      <c r="D26" s="294"/>
      <c r="E26" s="294">
        <v>201908.93</v>
      </c>
      <c r="F26" s="290">
        <f t="shared" si="6"/>
        <v>-4846376.76</v>
      </c>
      <c r="G26" s="290">
        <f t="shared" si="7"/>
        <v>-201908.9299999997</v>
      </c>
    </row>
    <row r="27" spans="1:7" x14ac:dyDescent="0.25">
      <c r="A27" s="5"/>
      <c r="B27" s="6" t="s">
        <v>165</v>
      </c>
      <c r="C27" s="291">
        <v>0</v>
      </c>
      <c r="D27" s="291">
        <v>37870009.479999997</v>
      </c>
      <c r="E27" s="291">
        <v>37870009.479999997</v>
      </c>
      <c r="F27" s="290">
        <f t="shared" si="6"/>
        <v>0</v>
      </c>
      <c r="G27" s="290">
        <f t="shared" si="7"/>
        <v>0</v>
      </c>
    </row>
    <row r="28" spans="1:7" x14ac:dyDescent="0.25">
      <c r="A28" s="5"/>
      <c r="B28" s="6" t="s">
        <v>166</v>
      </c>
      <c r="C28" s="291"/>
      <c r="D28" s="291"/>
      <c r="E28" s="291"/>
      <c r="F28" s="290">
        <f t="shared" si="6"/>
        <v>0</v>
      </c>
      <c r="G28" s="290">
        <f t="shared" si="7"/>
        <v>0</v>
      </c>
    </row>
    <row r="29" spans="1:7" x14ac:dyDescent="0.25">
      <c r="A29" s="5"/>
      <c r="B29" s="6" t="s">
        <v>167</v>
      </c>
      <c r="C29" s="291"/>
      <c r="D29" s="291"/>
      <c r="E29" s="291"/>
      <c r="F29" s="290">
        <f t="shared" si="6"/>
        <v>0</v>
      </c>
      <c r="G29" s="290">
        <f t="shared" si="7"/>
        <v>0</v>
      </c>
    </row>
    <row r="30" spans="1:7" ht="15" thickBot="1" x14ac:dyDescent="0.3">
      <c r="A30" s="295"/>
      <c r="B30" s="7"/>
      <c r="C30" s="296"/>
      <c r="D30" s="296"/>
      <c r="E30" s="296"/>
      <c r="F30" s="296">
        <f t="shared" si="6"/>
        <v>0</v>
      </c>
      <c r="G30" s="296">
        <f t="shared" si="7"/>
        <v>0</v>
      </c>
    </row>
    <row r="31" spans="1:7" x14ac:dyDescent="0.25">
      <c r="C31" s="300"/>
      <c r="D31" s="300"/>
      <c r="E31" s="300"/>
      <c r="F31" s="300"/>
      <c r="G31" s="300"/>
    </row>
    <row r="33" spans="2:6" x14ac:dyDescent="0.25">
      <c r="F33" s="301"/>
    </row>
    <row r="36" spans="2:6" ht="15" x14ac:dyDescent="0.25">
      <c r="B36" s="346" t="s">
        <v>267</v>
      </c>
      <c r="C36" s="347" t="s">
        <v>268</v>
      </c>
      <c r="D36"/>
    </row>
    <row r="37" spans="2:6" ht="15" x14ac:dyDescent="0.25">
      <c r="B37" s="346" t="s">
        <v>269</v>
      </c>
      <c r="C37" s="358" t="s">
        <v>270</v>
      </c>
      <c r="D37"/>
    </row>
    <row r="38" spans="2:6" x14ac:dyDescent="0.2">
      <c r="B38" s="355" t="s">
        <v>271</v>
      </c>
      <c r="C38" s="277"/>
      <c r="D38" s="348"/>
    </row>
    <row r="39" spans="2:6" ht="15" x14ac:dyDescent="0.25">
      <c r="B39" s="356" t="s">
        <v>273</v>
      </c>
      <c r="C39"/>
      <c r="D39"/>
    </row>
  </sheetData>
  <mergeCells count="6">
    <mergeCell ref="A7:B7"/>
    <mergeCell ref="A2:G2"/>
    <mergeCell ref="A3:G3"/>
    <mergeCell ref="A4:G4"/>
    <mergeCell ref="A5:G5"/>
    <mergeCell ref="A6:G6"/>
  </mergeCells>
  <pageMargins left="0.67" right="0.71" top="0.74803149606299213" bottom="0.74803149606299213" header="0.31496062992125984" footer="0.31496062992125984"/>
  <pageSetup scale="8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opLeftCell="A10" workbookViewId="0">
      <selection activeCell="B101" sqref="B101"/>
    </sheetView>
  </sheetViews>
  <sheetFormatPr baseColWidth="10" defaultRowHeight="14.25" x14ac:dyDescent="0.2"/>
  <cols>
    <col min="1" max="1" width="4.28515625" style="267" customWidth="1"/>
    <col min="2" max="2" width="52" style="304" customWidth="1"/>
    <col min="3" max="5" width="21.85546875" style="304" customWidth="1"/>
    <col min="6" max="16384" width="11.42578125" style="304"/>
  </cols>
  <sheetData>
    <row r="1" spans="1:5" ht="15" x14ac:dyDescent="0.25">
      <c r="C1" s="305" t="s">
        <v>0</v>
      </c>
      <c r="D1" s="305"/>
      <c r="E1" s="306" t="s">
        <v>237</v>
      </c>
    </row>
    <row r="2" spans="1:5" ht="15.75" x14ac:dyDescent="0.25">
      <c r="A2" s="406" t="s">
        <v>238</v>
      </c>
      <c r="B2" s="406"/>
      <c r="C2" s="406"/>
      <c r="D2" s="406"/>
      <c r="E2" s="406"/>
    </row>
    <row r="3" spans="1:5" ht="15" x14ac:dyDescent="0.25">
      <c r="C3" s="303" t="s">
        <v>239</v>
      </c>
      <c r="D3" s="305"/>
    </row>
    <row r="4" spans="1:5" ht="15.75" x14ac:dyDescent="0.25">
      <c r="B4" s="307"/>
      <c r="C4" s="307" t="s">
        <v>3</v>
      </c>
      <c r="D4" s="307"/>
      <c r="E4" s="307"/>
    </row>
    <row r="5" spans="1:5" ht="15.75" x14ac:dyDescent="0.25">
      <c r="A5" s="307"/>
      <c r="B5" s="307"/>
      <c r="C5" s="307" t="s">
        <v>240</v>
      </c>
      <c r="D5" s="307"/>
      <c r="E5" s="308"/>
    </row>
    <row r="6" spans="1:5" ht="15" thickBot="1" x14ac:dyDescent="0.25"/>
    <row r="7" spans="1:5" s="310" customFormat="1" ht="16.5" customHeight="1" x14ac:dyDescent="0.25">
      <c r="A7" s="407" t="s">
        <v>199</v>
      </c>
      <c r="B7" s="408"/>
      <c r="C7" s="411" t="s">
        <v>241</v>
      </c>
      <c r="D7" s="309" t="s">
        <v>242</v>
      </c>
      <c r="E7" s="413" t="s">
        <v>243</v>
      </c>
    </row>
    <row r="8" spans="1:5" s="310" customFormat="1" ht="16.5" customHeight="1" thickBot="1" x14ac:dyDescent="0.3">
      <c r="A8" s="409"/>
      <c r="B8" s="410"/>
      <c r="C8" s="412"/>
      <c r="D8" s="311"/>
      <c r="E8" s="414"/>
    </row>
    <row r="9" spans="1:5" s="310" customFormat="1" ht="16.5" customHeight="1" x14ac:dyDescent="0.25">
      <c r="A9" s="312" t="s">
        <v>244</v>
      </c>
      <c r="B9" s="313"/>
      <c r="C9" s="314">
        <f>SUM(C10)</f>
        <v>408196119</v>
      </c>
      <c r="D9" s="314">
        <f t="shared" ref="D9:E9" si="0">SUM(D10)</f>
        <v>67854231.680000007</v>
      </c>
      <c r="E9" s="324">
        <f t="shared" si="0"/>
        <v>67854231.680000007</v>
      </c>
    </row>
    <row r="10" spans="1:5" s="310" customFormat="1" ht="16.5" customHeight="1" x14ac:dyDescent="0.25">
      <c r="A10" s="315"/>
      <c r="B10" s="316" t="s">
        <v>245</v>
      </c>
      <c r="C10" s="314">
        <v>408196119</v>
      </c>
      <c r="D10" s="314">
        <v>67854231.680000007</v>
      </c>
      <c r="E10" s="325">
        <v>67854231.680000007</v>
      </c>
    </row>
    <row r="11" spans="1:5" s="310" customFormat="1" ht="16.5" customHeight="1" x14ac:dyDescent="0.25">
      <c r="A11" s="315"/>
      <c r="B11" s="316" t="s">
        <v>246</v>
      </c>
      <c r="C11" s="314"/>
      <c r="D11" s="314"/>
      <c r="E11" s="325"/>
    </row>
    <row r="12" spans="1:5" s="310" customFormat="1" ht="16.5" customHeight="1" x14ac:dyDescent="0.25">
      <c r="A12" s="312" t="s">
        <v>247</v>
      </c>
      <c r="B12" s="316"/>
      <c r="C12" s="314">
        <f>SUM(C13)</f>
        <v>408196119</v>
      </c>
      <c r="D12" s="314">
        <f t="shared" ref="D12:E12" si="1">SUM(D13)</f>
        <v>22421172.890000001</v>
      </c>
      <c r="E12" s="325">
        <f t="shared" si="1"/>
        <v>22421172.890000001</v>
      </c>
    </row>
    <row r="13" spans="1:5" s="310" customFormat="1" ht="16.5" customHeight="1" x14ac:dyDescent="0.25">
      <c r="A13" s="315"/>
      <c r="B13" s="316" t="s">
        <v>248</v>
      </c>
      <c r="C13" s="314">
        <v>408196119</v>
      </c>
      <c r="D13" s="314">
        <v>22421172.890000001</v>
      </c>
      <c r="E13" s="325">
        <v>22421172.890000001</v>
      </c>
    </row>
    <row r="14" spans="1:5" s="310" customFormat="1" ht="16.5" customHeight="1" x14ac:dyDescent="0.25">
      <c r="A14" s="315"/>
      <c r="B14" s="316" t="s">
        <v>249</v>
      </c>
      <c r="C14" s="314"/>
      <c r="D14" s="314"/>
      <c r="E14" s="325"/>
    </row>
    <row r="15" spans="1:5" s="310" customFormat="1" x14ac:dyDescent="0.25">
      <c r="A15" s="312" t="s">
        <v>250</v>
      </c>
      <c r="B15" s="316"/>
      <c r="C15" s="314">
        <f>+C9-C12</f>
        <v>0</v>
      </c>
      <c r="D15" s="314">
        <f t="shared" ref="D15:E15" si="2">+D9-D12</f>
        <v>45433058.790000007</v>
      </c>
      <c r="E15" s="325">
        <f t="shared" si="2"/>
        <v>45433058.790000007</v>
      </c>
    </row>
    <row r="16" spans="1:5" s="310" customFormat="1" ht="16.5" customHeight="1" thickBot="1" x14ac:dyDescent="0.3">
      <c r="A16" s="315"/>
      <c r="B16" s="313"/>
      <c r="C16" s="314"/>
      <c r="D16" s="314"/>
      <c r="E16" s="325"/>
    </row>
    <row r="17" spans="1:10" s="310" customFormat="1" ht="21" customHeight="1" x14ac:dyDescent="0.25">
      <c r="A17" s="407" t="s">
        <v>199</v>
      </c>
      <c r="B17" s="408"/>
      <c r="C17" s="415" t="s">
        <v>241</v>
      </c>
      <c r="D17" s="317" t="s">
        <v>242</v>
      </c>
      <c r="E17" s="417" t="s">
        <v>243</v>
      </c>
    </row>
    <row r="18" spans="1:10" s="310" customFormat="1" ht="0.75" customHeight="1" thickBot="1" x14ac:dyDescent="0.3">
      <c r="A18" s="409"/>
      <c r="B18" s="410"/>
      <c r="C18" s="416"/>
      <c r="D18" s="318"/>
      <c r="E18" s="418"/>
    </row>
    <row r="19" spans="1:10" s="310" customFormat="1" ht="20.25" customHeight="1" x14ac:dyDescent="0.25">
      <c r="A19" s="312" t="s">
        <v>251</v>
      </c>
      <c r="B19" s="313"/>
      <c r="C19" s="314">
        <f>+C15</f>
        <v>0</v>
      </c>
      <c r="D19" s="314">
        <f>+D15</f>
        <v>45433058.790000007</v>
      </c>
      <c r="E19" s="325">
        <f>+E15</f>
        <v>45433058.790000007</v>
      </c>
    </row>
    <row r="20" spans="1:10" s="310" customFormat="1" ht="20.25" customHeight="1" x14ac:dyDescent="0.25">
      <c r="A20" s="312" t="s">
        <v>252</v>
      </c>
      <c r="B20" s="313"/>
      <c r="C20" s="314">
        <v>0</v>
      </c>
      <c r="D20" s="314">
        <v>0</v>
      </c>
      <c r="E20" s="325">
        <v>0</v>
      </c>
    </row>
    <row r="21" spans="1:10" s="310" customFormat="1" ht="20.25" customHeight="1" x14ac:dyDescent="0.25">
      <c r="A21" s="312" t="s">
        <v>253</v>
      </c>
      <c r="B21" s="313"/>
      <c r="C21" s="314">
        <f>+C19-C20</f>
        <v>0</v>
      </c>
      <c r="D21" s="314">
        <f t="shared" ref="D21:E21" si="3">+D19-D20</f>
        <v>45433058.790000007</v>
      </c>
      <c r="E21" s="325">
        <f t="shared" si="3"/>
        <v>45433058.790000007</v>
      </c>
    </row>
    <row r="22" spans="1:10" s="310" customFormat="1" ht="20.25" customHeight="1" thickBot="1" x14ac:dyDescent="0.3">
      <c r="A22" s="315"/>
      <c r="B22" s="313"/>
      <c r="C22" s="314"/>
      <c r="D22" s="314"/>
      <c r="E22" s="325"/>
    </row>
    <row r="23" spans="1:10" s="310" customFormat="1" ht="21" customHeight="1" x14ac:dyDescent="0.25">
      <c r="A23" s="407" t="s">
        <v>199</v>
      </c>
      <c r="B23" s="408"/>
      <c r="C23" s="415" t="s">
        <v>241</v>
      </c>
      <c r="D23" s="317" t="s">
        <v>242</v>
      </c>
      <c r="E23" s="417" t="s">
        <v>243</v>
      </c>
    </row>
    <row r="24" spans="1:10" s="310" customFormat="1" ht="0.75" customHeight="1" thickBot="1" x14ac:dyDescent="0.3">
      <c r="A24" s="409"/>
      <c r="B24" s="410"/>
      <c r="C24" s="416"/>
      <c r="D24" s="318"/>
      <c r="E24" s="418"/>
    </row>
    <row r="25" spans="1:10" s="310" customFormat="1" ht="20.25" customHeight="1" x14ac:dyDescent="0.25">
      <c r="A25" s="312" t="s">
        <v>254</v>
      </c>
      <c r="B25" s="313"/>
      <c r="C25" s="314">
        <v>0</v>
      </c>
      <c r="D25" s="314">
        <v>0</v>
      </c>
      <c r="E25" s="325">
        <v>0</v>
      </c>
    </row>
    <row r="26" spans="1:10" s="310" customFormat="1" ht="20.25" customHeight="1" x14ac:dyDescent="0.25">
      <c r="A26" s="312" t="s">
        <v>255</v>
      </c>
      <c r="B26" s="313"/>
      <c r="C26" s="314">
        <v>0</v>
      </c>
      <c r="D26" s="314">
        <v>0</v>
      </c>
      <c r="E26" s="325">
        <v>0</v>
      </c>
    </row>
    <row r="27" spans="1:10" s="310" customFormat="1" ht="20.25" customHeight="1" x14ac:dyDescent="0.25">
      <c r="A27" s="312" t="s">
        <v>256</v>
      </c>
      <c r="B27" s="313"/>
      <c r="C27" s="314">
        <v>0</v>
      </c>
      <c r="D27" s="314">
        <v>0</v>
      </c>
      <c r="E27" s="325">
        <v>0</v>
      </c>
    </row>
    <row r="28" spans="1:10" s="310" customFormat="1" ht="20.25" customHeight="1" thickBot="1" x14ac:dyDescent="0.3">
      <c r="A28" s="319"/>
      <c r="B28" s="320"/>
      <c r="C28" s="321"/>
      <c r="D28" s="321"/>
      <c r="E28" s="326"/>
    </row>
    <row r="29" spans="1:10" x14ac:dyDescent="0.2">
      <c r="J29" s="323"/>
    </row>
    <row r="30" spans="1:10" x14ac:dyDescent="0.2">
      <c r="J30" s="323"/>
    </row>
    <row r="31" spans="1:10" x14ac:dyDescent="0.2">
      <c r="J31" s="323"/>
    </row>
    <row r="32" spans="1:10" x14ac:dyDescent="0.2">
      <c r="J32" s="323"/>
    </row>
    <row r="36" spans="1:5" ht="15" x14ac:dyDescent="0.25">
      <c r="B36" s="346" t="s">
        <v>267</v>
      </c>
      <c r="C36" s="347" t="s">
        <v>268</v>
      </c>
      <c r="D36"/>
    </row>
    <row r="37" spans="1:5" ht="15" x14ac:dyDescent="0.25">
      <c r="B37" s="346" t="s">
        <v>269</v>
      </c>
      <c r="C37" s="358" t="s">
        <v>270</v>
      </c>
      <c r="D37"/>
    </row>
    <row r="38" spans="1:5" x14ac:dyDescent="0.2">
      <c r="B38" s="355" t="s">
        <v>271</v>
      </c>
      <c r="C38" s="277"/>
      <c r="D38" s="348"/>
    </row>
    <row r="39" spans="1:5" ht="15" x14ac:dyDescent="0.25">
      <c r="B39" s="356" t="s">
        <v>273</v>
      </c>
      <c r="C39"/>
      <c r="D39"/>
    </row>
    <row r="41" spans="1:5" ht="15" x14ac:dyDescent="0.25">
      <c r="C41" s="305" t="s">
        <v>0</v>
      </c>
      <c r="D41" s="305"/>
      <c r="E41" s="306" t="s">
        <v>237</v>
      </c>
    </row>
    <row r="42" spans="1:5" ht="15.75" x14ac:dyDescent="0.25">
      <c r="A42" s="406" t="s">
        <v>238</v>
      </c>
      <c r="B42" s="406"/>
      <c r="C42" s="406"/>
      <c r="D42" s="406"/>
      <c r="E42" s="406"/>
    </row>
    <row r="43" spans="1:5" ht="15" x14ac:dyDescent="0.25">
      <c r="C43" s="303" t="s">
        <v>2</v>
      </c>
      <c r="D43" s="305"/>
    </row>
    <row r="44" spans="1:5" ht="15.75" x14ac:dyDescent="0.25">
      <c r="B44" s="307"/>
      <c r="C44" s="307" t="s">
        <v>85</v>
      </c>
      <c r="D44" s="307"/>
      <c r="E44" s="307"/>
    </row>
    <row r="45" spans="1:5" ht="15.75" x14ac:dyDescent="0.25">
      <c r="A45" s="307"/>
      <c r="B45" s="307"/>
      <c r="C45" s="307" t="s">
        <v>240</v>
      </c>
      <c r="D45" s="307"/>
      <c r="E45" s="308"/>
    </row>
    <row r="46" spans="1:5" ht="6.75" customHeight="1" thickBot="1" x14ac:dyDescent="0.25"/>
    <row r="47" spans="1:5" s="310" customFormat="1" ht="17.25" customHeight="1" x14ac:dyDescent="0.25">
      <c r="A47" s="407" t="s">
        <v>199</v>
      </c>
      <c r="B47" s="408"/>
      <c r="C47" s="411" t="s">
        <v>241</v>
      </c>
      <c r="D47" s="309" t="s">
        <v>242</v>
      </c>
      <c r="E47" s="413" t="s">
        <v>243</v>
      </c>
    </row>
    <row r="48" spans="1:5" s="310" customFormat="1" ht="4.5" customHeight="1" thickBot="1" x14ac:dyDescent="0.3">
      <c r="A48" s="409"/>
      <c r="B48" s="410"/>
      <c r="C48" s="412"/>
      <c r="D48" s="311"/>
      <c r="E48" s="414"/>
    </row>
    <row r="49" spans="1:5" s="310" customFormat="1" ht="20.25" customHeight="1" x14ac:dyDescent="0.25">
      <c r="A49" s="312" t="s">
        <v>244</v>
      </c>
      <c r="B49" s="313"/>
      <c r="C49" s="314">
        <f>SUM(C50)</f>
        <v>408196119</v>
      </c>
      <c r="D49" s="314">
        <f t="shared" ref="D49:E49" si="4">SUM(D50)</f>
        <v>320351966.88999999</v>
      </c>
      <c r="E49" s="325">
        <f t="shared" si="4"/>
        <v>320351966.88999999</v>
      </c>
    </row>
    <row r="50" spans="1:5" s="310" customFormat="1" ht="20.25" customHeight="1" x14ac:dyDescent="0.25">
      <c r="A50" s="315"/>
      <c r="B50" s="316" t="s">
        <v>245</v>
      </c>
      <c r="C50" s="314">
        <v>408196119</v>
      </c>
      <c r="D50" s="314">
        <v>320351966.88999999</v>
      </c>
      <c r="E50" s="325">
        <v>320351966.88999999</v>
      </c>
    </row>
    <row r="51" spans="1:5" s="310" customFormat="1" ht="20.25" customHeight="1" x14ac:dyDescent="0.25">
      <c r="A51" s="315"/>
      <c r="B51" s="316" t="s">
        <v>246</v>
      </c>
      <c r="C51" s="314"/>
      <c r="D51" s="314"/>
      <c r="E51" s="325"/>
    </row>
    <row r="52" spans="1:5" s="310" customFormat="1" ht="20.25" customHeight="1" x14ac:dyDescent="0.25">
      <c r="A52" s="312" t="s">
        <v>247</v>
      </c>
      <c r="B52" s="316"/>
      <c r="C52" s="314">
        <f>SUM(C53)</f>
        <v>408196119</v>
      </c>
      <c r="D52" s="314">
        <f t="shared" ref="D52:E52" si="5">SUM(D53)</f>
        <v>120487888.7</v>
      </c>
      <c r="E52" s="325">
        <f t="shared" si="5"/>
        <v>120487888.7</v>
      </c>
    </row>
    <row r="53" spans="1:5" s="310" customFormat="1" ht="20.25" customHeight="1" x14ac:dyDescent="0.25">
      <c r="A53" s="315"/>
      <c r="B53" s="316" t="s">
        <v>248</v>
      </c>
      <c r="C53" s="314">
        <v>408196119</v>
      </c>
      <c r="D53" s="314">
        <v>120487888.7</v>
      </c>
      <c r="E53" s="325">
        <v>120487888.7</v>
      </c>
    </row>
    <row r="54" spans="1:5" s="310" customFormat="1" ht="20.25" customHeight="1" x14ac:dyDescent="0.25">
      <c r="A54" s="315"/>
      <c r="B54" s="316" t="s">
        <v>249</v>
      </c>
      <c r="C54" s="314"/>
      <c r="D54" s="314"/>
      <c r="E54" s="325"/>
    </row>
    <row r="55" spans="1:5" s="310" customFormat="1" ht="20.25" customHeight="1" x14ac:dyDescent="0.25">
      <c r="A55" s="312" t="s">
        <v>250</v>
      </c>
      <c r="B55" s="316"/>
      <c r="C55" s="314">
        <f>+C49-C52</f>
        <v>0</v>
      </c>
      <c r="D55" s="314">
        <f t="shared" ref="D55:E55" si="6">+D49-D52</f>
        <v>199864078.19</v>
      </c>
      <c r="E55" s="325">
        <f t="shared" si="6"/>
        <v>199864078.19</v>
      </c>
    </row>
    <row r="56" spans="1:5" s="310" customFormat="1" ht="20.25" customHeight="1" thickBot="1" x14ac:dyDescent="0.3">
      <c r="A56" s="315"/>
      <c r="B56" s="313"/>
      <c r="C56" s="314"/>
      <c r="D56" s="314"/>
      <c r="E56" s="325"/>
    </row>
    <row r="57" spans="1:5" s="310" customFormat="1" ht="21" customHeight="1" x14ac:dyDescent="0.25">
      <c r="A57" s="407" t="s">
        <v>199</v>
      </c>
      <c r="B57" s="408"/>
      <c r="C57" s="415" t="s">
        <v>241</v>
      </c>
      <c r="D57" s="317" t="s">
        <v>242</v>
      </c>
      <c r="E57" s="417" t="s">
        <v>243</v>
      </c>
    </row>
    <row r="58" spans="1:5" s="310" customFormat="1" ht="0.75" customHeight="1" thickBot="1" x14ac:dyDescent="0.3">
      <c r="A58" s="409"/>
      <c r="B58" s="410"/>
      <c r="C58" s="416"/>
      <c r="D58" s="318"/>
      <c r="E58" s="418"/>
    </row>
    <row r="59" spans="1:5" s="310" customFormat="1" ht="20.25" customHeight="1" x14ac:dyDescent="0.25">
      <c r="A59" s="312" t="s">
        <v>251</v>
      </c>
      <c r="B59" s="313"/>
      <c r="C59" s="314">
        <f>+C55</f>
        <v>0</v>
      </c>
      <c r="D59" s="314">
        <f>+D55</f>
        <v>199864078.19</v>
      </c>
      <c r="E59" s="325">
        <f>+E55</f>
        <v>199864078.19</v>
      </c>
    </row>
    <row r="60" spans="1:5" s="310" customFormat="1" ht="20.25" customHeight="1" x14ac:dyDescent="0.25">
      <c r="A60" s="312" t="s">
        <v>252</v>
      </c>
      <c r="B60" s="313"/>
      <c r="C60" s="314">
        <v>0</v>
      </c>
      <c r="D60" s="314">
        <v>0</v>
      </c>
      <c r="E60" s="325">
        <v>0</v>
      </c>
    </row>
    <row r="61" spans="1:5" s="310" customFormat="1" ht="20.25" customHeight="1" x14ac:dyDescent="0.25">
      <c r="A61" s="312" t="s">
        <v>253</v>
      </c>
      <c r="B61" s="313"/>
      <c r="C61" s="314">
        <f>+C59-C60</f>
        <v>0</v>
      </c>
      <c r="D61" s="314">
        <f t="shared" ref="D61:E61" si="7">+D59-D60</f>
        <v>199864078.19</v>
      </c>
      <c r="E61" s="325">
        <f t="shared" si="7"/>
        <v>199864078.19</v>
      </c>
    </row>
    <row r="62" spans="1:5" s="310" customFormat="1" ht="20.25" customHeight="1" thickBot="1" x14ac:dyDescent="0.3">
      <c r="A62" s="315"/>
      <c r="B62" s="313"/>
      <c r="C62" s="314"/>
      <c r="D62" s="314"/>
      <c r="E62" s="325"/>
    </row>
    <row r="63" spans="1:5" s="310" customFormat="1" ht="21" customHeight="1" x14ac:dyDescent="0.25">
      <c r="A63" s="407" t="s">
        <v>199</v>
      </c>
      <c r="B63" s="408"/>
      <c r="C63" s="415" t="s">
        <v>241</v>
      </c>
      <c r="D63" s="317" t="s">
        <v>242</v>
      </c>
      <c r="E63" s="417" t="s">
        <v>243</v>
      </c>
    </row>
    <row r="64" spans="1:5" s="310" customFormat="1" ht="0.75" customHeight="1" thickBot="1" x14ac:dyDescent="0.3">
      <c r="A64" s="409"/>
      <c r="B64" s="410"/>
      <c r="C64" s="416"/>
      <c r="D64" s="318"/>
      <c r="E64" s="418"/>
    </row>
    <row r="65" spans="1:5" s="310" customFormat="1" ht="20.25" customHeight="1" x14ac:dyDescent="0.25">
      <c r="A65" s="312" t="s">
        <v>254</v>
      </c>
      <c r="B65" s="313"/>
      <c r="C65" s="314">
        <v>0</v>
      </c>
      <c r="D65" s="314">
        <v>0</v>
      </c>
      <c r="E65" s="325">
        <v>0</v>
      </c>
    </row>
    <row r="66" spans="1:5" s="310" customFormat="1" ht="20.25" customHeight="1" x14ac:dyDescent="0.25">
      <c r="A66" s="312" t="s">
        <v>255</v>
      </c>
      <c r="B66" s="313"/>
      <c r="C66" s="314">
        <v>0</v>
      </c>
      <c r="D66" s="314">
        <v>0</v>
      </c>
      <c r="E66" s="325">
        <v>0</v>
      </c>
    </row>
    <row r="67" spans="1:5" s="310" customFormat="1" ht="20.25" customHeight="1" x14ac:dyDescent="0.25">
      <c r="A67" s="312" t="s">
        <v>256</v>
      </c>
      <c r="B67" s="313"/>
      <c r="C67" s="314">
        <v>0</v>
      </c>
      <c r="D67" s="314">
        <v>0</v>
      </c>
      <c r="E67" s="325">
        <v>0</v>
      </c>
    </row>
    <row r="68" spans="1:5" s="310" customFormat="1" ht="20.25" customHeight="1" thickBot="1" x14ac:dyDescent="0.3">
      <c r="A68" s="319"/>
      <c r="B68" s="320"/>
      <c r="C68" s="321"/>
      <c r="D68" s="321"/>
      <c r="E68" s="326"/>
    </row>
    <row r="74" spans="1:5" ht="15" x14ac:dyDescent="0.25">
      <c r="B74" s="346" t="s">
        <v>267</v>
      </c>
      <c r="C74" s="347" t="s">
        <v>268</v>
      </c>
      <c r="D74"/>
    </row>
    <row r="75" spans="1:5" ht="15" x14ac:dyDescent="0.25">
      <c r="B75" s="346" t="s">
        <v>269</v>
      </c>
      <c r="C75" s="358" t="s">
        <v>270</v>
      </c>
      <c r="D75"/>
    </row>
    <row r="76" spans="1:5" x14ac:dyDescent="0.2">
      <c r="B76" s="355" t="s">
        <v>271</v>
      </c>
      <c r="C76" s="277"/>
      <c r="D76" s="348"/>
    </row>
    <row r="77" spans="1:5" ht="15" x14ac:dyDescent="0.25">
      <c r="B77" s="356" t="s">
        <v>273</v>
      </c>
      <c r="C77"/>
      <c r="D77"/>
    </row>
    <row r="81" spans="1:5" ht="15" x14ac:dyDescent="0.25">
      <c r="C81" s="305" t="s">
        <v>0</v>
      </c>
      <c r="D81" s="305"/>
      <c r="E81" s="306" t="s">
        <v>237</v>
      </c>
    </row>
    <row r="82" spans="1:5" ht="15.75" x14ac:dyDescent="0.25">
      <c r="A82" s="406" t="s">
        <v>238</v>
      </c>
      <c r="B82" s="406"/>
      <c r="C82" s="406"/>
      <c r="D82" s="406"/>
      <c r="E82" s="406"/>
    </row>
    <row r="83" spans="1:5" ht="15" x14ac:dyDescent="0.25">
      <c r="C83" s="303" t="s">
        <v>2</v>
      </c>
      <c r="D83" s="305"/>
    </row>
    <row r="84" spans="1:5" ht="15.75" x14ac:dyDescent="0.25">
      <c r="B84" s="307"/>
      <c r="C84" s="307" t="s">
        <v>87</v>
      </c>
      <c r="D84" s="307"/>
      <c r="E84" s="307"/>
    </row>
    <row r="85" spans="1:5" ht="15.75" x14ac:dyDescent="0.25">
      <c r="A85" s="307"/>
      <c r="B85" s="307"/>
      <c r="C85" s="307" t="s">
        <v>240</v>
      </c>
      <c r="D85" s="307"/>
      <c r="E85" s="308"/>
    </row>
    <row r="86" spans="1:5" ht="6.75" customHeight="1" thickBot="1" x14ac:dyDescent="0.25"/>
    <row r="87" spans="1:5" s="310" customFormat="1" ht="17.25" customHeight="1" x14ac:dyDescent="0.25">
      <c r="A87" s="407" t="s">
        <v>199</v>
      </c>
      <c r="B87" s="408"/>
      <c r="C87" s="411" t="s">
        <v>241</v>
      </c>
      <c r="D87" s="309" t="s">
        <v>242</v>
      </c>
      <c r="E87" s="413" t="s">
        <v>243</v>
      </c>
    </row>
    <row r="88" spans="1:5" s="310" customFormat="1" ht="4.5" customHeight="1" thickBot="1" x14ac:dyDescent="0.3">
      <c r="A88" s="409"/>
      <c r="B88" s="410"/>
      <c r="C88" s="412"/>
      <c r="D88" s="311"/>
      <c r="E88" s="414"/>
    </row>
    <row r="89" spans="1:5" s="310" customFormat="1" ht="20.25" customHeight="1" x14ac:dyDescent="0.25">
      <c r="A89" s="312" t="s">
        <v>244</v>
      </c>
      <c r="B89" s="313"/>
      <c r="C89" s="314">
        <f>SUM(C90)</f>
        <v>408196119</v>
      </c>
      <c r="D89" s="314">
        <f t="shared" ref="D89:E89" si="8">SUM(D90)</f>
        <v>424577590.60000002</v>
      </c>
      <c r="E89" s="324">
        <f t="shared" si="8"/>
        <v>424577590.60000002</v>
      </c>
    </row>
    <row r="90" spans="1:5" s="310" customFormat="1" ht="20.25" customHeight="1" x14ac:dyDescent="0.25">
      <c r="A90" s="315"/>
      <c r="B90" s="316" t="s">
        <v>245</v>
      </c>
      <c r="C90" s="314">
        <v>408196119</v>
      </c>
      <c r="D90" s="314">
        <v>424577590.60000002</v>
      </c>
      <c r="E90" s="325">
        <v>424577590.60000002</v>
      </c>
    </row>
    <row r="91" spans="1:5" s="310" customFormat="1" ht="20.25" customHeight="1" x14ac:dyDescent="0.25">
      <c r="A91" s="315"/>
      <c r="B91" s="316" t="s">
        <v>246</v>
      </c>
      <c r="C91" s="314"/>
      <c r="D91" s="314"/>
      <c r="E91" s="325"/>
    </row>
    <row r="92" spans="1:5" s="310" customFormat="1" ht="20.25" customHeight="1" x14ac:dyDescent="0.25">
      <c r="A92" s="312" t="s">
        <v>247</v>
      </c>
      <c r="B92" s="316"/>
      <c r="C92" s="314">
        <f>SUM(C93)</f>
        <v>408196119</v>
      </c>
      <c r="D92" s="314">
        <f t="shared" ref="D92:E92" si="9">SUM(D93)</f>
        <v>317620103.69999999</v>
      </c>
      <c r="E92" s="325">
        <f t="shared" si="9"/>
        <v>317620103.69999999</v>
      </c>
    </row>
    <row r="93" spans="1:5" s="310" customFormat="1" ht="20.25" customHeight="1" x14ac:dyDescent="0.25">
      <c r="A93" s="315"/>
      <c r="B93" s="316" t="s">
        <v>248</v>
      </c>
      <c r="C93" s="314">
        <v>408196119</v>
      </c>
      <c r="D93" s="314">
        <v>317620103.69999999</v>
      </c>
      <c r="E93" s="325">
        <v>317620103.69999999</v>
      </c>
    </row>
    <row r="94" spans="1:5" s="310" customFormat="1" ht="20.25" customHeight="1" x14ac:dyDescent="0.25">
      <c r="A94" s="315"/>
      <c r="B94" s="316" t="s">
        <v>249</v>
      </c>
      <c r="C94" s="314"/>
      <c r="D94" s="314"/>
      <c r="E94" s="325"/>
    </row>
    <row r="95" spans="1:5" s="310" customFormat="1" ht="20.25" customHeight="1" x14ac:dyDescent="0.25">
      <c r="A95" s="312" t="s">
        <v>250</v>
      </c>
      <c r="B95" s="316"/>
      <c r="C95" s="314">
        <f>+C89-C92</f>
        <v>0</v>
      </c>
      <c r="D95" s="314">
        <f t="shared" ref="D95:E95" si="10">+D89-D92</f>
        <v>106957486.90000004</v>
      </c>
      <c r="E95" s="325">
        <f t="shared" si="10"/>
        <v>106957486.90000004</v>
      </c>
    </row>
    <row r="96" spans="1:5" s="310" customFormat="1" ht="20.25" customHeight="1" thickBot="1" x14ac:dyDescent="0.3">
      <c r="A96" s="315"/>
      <c r="B96" s="313"/>
      <c r="C96" s="314"/>
      <c r="D96" s="314"/>
      <c r="E96" s="325"/>
    </row>
    <row r="97" spans="1:5" s="310" customFormat="1" ht="21" customHeight="1" x14ac:dyDescent="0.25">
      <c r="A97" s="407" t="s">
        <v>199</v>
      </c>
      <c r="B97" s="408"/>
      <c r="C97" s="415" t="s">
        <v>241</v>
      </c>
      <c r="D97" s="317" t="s">
        <v>242</v>
      </c>
      <c r="E97" s="417" t="s">
        <v>243</v>
      </c>
    </row>
    <row r="98" spans="1:5" s="310" customFormat="1" ht="0.75" customHeight="1" thickBot="1" x14ac:dyDescent="0.3">
      <c r="A98" s="409"/>
      <c r="B98" s="410"/>
      <c r="C98" s="416"/>
      <c r="D98" s="318"/>
      <c r="E98" s="418"/>
    </row>
    <row r="99" spans="1:5" s="310" customFormat="1" ht="20.25" customHeight="1" x14ac:dyDescent="0.25">
      <c r="A99" s="312" t="s">
        <v>251</v>
      </c>
      <c r="B99" s="313"/>
      <c r="C99" s="314">
        <f>+C95</f>
        <v>0</v>
      </c>
      <c r="D99" s="314">
        <f>+D95</f>
        <v>106957486.90000004</v>
      </c>
      <c r="E99" s="325">
        <f>+E95</f>
        <v>106957486.90000004</v>
      </c>
    </row>
    <row r="100" spans="1:5" s="310" customFormat="1" ht="20.25" customHeight="1" x14ac:dyDescent="0.25">
      <c r="A100" s="312" t="s">
        <v>252</v>
      </c>
      <c r="B100" s="313"/>
      <c r="C100" s="314">
        <v>0</v>
      </c>
      <c r="D100" s="314">
        <v>0</v>
      </c>
      <c r="E100" s="325">
        <v>0</v>
      </c>
    </row>
    <row r="101" spans="1:5" s="310" customFormat="1" ht="20.25" customHeight="1" x14ac:dyDescent="0.25">
      <c r="A101" s="312" t="s">
        <v>253</v>
      </c>
      <c r="B101" s="313"/>
      <c r="C101" s="314">
        <f>+C99-C100</f>
        <v>0</v>
      </c>
      <c r="D101" s="314">
        <f t="shared" ref="D101:E101" si="11">+D99-D100</f>
        <v>106957486.90000004</v>
      </c>
      <c r="E101" s="325">
        <f t="shared" si="11"/>
        <v>106957486.90000004</v>
      </c>
    </row>
    <row r="102" spans="1:5" s="310" customFormat="1" ht="20.25" customHeight="1" thickBot="1" x14ac:dyDescent="0.3">
      <c r="A102" s="315"/>
      <c r="B102" s="313"/>
      <c r="C102" s="314"/>
      <c r="D102" s="314"/>
      <c r="E102" s="325"/>
    </row>
    <row r="103" spans="1:5" s="310" customFormat="1" ht="21" customHeight="1" x14ac:dyDescent="0.25">
      <c r="A103" s="407" t="s">
        <v>199</v>
      </c>
      <c r="B103" s="408"/>
      <c r="C103" s="415" t="s">
        <v>241</v>
      </c>
      <c r="D103" s="317" t="s">
        <v>242</v>
      </c>
      <c r="E103" s="417" t="s">
        <v>243</v>
      </c>
    </row>
    <row r="104" spans="1:5" s="310" customFormat="1" ht="0.75" customHeight="1" thickBot="1" x14ac:dyDescent="0.3">
      <c r="A104" s="409"/>
      <c r="B104" s="410"/>
      <c r="C104" s="416"/>
      <c r="D104" s="318"/>
      <c r="E104" s="418"/>
    </row>
    <row r="105" spans="1:5" s="310" customFormat="1" ht="20.25" customHeight="1" x14ac:dyDescent="0.25">
      <c r="A105" s="312" t="s">
        <v>254</v>
      </c>
      <c r="B105" s="313"/>
      <c r="C105" s="314">
        <v>0</v>
      </c>
      <c r="D105" s="314">
        <v>0</v>
      </c>
      <c r="E105" s="325">
        <v>0</v>
      </c>
    </row>
    <row r="106" spans="1:5" s="310" customFormat="1" ht="20.25" customHeight="1" x14ac:dyDescent="0.25">
      <c r="A106" s="312" t="s">
        <v>255</v>
      </c>
      <c r="B106" s="313"/>
      <c r="C106" s="314">
        <v>0</v>
      </c>
      <c r="D106" s="314">
        <v>0</v>
      </c>
      <c r="E106" s="325">
        <v>0</v>
      </c>
    </row>
    <row r="107" spans="1:5" s="310" customFormat="1" ht="20.25" customHeight="1" x14ac:dyDescent="0.25">
      <c r="A107" s="312" t="s">
        <v>256</v>
      </c>
      <c r="B107" s="313"/>
      <c r="C107" s="314">
        <v>0</v>
      </c>
      <c r="D107" s="314">
        <v>0</v>
      </c>
      <c r="E107" s="325">
        <v>0</v>
      </c>
    </row>
    <row r="108" spans="1:5" s="310" customFormat="1" ht="20.25" customHeight="1" thickBot="1" x14ac:dyDescent="0.3">
      <c r="A108" s="319"/>
      <c r="B108" s="320"/>
      <c r="C108" s="321"/>
      <c r="D108" s="321"/>
      <c r="E108" s="322"/>
    </row>
    <row r="115" spans="2:4" ht="15" x14ac:dyDescent="0.25">
      <c r="B115" s="346" t="s">
        <v>267</v>
      </c>
      <c r="C115" s="347" t="s">
        <v>268</v>
      </c>
      <c r="D115"/>
    </row>
    <row r="116" spans="2:4" ht="15" x14ac:dyDescent="0.25">
      <c r="B116" s="346" t="s">
        <v>269</v>
      </c>
      <c r="C116" s="358" t="s">
        <v>270</v>
      </c>
      <c r="D116"/>
    </row>
    <row r="117" spans="2:4" x14ac:dyDescent="0.2">
      <c r="B117" s="355" t="s">
        <v>271</v>
      </c>
      <c r="C117" s="277"/>
      <c r="D117" s="348"/>
    </row>
    <row r="118" spans="2:4" ht="15" x14ac:dyDescent="0.25">
      <c r="B118" s="356" t="s">
        <v>273</v>
      </c>
      <c r="C118"/>
      <c r="D118"/>
    </row>
  </sheetData>
  <mergeCells count="30">
    <mergeCell ref="A103:B104"/>
    <mergeCell ref="C103:C104"/>
    <mergeCell ref="E103:E104"/>
    <mergeCell ref="A82:E82"/>
    <mergeCell ref="A87:B88"/>
    <mergeCell ref="C87:C88"/>
    <mergeCell ref="E87:E88"/>
    <mergeCell ref="A97:B98"/>
    <mergeCell ref="C97:C98"/>
    <mergeCell ref="E97:E98"/>
    <mergeCell ref="A57:B58"/>
    <mergeCell ref="C57:C58"/>
    <mergeCell ref="E57:E58"/>
    <mergeCell ref="A63:B64"/>
    <mergeCell ref="C63:C64"/>
    <mergeCell ref="E63:E64"/>
    <mergeCell ref="A23:B24"/>
    <mergeCell ref="C23:C24"/>
    <mergeCell ref="E23:E24"/>
    <mergeCell ref="A42:E42"/>
    <mergeCell ref="A47:B48"/>
    <mergeCell ref="C47:C48"/>
    <mergeCell ref="E47:E48"/>
    <mergeCell ref="A2:E2"/>
    <mergeCell ref="A7:B8"/>
    <mergeCell ref="C7:C8"/>
    <mergeCell ref="E7:E8"/>
    <mergeCell ref="A17:B18"/>
    <mergeCell ref="C17:C18"/>
    <mergeCell ref="E17:E18"/>
  </mergeCells>
  <pageMargins left="0.70866141732283472" right="0.70866141732283472" top="0.15748031496062992" bottom="0.74803149606299213" header="0.31496062992125984" footer="0.31496062992125984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obs 17</vt:lpstr>
      <vt:lpstr>obs 18 a</vt:lpstr>
      <vt:lpstr>obs 20</vt:lpstr>
      <vt:lpstr>obs 21</vt:lpstr>
      <vt:lpstr>obs 21b</vt:lpstr>
      <vt:lpstr>obs 22</vt:lpstr>
      <vt:lpstr>obs 23</vt:lpstr>
      <vt:lpstr>obs 24</vt:lpstr>
      <vt:lpstr>obs 25</vt:lpstr>
    </vt:vector>
  </TitlesOfParts>
  <Company>vortex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vortex-pc</dc:creator>
  <cp:lastModifiedBy>Administrador</cp:lastModifiedBy>
  <cp:lastPrinted>2016-03-11T19:45:53Z</cp:lastPrinted>
  <dcterms:created xsi:type="dcterms:W3CDTF">2016-02-16T22:41:21Z</dcterms:created>
  <dcterms:modified xsi:type="dcterms:W3CDTF">2016-03-17T22:04:34Z</dcterms:modified>
</cp:coreProperties>
</file>