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600" windowHeight="11760" activeTab="1"/>
  </bookViews>
  <sheets>
    <sheet name="PE2016" sheetId="1" r:id="rId1"/>
    <sheet name="PAAAS2017" sheetId="2" r:id="rId2"/>
    <sheet name="CALENDARIZADO" sheetId="3" r:id="rId3"/>
  </sheets>
  <externalReferences>
    <externalReference r:id="rId4"/>
    <externalReference r:id="rId5"/>
    <externalReference r:id="rId6"/>
    <externalReference r:id="rId7"/>
  </externalReferences>
  <definedNames>
    <definedName name="_xlnm.Print_Area" localSheetId="2">CALENDARIZADO!$A$1:$O$80</definedName>
    <definedName name="_xlnm.Print_Area" localSheetId="0">'PE2016'!$A$1:$P$78</definedName>
    <definedName name="_xlnm.Database">#REF!</definedName>
    <definedName name="_xlnm.Print_Titles" localSheetId="2">CALENDARIZADO!$1:$8</definedName>
    <definedName name="_xlnm.Print_Titles" localSheetId="1">PAAAS2017!$1:$12</definedName>
    <definedName name="_xlnm.Print_Titles" localSheetId="0">'PE2016'!$6:$7</definedName>
  </definedNames>
  <calcPr calcId="144525"/>
</workbook>
</file>

<file path=xl/calcChain.xml><?xml version="1.0" encoding="utf-8"?>
<calcChain xmlns="http://schemas.openxmlformats.org/spreadsheetml/2006/main">
  <c r="C73" i="3" l="1"/>
  <c r="L62" i="3"/>
  <c r="C62" i="3"/>
  <c r="D43" i="3"/>
  <c r="C30" i="3"/>
  <c r="D30" i="3"/>
  <c r="D61" i="3"/>
  <c r="D60" i="3"/>
  <c r="D59" i="3"/>
  <c r="D58" i="3"/>
  <c r="D57" i="3"/>
  <c r="D56" i="3"/>
  <c r="D55" i="3"/>
  <c r="D54" i="3"/>
  <c r="D53" i="3"/>
  <c r="D52" i="3"/>
  <c r="D51" i="3"/>
  <c r="D50" i="3"/>
  <c r="D49" i="3"/>
  <c r="D48" i="3"/>
  <c r="D47" i="3"/>
  <c r="D46" i="3"/>
  <c r="D45" i="3"/>
  <c r="D44" i="3"/>
  <c r="D41" i="3"/>
  <c r="D40" i="3"/>
  <c r="D39" i="3"/>
  <c r="D38" i="3"/>
  <c r="D37" i="3"/>
  <c r="D36" i="3"/>
  <c r="D35" i="3"/>
  <c r="D34" i="3"/>
  <c r="D33" i="3"/>
  <c r="D32" i="3"/>
  <c r="D31" i="3"/>
  <c r="D12" i="3"/>
  <c r="D11" i="3"/>
  <c r="D29" i="3"/>
  <c r="D28" i="3"/>
  <c r="D27" i="3"/>
  <c r="D26" i="3"/>
  <c r="D25" i="3"/>
  <c r="D24" i="3"/>
  <c r="D23" i="3"/>
  <c r="D22" i="3"/>
  <c r="D21" i="3"/>
  <c r="D20" i="3"/>
  <c r="D19" i="3"/>
  <c r="D18" i="3"/>
  <c r="D17" i="3"/>
  <c r="D16" i="3"/>
  <c r="D15" i="3"/>
  <c r="D14" i="3"/>
  <c r="D13" i="3"/>
  <c r="D10" i="3"/>
  <c r="C9" i="3"/>
  <c r="F30" i="3" l="1"/>
  <c r="E30" i="3"/>
  <c r="O78" i="1"/>
  <c r="N78" i="1"/>
  <c r="P78" i="1"/>
  <c r="K78" i="1"/>
  <c r="M78" i="1"/>
  <c r="K67" i="1"/>
  <c r="J78" i="1"/>
  <c r="H78" i="1"/>
  <c r="J30" i="1"/>
  <c r="G30" i="3" l="1"/>
  <c r="O9" i="3"/>
  <c r="N9" i="3"/>
  <c r="M9" i="3"/>
  <c r="L9" i="3"/>
  <c r="K9" i="3"/>
  <c r="J9" i="3"/>
  <c r="I9" i="3"/>
  <c r="H9" i="3"/>
  <c r="G9" i="3"/>
  <c r="F9" i="3"/>
  <c r="E9" i="3"/>
  <c r="D9" i="3"/>
  <c r="H30" i="3" l="1"/>
  <c r="R78" i="1"/>
  <c r="L78" i="1"/>
  <c r="Q67" i="1"/>
  <c r="G67" i="1"/>
  <c r="Q76" i="1" s="1"/>
  <c r="N66" i="1"/>
  <c r="N74" i="1" s="1"/>
  <c r="O74" i="1" s="1"/>
  <c r="K66" i="1"/>
  <c r="K75" i="1" s="1"/>
  <c r="H75" i="1" s="1"/>
  <c r="Q65" i="1"/>
  <c r="N65" i="1"/>
  <c r="K65" i="1"/>
  <c r="D63" i="1"/>
  <c r="C63" i="1"/>
  <c r="D62" i="1"/>
  <c r="C62" i="1"/>
  <c r="D61" i="1"/>
  <c r="C61" i="1"/>
  <c r="D60" i="1"/>
  <c r="C60" i="1"/>
  <c r="D59" i="1"/>
  <c r="C59" i="1"/>
  <c r="D58" i="1"/>
  <c r="C58" i="1"/>
  <c r="D57" i="1"/>
  <c r="C57" i="1"/>
  <c r="D56" i="1"/>
  <c r="C56" i="1"/>
  <c r="D55" i="1"/>
  <c r="C55" i="1"/>
  <c r="D54" i="1"/>
  <c r="C54" i="1"/>
  <c r="D53" i="1"/>
  <c r="C53" i="1"/>
  <c r="D52" i="1"/>
  <c r="C52" i="1"/>
  <c r="D51" i="1"/>
  <c r="C51" i="1"/>
  <c r="D50" i="1"/>
  <c r="C50" i="1"/>
  <c r="D49" i="1"/>
  <c r="C49" i="1"/>
  <c r="D48" i="1"/>
  <c r="C48" i="1"/>
  <c r="D47" i="1"/>
  <c r="C47" i="1"/>
  <c r="D46" i="1"/>
  <c r="C46" i="1"/>
  <c r="D45" i="1"/>
  <c r="C45" i="1"/>
  <c r="D43" i="1"/>
  <c r="C43" i="1"/>
  <c r="D42" i="1"/>
  <c r="C42" i="1"/>
  <c r="G41" i="1"/>
  <c r="D41" i="1"/>
  <c r="C41" i="1"/>
  <c r="D40" i="1"/>
  <c r="C40" i="1"/>
  <c r="D38" i="1"/>
  <c r="C38" i="1"/>
  <c r="D37" i="1"/>
  <c r="C37" i="1"/>
  <c r="D36" i="1"/>
  <c r="C36" i="1"/>
  <c r="D34" i="1"/>
  <c r="C34" i="1"/>
  <c r="D33" i="1"/>
  <c r="C33" i="1"/>
  <c r="D32" i="1"/>
  <c r="C32" i="1"/>
  <c r="P31" i="1"/>
  <c r="G31" i="1"/>
  <c r="F31" i="1"/>
  <c r="Q30" i="1"/>
  <c r="P30" i="1"/>
  <c r="N30" i="1"/>
  <c r="N63" i="1" s="1"/>
  <c r="M30" i="1"/>
  <c r="M37" i="1" s="1"/>
  <c r="L30" i="1"/>
  <c r="K30" i="1"/>
  <c r="K57" i="1" s="1"/>
  <c r="J38" i="1"/>
  <c r="D29" i="1"/>
  <c r="C29" i="1"/>
  <c r="D28" i="1"/>
  <c r="C28" i="1"/>
  <c r="D27" i="1"/>
  <c r="I26" i="1"/>
  <c r="D26" i="1"/>
  <c r="C26" i="1"/>
  <c r="I24" i="1"/>
  <c r="D24" i="1"/>
  <c r="C24" i="1"/>
  <c r="D23" i="1"/>
  <c r="C23" i="1"/>
  <c r="I22" i="1"/>
  <c r="G22" i="1"/>
  <c r="F22" i="1"/>
  <c r="D22" i="1"/>
  <c r="C22" i="1"/>
  <c r="F21" i="1"/>
  <c r="D21" i="1"/>
  <c r="C21" i="1"/>
  <c r="D20" i="1"/>
  <c r="C20" i="1"/>
  <c r="I18" i="1"/>
  <c r="D18" i="1"/>
  <c r="C18" i="1"/>
  <c r="D16" i="1"/>
  <c r="C16" i="1"/>
  <c r="D15" i="1"/>
  <c r="C15" i="1"/>
  <c r="I13" i="1"/>
  <c r="G13" i="1"/>
  <c r="D13" i="1"/>
  <c r="C13" i="1"/>
  <c r="D12" i="1"/>
  <c r="D11" i="1"/>
  <c r="C11" i="1"/>
  <c r="D10" i="1"/>
  <c r="C10" i="1"/>
  <c r="Q9" i="1"/>
  <c r="J29" i="1" s="1"/>
  <c r="H29" i="1" s="1"/>
  <c r="O29" i="1" s="1"/>
  <c r="G9" i="1"/>
  <c r="Q8" i="1"/>
  <c r="J8" i="1"/>
  <c r="I8" i="1"/>
  <c r="I30" i="3" l="1"/>
  <c r="K40" i="1"/>
  <c r="J24" i="1"/>
  <c r="H24" i="1" s="1"/>
  <c r="O24" i="1" s="1"/>
  <c r="K39" i="1"/>
  <c r="J14" i="1"/>
  <c r="H14" i="1" s="1"/>
  <c r="O14" i="1" s="1"/>
  <c r="K32" i="1"/>
  <c r="C31" i="1"/>
  <c r="J34" i="1"/>
  <c r="N36" i="1"/>
  <c r="N37" i="1"/>
  <c r="J39" i="1"/>
  <c r="J40" i="1"/>
  <c r="H40" i="1" s="1"/>
  <c r="N41" i="1"/>
  <c r="N42" i="1"/>
  <c r="N43" i="1"/>
  <c r="J32" i="1"/>
  <c r="J33" i="1"/>
  <c r="N35" i="1"/>
  <c r="O37" i="1"/>
  <c r="N38" i="1"/>
  <c r="J41" i="1"/>
  <c r="J42" i="1"/>
  <c r="J43" i="1"/>
  <c r="K59" i="1"/>
  <c r="C9" i="1"/>
  <c r="C78" i="1" s="1"/>
  <c r="O8" i="1"/>
  <c r="I9" i="1"/>
  <c r="D9" i="1"/>
  <c r="J27" i="1"/>
  <c r="H27" i="1" s="1"/>
  <c r="O27" i="1" s="1"/>
  <c r="J26" i="1"/>
  <c r="H26" i="1" s="1"/>
  <c r="O26" i="1" s="1"/>
  <c r="J10" i="1"/>
  <c r="J13" i="1"/>
  <c r="H13" i="1" s="1"/>
  <c r="O13" i="1" s="1"/>
  <c r="J15" i="1"/>
  <c r="H15" i="1" s="1"/>
  <c r="O15" i="1" s="1"/>
  <c r="J17" i="1"/>
  <c r="H17" i="1" s="1"/>
  <c r="O17" i="1" s="1"/>
  <c r="J21" i="1"/>
  <c r="H21" i="1" s="1"/>
  <c r="O21" i="1" s="1"/>
  <c r="J22" i="1"/>
  <c r="H22" i="1" s="1"/>
  <c r="O22" i="1" s="1"/>
  <c r="M40" i="1"/>
  <c r="M39" i="1"/>
  <c r="M34" i="1"/>
  <c r="M33" i="1"/>
  <c r="M63" i="1"/>
  <c r="O63" i="1" s="1"/>
  <c r="M62" i="1"/>
  <c r="M61" i="1"/>
  <c r="M60" i="1"/>
  <c r="M59" i="1"/>
  <c r="M58" i="1"/>
  <c r="M57" i="1"/>
  <c r="M64" i="1"/>
  <c r="M43" i="1"/>
  <c r="O43" i="1" s="1"/>
  <c r="M42" i="1"/>
  <c r="O42" i="1" s="1"/>
  <c r="M41" i="1"/>
  <c r="O41" i="1" s="1"/>
  <c r="M32" i="1"/>
  <c r="M38" i="1"/>
  <c r="O38" i="1" s="1"/>
  <c r="K58" i="1"/>
  <c r="J11" i="1"/>
  <c r="H11" i="1" s="1"/>
  <c r="O11" i="1" s="1"/>
  <c r="J12" i="1"/>
  <c r="H12" i="1" s="1"/>
  <c r="O12" i="1" s="1"/>
  <c r="J16" i="1"/>
  <c r="H16" i="1" s="1"/>
  <c r="O16" i="1" s="1"/>
  <c r="J19" i="1"/>
  <c r="H19" i="1" s="1"/>
  <c r="O19" i="1" s="1"/>
  <c r="J23" i="1"/>
  <c r="H23" i="1" s="1"/>
  <c r="O23" i="1" s="1"/>
  <c r="F78" i="1"/>
  <c r="D31" i="1"/>
  <c r="D78" i="1" s="1"/>
  <c r="K33" i="1"/>
  <c r="H33" i="1" s="1"/>
  <c r="M35" i="1"/>
  <c r="O35" i="1" s="1"/>
  <c r="K44" i="1"/>
  <c r="K45" i="1"/>
  <c r="K46" i="1"/>
  <c r="K47" i="1"/>
  <c r="K48" i="1"/>
  <c r="K49" i="1"/>
  <c r="K50" i="1"/>
  <c r="K51" i="1"/>
  <c r="K52" i="1"/>
  <c r="K53" i="1"/>
  <c r="K54" i="1"/>
  <c r="K55" i="1"/>
  <c r="K56" i="1"/>
  <c r="J18" i="1"/>
  <c r="H18" i="1" s="1"/>
  <c r="O18" i="1" s="1"/>
  <c r="J20" i="1"/>
  <c r="H20" i="1" s="1"/>
  <c r="O20" i="1" s="1"/>
  <c r="J25" i="1"/>
  <c r="H25" i="1" s="1"/>
  <c r="O25" i="1" s="1"/>
  <c r="J28" i="1"/>
  <c r="H28" i="1" s="1"/>
  <c r="O28" i="1" s="1"/>
  <c r="K64" i="1"/>
  <c r="K43" i="1"/>
  <c r="H43" i="1" s="1"/>
  <c r="K42" i="1"/>
  <c r="H42" i="1" s="1"/>
  <c r="K41" i="1"/>
  <c r="H41" i="1" s="1"/>
  <c r="K63" i="1"/>
  <c r="K62" i="1"/>
  <c r="K61" i="1"/>
  <c r="K38" i="1"/>
  <c r="H38" i="1" s="1"/>
  <c r="K37" i="1"/>
  <c r="K36" i="1"/>
  <c r="K35" i="1"/>
  <c r="H32" i="1"/>
  <c r="K34" i="1"/>
  <c r="H34" i="1" s="1"/>
  <c r="M36" i="1"/>
  <c r="O36" i="1" s="1"/>
  <c r="H39" i="1"/>
  <c r="M44" i="1"/>
  <c r="M45" i="1"/>
  <c r="M46" i="1"/>
  <c r="M47" i="1"/>
  <c r="M48" i="1"/>
  <c r="M49" i="1"/>
  <c r="M50" i="1"/>
  <c r="M51" i="1"/>
  <c r="M52" i="1"/>
  <c r="M53" i="1"/>
  <c r="M54" i="1"/>
  <c r="M55" i="1"/>
  <c r="M56" i="1"/>
  <c r="K60" i="1"/>
  <c r="N32" i="1"/>
  <c r="N33" i="1"/>
  <c r="N34" i="1"/>
  <c r="N39" i="1"/>
  <c r="N40" i="1"/>
  <c r="J44" i="1"/>
  <c r="H44" i="1" s="1"/>
  <c r="J45" i="1"/>
  <c r="J46" i="1"/>
  <c r="H46" i="1" s="1"/>
  <c r="J47" i="1"/>
  <c r="J48" i="1"/>
  <c r="H48" i="1" s="1"/>
  <c r="J49" i="1"/>
  <c r="J50" i="1"/>
  <c r="H50" i="1" s="1"/>
  <c r="J51" i="1"/>
  <c r="J52" i="1"/>
  <c r="H52" i="1" s="1"/>
  <c r="J53" i="1"/>
  <c r="J54" i="1"/>
  <c r="H54" i="1" s="1"/>
  <c r="J55" i="1"/>
  <c r="J56" i="1"/>
  <c r="H56" i="1" s="1"/>
  <c r="J57" i="1"/>
  <c r="H57" i="1" s="1"/>
  <c r="J58" i="1"/>
  <c r="H58" i="1" s="1"/>
  <c r="J59" i="1"/>
  <c r="H59" i="1" s="1"/>
  <c r="J60" i="1"/>
  <c r="J61" i="1"/>
  <c r="H61" i="1" s="1"/>
  <c r="J62" i="1"/>
  <c r="H62" i="1" s="1"/>
  <c r="J63" i="1"/>
  <c r="H63" i="1" s="1"/>
  <c r="K68" i="1"/>
  <c r="Q69" i="1"/>
  <c r="N71" i="1"/>
  <c r="O71" i="1" s="1"/>
  <c r="K72" i="1"/>
  <c r="H72" i="1" s="1"/>
  <c r="Q73" i="1"/>
  <c r="N75" i="1"/>
  <c r="O75" i="1" s="1"/>
  <c r="K76" i="1"/>
  <c r="H76" i="1" s="1"/>
  <c r="Q77" i="1"/>
  <c r="N64" i="1"/>
  <c r="N68" i="1"/>
  <c r="K69" i="1"/>
  <c r="H69" i="1" s="1"/>
  <c r="Q70" i="1"/>
  <c r="N72" i="1"/>
  <c r="O72" i="1" s="1"/>
  <c r="K73" i="1"/>
  <c r="H73" i="1" s="1"/>
  <c r="Q74" i="1"/>
  <c r="N76" i="1"/>
  <c r="O76" i="1" s="1"/>
  <c r="K77" i="1"/>
  <c r="H77" i="1" s="1"/>
  <c r="J64" i="1"/>
  <c r="H64" i="1" s="1"/>
  <c r="N69" i="1"/>
  <c r="O69" i="1" s="1"/>
  <c r="K70" i="1"/>
  <c r="H70" i="1" s="1"/>
  <c r="Q71" i="1"/>
  <c r="N73" i="1"/>
  <c r="O73" i="1" s="1"/>
  <c r="K74" i="1"/>
  <c r="H74" i="1" s="1"/>
  <c r="Q75" i="1"/>
  <c r="N77" i="1"/>
  <c r="O77" i="1" s="1"/>
  <c r="J35" i="1"/>
  <c r="H35" i="1" s="1"/>
  <c r="J36" i="1"/>
  <c r="H36" i="1" s="1"/>
  <c r="J37" i="1"/>
  <c r="H37" i="1" s="1"/>
  <c r="N44" i="1"/>
  <c r="N45" i="1"/>
  <c r="N46" i="1"/>
  <c r="N47" i="1"/>
  <c r="N48" i="1"/>
  <c r="N49" i="1"/>
  <c r="N50" i="1"/>
  <c r="N51" i="1"/>
  <c r="N52" i="1"/>
  <c r="N53" i="1"/>
  <c r="N54" i="1"/>
  <c r="N55" i="1"/>
  <c r="N56" i="1"/>
  <c r="N57" i="1"/>
  <c r="N58" i="1"/>
  <c r="N59" i="1"/>
  <c r="N60" i="1"/>
  <c r="N61" i="1"/>
  <c r="N62" i="1"/>
  <c r="Q68" i="1"/>
  <c r="N70" i="1"/>
  <c r="O70" i="1" s="1"/>
  <c r="K71" i="1"/>
  <c r="H71" i="1" s="1"/>
  <c r="Q72" i="1"/>
  <c r="J30" i="3" l="1"/>
  <c r="O53" i="1"/>
  <c r="O49" i="1"/>
  <c r="O45" i="1"/>
  <c r="O64" i="1"/>
  <c r="O32" i="1"/>
  <c r="M31" i="1"/>
  <c r="O60" i="1"/>
  <c r="O33" i="1"/>
  <c r="K31" i="1"/>
  <c r="H53" i="1"/>
  <c r="H49" i="1"/>
  <c r="H45" i="1"/>
  <c r="O56" i="1"/>
  <c r="O52" i="1"/>
  <c r="O48" i="1"/>
  <c r="O44" i="1"/>
  <c r="J31" i="1"/>
  <c r="O57" i="1"/>
  <c r="O61" i="1"/>
  <c r="O34" i="1"/>
  <c r="J9" i="1"/>
  <c r="H10" i="1"/>
  <c r="H9" i="1" s="1"/>
  <c r="H60" i="1"/>
  <c r="O55" i="1"/>
  <c r="O51" i="1"/>
  <c r="O47" i="1"/>
  <c r="O58" i="1"/>
  <c r="O62" i="1"/>
  <c r="O39" i="1"/>
  <c r="O68" i="1"/>
  <c r="O67" i="1" s="1"/>
  <c r="P80" i="1" s="1"/>
  <c r="P81" i="1" s="1"/>
  <c r="N67" i="1"/>
  <c r="H68" i="1"/>
  <c r="H67" i="1" s="1"/>
  <c r="H55" i="1"/>
  <c r="H51" i="1"/>
  <c r="H47" i="1"/>
  <c r="H31" i="1" s="1"/>
  <c r="N31" i="1"/>
  <c r="O54" i="1"/>
  <c r="O50" i="1"/>
  <c r="O46" i="1"/>
  <c r="I78" i="1"/>
  <c r="O59" i="1"/>
  <c r="O40" i="1"/>
  <c r="K30" i="3" l="1"/>
  <c r="O10" i="1"/>
  <c r="O31" i="1"/>
  <c r="L30" i="3" l="1"/>
  <c r="O9" i="1"/>
  <c r="H8" i="1"/>
  <c r="M30" i="3" l="1"/>
  <c r="O30" i="3" l="1"/>
  <c r="N30" i="3"/>
</calcChain>
</file>

<file path=xl/comments1.xml><?xml version="1.0" encoding="utf-8"?>
<comments xmlns="http://schemas.openxmlformats.org/spreadsheetml/2006/main">
  <authors>
    <author>Irán Moreno</author>
  </authors>
  <commentList>
    <comment ref="A32" authorId="0">
      <text>
        <r>
          <rPr>
            <b/>
            <sz val="9"/>
            <color indexed="81"/>
            <rFont val="Tahoma"/>
            <family val="2"/>
          </rPr>
          <t>Irán Moreno:</t>
        </r>
        <r>
          <rPr>
            <sz val="9"/>
            <color indexed="81"/>
            <rFont val="Tahoma"/>
            <family val="2"/>
          </rPr>
          <t xml:space="preserve">
EN AZUL AQUA LOS QUE SOLO SON DE ADMON</t>
        </r>
      </text>
    </comment>
  </commentList>
</comments>
</file>

<file path=xl/sharedStrings.xml><?xml version="1.0" encoding="utf-8"?>
<sst xmlns="http://schemas.openxmlformats.org/spreadsheetml/2006/main" count="496" uniqueCount="227">
  <si>
    <t>UNIVERSIDAD TECNOLÓGICA DE HERMOSILLO, SONORA</t>
  </si>
  <si>
    <t>PRESUPUESTO DE EGRESOS 2017</t>
  </si>
  <si>
    <t>Ejercicio del Presupuesto</t>
  </si>
  <si>
    <t>PRESUPUESTO EJERCIDO 2013</t>
  </si>
  <si>
    <t>PRESUPUESTO EJERCIDO 2014</t>
  </si>
  <si>
    <t>EGRESO EJERCIDO SUTUT 2015</t>
  </si>
  <si>
    <t>Egresos Devengado     Anual 2015</t>
  </si>
  <si>
    <t>PRESUPUESTO EJERCIDO 2016</t>
  </si>
  <si>
    <t>Presupuesto Original de Egresos  2017 SEGÚN LO AUTORIZADO</t>
  </si>
  <si>
    <t>ESTATAL ORIGINAL</t>
  </si>
  <si>
    <t>FEDERAL ORIGINAL</t>
  </si>
  <si>
    <t>INGRESOS PROPIOS ORIGINAL</t>
  </si>
  <si>
    <t>ESTATAL MODIFICADO</t>
  </si>
  <si>
    <t>FEDERAL MODIFICADO</t>
  </si>
  <si>
    <t>INGRESOS PROPIOS MODIFICADO</t>
  </si>
  <si>
    <t>Propuesta de Presupuesto Modificcado de Egresos  2017 SEGÚN LO AUTORIZADO</t>
  </si>
  <si>
    <t>IMPORTES REALES NECESARIOS 2017</t>
  </si>
  <si>
    <t>Partida/Descripción</t>
  </si>
  <si>
    <t>% contribución</t>
  </si>
  <si>
    <t>variación</t>
  </si>
  <si>
    <t>MATERIALES Y SUMINISTROS</t>
  </si>
  <si>
    <t>Materiales, utiles y equipos menores de oficina</t>
  </si>
  <si>
    <t>Materiales y utiles de impresión y reproducción</t>
  </si>
  <si>
    <t>Material de información</t>
  </si>
  <si>
    <t>Material de limpieza</t>
  </si>
  <si>
    <t>Materiales Educativos</t>
  </si>
  <si>
    <t>Placas, engomados, calcomanias y hologramas</t>
  </si>
  <si>
    <t>Productos alimenticios para personas en instalaciones</t>
  </si>
  <si>
    <t>Utensilios para el servicio de alimentación</t>
  </si>
  <si>
    <t>Material electrico y electrónico</t>
  </si>
  <si>
    <t>Materiales Complementarios</t>
  </si>
  <si>
    <t>Otros materiales y articulos de construccion y reparacion</t>
  </si>
  <si>
    <t>Medicinas y productos farmaceuticos</t>
  </si>
  <si>
    <t>Combustibles</t>
  </si>
  <si>
    <t>Lubricantes y aditivos</t>
  </si>
  <si>
    <t>Vestuarios y uniformes</t>
  </si>
  <si>
    <t>Prendas de Seguridad y Protección Personal</t>
  </si>
  <si>
    <t>Articulos deportivos</t>
  </si>
  <si>
    <t>Herramientas menores</t>
  </si>
  <si>
    <t>Refacciones y accesorios menores de edificios</t>
  </si>
  <si>
    <t>Refacciones y accesorios menores de equipo de cómputo y tecnologías de la información</t>
  </si>
  <si>
    <t>SERVICIOS GENERALES</t>
  </si>
  <si>
    <t>Energía eléctrica</t>
  </si>
  <si>
    <t>Telefonia tradicional</t>
  </si>
  <si>
    <t>Telefonia celular</t>
  </si>
  <si>
    <t>Servicios de Acceso a Internet, Redes y Procesamiento de Información</t>
  </si>
  <si>
    <t>Servicio Postal</t>
  </si>
  <si>
    <t>Arrendamiento de muebles, maquinaria y equipo.</t>
  </si>
  <si>
    <t>Arrendamiento de equipo de transporte</t>
  </si>
  <si>
    <t>Servicios Legales de Contabilidad, Auditorías y Relacionados</t>
  </si>
  <si>
    <t>Servicios de informatica</t>
  </si>
  <si>
    <t>Servicios de consultoria</t>
  </si>
  <si>
    <t>Servicios de capacitacion</t>
  </si>
  <si>
    <t>Impresiones y publicaciones oficiales</t>
  </si>
  <si>
    <t>Licitaciones, Convenios y Convocatorias</t>
  </si>
  <si>
    <t>Servicios de vigilancia</t>
  </si>
  <si>
    <t>Servicios financieros y bancarios</t>
  </si>
  <si>
    <t>Seguro de bienes patrimoniales</t>
  </si>
  <si>
    <t>Mantenimiento y conservacion de inmuebles</t>
  </si>
  <si>
    <t>Mantenimiento y conservación de mobiliario y equipo</t>
  </si>
  <si>
    <t>Mantenimiento y conservación de bienes informaticos</t>
  </si>
  <si>
    <t>Mantenimiento y conservación de equipo de transporte</t>
  </si>
  <si>
    <t>Mantenimiento y conservacion de maquinaria y equipo</t>
  </si>
  <si>
    <t>Servicios de limpieza y manejo de desechos</t>
  </si>
  <si>
    <t>Servicios de Jardineria y fumigación</t>
  </si>
  <si>
    <t>Difusión por radio, televisión y otros medios de mensajes sobre programas y actividades gubernamentales</t>
  </si>
  <si>
    <t>Difusión por radio, televisión y otros medios de mensajes sobre comerciales para promover la venta de productos ó servicios</t>
  </si>
  <si>
    <t>Pasajes aéreos</t>
  </si>
  <si>
    <t>Pasajes terrestres</t>
  </si>
  <si>
    <t>Viáticos en el país</t>
  </si>
  <si>
    <t>Gastos de camino</t>
  </si>
  <si>
    <t>Gastos de ceremonial</t>
  </si>
  <si>
    <t>Congresos y convenciones</t>
  </si>
  <si>
    <t>Impuestos y derechos</t>
  </si>
  <si>
    <t>Sentencias y resoluciones judiciales</t>
  </si>
  <si>
    <t>BIENES MUEBLES, INMUEBLES É INTANGIBLES</t>
  </si>
  <si>
    <t>Mobiliario</t>
  </si>
  <si>
    <t>Bienes informaticos</t>
  </si>
  <si>
    <t>Otros Mobiliarios y Equipos de administración</t>
  </si>
  <si>
    <t>Mobiliario y equipo para escuelas, laboratorios y talleres</t>
  </si>
  <si>
    <t>Equipos y aparatos audiovisuales</t>
  </si>
  <si>
    <t>Cámaras Fotográficas y de Video</t>
  </si>
  <si>
    <t>Automoviles y camiones</t>
  </si>
  <si>
    <t>Equipo de comunicación y telecomunicación</t>
  </si>
  <si>
    <t>Equipos de Generación Eléctrica, aparatos y accesorios eléctricos</t>
  </si>
  <si>
    <t>Software</t>
  </si>
  <si>
    <t>TOTAL</t>
  </si>
  <si>
    <t>GOBIERNO DEL ESTADO DE SONORA</t>
  </si>
  <si>
    <t>SECRETARÍA DE HACIENDA</t>
  </si>
  <si>
    <t>SUBSECRETARIA DE PLANEACIÓN DEL DESARROLLO</t>
  </si>
  <si>
    <t>DIRECCIÓN GENERAL DE ADQUISICIONES DE BIENES MUEBLES Y SERVICIOS</t>
  </si>
  <si>
    <t>PROGRAMA ANUAL DE ADQUISICIONES DE BIENES Y SERVICIOS 2017</t>
  </si>
  <si>
    <t>DEPENDENCIA O ENTIDAD:</t>
  </si>
  <si>
    <t>No.</t>
  </si>
  <si>
    <t>Partida presupuestal</t>
  </si>
  <si>
    <t>Descripción y especificaciones del bien o servicio (1)</t>
  </si>
  <si>
    <t>Programa</t>
  </si>
  <si>
    <t>Subprograma</t>
  </si>
  <si>
    <t>Cantidad</t>
  </si>
  <si>
    <t>Unidad de Medida</t>
  </si>
  <si>
    <t>Costo estimado</t>
  </si>
  <si>
    <t>Lugar de aplicación</t>
  </si>
  <si>
    <t>Programa Calendarizado (2)</t>
  </si>
  <si>
    <t>Tipo de adjudicación</t>
  </si>
  <si>
    <t>Justificación</t>
  </si>
  <si>
    <t>Fecha en que se requiere</t>
  </si>
  <si>
    <t>trim l</t>
  </si>
  <si>
    <t>trim ll</t>
  </si>
  <si>
    <t xml:space="preserve">trim lll </t>
  </si>
  <si>
    <t>trim lV</t>
  </si>
  <si>
    <t>Directa</t>
  </si>
  <si>
    <t>Licitación</t>
  </si>
  <si>
    <t>Materiales, Útiles y Equipos Menores de Oficina</t>
  </si>
  <si>
    <t xml:space="preserve">Adquisición </t>
  </si>
  <si>
    <t xml:space="preserve">Todas las Áreas que Integran la Universidad </t>
  </si>
  <si>
    <t>X</t>
  </si>
  <si>
    <t>Adquisición de papelería y diferentes útiles para el desarrollo de las actividades de todos los programas educativos, así como de las direcciones y departamentos que se requiere para desarrollo de las actividades y operación de la Universidad</t>
  </si>
  <si>
    <t>Materiales, Útiles y de Impresión y Reproducción</t>
  </si>
  <si>
    <t>Adquisición que se requiere para el buen funcionamiento y operación de la Universidad</t>
  </si>
  <si>
    <t xml:space="preserve">Materiales para Información </t>
  </si>
  <si>
    <t>Material de Limpieza</t>
  </si>
  <si>
    <t>Placas, Engomados, Calcomanías y Hologramas</t>
  </si>
  <si>
    <t>Productos Alimenticios para Personal en las Instalaciones</t>
  </si>
  <si>
    <t>Material Eléctrico y Electrónico</t>
  </si>
  <si>
    <t>Se requiere adquirir diverso material para complementar actividades de la Institución.</t>
  </si>
  <si>
    <t>Otros Materiales y Artículos de  Construcción y Reparación</t>
  </si>
  <si>
    <t xml:space="preserve">Medicinas y Productos Farmacéuticos </t>
  </si>
  <si>
    <t>Extensión Universitaria (Alumnos y Personal)</t>
  </si>
  <si>
    <t>Esta partida es utilizada para la adquisición de diverso medicamento, así como para la adquisición de material de curación menor que se utiliza en beneficio de la comunidad universitaria.</t>
  </si>
  <si>
    <t xml:space="preserve">Combustibles </t>
  </si>
  <si>
    <t>Lubricantes y Aditivos</t>
  </si>
  <si>
    <t>Rec. Materiales</t>
  </si>
  <si>
    <t>Vestuarios y Uniformes</t>
  </si>
  <si>
    <t>Personal docente y administrativo</t>
  </si>
  <si>
    <t>Esta partida se utilizara para dotar de equipo especializado de seguridad en protección civil, es decir de los 17 edificios y laboratorios pesados se instalara equipo para poder hacer frente en caso de alguna contingencia.</t>
  </si>
  <si>
    <t>Artículos Deportivos</t>
  </si>
  <si>
    <t>Extensión Universitaria en actividades culturales y deportivas</t>
  </si>
  <si>
    <t>Adquisición de diverso equipo deportivo para todas las disciplinas que conforman las actividades deportivas y culturales de esta Casa de Estudios.</t>
  </si>
  <si>
    <t>Herramientas Menores</t>
  </si>
  <si>
    <t>Mantenimiento e Instalaciones para Todas las Áreas que Integran la Universidad</t>
  </si>
  <si>
    <t>Refacciones y Accesorios Menores de Edificios</t>
  </si>
  <si>
    <t>Refacciones y Accesorios Menores de Equipos de Computo y Tecnologías de la Información</t>
  </si>
  <si>
    <t>Energía Eléctrica</t>
  </si>
  <si>
    <t>Servicios</t>
  </si>
  <si>
    <t>Servicios que se requiere para el buen funcionamiento y operación de la Universidad</t>
  </si>
  <si>
    <t>Telefonía</t>
  </si>
  <si>
    <t>Servicios de Acceso a Internet Redes y Procesamiento de Información</t>
  </si>
  <si>
    <t>Este servicio se requiere debido a que por el crecimiento en infraestructura que año tras año tiene esta casa de estudios, es indispensable brindar a nuestros alumnos un internet eficiente. Así mismo las áreas administrativas y los mismos edificios de docencia lo requieren para el desarrollo de las actividades propias de esta Institución.</t>
  </si>
  <si>
    <t>Este servicio se requiere para efectuar el envío de diversos documentos por paquetería.</t>
  </si>
  <si>
    <t>Arrendamiento de Muebles, Maquinaria y Equipo</t>
  </si>
  <si>
    <t>Servicios que se requiere para efectuar el pago por el arrendamiento de las copiadoras, mismas que están distribuidas en las áreas que integran la Institución.</t>
  </si>
  <si>
    <t>Servicios Legales, de Contabilidad, Auditorias  y Relacionados</t>
  </si>
  <si>
    <t>Administración y Finanzas</t>
  </si>
  <si>
    <t>Durante el año se realizan pagos a distintos despachos que auditan a la Institución, ya sea contablemente, para el mantenimiento de la certificación de ISO y para la matrícula.</t>
  </si>
  <si>
    <t xml:space="preserve">Servicios de Consultoría </t>
  </si>
  <si>
    <t>Durante el año se realizan pagos a diverso personal por medio de consultorías, derivado de la contratación de diverso servicio, mismo que es requerido para el desarrollo de actividades externas.</t>
  </si>
  <si>
    <t>Servicios de Capacitación</t>
  </si>
  <si>
    <t>Impresiones y Publicaciones Oficiales</t>
  </si>
  <si>
    <t>Este servicio es indispensable para el pago por la elaboración de diversa formatearía que Servicios escolares requiere para los tramites tanto de titulación, inscripción, reinscripción entre otros. Así también esta partida es utilizada para cubrir el servicio por la elaboración de todo aquel material que requiera la institución y  que sea oficial.</t>
  </si>
  <si>
    <t>Licitaciones Convenios y Convocatorias</t>
  </si>
  <si>
    <t>Se requiere para el pago por el servicio de licitaciones de carácter Publicas Federales.</t>
  </si>
  <si>
    <t>Servicios de Vigilancia</t>
  </si>
  <si>
    <t xml:space="preserve">Servicios Financieros y Bancarios </t>
  </si>
  <si>
    <t>Se requiere el pago de este servicio debido a que por cada alumno que realiza pago bancario, este genera una comisión que la misma universidad debe cubrir.</t>
  </si>
  <si>
    <t>Seguros de Bienes Patrimoniales</t>
  </si>
  <si>
    <t>Servicios que se requiere el aseguramiento de los edificios, parque vehicular y alumnos.</t>
  </si>
  <si>
    <t>Mantenimiento y Conservación de Inmuebles</t>
  </si>
  <si>
    <t>Mantenimiento y Conservación de Mobiliario y Equipo</t>
  </si>
  <si>
    <t>Mantenimiento y Conservación de Bienes Informáticos</t>
  </si>
  <si>
    <t>Mantenimiento y Conservación de Equipo de Transporte</t>
  </si>
  <si>
    <t>Mantenimiento y Conservación de Maquinaria y Equipo</t>
  </si>
  <si>
    <t>Servicio de Limpieza y Manejo de Desecho</t>
  </si>
  <si>
    <t>Servicios mensual que se requiere para el buen funcionamiento y operación de la Universidad</t>
  </si>
  <si>
    <t>Servicio de Jardinería y Fumigación</t>
  </si>
  <si>
    <t xml:space="preserve">Difusión por Radio, Televisión y Otros Medios de Mensajes Comerciales para Promover la Venta de Productos y Servicios </t>
  </si>
  <si>
    <t>Extensión Universitaria</t>
  </si>
  <si>
    <t>La dirección de Extensión universitaria requiere de esta partida para efectuar todas aquellas actividades fundamentales para la captación de alumnos, impresiones de lonas, pago a radiodifusoras, publicaciones en periódico e internet entre otras actividades.</t>
  </si>
  <si>
    <t>Pasajes Aéreos</t>
  </si>
  <si>
    <t>Pasajes Terrestres</t>
  </si>
  <si>
    <t>Viáticos en el País</t>
  </si>
  <si>
    <t>Gastos de Camino</t>
  </si>
  <si>
    <t>Gastos Ceremoniales</t>
  </si>
  <si>
    <t>Congresos y Convenciones</t>
  </si>
  <si>
    <t>Este servicio es utilizado para el pago de Congresos, talleres o simposio ya sea de los docentes o de administrativos, así también en esta partida se cargan todos aquellos gastos que se generan por la realización de los eventos de graduación.</t>
  </si>
  <si>
    <t>Impuestos y Derechos</t>
  </si>
  <si>
    <t xml:space="preserve">Otros Mobiliarios y Equipos de Administración </t>
  </si>
  <si>
    <t>Existen áreas administrativas que requieren software especializado para el desarrollo de sus funciones, así también los Programas Educativos requieren software acorde al Programa Educativo.</t>
  </si>
  <si>
    <t xml:space="preserve">Muebles de Oficina y Estantería </t>
  </si>
  <si>
    <t>Se requiere adquirir estantes y diverso mobiliario para Todas las Áreas que Integran la Universidad y aulas que forman parte de la Universidad.</t>
  </si>
  <si>
    <t>Equipo de Computo y Tecnologías de la Información</t>
  </si>
  <si>
    <t>Los Programas Educativos y las áreas que integran la Institución requieren de equipo de computo para eficiente el desarrollo de sus actividades, así también se tiene la necesidad de adquirir equipo para optimizar las redes informáticas de Todas las Áreas que Integran la Universidad que integran la Institución.</t>
  </si>
  <si>
    <t>Mobiliario y Equipo para Escuelas, Laboratorios y Talleres</t>
  </si>
  <si>
    <t>Se requiere adquirir diverso equipo especializado para los laboratorios pesados que integran todos los programas educativos tanto de Ingeniería como de Técnico Superior Universitario.</t>
  </si>
  <si>
    <t>Equipo y Aparatos Audiovisuales</t>
  </si>
  <si>
    <t>Se requiere adquirir proyectores para los programas educativos de Ingeniería y Técnico Superior Universitario, así como para las salas de juntas de las Direcciones de Área que integran la Institución. El Departamento de Recursos Materiales necesita adquirir micrófonos proyectores para los eventos que se realicen durante el año.</t>
  </si>
  <si>
    <t>Adquisición que se requiere para la instalación de cámaras de video vigilancia en los nuevos edificios, así como incrementar el número de cámaras de video vigilancia en los 15 edificios restantes, así también la Dirección de Extensión Universitaria requiere la adquisición de cámaras fotográficas.</t>
  </si>
  <si>
    <t>Equipo de Comunicación y Telecomunicación</t>
  </si>
  <si>
    <t>Automóviles y Camiones</t>
  </si>
  <si>
    <t>Se tiene la necesidad de renovar el parque vehicular, ya que los vehículos con los que cuenta la Universidad rebasan los 10 años de utilidad y por lo tanto están generando costos.</t>
  </si>
  <si>
    <t>CALENDARIO FINANCIERO PARA EL PROGRAMA ANUAL DE ADQUISICIONES DE BIENES Y SERVICIOS 2017</t>
  </si>
  <si>
    <t>PARTIDA PRESUPUESTAL</t>
  </si>
  <si>
    <t>CONCEPTO</t>
  </si>
  <si>
    <t xml:space="preserve">TOTAL </t>
  </si>
  <si>
    <t>ENERO</t>
  </si>
  <si>
    <t>FEBRERO</t>
  </si>
  <si>
    <t>MARZO</t>
  </si>
  <si>
    <t>ABRIL</t>
  </si>
  <si>
    <t>MAYO</t>
  </si>
  <si>
    <t>JUNIO</t>
  </si>
  <si>
    <t>JULIO</t>
  </si>
  <si>
    <t>AGOSTO</t>
  </si>
  <si>
    <t>SEPTIEMBRE</t>
  </si>
  <si>
    <t>OCTUBRE</t>
  </si>
  <si>
    <t>NOVIEMBRE</t>
  </si>
  <si>
    <t>DICIEMBRE</t>
  </si>
  <si>
    <t>BIENES MUEBLES E INMUEBLES</t>
  </si>
  <si>
    <t xml:space="preserve">Utensilios para el servicio de alimentación </t>
  </si>
  <si>
    <t>Telefonía Tradicional</t>
  </si>
  <si>
    <t>Arrendamiento de Equipo de Transporte</t>
  </si>
  <si>
    <t>Servicio de Informatica</t>
  </si>
  <si>
    <t>Sentencias y Resoluciones Judiciales</t>
  </si>
  <si>
    <t>Equipos de Generacion Electrica, Aparatos y Accesorios Electrico</t>
  </si>
  <si>
    <t>x</t>
  </si>
  <si>
    <t>Servicio que se requiere para el pago de resoluciones de la Universidad</t>
  </si>
  <si>
    <t xml:space="preserve">Materiales Educativos </t>
  </si>
  <si>
    <t>Utensilios para el Servicio de Alimentación</t>
  </si>
  <si>
    <t>Arrendamiento de  Equipo de Transporte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</si>
</sst>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_(* \(#,##0\);_(* &quot;-&quot;??_);_(@_)"/>
    <numFmt numFmtId="165" formatCode="_(* #,##0.00_);_(* \(#,##0.00\);_(* &quot;-&quot;??_);_(@_)"/>
    <numFmt numFmtId="166" formatCode="0.000%"/>
    <numFmt numFmtId="167" formatCode="_-&quot;€&quot;* #,##0.00_-;\-&quot;€&quot;* #,##0.00_-;_-&quot;€&quot;* &quot;-&quot;??_-;_-@_-"/>
    <numFmt numFmtId="168" formatCode="_-* #,##0_-;\-* #,##0_-;_-* &quot;-&quot;??_-;_-@_-"/>
  </numFmts>
  <fonts count="30" x14ac:knownFonts="1">
    <font>
      <sz val="11"/>
      <color theme="1"/>
      <name val="Calibri"/>
      <family val="2"/>
      <scheme val="minor"/>
    </font>
    <font>
      <sz val="11"/>
      <color theme="1"/>
      <name val="Calibri"/>
      <family val="2"/>
      <scheme val="minor"/>
    </font>
    <font>
      <sz val="10"/>
      <color theme="1"/>
      <name val="Calibri"/>
      <family val="2"/>
      <scheme val="minor"/>
    </font>
    <font>
      <sz val="10"/>
      <color theme="1"/>
      <name val="Arial"/>
      <family val="2"/>
    </font>
    <font>
      <b/>
      <sz val="12"/>
      <color theme="1"/>
      <name val="Arial"/>
      <family val="2"/>
    </font>
    <font>
      <b/>
      <sz val="10"/>
      <color theme="1"/>
      <name val="Arial"/>
      <family val="2"/>
    </font>
    <font>
      <b/>
      <sz val="10"/>
      <color theme="0"/>
      <name val="Arial"/>
      <family val="2"/>
    </font>
    <font>
      <sz val="10"/>
      <color theme="0"/>
      <name val="Arial"/>
      <family val="2"/>
    </font>
    <font>
      <b/>
      <sz val="9"/>
      <color theme="1"/>
      <name val="Arial"/>
      <family val="2"/>
    </font>
    <font>
      <sz val="10"/>
      <name val="Arial"/>
      <family val="2"/>
    </font>
    <font>
      <b/>
      <sz val="10"/>
      <name val="Arial"/>
      <family val="2"/>
    </font>
    <font>
      <sz val="9"/>
      <name val="Arial"/>
      <family val="2"/>
    </font>
    <font>
      <b/>
      <sz val="9"/>
      <name val="Arial"/>
      <family val="2"/>
    </font>
    <font>
      <sz val="9"/>
      <color theme="0"/>
      <name val="Arial"/>
      <family val="2"/>
    </font>
    <font>
      <b/>
      <sz val="9"/>
      <color rgb="FFFF0000"/>
      <name val="Arial"/>
      <family val="2"/>
    </font>
    <font>
      <b/>
      <sz val="10"/>
      <color rgb="FFFF0000"/>
      <name val="Arial"/>
      <family val="2"/>
    </font>
    <font>
      <sz val="10"/>
      <color rgb="FFFF0000"/>
      <name val="Arial"/>
      <family val="2"/>
    </font>
    <font>
      <sz val="8"/>
      <color rgb="FF000000"/>
      <name val="Verdana"/>
      <family val="2"/>
    </font>
    <font>
      <b/>
      <sz val="9"/>
      <color indexed="81"/>
      <name val="Tahoma"/>
      <family val="2"/>
    </font>
    <font>
      <sz val="9"/>
      <color indexed="81"/>
      <name val="Tahoma"/>
      <family val="2"/>
    </font>
    <font>
      <sz val="11"/>
      <color indexed="8"/>
      <name val="Calibri"/>
      <family val="2"/>
    </font>
    <font>
      <u/>
      <sz val="10"/>
      <color indexed="36"/>
      <name val="Arial"/>
      <family val="2"/>
    </font>
    <font>
      <u/>
      <sz val="10"/>
      <color indexed="12"/>
      <name val="Arial"/>
      <family val="2"/>
    </font>
    <font>
      <sz val="8"/>
      <name val="Arial"/>
      <family val="2"/>
    </font>
    <font>
      <sz val="10"/>
      <name val="MS Sans Serif"/>
      <family val="2"/>
    </font>
    <font>
      <sz val="11"/>
      <color theme="1"/>
      <name val="Arial"/>
      <family val="2"/>
    </font>
    <font>
      <b/>
      <sz val="11"/>
      <color theme="1"/>
      <name val="Arial"/>
      <family val="2"/>
    </font>
    <font>
      <sz val="11"/>
      <color indexed="8"/>
      <name val="Arial"/>
      <family val="2"/>
    </font>
    <font>
      <b/>
      <sz val="11"/>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FFFF00"/>
        <bgColor indexed="64"/>
      </patternFill>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theme="5" tint="0.59999389629810485"/>
        <bgColor indexed="64"/>
      </patternFill>
    </fill>
    <fill>
      <patternFill patternType="solid">
        <fgColor indexed="47"/>
      </patternFill>
    </fill>
  </fills>
  <borders count="3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FF0000"/>
      </left>
      <right style="medium">
        <color indexed="64"/>
      </right>
      <top style="medium">
        <color indexed="64"/>
      </top>
      <bottom style="medium">
        <color indexed="64"/>
      </bottom>
      <diagonal/>
    </border>
    <border>
      <left style="medium">
        <color indexed="64"/>
      </left>
      <right style="thick">
        <color rgb="FFFF0000"/>
      </right>
      <top style="medium">
        <color indexed="64"/>
      </top>
      <bottom style="medium">
        <color indexed="64"/>
      </bottom>
      <diagonal/>
    </border>
    <border>
      <left style="medium">
        <color indexed="64"/>
      </left>
      <right style="thick">
        <color theme="3"/>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ck">
        <color rgb="FFFF0000"/>
      </left>
      <right style="medium">
        <color indexed="64"/>
      </right>
      <top/>
      <bottom style="medium">
        <color indexed="64"/>
      </bottom>
      <diagonal/>
    </border>
    <border>
      <left/>
      <right/>
      <top/>
      <bottom style="medium">
        <color indexed="64"/>
      </bottom>
      <diagonal/>
    </border>
    <border>
      <left/>
      <right style="thick">
        <color rgb="FFFF0000"/>
      </right>
      <top/>
      <bottom style="medium">
        <color indexed="64"/>
      </bottom>
      <diagonal/>
    </border>
    <border>
      <left/>
      <right style="thick">
        <color theme="3"/>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thick">
        <color rgb="FFFF0000"/>
      </left>
      <right style="medium">
        <color indexed="64"/>
      </right>
      <top style="medium">
        <color indexed="64"/>
      </top>
      <bottom/>
      <diagonal/>
    </border>
    <border>
      <left/>
      <right style="thick">
        <color rgb="FFFF0000"/>
      </right>
      <top/>
      <bottom/>
      <diagonal/>
    </border>
    <border>
      <left/>
      <right style="thick">
        <color theme="3"/>
      </right>
      <top/>
      <bottom/>
      <diagonal/>
    </border>
    <border>
      <left style="medium">
        <color indexed="64"/>
      </left>
      <right style="thick">
        <color rgb="FFFF0000"/>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ck">
        <color rgb="FFFF0000"/>
      </left>
      <right style="medium">
        <color indexed="64"/>
      </right>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style="thick">
        <color theme="3"/>
      </right>
      <top/>
      <bottom/>
      <diagonal/>
    </border>
    <border>
      <left/>
      <right style="thick">
        <color rgb="FFFF0000"/>
      </right>
      <top style="medium">
        <color indexed="64"/>
      </top>
      <bottom style="medium">
        <color indexed="64"/>
      </bottom>
      <diagonal/>
    </border>
    <border>
      <left/>
      <right style="thick">
        <color theme="3"/>
      </right>
      <top style="medium">
        <color indexed="64"/>
      </top>
      <bottom style="medium">
        <color indexed="64"/>
      </bottom>
      <diagonal/>
    </border>
    <border>
      <left style="thick">
        <color rgb="FFFF0000"/>
      </left>
      <right style="medium">
        <color indexed="64"/>
      </right>
      <top style="medium">
        <color indexed="64"/>
      </top>
      <bottom style="thick">
        <color rgb="FFFF0000"/>
      </bottom>
      <diagonal/>
    </border>
    <border>
      <left style="thin">
        <color indexed="64"/>
      </left>
      <right style="thin">
        <color indexed="64"/>
      </right>
      <top style="thin">
        <color indexed="64"/>
      </top>
      <bottom style="thin">
        <color indexed="64"/>
      </bottom>
      <diagonal/>
    </border>
  </borders>
  <cellStyleXfs count="9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9" fillId="0" borderId="0"/>
    <xf numFmtId="9" fontId="2" fillId="0" borderId="0" applyFont="0" applyFill="0" applyBorder="0" applyAlignment="0" applyProtection="0"/>
    <xf numFmtId="0" fontId="20" fillId="11" borderId="0" applyNumberFormat="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4" fontId="2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0" borderId="0"/>
    <xf numFmtId="0" fontId="24" fillId="0" borderId="0"/>
    <xf numFmtId="0" fontId="23" fillId="0" borderId="0"/>
    <xf numFmtId="0" fontId="9" fillId="0" borderId="0"/>
    <xf numFmtId="0" fontId="2" fillId="0" borderId="0"/>
    <xf numFmtId="0" fontId="9" fillId="0" borderId="0"/>
    <xf numFmtId="0" fontId="9" fillId="0" borderId="0"/>
    <xf numFmtId="0" fontId="24" fillId="0" borderId="0"/>
    <xf numFmtId="0" fontId="23" fillId="0" borderId="0"/>
    <xf numFmtId="0" fontId="23" fillId="0" borderId="0"/>
    <xf numFmtId="0" fontId="23" fillId="0" borderId="0"/>
    <xf numFmtId="0" fontId="24"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9" fillId="0" borderId="0"/>
    <xf numFmtId="0" fontId="9" fillId="0" borderId="0"/>
    <xf numFmtId="0" fontId="1" fillId="0" borderId="0"/>
    <xf numFmtId="0" fontId="23" fillId="0" borderId="0"/>
    <xf numFmtId="0" fontId="23" fillId="0" borderId="0"/>
    <xf numFmtId="0" fontId="23"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cellStyleXfs>
  <cellXfs count="199">
    <xf numFmtId="0" fontId="0" fillId="0" borderId="0" xfId="0"/>
    <xf numFmtId="0" fontId="3" fillId="0" borderId="0" xfId="3" applyFont="1"/>
    <xf numFmtId="3" fontId="3" fillId="0" borderId="0" xfId="3" applyNumberFormat="1" applyFont="1"/>
    <xf numFmtId="3" fontId="3" fillId="0" borderId="0" xfId="3" applyNumberFormat="1" applyFont="1" applyFill="1"/>
    <xf numFmtId="0" fontId="4" fillId="0" borderId="0" xfId="3" applyFont="1" applyAlignment="1">
      <alignment horizontal="center"/>
    </xf>
    <xf numFmtId="3" fontId="5" fillId="0" borderId="2" xfId="3" applyNumberFormat="1" applyFont="1" applyFill="1" applyBorder="1" applyAlignment="1">
      <alignment horizontal="center" vertical="center" wrapText="1"/>
    </xf>
    <xf numFmtId="3" fontId="5" fillId="0" borderId="3" xfId="3" applyNumberFormat="1" applyFont="1" applyFill="1" applyBorder="1" applyAlignment="1">
      <alignment horizontal="center" vertical="center" wrapText="1"/>
    </xf>
    <xf numFmtId="0" fontId="5" fillId="2" borderId="3" xfId="3" applyFont="1" applyFill="1" applyBorder="1" applyAlignment="1">
      <alignment horizontal="center" vertical="center" wrapText="1"/>
    </xf>
    <xf numFmtId="3" fontId="5" fillId="0" borderId="1" xfId="3" applyNumberFormat="1" applyFont="1" applyFill="1" applyBorder="1" applyAlignment="1">
      <alignment horizontal="center" vertical="center" wrapText="1"/>
    </xf>
    <xf numFmtId="3" fontId="5" fillId="2" borderId="4" xfId="3" applyNumberFormat="1" applyFont="1" applyFill="1" applyBorder="1" applyAlignment="1">
      <alignment horizontal="center" vertical="center" wrapText="1"/>
    </xf>
    <xf numFmtId="3" fontId="5" fillId="2" borderId="3" xfId="3" applyNumberFormat="1" applyFont="1" applyFill="1" applyBorder="1" applyAlignment="1">
      <alignment horizontal="center" vertical="center" wrapText="1"/>
    </xf>
    <xf numFmtId="3" fontId="5" fillId="2" borderId="5" xfId="3" applyNumberFormat="1" applyFont="1" applyFill="1" applyBorder="1" applyAlignment="1">
      <alignment horizontal="center" vertical="center" wrapText="1"/>
    </xf>
    <xf numFmtId="3" fontId="5" fillId="2" borderId="2" xfId="3" applyNumberFormat="1" applyFont="1" applyFill="1" applyBorder="1" applyAlignment="1">
      <alignment horizontal="center" vertical="center" wrapText="1"/>
    </xf>
    <xf numFmtId="3" fontId="5" fillId="2" borderId="6" xfId="3" applyNumberFormat="1" applyFont="1" applyFill="1" applyBorder="1" applyAlignment="1">
      <alignment horizontal="center" vertical="center" wrapText="1"/>
    </xf>
    <xf numFmtId="0" fontId="5" fillId="2" borderId="2" xfId="3" applyFont="1" applyFill="1" applyBorder="1" applyAlignment="1">
      <alignment horizontal="center" vertical="center" wrapText="1"/>
    </xf>
    <xf numFmtId="3" fontId="5" fillId="0" borderId="0" xfId="3" applyNumberFormat="1" applyFont="1" applyFill="1" applyBorder="1" applyAlignment="1">
      <alignment horizontal="center" vertical="center" wrapText="1"/>
    </xf>
    <xf numFmtId="3" fontId="5" fillId="0" borderId="8" xfId="3" applyNumberFormat="1" applyFont="1" applyFill="1" applyBorder="1" applyAlignment="1">
      <alignment horizontal="left" vertical="center" wrapText="1"/>
    </xf>
    <xf numFmtId="3" fontId="5" fillId="0" borderId="9" xfId="3" applyNumberFormat="1" applyFont="1" applyFill="1" applyBorder="1" applyAlignment="1">
      <alignment horizontal="left" vertical="center" wrapText="1"/>
    </xf>
    <xf numFmtId="49" fontId="5" fillId="2" borderId="9" xfId="3" applyNumberFormat="1" applyFont="1" applyFill="1" applyBorder="1" applyAlignment="1">
      <alignment horizontal="center" vertical="center" wrapText="1"/>
    </xf>
    <xf numFmtId="49" fontId="5" fillId="2" borderId="7" xfId="3" applyNumberFormat="1" applyFont="1" applyFill="1" applyBorder="1" applyAlignment="1">
      <alignment horizontal="center" vertical="center" wrapText="1"/>
    </xf>
    <xf numFmtId="3" fontId="3" fillId="0" borderId="10" xfId="3" applyNumberFormat="1" applyFont="1" applyBorder="1"/>
    <xf numFmtId="3" fontId="3" fillId="0" borderId="11" xfId="3" applyNumberFormat="1" applyFont="1" applyBorder="1"/>
    <xf numFmtId="3" fontId="3" fillId="0" borderId="12" xfId="3" applyNumberFormat="1" applyFont="1" applyBorder="1"/>
    <xf numFmtId="3" fontId="3" fillId="0" borderId="13" xfId="3" applyNumberFormat="1" applyFont="1" applyBorder="1"/>
    <xf numFmtId="49" fontId="5" fillId="2" borderId="11" xfId="3" applyNumberFormat="1" applyFont="1" applyFill="1" applyBorder="1" applyAlignment="1">
      <alignment horizontal="center" vertical="center" wrapText="1"/>
    </xf>
    <xf numFmtId="3" fontId="3" fillId="0" borderId="0" xfId="3" applyNumberFormat="1" applyFont="1" applyFill="1" applyBorder="1"/>
    <xf numFmtId="49" fontId="6" fillId="0" borderId="14" xfId="3" applyNumberFormat="1" applyFont="1" applyFill="1" applyBorder="1" applyAlignment="1">
      <alignment horizontal="left" vertical="center" wrapText="1"/>
    </xf>
    <xf numFmtId="49" fontId="6" fillId="0" borderId="15" xfId="3" applyNumberFormat="1" applyFont="1" applyFill="1" applyBorder="1" applyAlignment="1">
      <alignment horizontal="left" vertical="center" wrapText="1"/>
    </xf>
    <xf numFmtId="3" fontId="6" fillId="0" borderId="16" xfId="3" applyNumberFormat="1" applyFont="1" applyFill="1" applyBorder="1" applyAlignment="1">
      <alignment horizontal="left" vertical="center" wrapText="1"/>
    </xf>
    <xf numFmtId="3" fontId="6" fillId="0" borderId="17" xfId="3" applyNumberFormat="1" applyFont="1" applyFill="1" applyBorder="1" applyAlignment="1">
      <alignment horizontal="left" vertical="center" wrapText="1"/>
    </xf>
    <xf numFmtId="3" fontId="6" fillId="0" borderId="3" xfId="3" applyNumberFormat="1" applyFont="1" applyFill="1" applyBorder="1" applyAlignment="1">
      <alignment horizontal="left" vertical="center" wrapText="1"/>
    </xf>
    <xf numFmtId="49" fontId="6" fillId="0" borderId="3" xfId="3" applyNumberFormat="1" applyFont="1" applyFill="1" applyBorder="1" applyAlignment="1">
      <alignment horizontal="center" vertical="center" wrapText="1"/>
    </xf>
    <xf numFmtId="49" fontId="6" fillId="0" borderId="18" xfId="3" applyNumberFormat="1" applyFont="1" applyFill="1" applyBorder="1" applyAlignment="1">
      <alignment horizontal="center" vertical="center" wrapText="1"/>
    </xf>
    <xf numFmtId="3" fontId="7" fillId="0" borderId="19" xfId="3" applyNumberFormat="1" applyFont="1" applyBorder="1"/>
    <xf numFmtId="3" fontId="7" fillId="0" borderId="0" xfId="3" applyNumberFormat="1" applyFont="1" applyBorder="1"/>
    <xf numFmtId="3" fontId="7" fillId="0" borderId="20" xfId="3" applyNumberFormat="1" applyFont="1" applyBorder="1"/>
    <xf numFmtId="4" fontId="7" fillId="0" borderId="21" xfId="3" applyNumberFormat="1" applyFont="1" applyBorder="1"/>
    <xf numFmtId="49" fontId="6" fillId="0" borderId="0" xfId="3" applyNumberFormat="1" applyFont="1" applyFill="1" applyBorder="1" applyAlignment="1">
      <alignment horizontal="center" vertical="center" wrapText="1"/>
    </xf>
    <xf numFmtId="4" fontId="7" fillId="0" borderId="0" xfId="3" applyNumberFormat="1" applyFont="1" applyFill="1" applyBorder="1"/>
    <xf numFmtId="0" fontId="7" fillId="0" borderId="0" xfId="3" applyFont="1"/>
    <xf numFmtId="1" fontId="11" fillId="0" borderId="14" xfId="5" applyNumberFormat="1" applyFont="1" applyFill="1" applyBorder="1" applyAlignment="1">
      <alignment horizontal="right" vertical="center"/>
    </xf>
    <xf numFmtId="0" fontId="11" fillId="0" borderId="15" xfId="5" applyFont="1" applyFill="1" applyBorder="1" applyAlignment="1">
      <alignment horizontal="left" vertical="center" wrapText="1"/>
    </xf>
    <xf numFmtId="3" fontId="11" fillId="0" borderId="17" xfId="5" applyNumberFormat="1" applyFont="1" applyFill="1" applyBorder="1" applyAlignment="1">
      <alignment horizontal="left" vertical="center" wrapText="1"/>
    </xf>
    <xf numFmtId="3" fontId="11" fillId="0" borderId="0" xfId="5" applyNumberFormat="1" applyFont="1" applyFill="1" applyBorder="1" applyAlignment="1">
      <alignment horizontal="left" vertical="center" wrapText="1"/>
    </xf>
    <xf numFmtId="164" fontId="3" fillId="0" borderId="14" xfId="3" applyNumberFormat="1" applyFont="1" applyFill="1" applyBorder="1" applyAlignment="1">
      <alignment horizontal="right" vertical="center" wrapText="1"/>
    </xf>
    <xf numFmtId="3" fontId="3" fillId="0" borderId="18" xfId="3" applyNumberFormat="1" applyFont="1" applyBorder="1"/>
    <xf numFmtId="3" fontId="3" fillId="0" borderId="16" xfId="3" applyNumberFormat="1" applyFont="1" applyBorder="1"/>
    <xf numFmtId="3" fontId="3" fillId="0" borderId="23" xfId="3" applyNumberFormat="1" applyFont="1" applyBorder="1"/>
    <xf numFmtId="164" fontId="3" fillId="0" borderId="0" xfId="3" applyNumberFormat="1" applyFont="1" applyFill="1" applyBorder="1" applyAlignment="1">
      <alignment horizontal="right" vertical="center" wrapText="1"/>
    </xf>
    <xf numFmtId="9" fontId="3" fillId="0" borderId="0" xfId="6" applyFont="1" applyFill="1" applyBorder="1"/>
    <xf numFmtId="9" fontId="3" fillId="0" borderId="0" xfId="6" applyFont="1"/>
    <xf numFmtId="3" fontId="3" fillId="0" borderId="14" xfId="3" applyNumberFormat="1" applyFont="1" applyBorder="1"/>
    <xf numFmtId="3" fontId="3" fillId="0" borderId="17" xfId="3" applyNumberFormat="1" applyFont="1" applyBorder="1"/>
    <xf numFmtId="3" fontId="3" fillId="0" borderId="20" xfId="3" applyNumberFormat="1" applyFont="1" applyBorder="1"/>
    <xf numFmtId="3" fontId="3" fillId="0" borderId="15" xfId="3" applyNumberFormat="1" applyFont="1" applyBorder="1"/>
    <xf numFmtId="3" fontId="3" fillId="0" borderId="21" xfId="3" applyNumberFormat="1" applyFont="1" applyBorder="1"/>
    <xf numFmtId="3" fontId="11" fillId="0" borderId="9" xfId="5" applyNumberFormat="1" applyFont="1" applyFill="1" applyBorder="1" applyAlignment="1">
      <alignment horizontal="left" vertical="center" wrapText="1"/>
    </xf>
    <xf numFmtId="3" fontId="3" fillId="0" borderId="9" xfId="3" applyNumberFormat="1" applyFont="1" applyBorder="1"/>
    <xf numFmtId="3" fontId="3" fillId="0" borderId="8" xfId="3" applyNumberFormat="1" applyFont="1" applyBorder="1"/>
    <xf numFmtId="1" fontId="12" fillId="3" borderId="1" xfId="5" applyNumberFormat="1" applyFont="1" applyFill="1" applyBorder="1" applyAlignment="1">
      <alignment horizontal="left" vertical="center"/>
    </xf>
    <xf numFmtId="0" fontId="12" fillId="3" borderId="2" xfId="5" applyFont="1" applyFill="1" applyBorder="1" applyAlignment="1">
      <alignment horizontal="left" vertical="center" wrapText="1"/>
    </xf>
    <xf numFmtId="3" fontId="5" fillId="4" borderId="3" xfId="3" applyNumberFormat="1" applyFont="1" applyFill="1" applyBorder="1"/>
    <xf numFmtId="3" fontId="5" fillId="4" borderId="2" xfId="3" applyNumberFormat="1" applyFont="1" applyFill="1" applyBorder="1"/>
    <xf numFmtId="3" fontId="5" fillId="4" borderId="24" xfId="3" applyNumberFormat="1" applyFont="1" applyFill="1" applyBorder="1"/>
    <xf numFmtId="3" fontId="10" fillId="3" borderId="1" xfId="5" applyNumberFormat="1" applyFont="1" applyFill="1" applyBorder="1" applyAlignment="1">
      <alignment horizontal="right" vertical="center" wrapText="1"/>
    </xf>
    <xf numFmtId="3" fontId="5" fillId="3" borderId="19" xfId="3" applyNumberFormat="1" applyFont="1" applyFill="1" applyBorder="1"/>
    <xf numFmtId="3" fontId="5" fillId="3" borderId="3" xfId="3" applyNumberFormat="1" applyFont="1" applyFill="1" applyBorder="1"/>
    <xf numFmtId="3" fontId="5" fillId="3" borderId="5" xfId="3" applyNumberFormat="1" applyFont="1" applyFill="1" applyBorder="1"/>
    <xf numFmtId="3" fontId="5" fillId="3" borderId="2" xfId="3" applyNumberFormat="1" applyFont="1" applyFill="1" applyBorder="1"/>
    <xf numFmtId="4" fontId="10" fillId="3" borderId="3" xfId="5" applyNumberFormat="1" applyFont="1" applyFill="1" applyBorder="1" applyAlignment="1">
      <alignment horizontal="right" vertical="center" wrapText="1"/>
    </xf>
    <xf numFmtId="0" fontId="3" fillId="0" borderId="0" xfId="3" applyFont="1" applyAlignment="1">
      <alignment vertical="center"/>
    </xf>
    <xf numFmtId="44" fontId="3" fillId="0" borderId="0" xfId="1" applyFont="1" applyFill="1" applyBorder="1"/>
    <xf numFmtId="3" fontId="11" fillId="0" borderId="16" xfId="5" applyNumberFormat="1" applyFont="1" applyFill="1" applyBorder="1" applyAlignment="1">
      <alignment horizontal="left" vertical="center" wrapText="1"/>
    </xf>
    <xf numFmtId="3" fontId="3" fillId="0" borderId="19" xfId="3" applyNumberFormat="1" applyFont="1" applyBorder="1"/>
    <xf numFmtId="3" fontId="3" fillId="0" borderId="22" xfId="3" applyNumberFormat="1" applyFont="1" applyBorder="1"/>
    <xf numFmtId="164" fontId="3" fillId="5" borderId="17" xfId="3" applyNumberFormat="1" applyFont="1" applyFill="1" applyBorder="1" applyAlignment="1">
      <alignment horizontal="right" vertical="center" wrapText="1"/>
    </xf>
    <xf numFmtId="166" fontId="3" fillId="0" borderId="0" xfId="6" applyNumberFormat="1" applyFont="1" applyFill="1" applyBorder="1"/>
    <xf numFmtId="3" fontId="3" fillId="0" borderId="25" xfId="3" applyNumberFormat="1" applyFont="1" applyBorder="1"/>
    <xf numFmtId="3" fontId="3" fillId="0" borderId="26" xfId="3" applyNumberFormat="1" applyFont="1" applyBorder="1"/>
    <xf numFmtId="164" fontId="3" fillId="0" borderId="17" xfId="3" applyNumberFormat="1" applyFont="1" applyFill="1" applyBorder="1" applyAlignment="1">
      <alignment horizontal="right" vertical="center" wrapText="1"/>
    </xf>
    <xf numFmtId="0" fontId="11" fillId="6" borderId="15" xfId="5" applyFont="1" applyFill="1" applyBorder="1" applyAlignment="1">
      <alignment horizontal="left" vertical="center" wrapText="1"/>
    </xf>
    <xf numFmtId="3" fontId="3" fillId="7" borderId="25" xfId="3" applyNumberFormat="1" applyFont="1" applyFill="1" applyBorder="1"/>
    <xf numFmtId="1" fontId="11" fillId="0" borderId="7" xfId="5" applyNumberFormat="1" applyFont="1" applyFill="1" applyBorder="1" applyAlignment="1">
      <alignment horizontal="right" vertical="center"/>
    </xf>
    <xf numFmtId="0" fontId="11" fillId="0" borderId="8" xfId="5" applyFont="1" applyFill="1" applyBorder="1" applyAlignment="1">
      <alignment horizontal="left" vertical="center" wrapText="1"/>
    </xf>
    <xf numFmtId="3" fontId="11" fillId="0" borderId="11" xfId="5" applyNumberFormat="1" applyFont="1" applyFill="1" applyBorder="1" applyAlignment="1">
      <alignment horizontal="left" vertical="center" wrapText="1"/>
    </xf>
    <xf numFmtId="164" fontId="3" fillId="0" borderId="7" xfId="3" applyNumberFormat="1" applyFont="1" applyFill="1" applyBorder="1" applyAlignment="1">
      <alignment horizontal="right" vertical="center" wrapText="1"/>
    </xf>
    <xf numFmtId="3" fontId="3" fillId="0" borderId="27" xfId="3" applyNumberFormat="1" applyFont="1" applyBorder="1"/>
    <xf numFmtId="164" fontId="3" fillId="0" borderId="9" xfId="3" applyNumberFormat="1" applyFont="1" applyFill="1" applyBorder="1" applyAlignment="1">
      <alignment horizontal="right" vertical="center" wrapText="1"/>
    </xf>
    <xf numFmtId="1" fontId="13" fillId="0" borderId="14" xfId="5" applyNumberFormat="1" applyFont="1" applyFill="1" applyBorder="1" applyAlignment="1">
      <alignment horizontal="right" vertical="center"/>
    </xf>
    <xf numFmtId="0" fontId="14" fillId="0" borderId="15" xfId="5" applyFont="1" applyFill="1" applyBorder="1" applyAlignment="1">
      <alignment horizontal="left" vertical="center" wrapText="1"/>
    </xf>
    <xf numFmtId="3" fontId="14" fillId="0" borderId="17" xfId="5" applyNumberFormat="1" applyFont="1" applyFill="1" applyBorder="1" applyAlignment="1">
      <alignment horizontal="left" vertical="center" wrapText="1"/>
    </xf>
    <xf numFmtId="3" fontId="14" fillId="0" borderId="0" xfId="5" applyNumberFormat="1" applyFont="1" applyFill="1" applyBorder="1" applyAlignment="1">
      <alignment horizontal="left" vertical="center" wrapText="1"/>
    </xf>
    <xf numFmtId="164" fontId="15" fillId="0" borderId="14" xfId="3" applyNumberFormat="1" applyFont="1" applyFill="1" applyBorder="1" applyAlignment="1">
      <alignment horizontal="right" vertical="center" wrapText="1"/>
    </xf>
    <xf numFmtId="3" fontId="15" fillId="0" borderId="10" xfId="3" applyNumberFormat="1" applyFont="1" applyFill="1" applyBorder="1"/>
    <xf numFmtId="3" fontId="15" fillId="0" borderId="15" xfId="3" applyNumberFormat="1" applyFont="1" applyFill="1" applyBorder="1"/>
    <xf numFmtId="3" fontId="15" fillId="0" borderId="17" xfId="3" applyNumberFormat="1" applyFont="1" applyFill="1" applyBorder="1"/>
    <xf numFmtId="3" fontId="15" fillId="0" borderId="26" xfId="3" applyNumberFormat="1" applyFont="1" applyFill="1" applyBorder="1"/>
    <xf numFmtId="3" fontId="15" fillId="0" borderId="28" xfId="3" applyNumberFormat="1" applyFont="1" applyFill="1" applyBorder="1"/>
    <xf numFmtId="164" fontId="7" fillId="0" borderId="0" xfId="3" applyNumberFormat="1" applyFont="1" applyFill="1" applyBorder="1" applyAlignment="1">
      <alignment horizontal="right" vertical="center" wrapText="1"/>
    </xf>
    <xf numFmtId="1" fontId="12" fillId="3" borderId="1" xfId="5" applyNumberFormat="1" applyFont="1" applyFill="1" applyBorder="1" applyAlignment="1">
      <alignment horizontal="center" vertical="center"/>
    </xf>
    <xf numFmtId="3" fontId="12" fillId="3" borderId="3" xfId="5" applyNumberFormat="1" applyFont="1" applyFill="1" applyBorder="1" applyAlignment="1">
      <alignment horizontal="left" vertical="center" wrapText="1"/>
    </xf>
    <xf numFmtId="3" fontId="12" fillId="3" borderId="24" xfId="5" applyNumberFormat="1" applyFont="1" applyFill="1" applyBorder="1" applyAlignment="1">
      <alignment horizontal="left" vertical="center" wrapText="1"/>
    </xf>
    <xf numFmtId="4" fontId="10" fillId="3" borderId="1" xfId="5" applyNumberFormat="1" applyFont="1" applyFill="1" applyBorder="1" applyAlignment="1">
      <alignment horizontal="right" vertical="center" wrapText="1"/>
    </xf>
    <xf numFmtId="3" fontId="5" fillId="3" borderId="10" xfId="3" applyNumberFormat="1" applyFont="1" applyFill="1" applyBorder="1"/>
    <xf numFmtId="3" fontId="5" fillId="3" borderId="29" xfId="3" applyNumberFormat="1" applyFont="1" applyFill="1" applyBorder="1"/>
    <xf numFmtId="3" fontId="5" fillId="3" borderId="30" xfId="3" applyNumberFormat="1" applyFont="1" applyFill="1" applyBorder="1"/>
    <xf numFmtId="3" fontId="10" fillId="3" borderId="24" xfId="5" applyNumberFormat="1" applyFont="1" applyFill="1" applyBorder="1" applyAlignment="1">
      <alignment horizontal="right" vertical="center" wrapText="1"/>
    </xf>
    <xf numFmtId="3" fontId="5" fillId="0" borderId="0" xfId="3" applyNumberFormat="1" applyFont="1" applyFill="1" applyBorder="1"/>
    <xf numFmtId="1" fontId="11" fillId="8" borderId="14" xfId="5" applyNumberFormat="1" applyFont="1" applyFill="1" applyBorder="1" applyAlignment="1">
      <alignment horizontal="right" vertical="center"/>
    </xf>
    <xf numFmtId="4" fontId="3" fillId="0" borderId="14" xfId="3" applyNumberFormat="1" applyFont="1" applyFill="1" applyBorder="1" applyAlignment="1">
      <alignment horizontal="right" vertical="center" wrapText="1"/>
    </xf>
    <xf numFmtId="3" fontId="3" fillId="0" borderId="0" xfId="3" applyNumberFormat="1" applyFont="1" applyBorder="1"/>
    <xf numFmtId="10" fontId="3" fillId="0" borderId="0" xfId="6" applyNumberFormat="1" applyFont="1" applyFill="1" applyBorder="1"/>
    <xf numFmtId="0" fontId="11" fillId="9" borderId="15" xfId="5" applyFont="1" applyFill="1" applyBorder="1" applyAlignment="1">
      <alignment horizontal="left" vertical="center" wrapText="1"/>
    </xf>
    <xf numFmtId="164" fontId="3" fillId="10" borderId="14" xfId="3" applyNumberFormat="1" applyFont="1" applyFill="1" applyBorder="1" applyAlignment="1">
      <alignment horizontal="right" vertical="center" wrapText="1"/>
    </xf>
    <xf numFmtId="4" fontId="15" fillId="0" borderId="14" xfId="3" applyNumberFormat="1" applyFont="1" applyFill="1" applyBorder="1" applyAlignment="1">
      <alignment horizontal="right" vertical="center" wrapText="1"/>
    </xf>
    <xf numFmtId="4" fontId="16" fillId="0" borderId="14" xfId="3" applyNumberFormat="1" applyFont="1" applyFill="1" applyBorder="1" applyAlignment="1">
      <alignment horizontal="right" vertical="center" wrapText="1"/>
    </xf>
    <xf numFmtId="3" fontId="3" fillId="0" borderId="14" xfId="3" applyNumberFormat="1" applyFont="1" applyFill="1" applyBorder="1"/>
    <xf numFmtId="3" fontId="3" fillId="7" borderId="21" xfId="3" applyNumberFormat="1" applyFont="1" applyFill="1" applyBorder="1"/>
    <xf numFmtId="1" fontId="11" fillId="9" borderId="14" xfId="5" applyNumberFormat="1" applyFont="1" applyFill="1" applyBorder="1" applyAlignment="1">
      <alignment horizontal="right" vertical="center"/>
    </xf>
    <xf numFmtId="3" fontId="11" fillId="9" borderId="17" xfId="5" applyNumberFormat="1" applyFont="1" applyFill="1" applyBorder="1" applyAlignment="1">
      <alignment horizontal="left" vertical="center" wrapText="1"/>
    </xf>
    <xf numFmtId="3" fontId="11" fillId="9" borderId="0" xfId="5" applyNumberFormat="1" applyFont="1" applyFill="1" applyBorder="1" applyAlignment="1">
      <alignment horizontal="left" vertical="center" wrapText="1"/>
    </xf>
    <xf numFmtId="164" fontId="3" fillId="9" borderId="14" xfId="3" applyNumberFormat="1" applyFont="1" applyFill="1" applyBorder="1" applyAlignment="1">
      <alignment horizontal="right" vertical="center" wrapText="1"/>
    </xf>
    <xf numFmtId="4" fontId="3" fillId="9" borderId="14" xfId="3" applyNumberFormat="1" applyFont="1" applyFill="1" applyBorder="1" applyAlignment="1">
      <alignment horizontal="right" vertical="center" wrapText="1"/>
    </xf>
    <xf numFmtId="3" fontId="3" fillId="9" borderId="25" xfId="3" applyNumberFormat="1" applyFont="1" applyFill="1" applyBorder="1"/>
    <xf numFmtId="3" fontId="3" fillId="9" borderId="14" xfId="3" applyNumberFormat="1" applyFont="1" applyFill="1" applyBorder="1"/>
    <xf numFmtId="3" fontId="3" fillId="9" borderId="20" xfId="3" applyNumberFormat="1" applyFont="1" applyFill="1" applyBorder="1"/>
    <xf numFmtId="3" fontId="3" fillId="9" borderId="0" xfId="3" applyNumberFormat="1" applyFont="1" applyFill="1" applyBorder="1"/>
    <xf numFmtId="3" fontId="3" fillId="9" borderId="21" xfId="3" applyNumberFormat="1" applyFont="1" applyFill="1" applyBorder="1"/>
    <xf numFmtId="164" fontId="3" fillId="9" borderId="0" xfId="3" applyNumberFormat="1" applyFont="1" applyFill="1" applyBorder="1" applyAlignment="1">
      <alignment horizontal="right" vertical="center" wrapText="1"/>
    </xf>
    <xf numFmtId="3" fontId="11" fillId="3" borderId="3" xfId="5" applyNumberFormat="1" applyFont="1" applyFill="1" applyBorder="1" applyAlignment="1">
      <alignment horizontal="left" vertical="center" wrapText="1"/>
    </xf>
    <xf numFmtId="3" fontId="11" fillId="3" borderId="24" xfId="5" applyNumberFormat="1" applyFont="1" applyFill="1" applyBorder="1" applyAlignment="1">
      <alignment horizontal="left" vertical="center" wrapText="1"/>
    </xf>
    <xf numFmtId="164" fontId="5" fillId="3" borderId="1" xfId="3" applyNumberFormat="1" applyFont="1" applyFill="1" applyBorder="1" applyAlignment="1">
      <alignment horizontal="right" vertical="center" wrapText="1"/>
    </xf>
    <xf numFmtId="3" fontId="3" fillId="3" borderId="1" xfId="3" applyNumberFormat="1" applyFont="1" applyFill="1" applyBorder="1"/>
    <xf numFmtId="3" fontId="3" fillId="3" borderId="5" xfId="3" applyNumberFormat="1" applyFont="1" applyFill="1" applyBorder="1"/>
    <xf numFmtId="3" fontId="3" fillId="3" borderId="24" xfId="3" applyNumberFormat="1" applyFont="1" applyFill="1" applyBorder="1"/>
    <xf numFmtId="3" fontId="3" fillId="3" borderId="3" xfId="3" applyNumberFormat="1" applyFont="1" applyFill="1" applyBorder="1"/>
    <xf numFmtId="0" fontId="17" fillId="0" borderId="0" xfId="0" applyFont="1"/>
    <xf numFmtId="10" fontId="3" fillId="0" borderId="0" xfId="2" applyNumberFormat="1" applyFont="1" applyFill="1" applyBorder="1"/>
    <xf numFmtId="164" fontId="16" fillId="9" borderId="14" xfId="3" applyNumberFormat="1" applyFont="1" applyFill="1" applyBorder="1" applyAlignment="1">
      <alignment horizontal="right" vertical="center" wrapText="1"/>
    </xf>
    <xf numFmtId="3" fontId="3" fillId="9" borderId="26" xfId="3" applyNumberFormat="1" applyFont="1" applyFill="1" applyBorder="1"/>
    <xf numFmtId="3" fontId="3" fillId="9" borderId="17" xfId="3" applyNumberFormat="1" applyFont="1" applyFill="1" applyBorder="1"/>
    <xf numFmtId="164" fontId="3" fillId="9" borderId="21" xfId="3" applyNumberFormat="1" applyFont="1" applyFill="1" applyBorder="1" applyAlignment="1">
      <alignment horizontal="right" vertical="center" wrapText="1"/>
    </xf>
    <xf numFmtId="9" fontId="3" fillId="0" borderId="0" xfId="2" applyFont="1" applyFill="1" applyBorder="1"/>
    <xf numFmtId="3" fontId="3" fillId="3" borderId="30" xfId="3" applyNumberFormat="1" applyFont="1" applyFill="1" applyBorder="1"/>
    <xf numFmtId="165" fontId="5" fillId="3" borderId="24" xfId="3" applyNumberFormat="1" applyFont="1" applyFill="1" applyBorder="1" applyAlignment="1">
      <alignment horizontal="right" vertical="center" wrapText="1"/>
    </xf>
    <xf numFmtId="10" fontId="3" fillId="0" borderId="0" xfId="2" applyNumberFormat="1" applyFont="1"/>
    <xf numFmtId="43" fontId="5" fillId="3" borderId="3" xfId="3" applyNumberFormat="1" applyFont="1" applyFill="1" applyBorder="1" applyAlignment="1">
      <alignment horizontal="right" vertical="center"/>
    </xf>
    <xf numFmtId="43" fontId="5" fillId="3" borderId="24" xfId="3" applyNumberFormat="1" applyFont="1" applyFill="1" applyBorder="1" applyAlignment="1">
      <alignment horizontal="right" vertical="center"/>
    </xf>
    <xf numFmtId="43" fontId="5" fillId="3" borderId="1" xfId="3" applyNumberFormat="1" applyFont="1" applyFill="1" applyBorder="1" applyAlignment="1">
      <alignment horizontal="right" vertical="center"/>
    </xf>
    <xf numFmtId="43" fontId="5" fillId="3" borderId="31" xfId="3" applyNumberFormat="1" applyFont="1" applyFill="1" applyBorder="1" applyAlignment="1">
      <alignment horizontal="right" vertical="center"/>
    </xf>
    <xf numFmtId="43" fontId="5" fillId="3" borderId="2" xfId="3" applyNumberFormat="1" applyFont="1" applyFill="1" applyBorder="1" applyAlignment="1">
      <alignment horizontal="right" vertical="center"/>
    </xf>
    <xf numFmtId="10" fontId="3" fillId="0" borderId="0" xfId="3" applyNumberFormat="1" applyFont="1"/>
    <xf numFmtId="0" fontId="3" fillId="0" borderId="0" xfId="3" applyFont="1" applyAlignment="1">
      <alignment horizontal="right" vertical="center" indent="1"/>
    </xf>
    <xf numFmtId="3" fontId="3" fillId="0" borderId="0" xfId="3" applyNumberFormat="1" applyFont="1" applyAlignment="1">
      <alignment vertical="center"/>
    </xf>
    <xf numFmtId="43" fontId="3" fillId="0" borderId="0" xfId="3" applyNumberFormat="1"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center" vertical="center" wrapText="1"/>
    </xf>
    <xf numFmtId="0" fontId="26" fillId="0" borderId="0" xfId="0" applyFont="1" applyAlignment="1">
      <alignment vertical="center"/>
    </xf>
    <xf numFmtId="0" fontId="25" fillId="0" borderId="0" xfId="0" applyFont="1" applyAlignment="1">
      <alignment vertical="center" wrapText="1"/>
    </xf>
    <xf numFmtId="0" fontId="26" fillId="3" borderId="32" xfId="0" applyFont="1" applyFill="1" applyBorder="1" applyAlignment="1">
      <alignment horizontal="center" vertical="center"/>
    </xf>
    <xf numFmtId="0" fontId="25" fillId="0" borderId="32" xfId="0" applyFont="1" applyFill="1" applyBorder="1" applyAlignment="1">
      <alignment horizontal="center" vertical="center"/>
    </xf>
    <xf numFmtId="0" fontId="27" fillId="0" borderId="32" xfId="0" applyFont="1" applyFill="1" applyBorder="1" applyAlignment="1">
      <alignment vertical="center" wrapText="1"/>
    </xf>
    <xf numFmtId="0" fontId="25" fillId="0" borderId="32" xfId="0" applyFont="1" applyFill="1" applyBorder="1" applyAlignment="1">
      <alignment vertical="center"/>
    </xf>
    <xf numFmtId="0" fontId="25" fillId="0" borderId="32" xfId="0" applyFont="1" applyFill="1" applyBorder="1" applyAlignment="1">
      <alignment horizontal="left" vertical="center" wrapText="1"/>
    </xf>
    <xf numFmtId="0" fontId="25" fillId="0" borderId="32" xfId="0" applyFont="1" applyFill="1" applyBorder="1" applyAlignment="1">
      <alignment vertical="center" wrapText="1"/>
    </xf>
    <xf numFmtId="0" fontId="25" fillId="0" borderId="0" xfId="0" applyFont="1"/>
    <xf numFmtId="0" fontId="26" fillId="3" borderId="32" xfId="0" applyFont="1" applyFill="1" applyBorder="1" applyAlignment="1">
      <alignment horizontal="center" vertical="center" wrapText="1"/>
    </xf>
    <xf numFmtId="0" fontId="26" fillId="0" borderId="32" xfId="0" applyFont="1" applyBorder="1" applyAlignment="1">
      <alignment horizontal="center" vertical="center"/>
    </xf>
    <xf numFmtId="3" fontId="28" fillId="0" borderId="32" xfId="0" applyNumberFormat="1" applyFont="1" applyBorder="1" applyAlignment="1">
      <alignment horizontal="right" vertical="center"/>
    </xf>
    <xf numFmtId="43" fontId="25" fillId="0" borderId="0" xfId="0" applyNumberFormat="1" applyFont="1"/>
    <xf numFmtId="0" fontId="25" fillId="0" borderId="32" xfId="0" applyFont="1" applyBorder="1" applyAlignment="1">
      <alignment horizontal="center"/>
    </xf>
    <xf numFmtId="0" fontId="29" fillId="0" borderId="32" xfId="0" applyFont="1" applyBorder="1" applyAlignment="1">
      <alignment wrapText="1"/>
    </xf>
    <xf numFmtId="3" fontId="25" fillId="0" borderId="32" xfId="89" applyNumberFormat="1" applyFont="1" applyBorder="1" applyAlignment="1">
      <alignment horizontal="right" vertical="center"/>
    </xf>
    <xf numFmtId="0" fontId="25" fillId="0" borderId="32" xfId="0" applyFont="1" applyFill="1" applyBorder="1" applyAlignment="1">
      <alignment horizontal="center"/>
    </xf>
    <xf numFmtId="0" fontId="25" fillId="0" borderId="32" xfId="0" applyFont="1" applyBorder="1" applyAlignment="1">
      <alignment wrapText="1"/>
    </xf>
    <xf numFmtId="0" fontId="25" fillId="0" borderId="32" xfId="0" applyFont="1" applyFill="1" applyBorder="1" applyAlignment="1">
      <alignment wrapText="1"/>
    </xf>
    <xf numFmtId="3" fontId="28" fillId="0" borderId="32" xfId="89" applyNumberFormat="1" applyFont="1" applyBorder="1" applyAlignment="1">
      <alignment horizontal="right" vertical="center"/>
    </xf>
    <xf numFmtId="2" fontId="25" fillId="0" borderId="0" xfId="0" applyNumberFormat="1" applyFont="1"/>
    <xf numFmtId="0" fontId="26" fillId="0" borderId="32" xfId="0" applyFont="1" applyBorder="1" applyAlignment="1">
      <alignment horizontal="center"/>
    </xf>
    <xf numFmtId="3" fontId="26" fillId="0" borderId="32" xfId="0" applyNumberFormat="1" applyFont="1" applyBorder="1" applyAlignment="1">
      <alignment horizontal="right" vertical="center"/>
    </xf>
    <xf numFmtId="3" fontId="25" fillId="0" borderId="32" xfId="0" applyNumberFormat="1" applyFont="1" applyBorder="1" applyAlignment="1">
      <alignment horizontal="right" vertical="center"/>
    </xf>
    <xf numFmtId="168" fontId="25" fillId="0" borderId="0" xfId="90" applyNumberFormat="1" applyFont="1" applyAlignment="1">
      <alignment horizontal="center" vertical="center"/>
    </xf>
    <xf numFmtId="168" fontId="25" fillId="0" borderId="0" xfId="90" applyNumberFormat="1" applyFont="1" applyAlignment="1">
      <alignment vertical="center"/>
    </xf>
    <xf numFmtId="168" fontId="25" fillId="0" borderId="32" xfId="90" applyNumberFormat="1" applyFont="1" applyFill="1" applyBorder="1" applyAlignment="1">
      <alignment vertical="center"/>
    </xf>
    <xf numFmtId="0" fontId="25" fillId="0" borderId="32" xfId="0" applyFont="1" applyBorder="1"/>
    <xf numFmtId="3" fontId="25" fillId="0" borderId="0" xfId="0" applyNumberFormat="1" applyFont="1"/>
    <xf numFmtId="0" fontId="4" fillId="0" borderId="0" xfId="3" applyFont="1" applyAlignment="1">
      <alignment horizontal="center"/>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49" fontId="5" fillId="0" borderId="7" xfId="3" applyNumberFormat="1" applyFont="1" applyFill="1" applyBorder="1" applyAlignment="1">
      <alignment horizontal="left" vertical="center" wrapText="1"/>
    </xf>
    <xf numFmtId="49" fontId="5" fillId="0" borderId="8" xfId="3" applyNumberFormat="1" applyFont="1" applyFill="1" applyBorder="1" applyAlignment="1">
      <alignment horizontal="left" vertical="center" wrapText="1"/>
    </xf>
    <xf numFmtId="0" fontId="8" fillId="3" borderId="1" xfId="3" applyFont="1" applyFill="1" applyBorder="1" applyAlignment="1">
      <alignment horizontal="center" vertical="center"/>
    </xf>
    <xf numFmtId="0" fontId="8" fillId="3" borderId="2" xfId="3" applyFont="1" applyFill="1" applyBorder="1" applyAlignment="1">
      <alignment horizontal="center" vertical="center"/>
    </xf>
    <xf numFmtId="0" fontId="26" fillId="3" borderId="32" xfId="0" applyFont="1" applyFill="1" applyBorder="1" applyAlignment="1">
      <alignment horizontal="center" vertical="center"/>
    </xf>
    <xf numFmtId="0" fontId="26" fillId="3" borderId="32" xfId="0" applyFont="1" applyFill="1" applyBorder="1" applyAlignment="1">
      <alignment horizontal="center" vertical="center" wrapText="1"/>
    </xf>
    <xf numFmtId="168" fontId="26" fillId="3" borderId="32" xfId="90" applyNumberFormat="1" applyFont="1" applyFill="1" applyBorder="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xf>
  </cellXfs>
  <cellStyles count="91">
    <cellStyle name="20% - Accent6" xfId="7"/>
    <cellStyle name="Euro" xfId="8"/>
    <cellStyle name="Euro 2" xfId="9"/>
    <cellStyle name="Euro 3" xfId="10"/>
    <cellStyle name="Followed Hyperlink" xfId="11"/>
    <cellStyle name="Followed Hyperlink 2" xfId="12"/>
    <cellStyle name="Followed Hyperlink 2 2" xfId="13"/>
    <cellStyle name="Followed Hyperlink 3" xfId="14"/>
    <cellStyle name="Followed Hyperlink 3 2" xfId="15"/>
    <cellStyle name="Followed Hyperlink 4" xfId="16"/>
    <cellStyle name="Followed Hyperlink 4 2" xfId="17"/>
    <cellStyle name="Followed Hyperlink 5" xfId="18"/>
    <cellStyle name="Followed Hyperlink 6" xfId="19"/>
    <cellStyle name="Followed Hyperlink 6 2" xfId="20"/>
    <cellStyle name="Hyperlink" xfId="21"/>
    <cellStyle name="Hyperlink 2" xfId="22"/>
    <cellStyle name="Hyperlink 2 2" xfId="23"/>
    <cellStyle name="Hyperlink 3" xfId="24"/>
    <cellStyle name="Hyperlink 3 2" xfId="25"/>
    <cellStyle name="Hyperlink 4" xfId="26"/>
    <cellStyle name="Hyperlink 4 2" xfId="27"/>
    <cellStyle name="Hyperlink 5" xfId="28"/>
    <cellStyle name="Hyperlink 6" xfId="29"/>
    <cellStyle name="Hyperlink 6 2" xfId="30"/>
    <cellStyle name="Millares" xfId="90" builtinId="3"/>
    <cellStyle name="Millares 2" xfId="89"/>
    <cellStyle name="Millares 2 10 3" xfId="31"/>
    <cellStyle name="Millares 3" xfId="32"/>
    <cellStyle name="Millares 3 2" xfId="33"/>
    <cellStyle name="Millares 4 2" xfId="34"/>
    <cellStyle name="Moneda" xfId="1" builtinId="4"/>
    <cellStyle name="Moneda 2" xfId="35"/>
    <cellStyle name="Moneda 2 2" xfId="36"/>
    <cellStyle name="Moneda 2 2 2" xfId="37"/>
    <cellStyle name="Moneda 2 2 3" xfId="38"/>
    <cellStyle name="Moneda 2 2 3 2" xfId="39"/>
    <cellStyle name="Moneda 2 3" xfId="40"/>
    <cellStyle name="Moneda 3" xfId="41"/>
    <cellStyle name="Moneda 3 2" xfId="42"/>
    <cellStyle name="Moneda 3 3" xfId="43"/>
    <cellStyle name="Moneda 3 3 2" xfId="44"/>
    <cellStyle name="Moneda 4" xfId="45"/>
    <cellStyle name="Moneda 4 2" xfId="46"/>
    <cellStyle name="Moneda 4 2 2" xfId="47"/>
    <cellStyle name="Moneda 4 3" xfId="48"/>
    <cellStyle name="Moneda 5" xfId="49"/>
    <cellStyle name="Moneda 5 2" xfId="50"/>
    <cellStyle name="Moneda 5 2 2" xfId="51"/>
    <cellStyle name="Moneda 5 3" xfId="52"/>
    <cellStyle name="Moneda 5 4" xfId="53"/>
    <cellStyle name="Moneda 6" xfId="54"/>
    <cellStyle name="Moneda 6 2" xfId="55"/>
    <cellStyle name="Moneda 7" xfId="56"/>
    <cellStyle name="Normal" xfId="0" builtinId="0"/>
    <cellStyle name="Normal 10" xfId="57"/>
    <cellStyle name="Normal 11" xfId="3"/>
    <cellStyle name="Normal 12" xfId="58"/>
    <cellStyle name="Normal 2" xfId="5"/>
    <cellStyle name="Normal 2 2" xfId="59"/>
    <cellStyle name="Normal 2 2 2" xfId="60"/>
    <cellStyle name="Normal 2 2 3" xfId="61"/>
    <cellStyle name="Normal 2 3" xfId="62"/>
    <cellStyle name="Normal 2 4" xfId="63"/>
    <cellStyle name="Normal 3" xfId="64"/>
    <cellStyle name="Normal 3 2" xfId="65"/>
    <cellStyle name="Normal 3 3" xfId="66"/>
    <cellStyle name="Normal 3 4" xfId="67"/>
    <cellStyle name="Normal 3 5" xfId="68"/>
    <cellStyle name="Normal 3 6" xfId="69"/>
    <cellStyle name="Normal 4" xfId="70"/>
    <cellStyle name="Normal 4 2" xfId="71"/>
    <cellStyle name="Normal 4 2 2" xfId="72"/>
    <cellStyle name="Normal 4 3" xfId="73"/>
    <cellStyle name="Normal 4 8" xfId="74"/>
    <cellStyle name="Normal 5" xfId="75"/>
    <cellStyle name="Normal 5 2" xfId="76"/>
    <cellStyle name="Normal 6" xfId="77"/>
    <cellStyle name="Normal 6 2" xfId="78"/>
    <cellStyle name="Normal 7" xfId="79"/>
    <cellStyle name="Normal 7 2" xfId="80"/>
    <cellStyle name="Normal 8" xfId="81"/>
    <cellStyle name="Normal 8 2" xfId="4"/>
    <cellStyle name="Normal 9" xfId="82"/>
    <cellStyle name="Normal 9 2" xfId="83"/>
    <cellStyle name="Porcentaje" xfId="2" builtinId="5"/>
    <cellStyle name="Porcentaje 2" xfId="84"/>
    <cellStyle name="Porcentaje 2 2" xfId="85"/>
    <cellStyle name="Porcentaje 3" xfId="86"/>
    <cellStyle name="Porcentaje 4" xfId="6"/>
    <cellStyle name="Porcentaje 5" xfId="87"/>
    <cellStyle name="Porcentual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75</xdr:row>
      <xdr:rowOff>171161</xdr:rowOff>
    </xdr:from>
    <xdr:to>
      <xdr:col>2</xdr:col>
      <xdr:colOff>2028138</xdr:colOff>
      <xdr:row>80</xdr:row>
      <xdr:rowOff>129567</xdr:rowOff>
    </xdr:to>
    <xdr:sp macro="" textlink="">
      <xdr:nvSpPr>
        <xdr:cNvPr id="2" name="Text Box 1"/>
        <xdr:cNvSpPr txBox="1">
          <a:spLocks noChangeArrowheads="1"/>
        </xdr:cNvSpPr>
      </xdr:nvSpPr>
      <xdr:spPr bwMode="auto">
        <a:xfrm>
          <a:off x="771525" y="35166011"/>
          <a:ext cx="3123513" cy="863281"/>
        </a:xfrm>
        <a:prstGeom prst="rect">
          <a:avLst/>
        </a:prstGeom>
        <a:noFill/>
        <a:ln>
          <a:noFill/>
        </a:ln>
        <a:extLst/>
      </xdr:spPr>
      <xdr:txBody>
        <a:bodyPr vertOverflow="clip" wrap="square" lIns="91440" tIns="45720" rIns="91440" bIns="45720" anchor="t"/>
        <a:lstStyle/>
        <a:p>
          <a:pPr algn="ctr" rtl="0">
            <a:defRPr sz="1000"/>
          </a:pPr>
          <a:r>
            <a:rPr lang="es-MX" sz="900" b="1" i="0" u="none" strike="noStrike" baseline="0">
              <a:solidFill>
                <a:srgbClr val="000000"/>
              </a:solidFill>
              <a:latin typeface="Arial"/>
              <a:cs typeface="Arial"/>
            </a:rPr>
            <a:t>ELABORÓ</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C.P. FRANCISCO NIEBLAS VALENCIA               </a:t>
          </a:r>
        </a:p>
        <a:p>
          <a:pPr algn="ctr" rtl="0">
            <a:defRPr sz="1000"/>
          </a:pPr>
          <a:r>
            <a:rPr lang="es-MX" sz="900" b="1" i="0" u="none" strike="noStrike" baseline="0">
              <a:solidFill>
                <a:srgbClr val="000000"/>
              </a:solidFill>
              <a:latin typeface="Arial"/>
              <a:cs typeface="Arial"/>
            </a:rPr>
            <a:t>DEPARTAMENTO DE RECURSOS MATERIALES</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xdr:txBody>
    </xdr:sp>
    <xdr:clientData/>
  </xdr:twoCellAnchor>
  <xdr:twoCellAnchor>
    <xdr:from>
      <xdr:col>5</xdr:col>
      <xdr:colOff>67218</xdr:colOff>
      <xdr:row>76</xdr:row>
      <xdr:rowOff>23378</xdr:rowOff>
    </xdr:from>
    <xdr:to>
      <xdr:col>8</xdr:col>
      <xdr:colOff>522641</xdr:colOff>
      <xdr:row>82</xdr:row>
      <xdr:rowOff>13852</xdr:rowOff>
    </xdr:to>
    <xdr:sp macro="" textlink="">
      <xdr:nvSpPr>
        <xdr:cNvPr id="3" name="Text Box 1"/>
        <xdr:cNvSpPr txBox="1">
          <a:spLocks noChangeArrowheads="1"/>
        </xdr:cNvSpPr>
      </xdr:nvSpPr>
      <xdr:spPr bwMode="auto">
        <a:xfrm>
          <a:off x="7915818" y="35199203"/>
          <a:ext cx="2950973" cy="1076324"/>
        </a:xfrm>
        <a:prstGeom prst="rect">
          <a:avLst/>
        </a:prstGeom>
        <a:noFill/>
        <a:ln>
          <a:noFill/>
        </a:ln>
        <a:extLst/>
      </xdr:spPr>
      <xdr:txBody>
        <a:bodyPr vertOverflow="clip" wrap="square" lIns="91440" tIns="45720" rIns="91440" bIns="45720" anchor="t"/>
        <a:lstStyle/>
        <a:p>
          <a:pPr algn="ctr" rtl="0">
            <a:defRPr sz="1000"/>
          </a:pPr>
          <a:r>
            <a:rPr lang="es-MX" sz="900" b="1" i="0" u="none" strike="noStrike" baseline="0">
              <a:solidFill>
                <a:srgbClr val="000000"/>
              </a:solidFill>
              <a:latin typeface="Arial"/>
              <a:cs typeface="Arial"/>
            </a:rPr>
            <a:t>REVISO</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LIC. ELLIOTH CHAVEZ ACUÑA           </a:t>
          </a:r>
        </a:p>
        <a:p>
          <a:pPr algn="ctr" rtl="0">
            <a:defRPr sz="1000"/>
          </a:pPr>
          <a:r>
            <a:rPr lang="es-MX" sz="900" b="1" i="0" u="none" strike="noStrike" baseline="0">
              <a:solidFill>
                <a:srgbClr val="000000"/>
              </a:solidFill>
              <a:latin typeface="Arial"/>
              <a:cs typeface="Arial"/>
            </a:rPr>
            <a:t>DEPARTAMENTO DE  RECURSOS MATERIALES</a:t>
          </a:r>
        </a:p>
        <a:p>
          <a:pPr algn="ctr" rtl="0">
            <a:defRPr sz="1000"/>
          </a:pPr>
          <a:endParaRPr lang="es-MX" sz="900" b="1" i="0" u="none" strike="noStrike" baseline="0">
            <a:solidFill>
              <a:srgbClr val="000000"/>
            </a:solidFill>
            <a:latin typeface="Arial"/>
            <a:cs typeface="Arial"/>
          </a:endParaRPr>
        </a:p>
      </xdr:txBody>
    </xdr:sp>
    <xdr:clientData/>
  </xdr:twoCellAnchor>
  <xdr:twoCellAnchor>
    <xdr:from>
      <xdr:col>10</xdr:col>
      <xdr:colOff>695206</xdr:colOff>
      <xdr:row>76</xdr:row>
      <xdr:rowOff>23378</xdr:rowOff>
    </xdr:from>
    <xdr:to>
      <xdr:col>15</xdr:col>
      <xdr:colOff>205279</xdr:colOff>
      <xdr:row>81</xdr:row>
      <xdr:rowOff>130218</xdr:rowOff>
    </xdr:to>
    <xdr:sp macro="" textlink="">
      <xdr:nvSpPr>
        <xdr:cNvPr id="4" name="Text Box 1"/>
        <xdr:cNvSpPr txBox="1">
          <a:spLocks noChangeArrowheads="1"/>
        </xdr:cNvSpPr>
      </xdr:nvSpPr>
      <xdr:spPr bwMode="auto">
        <a:xfrm>
          <a:off x="12991981" y="35199203"/>
          <a:ext cx="3348648" cy="1011715"/>
        </a:xfrm>
        <a:prstGeom prst="rect">
          <a:avLst/>
        </a:prstGeom>
        <a:noFill/>
        <a:ln>
          <a:noFill/>
        </a:ln>
        <a:extLst/>
      </xdr:spPr>
      <xdr:txBody>
        <a:bodyPr vertOverflow="clip" wrap="square" lIns="91440" tIns="45720" rIns="91440" bIns="45720" anchor="t"/>
        <a:lstStyle/>
        <a:p>
          <a:pPr algn="ctr" rtl="0">
            <a:defRPr sz="1000"/>
          </a:pPr>
          <a:r>
            <a:rPr lang="es-MX" sz="900" b="1" i="0" u="none" strike="noStrike" baseline="0">
              <a:solidFill>
                <a:srgbClr val="000000"/>
              </a:solidFill>
              <a:latin typeface="Arial"/>
              <a:cs typeface="Arial"/>
            </a:rPr>
            <a:t>VALIDO</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LIC. MARIO FROILÁN SOLTERO CONTRERAS</a:t>
          </a:r>
        </a:p>
        <a:p>
          <a:pPr algn="ctr" rtl="0">
            <a:defRPr sz="1000"/>
          </a:pPr>
          <a:r>
            <a:rPr lang="es-MX" sz="900" b="1" i="0" u="none" strike="noStrike" baseline="0">
              <a:solidFill>
                <a:srgbClr val="000000"/>
              </a:solidFill>
              <a:latin typeface="Arial"/>
              <a:cs typeface="Arial"/>
            </a:rPr>
            <a:t>DIRECTOR DE FINANZAS Y ADMINISTRACIÓN</a:t>
          </a:r>
        </a:p>
        <a:p>
          <a:pPr algn="ctr" rtl="0">
            <a:defRPr sz="1000"/>
          </a:pPr>
          <a:endParaRPr lang="es-MX" sz="9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73</xdr:row>
      <xdr:rowOff>18761</xdr:rowOff>
    </xdr:from>
    <xdr:to>
      <xdr:col>2</xdr:col>
      <xdr:colOff>904119</xdr:colOff>
      <xdr:row>77</xdr:row>
      <xdr:rowOff>167667</xdr:rowOff>
    </xdr:to>
    <xdr:sp macro="" textlink="">
      <xdr:nvSpPr>
        <xdr:cNvPr id="2" name="Text Box 1"/>
        <xdr:cNvSpPr txBox="1">
          <a:spLocks noChangeArrowheads="1"/>
        </xdr:cNvSpPr>
      </xdr:nvSpPr>
      <xdr:spPr bwMode="auto">
        <a:xfrm>
          <a:off x="676275" y="18640136"/>
          <a:ext cx="3952119" cy="872806"/>
        </a:xfrm>
        <a:prstGeom prst="rect">
          <a:avLst/>
        </a:prstGeom>
        <a:noFill/>
        <a:ln>
          <a:noFill/>
        </a:ln>
        <a:extLst/>
      </xdr:spPr>
      <xdr:txBody>
        <a:bodyPr vertOverflow="clip" wrap="square" lIns="91440" tIns="45720" rIns="91440" bIns="45720" anchor="t"/>
        <a:lstStyle/>
        <a:p>
          <a:pPr algn="ctr" rtl="0">
            <a:defRPr sz="1000"/>
          </a:pPr>
          <a:r>
            <a:rPr lang="es-MX" sz="900" b="1" i="0" u="none" strike="noStrike" baseline="0">
              <a:solidFill>
                <a:srgbClr val="000000"/>
              </a:solidFill>
              <a:latin typeface="Arial"/>
              <a:cs typeface="Arial"/>
            </a:rPr>
            <a:t>ELABORÓ</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C.P. FRANCISCO NIEBLAS VALENCIA               </a:t>
          </a:r>
        </a:p>
        <a:p>
          <a:pPr algn="ctr" rtl="0">
            <a:defRPr sz="1000"/>
          </a:pPr>
          <a:r>
            <a:rPr lang="es-MX" sz="900" b="1" i="0" u="none" strike="noStrike" baseline="0">
              <a:solidFill>
                <a:srgbClr val="000000"/>
              </a:solidFill>
              <a:latin typeface="Arial"/>
              <a:cs typeface="Arial"/>
            </a:rPr>
            <a:t>DEPARTAMENTO DE RECURSOS MATERIALES</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xdr:txBody>
    </xdr:sp>
    <xdr:clientData/>
  </xdr:twoCellAnchor>
  <xdr:twoCellAnchor>
    <xdr:from>
      <xdr:col>4</xdr:col>
      <xdr:colOff>467268</xdr:colOff>
      <xdr:row>73</xdr:row>
      <xdr:rowOff>13853</xdr:rowOff>
    </xdr:from>
    <xdr:to>
      <xdr:col>8</xdr:col>
      <xdr:colOff>236836</xdr:colOff>
      <xdr:row>79</xdr:row>
      <xdr:rowOff>4327</xdr:rowOff>
    </xdr:to>
    <xdr:sp macro="" textlink="">
      <xdr:nvSpPr>
        <xdr:cNvPr id="3" name="Text Box 1"/>
        <xdr:cNvSpPr txBox="1">
          <a:spLocks noChangeArrowheads="1"/>
        </xdr:cNvSpPr>
      </xdr:nvSpPr>
      <xdr:spPr bwMode="auto">
        <a:xfrm>
          <a:off x="6048918" y="18635228"/>
          <a:ext cx="3274768" cy="1076324"/>
        </a:xfrm>
        <a:prstGeom prst="rect">
          <a:avLst/>
        </a:prstGeom>
        <a:noFill/>
        <a:ln>
          <a:noFill/>
        </a:ln>
        <a:extLst/>
      </xdr:spPr>
      <xdr:txBody>
        <a:bodyPr vertOverflow="clip" wrap="square" lIns="91440" tIns="45720" rIns="91440" bIns="45720" anchor="t"/>
        <a:lstStyle/>
        <a:p>
          <a:pPr algn="ctr" rtl="0">
            <a:defRPr sz="1000"/>
          </a:pPr>
          <a:r>
            <a:rPr lang="es-MX" sz="900" b="1" i="0" u="none" strike="noStrike" baseline="0">
              <a:solidFill>
                <a:srgbClr val="000000"/>
              </a:solidFill>
              <a:latin typeface="Arial"/>
              <a:cs typeface="Arial"/>
            </a:rPr>
            <a:t>REVISO</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LIC. ELLIOTH CHAVEZ ACUÑA           </a:t>
          </a:r>
        </a:p>
        <a:p>
          <a:pPr algn="ctr" rtl="0">
            <a:defRPr sz="1000"/>
          </a:pPr>
          <a:r>
            <a:rPr lang="es-MX" sz="900" b="1" i="0" u="none" strike="noStrike" baseline="0">
              <a:solidFill>
                <a:srgbClr val="000000"/>
              </a:solidFill>
              <a:latin typeface="Arial"/>
              <a:cs typeface="Arial"/>
            </a:rPr>
            <a:t>DEPARTAMENTO DE  RECURSOS MATERIALES</a:t>
          </a:r>
        </a:p>
        <a:p>
          <a:pPr algn="ctr" rtl="0">
            <a:defRPr sz="1000"/>
          </a:pPr>
          <a:endParaRPr lang="es-MX" sz="900" b="1" i="0" u="none" strike="noStrike" baseline="0">
            <a:solidFill>
              <a:srgbClr val="000000"/>
            </a:solidFill>
            <a:latin typeface="Arial"/>
            <a:cs typeface="Arial"/>
          </a:endParaRPr>
        </a:p>
      </xdr:txBody>
    </xdr:sp>
    <xdr:clientData/>
  </xdr:twoCellAnchor>
  <xdr:twoCellAnchor>
    <xdr:from>
      <xdr:col>9</xdr:col>
      <xdr:colOff>742831</xdr:colOff>
      <xdr:row>72</xdr:row>
      <xdr:rowOff>137678</xdr:rowOff>
    </xdr:from>
    <xdr:to>
      <xdr:col>14</xdr:col>
      <xdr:colOff>205338</xdr:colOff>
      <xdr:row>78</xdr:row>
      <xdr:rowOff>54018</xdr:rowOff>
    </xdr:to>
    <xdr:sp macro="" textlink="">
      <xdr:nvSpPr>
        <xdr:cNvPr id="4" name="Text Box 1"/>
        <xdr:cNvSpPr txBox="1">
          <a:spLocks noChangeArrowheads="1"/>
        </xdr:cNvSpPr>
      </xdr:nvSpPr>
      <xdr:spPr bwMode="auto">
        <a:xfrm>
          <a:off x="10705981" y="18578078"/>
          <a:ext cx="4034507" cy="1002190"/>
        </a:xfrm>
        <a:prstGeom prst="rect">
          <a:avLst/>
        </a:prstGeom>
        <a:noFill/>
        <a:ln>
          <a:noFill/>
        </a:ln>
        <a:extLst/>
      </xdr:spPr>
      <xdr:txBody>
        <a:bodyPr vertOverflow="clip" wrap="square" lIns="91440" tIns="45720" rIns="91440" bIns="45720" anchor="t"/>
        <a:lstStyle/>
        <a:p>
          <a:pPr algn="ctr" rtl="0">
            <a:defRPr sz="1000"/>
          </a:pPr>
          <a:r>
            <a:rPr lang="es-MX" sz="900" b="1" i="0" u="none" strike="noStrike" baseline="0">
              <a:solidFill>
                <a:srgbClr val="000000"/>
              </a:solidFill>
              <a:latin typeface="Arial"/>
              <a:cs typeface="Arial"/>
            </a:rPr>
            <a:t>VALIDO</a:t>
          </a:r>
        </a:p>
        <a:p>
          <a:pPr algn="ctr" rtl="0">
            <a:defRPr sz="1000"/>
          </a:pPr>
          <a:endParaRPr lang="es-MX" sz="900" b="1" i="0" u="none" strike="noStrike" baseline="0">
            <a:solidFill>
              <a:srgbClr val="000000"/>
            </a:solidFill>
            <a:latin typeface="Arial"/>
            <a:cs typeface="Arial"/>
          </a:endParaRPr>
        </a:p>
        <a:p>
          <a:pPr algn="ctr" rtl="0">
            <a:defRPr sz="1000"/>
          </a:pPr>
          <a:endParaRPr lang="es-MX" sz="900" b="1" i="0" u="none" strike="noStrike" baseline="0">
            <a:solidFill>
              <a:srgbClr val="000000"/>
            </a:solidFill>
            <a:latin typeface="Arial"/>
            <a:cs typeface="Arial"/>
          </a:endParaRPr>
        </a:p>
        <a:p>
          <a:pPr algn="ctr" rtl="0">
            <a:defRPr sz="1000"/>
          </a:pPr>
          <a:r>
            <a:rPr lang="es-MX" sz="900" b="1" i="0" u="none" strike="noStrike" baseline="0">
              <a:solidFill>
                <a:srgbClr val="000000"/>
              </a:solidFill>
              <a:latin typeface="Arial"/>
              <a:cs typeface="Arial"/>
            </a:rPr>
            <a:t>LIC. MARIO FROILÁN SOLTERO CONTRERAS</a:t>
          </a:r>
        </a:p>
        <a:p>
          <a:pPr algn="ctr" rtl="0">
            <a:defRPr sz="1000"/>
          </a:pPr>
          <a:r>
            <a:rPr lang="es-MX" sz="900" b="1" i="0" u="none" strike="noStrike" baseline="0">
              <a:solidFill>
                <a:srgbClr val="000000"/>
              </a:solidFill>
              <a:latin typeface="Arial"/>
              <a:cs typeface="Arial"/>
            </a:rPr>
            <a:t>DIRECTOR DE FINANZAS Y ADMINISTRACIÓN</a:t>
          </a:r>
        </a:p>
        <a:p>
          <a:pPr algn="ctr" rtl="0">
            <a:defRPr sz="1000"/>
          </a:pPr>
          <a:endParaRPr lang="es-MX" sz="9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co/Downloads/ANTEPROYECTO%20DE%20PRESUPUESTO%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monBorbon/Desktop/GENERAL/A&#209;O%202013/Cuenta%20P&#250;blica/ANUAL/CUENTA%20P&#218;BLICA%20ANUAL%202013%20UTH%20%20CPO-13-01,02%20y%2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amonBorbon/Desktop/GENERAL/A&#209;O%202015/PBR%202015/CONCENTRADO%20gen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amonBorbon/Desktop/GENERAL/A&#209;O%202013/Cuenta%20P&#250;blica/CUARTO%20TRIMESTRE/EVTOP-01%2002%2003%20CUARTO%20TRIMESTRE%202013%20U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AMICA"/>
      <sheetName val="TD PA2017"/>
      <sheetName val="ANALISIS DE COSTOS"/>
      <sheetName val="ETCA-II-11-E (3)"/>
      <sheetName val="PE2016"/>
      <sheetName val="COSTOS POR FUENTE"/>
      <sheetName val="PAAAS2017"/>
      <sheetName val="Hoja1"/>
      <sheetName val="ETCA-II-11-E"/>
      <sheetName val="ETCA-II-11-E (2)"/>
      <sheetName val="DISTRIBUCIÓN PRES AUT17"/>
      <sheetName val="3000"/>
      <sheetName val="2000"/>
      <sheetName val="TABULADOR FEDERAL"/>
      <sheetName val="ANALISIS 3000"/>
    </sheetNames>
    <sheetDataSet>
      <sheetData sheetId="0" refreshError="1"/>
      <sheetData sheetId="1" refreshError="1"/>
      <sheetData sheetId="2" refreshError="1"/>
      <sheetData sheetId="3" refreshError="1"/>
      <sheetData sheetId="4" refreshError="1"/>
      <sheetData sheetId="5" refreshError="1">
        <row r="25">
          <cell r="D25">
            <v>43341297</v>
          </cell>
          <cell r="E25">
            <v>50063759.68</v>
          </cell>
          <cell r="G25">
            <v>93405056.680000007</v>
          </cell>
        </row>
        <row r="27">
          <cell r="E27">
            <v>5404610.4199999999</v>
          </cell>
          <cell r="F27">
            <v>7371115.6759915054</v>
          </cell>
        </row>
        <row r="28">
          <cell r="F28">
            <v>508005.6654523749</v>
          </cell>
        </row>
        <row r="29">
          <cell r="F29">
            <v>2776048.6585561195</v>
          </cell>
        </row>
        <row r="40">
          <cell r="E40">
            <v>1422265.9000000001</v>
          </cell>
        </row>
        <row r="41">
          <cell r="E41">
            <v>5404610.4199999999</v>
          </cell>
          <cell r="F41">
            <v>8045945.8759915056</v>
          </cell>
        </row>
        <row r="42">
          <cell r="F42">
            <v>1925818.12</v>
          </cell>
        </row>
        <row r="43">
          <cell r="F43">
            <v>683406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O-13-01"/>
      <sheetName val="ANEXO CPO-13-01- 01"/>
      <sheetName val="CPO-13-02"/>
      <sheetName val="CPO-13-03"/>
      <sheetName val="CPO-13-03 (2)"/>
    </sheetNames>
    <sheetDataSet>
      <sheetData sheetId="0"/>
      <sheetData sheetId="1"/>
      <sheetData sheetId="2">
        <row r="13">
          <cell r="A13">
            <v>11301</v>
          </cell>
        </row>
        <row r="55">
          <cell r="A55">
            <v>21101</v>
          </cell>
          <cell r="B55" t="str">
            <v>Materiales, utiles y equipos menores de oficina</v>
          </cell>
          <cell r="C55">
            <v>515775</v>
          </cell>
          <cell r="D55">
            <v>215775</v>
          </cell>
          <cell r="E55">
            <v>208123.75</v>
          </cell>
        </row>
        <row r="56">
          <cell r="A56">
            <v>212</v>
          </cell>
          <cell r="B56" t="str">
            <v>MATERIALESY UTILES DE IMPRESIÓN Y REPRODUCCION</v>
          </cell>
          <cell r="C56">
            <v>393117</v>
          </cell>
          <cell r="D56">
            <v>293117</v>
          </cell>
          <cell r="E56">
            <v>231053.01</v>
          </cell>
        </row>
        <row r="57">
          <cell r="A57">
            <v>21201</v>
          </cell>
          <cell r="B57" t="str">
            <v>Materiales y utiles de impresión y reproducción</v>
          </cell>
          <cell r="C57">
            <v>393117</v>
          </cell>
          <cell r="D57">
            <v>293117</v>
          </cell>
          <cell r="E57">
            <v>231053.01</v>
          </cell>
        </row>
        <row r="58">
          <cell r="A58">
            <v>214</v>
          </cell>
          <cell r="B58" t="str">
            <v>MATERIALES, UTILES Y EQUIPOS MENORES DE TECNOLOGIA DE LA INFORMACION Y COMUNICACION</v>
          </cell>
          <cell r="C58">
            <v>30559</v>
          </cell>
          <cell r="D58">
            <v>30559</v>
          </cell>
          <cell r="E58">
            <v>0</v>
          </cell>
        </row>
        <row r="59">
          <cell r="A59">
            <v>21401</v>
          </cell>
          <cell r="B59" t="str">
            <v>Materiales y utiles para el procesamiento de equipos y bienes informaticos</v>
          </cell>
          <cell r="C59">
            <v>30559</v>
          </cell>
          <cell r="D59">
            <v>30559</v>
          </cell>
          <cell r="E59">
            <v>0</v>
          </cell>
        </row>
        <row r="60">
          <cell r="A60">
            <v>216</v>
          </cell>
          <cell r="B60" t="str">
            <v>MATERIAL DE LIMPIEZA</v>
          </cell>
          <cell r="C60">
            <v>825961</v>
          </cell>
          <cell r="D60">
            <v>675961</v>
          </cell>
          <cell r="E60">
            <v>657249.05000000005</v>
          </cell>
        </row>
        <row r="61">
          <cell r="A61">
            <v>21601</v>
          </cell>
          <cell r="B61" t="str">
            <v>Material de limpieza</v>
          </cell>
          <cell r="C61">
            <v>825961</v>
          </cell>
          <cell r="D61">
            <v>675961</v>
          </cell>
          <cell r="E61">
            <v>657249.05000000005</v>
          </cell>
        </row>
        <row r="62">
          <cell r="A62">
            <v>217</v>
          </cell>
          <cell r="B62" t="str">
            <v>MATERIALES Y UTILES DE ENSEÑANZA</v>
          </cell>
          <cell r="C62">
            <v>76397</v>
          </cell>
          <cell r="D62">
            <v>76397</v>
          </cell>
          <cell r="E62">
            <v>6604.51</v>
          </cell>
        </row>
        <row r="63">
          <cell r="A63">
            <v>21701</v>
          </cell>
          <cell r="B63" t="str">
            <v>Materiales educativos</v>
          </cell>
          <cell r="C63">
            <v>76397</v>
          </cell>
          <cell r="D63">
            <v>76397</v>
          </cell>
          <cell r="E63">
            <v>6604.51</v>
          </cell>
        </row>
        <row r="64">
          <cell r="A64">
            <v>218</v>
          </cell>
          <cell r="B64" t="str">
            <v>MATERIALES PARA  EL REGISTRO é IDENTIFICACION DE BIENES Y PERSONAS</v>
          </cell>
          <cell r="C64">
            <v>152794</v>
          </cell>
          <cell r="D64">
            <v>88419</v>
          </cell>
          <cell r="E64">
            <v>28233</v>
          </cell>
        </row>
        <row r="65">
          <cell r="A65">
            <v>21801</v>
          </cell>
          <cell r="B65" t="str">
            <v>Placas, engomados, calcomanias y hologramas</v>
          </cell>
          <cell r="C65">
            <v>152794</v>
          </cell>
          <cell r="D65">
            <v>88419</v>
          </cell>
          <cell r="E65">
            <v>28233</v>
          </cell>
        </row>
        <row r="66">
          <cell r="A66">
            <v>2200</v>
          </cell>
          <cell r="B66" t="str">
            <v>ALIMENTOS Y UTENSILIOS</v>
          </cell>
          <cell r="C66">
            <v>550457</v>
          </cell>
          <cell r="D66">
            <v>350457</v>
          </cell>
          <cell r="E66">
            <v>255553.41</v>
          </cell>
        </row>
        <row r="67">
          <cell r="A67">
            <v>221</v>
          </cell>
          <cell r="B67" t="str">
            <v>PRODUCTOS ALIMENTICIOS PARA PERSONAS</v>
          </cell>
          <cell r="C67">
            <v>510159</v>
          </cell>
          <cell r="D67">
            <v>310159</v>
          </cell>
          <cell r="E67">
            <v>255553.41</v>
          </cell>
        </row>
        <row r="68">
          <cell r="A68">
            <v>22101</v>
          </cell>
          <cell r="B68" t="str">
            <v>Productos alimenticios para personas en instalaciones</v>
          </cell>
          <cell r="C68">
            <v>510159</v>
          </cell>
          <cell r="D68">
            <v>310159</v>
          </cell>
          <cell r="E68">
            <v>255553.41</v>
          </cell>
        </row>
        <row r="69">
          <cell r="A69">
            <v>223</v>
          </cell>
          <cell r="B69" t="str">
            <v>UTENSILIOS PARA EL SERVICIO DE ALIMENTACION</v>
          </cell>
          <cell r="C69">
            <v>40298</v>
          </cell>
          <cell r="D69">
            <v>40298</v>
          </cell>
          <cell r="E69">
            <v>17098</v>
          </cell>
        </row>
        <row r="70">
          <cell r="A70">
            <v>22301</v>
          </cell>
          <cell r="B70" t="str">
            <v>Utensilios para el servicio de alimentación</v>
          </cell>
          <cell r="C70">
            <v>40298</v>
          </cell>
          <cell r="D70">
            <v>40298</v>
          </cell>
          <cell r="E70">
            <v>17098</v>
          </cell>
        </row>
        <row r="71">
          <cell r="A71">
            <v>2400</v>
          </cell>
          <cell r="B71" t="str">
            <v>MATERIALES Y ARTÍCULOS DE CONSTRUCCION Y DE REPARACIÓN</v>
          </cell>
          <cell r="C71">
            <v>499127</v>
          </cell>
          <cell r="D71">
            <v>499127</v>
          </cell>
          <cell r="E71">
            <v>518280.28</v>
          </cell>
        </row>
        <row r="72">
          <cell r="A72">
            <v>246</v>
          </cell>
          <cell r="B72" t="str">
            <v>MATERIAL ELECTRICO Y ELECTRONICO</v>
          </cell>
          <cell r="C72">
            <v>122235</v>
          </cell>
          <cell r="D72">
            <v>122235</v>
          </cell>
          <cell r="E72">
            <v>304000.71999999997</v>
          </cell>
        </row>
        <row r="73">
          <cell r="A73">
            <v>24601</v>
          </cell>
          <cell r="B73" t="str">
            <v>Material electrico y electrónico</v>
          </cell>
          <cell r="C73">
            <v>122235</v>
          </cell>
          <cell r="D73">
            <v>122235</v>
          </cell>
          <cell r="E73">
            <v>304000.71999999997</v>
          </cell>
        </row>
        <row r="74">
          <cell r="A74">
            <v>247</v>
          </cell>
          <cell r="B74" t="str">
            <v>ARTÍCULOS METÁLICOS PARA LA CONSTRUCCIÓN</v>
          </cell>
          <cell r="C74">
            <v>76397</v>
          </cell>
          <cell r="D74">
            <v>76397</v>
          </cell>
          <cell r="E74">
            <v>0</v>
          </cell>
        </row>
        <row r="75">
          <cell r="A75">
            <v>24701</v>
          </cell>
          <cell r="B75" t="str">
            <v>Articulos metalicos para la construcción</v>
          </cell>
          <cell r="C75">
            <v>76397</v>
          </cell>
          <cell r="D75">
            <v>76397</v>
          </cell>
          <cell r="E75">
            <v>0</v>
          </cell>
        </row>
        <row r="76">
          <cell r="A76">
            <v>248</v>
          </cell>
          <cell r="B76" t="str">
            <v>MATERIALES COMPLEMENTARIOS</v>
          </cell>
          <cell r="C76">
            <v>45838</v>
          </cell>
          <cell r="D76">
            <v>45838</v>
          </cell>
          <cell r="E76">
            <v>1323.33</v>
          </cell>
        </row>
        <row r="77">
          <cell r="A77">
            <v>24801</v>
          </cell>
          <cell r="B77" t="str">
            <v>Materiales complementarios</v>
          </cell>
          <cell r="C77">
            <v>45838</v>
          </cell>
          <cell r="D77">
            <v>45838</v>
          </cell>
          <cell r="E77">
            <v>1323.33</v>
          </cell>
        </row>
        <row r="78">
          <cell r="A78">
            <v>249</v>
          </cell>
          <cell r="B78" t="str">
            <v>OTROS MATERIALES Y ARTICULOS DE CONSTRUCCION Y REPARACION</v>
          </cell>
          <cell r="C78">
            <v>254657</v>
          </cell>
          <cell r="D78">
            <v>254657</v>
          </cell>
          <cell r="E78">
            <v>212956.23</v>
          </cell>
        </row>
        <row r="79">
          <cell r="A79">
            <v>24901</v>
          </cell>
          <cell r="B79" t="str">
            <v>Otros materiales y articulos de construccion y reparacion</v>
          </cell>
          <cell r="C79">
            <v>254657</v>
          </cell>
          <cell r="D79">
            <v>254657</v>
          </cell>
          <cell r="E79">
            <v>212956.23</v>
          </cell>
        </row>
        <row r="80">
          <cell r="A80">
            <v>2500</v>
          </cell>
          <cell r="B80" t="str">
            <v>PRODUCTOS QUIMICOS, FARMACEUTICOS Y DE LABORATORIO</v>
          </cell>
          <cell r="C80">
            <v>210086</v>
          </cell>
          <cell r="D80">
            <v>110086</v>
          </cell>
          <cell r="E80">
            <v>16626.72</v>
          </cell>
        </row>
        <row r="81">
          <cell r="A81">
            <v>252</v>
          </cell>
          <cell r="B81" t="str">
            <v>FERTILIZANTES, PESTICIDAS Y OTROS AGROQUÍMICOS</v>
          </cell>
          <cell r="C81">
            <v>2547</v>
          </cell>
          <cell r="D81">
            <v>2547</v>
          </cell>
          <cell r="E81">
            <v>0</v>
          </cell>
        </row>
        <row r="82">
          <cell r="A82">
            <v>25201</v>
          </cell>
          <cell r="B82" t="str">
            <v>Fertilizantes, pesticidas y otros agroquímicos</v>
          </cell>
          <cell r="C82">
            <v>2547</v>
          </cell>
          <cell r="D82">
            <v>2547</v>
          </cell>
          <cell r="E82">
            <v>0</v>
          </cell>
        </row>
        <row r="83">
          <cell r="A83">
            <v>253</v>
          </cell>
          <cell r="B83" t="str">
            <v>MEDICINAS Y PRODUCTOS FARMACEUTICOS</v>
          </cell>
          <cell r="C83">
            <v>76397</v>
          </cell>
          <cell r="D83">
            <v>76397</v>
          </cell>
          <cell r="E83">
            <v>11326</v>
          </cell>
        </row>
        <row r="84">
          <cell r="A84">
            <v>25301</v>
          </cell>
          <cell r="B84" t="str">
            <v>Medicinas y productos farmaceuticos</v>
          </cell>
          <cell r="C84">
            <v>76397</v>
          </cell>
          <cell r="D84">
            <v>76397</v>
          </cell>
          <cell r="E84">
            <v>11326</v>
          </cell>
        </row>
        <row r="85">
          <cell r="A85">
            <v>255</v>
          </cell>
          <cell r="B85" t="str">
            <v>MATERIALES, ACCESORIOS Y SUMINISTROS DE LABORATORIO</v>
          </cell>
          <cell r="C85">
            <v>131142</v>
          </cell>
          <cell r="D85">
            <v>31142</v>
          </cell>
          <cell r="E85">
            <v>5300.72</v>
          </cell>
        </row>
        <row r="86">
          <cell r="A86">
            <v>25501</v>
          </cell>
          <cell r="B86" t="str">
            <v>Materiales, accesorios y suministros de laboratorio</v>
          </cell>
          <cell r="C86">
            <v>131142</v>
          </cell>
          <cell r="D86">
            <v>31142</v>
          </cell>
          <cell r="E86">
            <v>5300.72</v>
          </cell>
        </row>
        <row r="87">
          <cell r="A87">
            <v>2600</v>
          </cell>
          <cell r="B87" t="str">
            <v>COMBUSTIBLES, LUBRICANTES Y ADITIVOS</v>
          </cell>
          <cell r="C87">
            <v>1384344</v>
          </cell>
          <cell r="D87">
            <v>1384344</v>
          </cell>
          <cell r="E87">
            <v>394870.99</v>
          </cell>
        </row>
        <row r="88">
          <cell r="A88">
            <v>261</v>
          </cell>
          <cell r="B88" t="str">
            <v>COMBUSTIBLES, LUBRICANTES Y ADITIVOS</v>
          </cell>
          <cell r="C88">
            <v>1384344</v>
          </cell>
          <cell r="D88">
            <v>1384344</v>
          </cell>
          <cell r="E88">
            <v>394870.99</v>
          </cell>
        </row>
        <row r="89">
          <cell r="A89">
            <v>26101</v>
          </cell>
          <cell r="B89" t="str">
            <v>Combustibles</v>
          </cell>
          <cell r="C89">
            <v>1263971</v>
          </cell>
          <cell r="D89">
            <v>1263971</v>
          </cell>
          <cell r="E89">
            <v>391066.83999999997</v>
          </cell>
        </row>
        <row r="90">
          <cell r="A90">
            <v>26102</v>
          </cell>
          <cell r="B90" t="str">
            <v>Lubricantes y aditivos</v>
          </cell>
          <cell r="C90">
            <v>120373</v>
          </cell>
          <cell r="D90">
            <v>120373</v>
          </cell>
          <cell r="E90">
            <v>3804.15</v>
          </cell>
        </row>
        <row r="91">
          <cell r="A91">
            <v>2700</v>
          </cell>
          <cell r="B91" t="str">
            <v>VESTUARIOS, BLANCOS, PRENDAS DE PROTECCION Y ARTICULOS DEPORTIVOS</v>
          </cell>
          <cell r="C91">
            <v>252301</v>
          </cell>
          <cell r="D91">
            <v>152301</v>
          </cell>
          <cell r="E91">
            <v>19418.400000000001</v>
          </cell>
        </row>
        <row r="92">
          <cell r="A92">
            <v>271</v>
          </cell>
          <cell r="B92" t="str">
            <v>VESTUARIOS Y UNIFOMES</v>
          </cell>
          <cell r="C92">
            <v>186090</v>
          </cell>
          <cell r="D92">
            <v>86090</v>
          </cell>
          <cell r="E92">
            <v>19418.400000000001</v>
          </cell>
        </row>
        <row r="93">
          <cell r="A93">
            <v>27101</v>
          </cell>
          <cell r="B93" t="str">
            <v>Vestuarios y uniformes</v>
          </cell>
          <cell r="C93">
            <v>186090</v>
          </cell>
          <cell r="D93">
            <v>86090</v>
          </cell>
          <cell r="E93">
            <v>19418.400000000001</v>
          </cell>
        </row>
        <row r="94">
          <cell r="A94">
            <v>273</v>
          </cell>
          <cell r="B94" t="str">
            <v>ARTÍCULOS DEPORTIVOS</v>
          </cell>
          <cell r="C94">
            <v>66211</v>
          </cell>
          <cell r="D94">
            <v>66211</v>
          </cell>
          <cell r="E94">
            <v>0</v>
          </cell>
        </row>
        <row r="95">
          <cell r="A95">
            <v>27301</v>
          </cell>
          <cell r="B95" t="str">
            <v>Articulos depotivos</v>
          </cell>
          <cell r="C95">
            <v>66211</v>
          </cell>
          <cell r="D95">
            <v>66211</v>
          </cell>
          <cell r="E95">
            <v>0</v>
          </cell>
        </row>
        <row r="96">
          <cell r="A96">
            <v>2900</v>
          </cell>
          <cell r="B96" t="str">
            <v>HERRAMIENTAS, REFACCIONES Y ACCESORIOS MENORES</v>
          </cell>
          <cell r="C96">
            <v>244470</v>
          </cell>
          <cell r="D96">
            <v>244470</v>
          </cell>
          <cell r="E96">
            <v>866197.35</v>
          </cell>
        </row>
        <row r="97">
          <cell r="A97">
            <v>292</v>
          </cell>
          <cell r="B97" t="str">
            <v>REFACCIONES Y ACCESIORIOS MENORES DE EDIFICIOS</v>
          </cell>
          <cell r="C97">
            <v>122235</v>
          </cell>
          <cell r="D97">
            <v>122235</v>
          </cell>
          <cell r="E97">
            <v>36561.24</v>
          </cell>
        </row>
        <row r="98">
          <cell r="A98">
            <v>29201</v>
          </cell>
          <cell r="B98" t="str">
            <v>Refacciones y accesorios menores de edificios</v>
          </cell>
          <cell r="C98">
            <v>122235</v>
          </cell>
          <cell r="D98">
            <v>122235</v>
          </cell>
          <cell r="E98">
            <v>36561.24</v>
          </cell>
        </row>
        <row r="99">
          <cell r="A99">
            <v>294</v>
          </cell>
          <cell r="B99" t="str">
            <v>REFACIONES Y ACCESORIOS MENORES DE EQUIPO DE CÓMPUTO Y TECNOLÓGIAS DE LA INFORMACIÓN</v>
          </cell>
          <cell r="C99">
            <v>122235</v>
          </cell>
          <cell r="D99">
            <v>122235</v>
          </cell>
          <cell r="E99">
            <v>829636.11</v>
          </cell>
        </row>
        <row r="100">
          <cell r="A100">
            <v>29401</v>
          </cell>
          <cell r="B100" t="str">
            <v>Refacciones y accesorios menores de equipo de cómputo y tecnologías de la información</v>
          </cell>
          <cell r="C100">
            <v>122235</v>
          </cell>
          <cell r="D100">
            <v>122235</v>
          </cell>
          <cell r="E100">
            <v>829636.11</v>
          </cell>
        </row>
        <row r="104">
          <cell r="E104">
            <v>2736956.78</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IN METAS"/>
      <sheetName val="GENERAL SIN METAS (2)"/>
      <sheetName val="GENERAL CON METAS"/>
      <sheetName val="EVTOP-02"/>
      <sheetName val="EVTOP-02 (imprimir)"/>
      <sheetName val="EVTOP-02 modificado (2)"/>
      <sheetName val="Hoja1"/>
      <sheetName val="Hoja2"/>
    </sheetNames>
    <sheetDataSet>
      <sheetData sheetId="0"/>
      <sheetData sheetId="1"/>
      <sheetData sheetId="2"/>
      <sheetData sheetId="3">
        <row r="14">
          <cell r="D14">
            <v>11301</v>
          </cell>
          <cell r="E14" t="str">
            <v>Sueldos</v>
          </cell>
          <cell r="F14">
            <v>51692537.789999999</v>
          </cell>
          <cell r="G14">
            <v>44000000</v>
          </cell>
          <cell r="H14">
            <v>43013941.32</v>
          </cell>
        </row>
        <row r="15">
          <cell r="D15">
            <v>11308</v>
          </cell>
          <cell r="E15" t="str">
            <v>Ayuda para despensa</v>
          </cell>
          <cell r="F15">
            <v>2411643.5</v>
          </cell>
          <cell r="G15">
            <v>2975000</v>
          </cell>
          <cell r="H15">
            <v>2973478.9</v>
          </cell>
        </row>
        <row r="16">
          <cell r="D16">
            <v>11310</v>
          </cell>
          <cell r="E16" t="str">
            <v>Ayuda para energia electrica</v>
          </cell>
          <cell r="F16">
            <v>1440188</v>
          </cell>
          <cell r="G16">
            <v>670000</v>
          </cell>
          <cell r="H16">
            <v>667582.1</v>
          </cell>
        </row>
        <row r="17">
          <cell r="D17">
            <v>0</v>
          </cell>
          <cell r="E17" t="str">
            <v>REMUNERACION AL PERSONAL DE CARÁCTER TRANSITORIO</v>
          </cell>
          <cell r="F17">
            <v>1111977</v>
          </cell>
          <cell r="G17">
            <v>175000</v>
          </cell>
          <cell r="H17">
            <v>161535.81</v>
          </cell>
        </row>
        <row r="18">
          <cell r="D18">
            <v>0</v>
          </cell>
          <cell r="E18" t="str">
            <v>HONORARIOS ASIMILABLES A SALARIOS</v>
          </cell>
          <cell r="F18">
            <v>1111977</v>
          </cell>
          <cell r="G18">
            <v>175000</v>
          </cell>
          <cell r="H18">
            <v>161535.81</v>
          </cell>
        </row>
        <row r="19">
          <cell r="D19">
            <v>12101</v>
          </cell>
          <cell r="E19" t="str">
            <v>Honorarios</v>
          </cell>
          <cell r="F19">
            <v>1111977</v>
          </cell>
          <cell r="G19">
            <v>175000</v>
          </cell>
          <cell r="H19">
            <v>161535.81</v>
          </cell>
        </row>
        <row r="20">
          <cell r="D20">
            <v>0</v>
          </cell>
          <cell r="E20" t="str">
            <v>REMUNERACIONES ADICIONALES Y ESPECIALES</v>
          </cell>
          <cell r="F20">
            <v>32400041.293599986</v>
          </cell>
          <cell r="G20">
            <v>19180000</v>
          </cell>
          <cell r="H20">
            <v>19099594.950000003</v>
          </cell>
        </row>
        <row r="21">
          <cell r="D21">
            <v>0</v>
          </cell>
          <cell r="E21" t="str">
            <v>PRIMAS POR AÑOS DE SERVICIOS EFECTIVOS PRESTADOS</v>
          </cell>
          <cell r="F21">
            <v>614570.80000000005</v>
          </cell>
          <cell r="G21">
            <v>580000</v>
          </cell>
          <cell r="H21">
            <v>523331.71</v>
          </cell>
        </row>
        <row r="22">
          <cell r="D22">
            <v>13101</v>
          </cell>
          <cell r="E22" t="str">
            <v>Prima quinquenal por años de servicio efectivos prestados</v>
          </cell>
          <cell r="F22">
            <v>614570.80000000005</v>
          </cell>
          <cell r="G22">
            <v>580000</v>
          </cell>
          <cell r="H22">
            <v>523331.71</v>
          </cell>
        </row>
        <row r="23">
          <cell r="D23">
            <v>0</v>
          </cell>
          <cell r="E23" t="str">
            <v>PRIMAS DE VACACIONES, DOMINICAL Y GRATIFICACIÓN DE FIN DE AÑO</v>
          </cell>
          <cell r="F23">
            <v>10366606.733599981</v>
          </cell>
          <cell r="G23">
            <v>8600000</v>
          </cell>
          <cell r="H23">
            <v>8579335.0600000005</v>
          </cell>
        </row>
        <row r="24">
          <cell r="D24">
            <v>13201</v>
          </cell>
          <cell r="E24" t="str">
            <v>Prima de vacaciones y dominical</v>
          </cell>
          <cell r="F24">
            <v>3254998.6317333332</v>
          </cell>
          <cell r="G24">
            <v>2900000</v>
          </cell>
          <cell r="H24">
            <v>2887414.68</v>
          </cell>
        </row>
        <row r="25">
          <cell r="D25">
            <v>13202</v>
          </cell>
          <cell r="E25" t="str">
            <v>Aguinaldo ó gratificación de fin de año</v>
          </cell>
          <cell r="F25">
            <v>7111608.1018666485</v>
          </cell>
          <cell r="G25">
            <v>5700000</v>
          </cell>
          <cell r="H25">
            <v>5691920.3799999999</v>
          </cell>
        </row>
        <row r="26">
          <cell r="D26">
            <v>0</v>
          </cell>
          <cell r="E26" t="str">
            <v xml:space="preserve">COMPENSACIONES    </v>
          </cell>
          <cell r="F26">
            <v>21418863.760000002</v>
          </cell>
          <cell r="G26">
            <v>10000000</v>
          </cell>
          <cell r="H26">
            <v>9996928.1799999997</v>
          </cell>
        </row>
        <row r="27">
          <cell r="D27">
            <v>13401</v>
          </cell>
          <cell r="E27" t="str">
            <v>Compensaciones  adicionales al magisterio</v>
          </cell>
          <cell r="F27">
            <v>21418863.760000002</v>
          </cell>
          <cell r="G27">
            <v>10000000</v>
          </cell>
          <cell r="H27">
            <v>9996928.1799999997</v>
          </cell>
        </row>
        <row r="28">
          <cell r="D28">
            <v>0</v>
          </cell>
          <cell r="E28" t="str">
            <v>SEGURIDAD SOCIAL</v>
          </cell>
          <cell r="F28">
            <v>10123876.800000001</v>
          </cell>
          <cell r="G28">
            <v>8100000</v>
          </cell>
          <cell r="H28">
            <v>7917238.1200000001</v>
          </cell>
        </row>
        <row r="29">
          <cell r="D29">
            <v>0</v>
          </cell>
          <cell r="E29" t="str">
            <v>APORTACIONES DE SEGURIDAD SOCIAL</v>
          </cell>
          <cell r="F29">
            <v>6572127</v>
          </cell>
          <cell r="G29">
            <v>4700000</v>
          </cell>
          <cell r="H29">
            <v>4651879.88</v>
          </cell>
        </row>
        <row r="30">
          <cell r="D30">
            <v>14101</v>
          </cell>
          <cell r="E30" t="str">
            <v>Cuotas por servicio medico ISSSTE</v>
          </cell>
          <cell r="F30">
            <v>6572127</v>
          </cell>
          <cell r="G30">
            <v>4700000</v>
          </cell>
          <cell r="H30">
            <v>4651879.88</v>
          </cell>
        </row>
        <row r="31">
          <cell r="D31">
            <v>0</v>
          </cell>
          <cell r="E31" t="str">
            <v>APORTACIONES A FONDO DE VIVIENDA</v>
          </cell>
          <cell r="F31">
            <v>2405000</v>
          </cell>
          <cell r="G31">
            <v>2000000</v>
          </cell>
          <cell r="H31">
            <v>1953447.2799999998</v>
          </cell>
        </row>
        <row r="32">
          <cell r="D32">
            <v>14201</v>
          </cell>
          <cell r="E32" t="str">
            <v>Cuotas al FOVISSSTE</v>
          </cell>
          <cell r="F32">
            <v>2405000</v>
          </cell>
          <cell r="G32">
            <v>2000000</v>
          </cell>
          <cell r="H32">
            <v>1953447.2799999998</v>
          </cell>
        </row>
        <row r="33">
          <cell r="D33">
            <v>0</v>
          </cell>
          <cell r="E33" t="str">
            <v>APORTACIONES AL SISTEMA PARA EL RETIRO</v>
          </cell>
          <cell r="F33">
            <v>1146749.8</v>
          </cell>
          <cell r="G33">
            <v>1400000</v>
          </cell>
          <cell r="H33">
            <v>1311910.9599999997</v>
          </cell>
        </row>
        <row r="34">
          <cell r="D34">
            <v>14301</v>
          </cell>
          <cell r="E34" t="str">
            <v>Pagas de defunción, pensiones y jubilaciones</v>
          </cell>
          <cell r="F34">
            <v>1146749.8</v>
          </cell>
          <cell r="G34">
            <v>1400000</v>
          </cell>
          <cell r="H34">
            <v>1311910.9599999997</v>
          </cell>
        </row>
        <row r="35">
          <cell r="D35">
            <v>0</v>
          </cell>
          <cell r="E35" t="str">
            <v>OTRAS PRESTACIONES SOCIALES Y ECONOMICAS</v>
          </cell>
          <cell r="F35">
            <v>4742836.7711999975</v>
          </cell>
          <cell r="G35">
            <v>3281874.8</v>
          </cell>
          <cell r="H35">
            <v>3141495.09</v>
          </cell>
        </row>
        <row r="36">
          <cell r="D36">
            <v>0</v>
          </cell>
          <cell r="E36" t="str">
            <v>CUOTAS PARA EL FONDO DE AHORRO Y FONDO DE TRABAJO</v>
          </cell>
          <cell r="F36">
            <v>1396456.97</v>
          </cell>
          <cell r="G36">
            <v>800000</v>
          </cell>
          <cell r="H36">
            <v>781376.09000000008</v>
          </cell>
        </row>
        <row r="37">
          <cell r="D37">
            <v>15101</v>
          </cell>
          <cell r="E37" t="str">
            <v>Aportaciones al fondo de ahorro de los trabajadores</v>
          </cell>
          <cell r="F37">
            <v>1396456.97</v>
          </cell>
          <cell r="G37">
            <v>800000</v>
          </cell>
          <cell r="H37">
            <v>781376.09000000008</v>
          </cell>
        </row>
        <row r="38">
          <cell r="D38">
            <v>0</v>
          </cell>
          <cell r="E38" t="str">
            <v>INDEMNIZACIONES</v>
          </cell>
          <cell r="F38">
            <v>949080.55</v>
          </cell>
          <cell r="G38">
            <v>30000</v>
          </cell>
          <cell r="H38">
            <v>0</v>
          </cell>
        </row>
        <row r="39">
          <cell r="D39">
            <v>15202</v>
          </cell>
          <cell r="E39" t="str">
            <v>Pago de liquidaciones</v>
          </cell>
          <cell r="F39">
            <v>949080.55</v>
          </cell>
          <cell r="G39">
            <v>30000</v>
          </cell>
          <cell r="H39">
            <v>0</v>
          </cell>
        </row>
        <row r="40">
          <cell r="D40">
            <v>0</v>
          </cell>
          <cell r="E40" t="str">
            <v>PRESTACIONES CONTRACTUALES</v>
          </cell>
          <cell r="F40">
            <v>2109146.9911999973</v>
          </cell>
          <cell r="G40">
            <v>2012974.8</v>
          </cell>
          <cell r="H40">
            <v>1942119</v>
          </cell>
        </row>
        <row r="41">
          <cell r="D41">
            <v>15402</v>
          </cell>
          <cell r="E41" t="str">
            <v>Cuotas para el material didactico</v>
          </cell>
          <cell r="F41">
            <v>979994.13119999622</v>
          </cell>
          <cell r="G41">
            <v>850000</v>
          </cell>
          <cell r="H41">
            <v>836112</v>
          </cell>
        </row>
        <row r="42">
          <cell r="D42">
            <v>15409</v>
          </cell>
          <cell r="E42" t="str">
            <v>Bono para la despensa</v>
          </cell>
          <cell r="F42">
            <v>503597</v>
          </cell>
          <cell r="G42">
            <v>6000</v>
          </cell>
          <cell r="H42">
            <v>0</v>
          </cell>
        </row>
        <row r="43">
          <cell r="D43">
            <v>15410</v>
          </cell>
          <cell r="E43" t="str">
            <v>Apoyo para canastilla de maternidad</v>
          </cell>
          <cell r="F43">
            <v>72931.319999999992</v>
          </cell>
          <cell r="G43">
            <v>83952.75</v>
          </cell>
          <cell r="H43">
            <v>79955</v>
          </cell>
        </row>
        <row r="44">
          <cell r="D44">
            <v>15413</v>
          </cell>
          <cell r="E44" t="str">
            <v>Ayuda para guarderia a madres trabajadoras</v>
          </cell>
          <cell r="F44">
            <v>218736.00000000012</v>
          </cell>
          <cell r="G44">
            <v>258022.05</v>
          </cell>
          <cell r="H44">
            <v>224367</v>
          </cell>
        </row>
        <row r="45">
          <cell r="D45">
            <v>15416</v>
          </cell>
          <cell r="E45" t="str">
            <v>Apoyo para utiles escolares</v>
          </cell>
          <cell r="F45">
            <v>41094.419999999875</v>
          </cell>
          <cell r="G45">
            <v>15000</v>
          </cell>
          <cell r="H45">
            <v>0</v>
          </cell>
        </row>
        <row r="46">
          <cell r="D46">
            <v>15419</v>
          </cell>
          <cell r="E46" t="str">
            <v>Ayuda para servicio de transporte</v>
          </cell>
          <cell r="F46">
            <v>292794.12000000081</v>
          </cell>
          <cell r="G46">
            <v>800000</v>
          </cell>
          <cell r="H46">
            <v>801685</v>
          </cell>
        </row>
        <row r="47">
          <cell r="D47">
            <v>0</v>
          </cell>
          <cell r="E47" t="str">
            <v>OTRAS PRESTACIONES SOCIALES Y ECONOMICAS</v>
          </cell>
          <cell r="F47">
            <v>288152.25999999931</v>
          </cell>
          <cell r="G47">
            <v>438900</v>
          </cell>
          <cell r="H47">
            <v>418000</v>
          </cell>
        </row>
        <row r="48">
          <cell r="D48">
            <v>15901</v>
          </cell>
          <cell r="E48" t="str">
            <v>Otras prestaciones</v>
          </cell>
          <cell r="F48">
            <v>288152.25999999931</v>
          </cell>
          <cell r="G48">
            <v>438900</v>
          </cell>
          <cell r="H48">
            <v>418000</v>
          </cell>
        </row>
        <row r="49">
          <cell r="D49">
            <v>0</v>
          </cell>
          <cell r="E49" t="str">
            <v>PAGO DE ESTÍMULOS A SERVIDORES PÚBLICOS</v>
          </cell>
          <cell r="F49">
            <v>7354752.7424000092</v>
          </cell>
          <cell r="G49">
            <v>6600000</v>
          </cell>
          <cell r="H49">
            <v>6541742</v>
          </cell>
        </row>
        <row r="50">
          <cell r="D50">
            <v>0</v>
          </cell>
          <cell r="E50" t="str">
            <v>ESTÍMULOS</v>
          </cell>
          <cell r="F50">
            <v>7354752.7424000092</v>
          </cell>
          <cell r="G50">
            <v>6600000</v>
          </cell>
          <cell r="H50">
            <v>6541742</v>
          </cell>
        </row>
        <row r="51">
          <cell r="D51">
            <v>17102</v>
          </cell>
          <cell r="E51" t="str">
            <v>Estimulos al personal</v>
          </cell>
          <cell r="F51">
            <v>7354752.7424000092</v>
          </cell>
          <cell r="G51">
            <v>6600000</v>
          </cell>
          <cell r="H51">
            <v>6541742</v>
          </cell>
        </row>
        <row r="52">
          <cell r="D52">
            <v>0</v>
          </cell>
          <cell r="E52" t="str">
            <v>MATERIALES Y SUMINISTROS</v>
          </cell>
          <cell r="F52">
            <v>5294628</v>
          </cell>
          <cell r="G52">
            <v>3000000</v>
          </cell>
          <cell r="H52">
            <v>2857613</v>
          </cell>
        </row>
        <row r="53">
          <cell r="D53">
            <v>0</v>
          </cell>
          <cell r="E53" t="str">
            <v>MATERIALES DE ADMINISTRACIÓN, EMISIÓN DE DOCUMENTOS Y ARTÍCULOS OFICIALES</v>
          </cell>
          <cell r="F53">
            <v>2513371</v>
          </cell>
          <cell r="G53">
            <v>1052000</v>
          </cell>
          <cell r="H53">
            <v>1179202</v>
          </cell>
        </row>
        <row r="54">
          <cell r="D54">
            <v>0</v>
          </cell>
          <cell r="E54" t="str">
            <v>MATERIALES, UTILES Y EQUIPOS MENORES DE OFICINA</v>
          </cell>
          <cell r="F54">
            <v>340000</v>
          </cell>
          <cell r="G54">
            <v>150000</v>
          </cell>
          <cell r="H54">
            <v>204166</v>
          </cell>
        </row>
        <row r="55">
          <cell r="D55">
            <v>21101</v>
          </cell>
          <cell r="E55" t="str">
            <v>Materiales, utiles y equipos menores de oficina</v>
          </cell>
          <cell r="F55">
            <v>340000</v>
          </cell>
          <cell r="G55">
            <v>150000</v>
          </cell>
          <cell r="H55">
            <v>204166</v>
          </cell>
        </row>
        <row r="56">
          <cell r="D56">
            <v>0</v>
          </cell>
          <cell r="E56" t="str">
            <v>MATERIALESY UTILES DE IMPRESIÓN Y REPRODUCCION</v>
          </cell>
          <cell r="F56">
            <v>200000</v>
          </cell>
          <cell r="G56">
            <v>100000</v>
          </cell>
          <cell r="H56">
            <v>137875</v>
          </cell>
        </row>
        <row r="57">
          <cell r="D57">
            <v>21201</v>
          </cell>
          <cell r="E57" t="str">
            <v>Materiales y utiles de impresión y reproducción</v>
          </cell>
          <cell r="F57">
            <v>200000</v>
          </cell>
          <cell r="G57">
            <v>100000</v>
          </cell>
          <cell r="H57">
            <v>137875</v>
          </cell>
        </row>
        <row r="58">
          <cell r="D58">
            <v>0</v>
          </cell>
          <cell r="E58" t="str">
            <v>MATERIALES, UTILES Y EQUIPOS MENORES DE TECNOLOGIA DE LA INFORMACION Y COMUNICACION</v>
          </cell>
          <cell r="F58">
            <v>454217</v>
          </cell>
          <cell r="G58">
            <v>14000</v>
          </cell>
          <cell r="H58">
            <v>14405</v>
          </cell>
        </row>
        <row r="59">
          <cell r="D59">
            <v>21401</v>
          </cell>
          <cell r="E59" t="str">
            <v>Materiales y utiles para el procesamiento de equipos y bienes informaticos</v>
          </cell>
          <cell r="F59">
            <v>454217</v>
          </cell>
          <cell r="G59">
            <v>14000</v>
          </cell>
          <cell r="H59">
            <v>14405</v>
          </cell>
        </row>
        <row r="60">
          <cell r="D60">
            <v>0</v>
          </cell>
          <cell r="E60" t="str">
            <v>MATERIAL IMPRESO é INFORMACION DIGITAL</v>
          </cell>
          <cell r="F60">
            <v>729154</v>
          </cell>
          <cell r="G60">
            <v>30000</v>
          </cell>
          <cell r="H60">
            <v>0</v>
          </cell>
        </row>
        <row r="61">
          <cell r="D61">
            <v>21501</v>
          </cell>
          <cell r="E61" t="str">
            <v>Material de información</v>
          </cell>
          <cell r="F61">
            <v>729154</v>
          </cell>
          <cell r="G61">
            <v>30000</v>
          </cell>
          <cell r="H61">
            <v>0</v>
          </cell>
        </row>
        <row r="62">
          <cell r="D62">
            <v>0</v>
          </cell>
          <cell r="E62" t="str">
            <v>MATERIAL DE LIMPIEZA</v>
          </cell>
          <cell r="F62">
            <v>580000</v>
          </cell>
          <cell r="G62">
            <v>580000</v>
          </cell>
          <cell r="H62">
            <v>625289</v>
          </cell>
        </row>
        <row r="63">
          <cell r="D63">
            <v>21601</v>
          </cell>
          <cell r="E63" t="str">
            <v>Material de limpieza</v>
          </cell>
          <cell r="F63">
            <v>580000</v>
          </cell>
          <cell r="G63">
            <v>580000</v>
          </cell>
          <cell r="H63">
            <v>625289</v>
          </cell>
        </row>
        <row r="64">
          <cell r="D64">
            <v>0</v>
          </cell>
          <cell r="E64" t="str">
            <v>MATERIALES Y UTILES DE ENSEÑANZA</v>
          </cell>
          <cell r="F64">
            <v>180000</v>
          </cell>
          <cell r="G64">
            <v>150000</v>
          </cell>
          <cell r="H64">
            <v>168530</v>
          </cell>
        </row>
        <row r="65">
          <cell r="D65">
            <v>21701</v>
          </cell>
          <cell r="E65" t="str">
            <v>Materiales educativos</v>
          </cell>
          <cell r="F65">
            <v>180000</v>
          </cell>
          <cell r="G65">
            <v>150000</v>
          </cell>
          <cell r="H65">
            <v>168530</v>
          </cell>
        </row>
        <row r="66">
          <cell r="D66">
            <v>0</v>
          </cell>
          <cell r="E66" t="str">
            <v>MATERIALES PARA  EL REGISTRO é IDENTIFICACION DE BIENES Y PERSONAS</v>
          </cell>
          <cell r="F66">
            <v>30000</v>
          </cell>
          <cell r="G66">
            <v>28000</v>
          </cell>
          <cell r="H66">
            <v>28937</v>
          </cell>
        </row>
        <row r="67">
          <cell r="D67">
            <v>21801</v>
          </cell>
          <cell r="E67" t="str">
            <v>Placas, engomados, calcomanias y hologramas</v>
          </cell>
          <cell r="F67">
            <v>30000</v>
          </cell>
          <cell r="G67">
            <v>28000</v>
          </cell>
          <cell r="H67">
            <v>28937</v>
          </cell>
        </row>
        <row r="68">
          <cell r="D68">
            <v>0</v>
          </cell>
          <cell r="E68" t="str">
            <v>ALIMENTOS Y UTENSILIOS</v>
          </cell>
          <cell r="F68">
            <v>275000</v>
          </cell>
          <cell r="G68">
            <v>275000</v>
          </cell>
          <cell r="H68">
            <v>317929</v>
          </cell>
        </row>
        <row r="69">
          <cell r="D69">
            <v>0</v>
          </cell>
          <cell r="E69" t="str">
            <v>PRODUCTOS ALIMENTICIOS PARA PERSONAS</v>
          </cell>
          <cell r="F69">
            <v>275000</v>
          </cell>
          <cell r="G69">
            <v>275000</v>
          </cell>
          <cell r="H69">
            <v>317929</v>
          </cell>
        </row>
        <row r="70">
          <cell r="D70">
            <v>22101</v>
          </cell>
          <cell r="E70" t="str">
            <v>Productos alimenticios para personas en instalaciones</v>
          </cell>
          <cell r="F70">
            <v>275000</v>
          </cell>
          <cell r="G70">
            <v>275000</v>
          </cell>
          <cell r="H70">
            <v>317929</v>
          </cell>
        </row>
        <row r="71">
          <cell r="D71">
            <v>0</v>
          </cell>
          <cell r="E71" t="str">
            <v>MATERIALES Y ARTÍCULOS DE CONSTRUCCION Y DE REPARACIÓN</v>
          </cell>
          <cell r="F71">
            <v>386580</v>
          </cell>
          <cell r="G71">
            <v>371580</v>
          </cell>
          <cell r="H71">
            <v>422406</v>
          </cell>
        </row>
        <row r="72">
          <cell r="D72">
            <v>0</v>
          </cell>
          <cell r="E72" t="str">
            <v>MATERIAL ELECTRICO Y ELECTRONICO</v>
          </cell>
          <cell r="F72">
            <v>271580</v>
          </cell>
          <cell r="G72">
            <v>271580</v>
          </cell>
          <cell r="H72">
            <v>292879</v>
          </cell>
        </row>
        <row r="73">
          <cell r="D73">
            <v>24601</v>
          </cell>
          <cell r="E73" t="str">
            <v>Material electrico y electrónico</v>
          </cell>
          <cell r="F73">
            <v>271580</v>
          </cell>
          <cell r="G73">
            <v>271580</v>
          </cell>
          <cell r="H73">
            <v>292879</v>
          </cell>
        </row>
        <row r="74">
          <cell r="D74">
            <v>0</v>
          </cell>
          <cell r="E74" t="str">
            <v>OTROS MATERIALES Y ARTICULOS DE CONSTRUCCION Y REPARACION</v>
          </cell>
          <cell r="F74">
            <v>115000</v>
          </cell>
          <cell r="G74">
            <v>100000</v>
          </cell>
          <cell r="H74">
            <v>129527</v>
          </cell>
        </row>
        <row r="75">
          <cell r="D75">
            <v>24901</v>
          </cell>
          <cell r="E75" t="str">
            <v>Otros materiales y articulos de construccion y reparacion</v>
          </cell>
          <cell r="F75">
            <v>115000</v>
          </cell>
          <cell r="G75">
            <v>100000</v>
          </cell>
          <cell r="H75">
            <v>129527</v>
          </cell>
        </row>
        <row r="76">
          <cell r="D76">
            <v>0</v>
          </cell>
          <cell r="E76" t="str">
            <v>PRODUCTOS QUIMICOS, FARMACEUTICOS Y DE LABORATORIO</v>
          </cell>
          <cell r="F76">
            <v>49500</v>
          </cell>
          <cell r="G76">
            <v>27200</v>
          </cell>
          <cell r="H76">
            <v>63125</v>
          </cell>
        </row>
        <row r="77">
          <cell r="D77">
            <v>0</v>
          </cell>
          <cell r="E77" t="str">
            <v>MEDICINAS Y PRODUCTOS FARMACEUTICOS</v>
          </cell>
          <cell r="F77">
            <v>6200</v>
          </cell>
          <cell r="G77">
            <v>6200</v>
          </cell>
          <cell r="H77">
            <v>34388</v>
          </cell>
        </row>
        <row r="78">
          <cell r="D78">
            <v>25301</v>
          </cell>
          <cell r="E78" t="str">
            <v>Medicinas y productos farmaceuticos</v>
          </cell>
          <cell r="F78">
            <v>6200</v>
          </cell>
          <cell r="G78">
            <v>6200</v>
          </cell>
          <cell r="H78">
            <v>34388</v>
          </cell>
        </row>
        <row r="79">
          <cell r="D79">
            <v>0</v>
          </cell>
          <cell r="E79" t="str">
            <v>MATERIALES, ACCESORIOS Y SUMINISTROS MEDICOS</v>
          </cell>
          <cell r="F79">
            <v>8300</v>
          </cell>
          <cell r="G79">
            <v>1000</v>
          </cell>
          <cell r="H79">
            <v>0</v>
          </cell>
        </row>
        <row r="80">
          <cell r="D80">
            <v>25401</v>
          </cell>
          <cell r="E80" t="str">
            <v>Materiales, accesorios y suministros medicos</v>
          </cell>
          <cell r="F80">
            <v>8300</v>
          </cell>
          <cell r="G80">
            <v>1000</v>
          </cell>
          <cell r="H80">
            <v>0</v>
          </cell>
        </row>
        <row r="81">
          <cell r="D81">
            <v>0</v>
          </cell>
          <cell r="E81" t="str">
            <v>MATERIALES, ACCESORIOS Y SUMINISTROS DE LABORATORIO</v>
          </cell>
          <cell r="F81">
            <v>35000</v>
          </cell>
          <cell r="G81">
            <v>20000</v>
          </cell>
          <cell r="H81">
            <v>28737</v>
          </cell>
        </row>
        <row r="82">
          <cell r="D82">
            <v>25501</v>
          </cell>
          <cell r="E82" t="str">
            <v>Materiales, accesorios y suministros de laboratorio</v>
          </cell>
          <cell r="F82">
            <v>35000</v>
          </cell>
          <cell r="G82">
            <v>20000</v>
          </cell>
          <cell r="H82">
            <v>28737</v>
          </cell>
        </row>
        <row r="83">
          <cell r="D83">
            <v>0</v>
          </cell>
          <cell r="E83" t="str">
            <v>COMBUSTIBLES, LUBRICANTES Y ADITIVOS</v>
          </cell>
          <cell r="F83">
            <v>570000</v>
          </cell>
          <cell r="G83">
            <v>396800</v>
          </cell>
          <cell r="H83">
            <v>396314</v>
          </cell>
        </row>
        <row r="84">
          <cell r="D84">
            <v>0</v>
          </cell>
          <cell r="E84" t="str">
            <v>COMBUSTIBLES, LUBRICANTES Y ADITIVOS</v>
          </cell>
          <cell r="F84">
            <v>570000</v>
          </cell>
          <cell r="G84">
            <v>396800</v>
          </cell>
          <cell r="H84">
            <v>396314</v>
          </cell>
        </row>
        <row r="85">
          <cell r="D85">
            <v>26101</v>
          </cell>
          <cell r="E85" t="str">
            <v>Combustibles</v>
          </cell>
          <cell r="F85">
            <v>550000</v>
          </cell>
          <cell r="G85">
            <v>396000</v>
          </cell>
          <cell r="H85">
            <v>396314</v>
          </cell>
        </row>
        <row r="86">
          <cell r="D86">
            <v>26102</v>
          </cell>
          <cell r="E86" t="str">
            <v>Lubricantes y aditivos</v>
          </cell>
          <cell r="F86">
            <v>20000</v>
          </cell>
          <cell r="G86">
            <v>800</v>
          </cell>
          <cell r="H86">
            <v>0</v>
          </cell>
        </row>
        <row r="87">
          <cell r="D87">
            <v>0</v>
          </cell>
          <cell r="E87" t="str">
            <v>VESTUARIOS, BLANCOS, PRENDAS DE PROTECCION Y ARTICULOS DEPORTIVOS</v>
          </cell>
          <cell r="F87">
            <v>1080000</v>
          </cell>
          <cell r="G87">
            <v>676420</v>
          </cell>
          <cell r="H87">
            <v>226327</v>
          </cell>
        </row>
        <row r="88">
          <cell r="D88">
            <v>0</v>
          </cell>
          <cell r="E88" t="str">
            <v>VESTUARIOS Y UNIFOMES</v>
          </cell>
          <cell r="F88">
            <v>280000</v>
          </cell>
          <cell r="G88">
            <v>200000</v>
          </cell>
          <cell r="H88">
            <v>208123</v>
          </cell>
        </row>
        <row r="89">
          <cell r="D89">
            <v>27101</v>
          </cell>
          <cell r="E89" t="str">
            <v>Vestuarios y uniformes</v>
          </cell>
          <cell r="F89">
            <v>280000</v>
          </cell>
          <cell r="G89">
            <v>200000</v>
          </cell>
          <cell r="H89">
            <v>208123</v>
          </cell>
        </row>
        <row r="90">
          <cell r="D90">
            <v>0</v>
          </cell>
          <cell r="E90" t="str">
            <v>ARTÍCULOS DEPORTIVOS</v>
          </cell>
          <cell r="F90">
            <v>800000</v>
          </cell>
          <cell r="G90">
            <v>476420</v>
          </cell>
          <cell r="H90">
            <v>18204</v>
          </cell>
        </row>
        <row r="91">
          <cell r="D91">
            <v>27301</v>
          </cell>
          <cell r="E91" t="str">
            <v>Articulos deportivos</v>
          </cell>
          <cell r="F91">
            <v>800000</v>
          </cell>
          <cell r="G91">
            <v>476420</v>
          </cell>
          <cell r="H91">
            <v>18204</v>
          </cell>
        </row>
        <row r="92">
          <cell r="D92">
            <v>0</v>
          </cell>
          <cell r="E92" t="str">
            <v>HERRAMIENTAS, REFACCIONES Y ACCESORIOS MENORES</v>
          </cell>
          <cell r="F92">
            <v>420177</v>
          </cell>
          <cell r="G92">
            <v>201000</v>
          </cell>
          <cell r="H92">
            <v>252310</v>
          </cell>
        </row>
        <row r="93">
          <cell r="D93">
            <v>0</v>
          </cell>
          <cell r="E93" t="str">
            <v>HERRAMIENTAS MENORES</v>
          </cell>
          <cell r="F93">
            <v>26833</v>
          </cell>
          <cell r="G93">
            <v>6000</v>
          </cell>
          <cell r="H93">
            <v>0</v>
          </cell>
        </row>
        <row r="94">
          <cell r="D94">
            <v>29101</v>
          </cell>
          <cell r="E94" t="str">
            <v>Herramientas menores</v>
          </cell>
          <cell r="F94">
            <v>26833</v>
          </cell>
          <cell r="G94">
            <v>6000</v>
          </cell>
          <cell r="H94">
            <v>0</v>
          </cell>
        </row>
        <row r="95">
          <cell r="D95">
            <v>0</v>
          </cell>
          <cell r="E95" t="str">
            <v>REFACCIONES Y ACCESIORIOS MENORES DE EDIFICIOS</v>
          </cell>
          <cell r="F95">
            <v>245000</v>
          </cell>
          <cell r="G95">
            <v>45000</v>
          </cell>
          <cell r="H95">
            <v>48589</v>
          </cell>
        </row>
        <row r="96">
          <cell r="D96">
            <v>29201</v>
          </cell>
          <cell r="E96" t="str">
            <v>Refacciones y accesorios menores de edificios</v>
          </cell>
          <cell r="F96">
            <v>245000</v>
          </cell>
          <cell r="G96">
            <v>45000</v>
          </cell>
          <cell r="H96">
            <v>48589</v>
          </cell>
        </row>
        <row r="97">
          <cell r="D97">
            <v>0</v>
          </cell>
          <cell r="E97" t="str">
            <v>REFACIONES Y ACCESORIOS MENORES DE EQUIPO DE CÓMPUTO Y TECNOLÓGIAS DE LA INFORMACIÓN</v>
          </cell>
          <cell r="F97">
            <v>148344</v>
          </cell>
          <cell r="G97">
            <v>150000</v>
          </cell>
          <cell r="H97">
            <v>203721</v>
          </cell>
        </row>
        <row r="98">
          <cell r="D98">
            <v>29401</v>
          </cell>
          <cell r="E98" t="str">
            <v>Refacciones y accesorios menores de equipo de cómputo y tecnologías de la información</v>
          </cell>
          <cell r="F98">
            <v>148344</v>
          </cell>
          <cell r="G98">
            <v>150000</v>
          </cell>
          <cell r="H98">
            <v>203721</v>
          </cell>
        </row>
        <row r="99">
          <cell r="D99">
            <v>0</v>
          </cell>
          <cell r="E99" t="str">
            <v>SERVICIOS GENERALES</v>
          </cell>
          <cell r="F99">
            <v>27888493</v>
          </cell>
          <cell r="G99">
            <v>13731182</v>
          </cell>
          <cell r="H99">
            <v>24128165</v>
          </cell>
        </row>
        <row r="100">
          <cell r="D100">
            <v>0</v>
          </cell>
          <cell r="E100" t="str">
            <v>SERVICIOS BASICOS</v>
          </cell>
          <cell r="F100">
            <v>4671900</v>
          </cell>
          <cell r="G100">
            <v>2681000</v>
          </cell>
          <cell r="H100">
            <v>3594261</v>
          </cell>
        </row>
        <row r="101">
          <cell r="D101">
            <v>0</v>
          </cell>
          <cell r="E101" t="str">
            <v>ENERGÍA ELÉCTRICA</v>
          </cell>
          <cell r="F101">
            <v>3300000</v>
          </cell>
          <cell r="G101">
            <v>2000000</v>
          </cell>
          <cell r="H101">
            <v>2914465</v>
          </cell>
        </row>
        <row r="102">
          <cell r="D102">
            <v>31102</v>
          </cell>
          <cell r="E102" t="str">
            <v>Energía eléctrica a escuelas</v>
          </cell>
          <cell r="F102">
            <v>3300000</v>
          </cell>
          <cell r="G102">
            <v>2000000</v>
          </cell>
          <cell r="H102">
            <v>2914465</v>
          </cell>
        </row>
        <row r="103">
          <cell r="D103">
            <v>0</v>
          </cell>
          <cell r="E103" t="str">
            <v>GAS</v>
          </cell>
          <cell r="F103">
            <v>60000</v>
          </cell>
          <cell r="G103">
            <v>1000</v>
          </cell>
          <cell r="H103">
            <v>0</v>
          </cell>
        </row>
        <row r="104">
          <cell r="D104">
            <v>31201</v>
          </cell>
          <cell r="E104" t="str">
            <v>Gas</v>
          </cell>
          <cell r="F104">
            <v>60000</v>
          </cell>
          <cell r="G104">
            <v>1000</v>
          </cell>
          <cell r="H104">
            <v>0</v>
          </cell>
        </row>
        <row r="105">
          <cell r="D105">
            <v>0</v>
          </cell>
          <cell r="E105" t="str">
            <v>TELEFONIA TRADICIONAL</v>
          </cell>
          <cell r="F105">
            <v>650000</v>
          </cell>
          <cell r="G105">
            <v>662000</v>
          </cell>
          <cell r="H105">
            <v>679796</v>
          </cell>
        </row>
        <row r="106">
          <cell r="D106">
            <v>31401</v>
          </cell>
          <cell r="E106" t="str">
            <v>Telefonia tradicional</v>
          </cell>
          <cell r="F106">
            <v>650000</v>
          </cell>
          <cell r="G106">
            <v>662000</v>
          </cell>
          <cell r="H106">
            <v>679796</v>
          </cell>
        </row>
        <row r="107">
          <cell r="D107">
            <v>0</v>
          </cell>
          <cell r="E107" t="str">
            <v>TELEFONIA CELULAR</v>
          </cell>
          <cell r="F107">
            <v>40800</v>
          </cell>
          <cell r="G107">
            <v>18000</v>
          </cell>
          <cell r="H107">
            <v>0</v>
          </cell>
        </row>
        <row r="108">
          <cell r="D108">
            <v>31501</v>
          </cell>
          <cell r="E108" t="str">
            <v>Telefonia celular</v>
          </cell>
          <cell r="F108">
            <v>40800</v>
          </cell>
          <cell r="G108">
            <v>18000</v>
          </cell>
          <cell r="H108">
            <v>0</v>
          </cell>
        </row>
        <row r="109">
          <cell r="D109">
            <v>0</v>
          </cell>
          <cell r="E109" t="str">
            <v>SERVICIOS DE ACCESO DE INTERNET, REDES Y PROCESAMIENTO DE INFORMACIÓN</v>
          </cell>
          <cell r="F109">
            <v>604700</v>
          </cell>
          <cell r="G109">
            <v>0</v>
          </cell>
          <cell r="H109">
            <v>0</v>
          </cell>
        </row>
        <row r="110">
          <cell r="D110">
            <v>31701</v>
          </cell>
          <cell r="E110" t="str">
            <v>Servicios de acceso de internet, redes y procesamiento de información</v>
          </cell>
          <cell r="F110">
            <v>604700</v>
          </cell>
          <cell r="G110">
            <v>0</v>
          </cell>
          <cell r="H110">
            <v>0</v>
          </cell>
        </row>
        <row r="111">
          <cell r="D111">
            <v>0</v>
          </cell>
          <cell r="E111" t="str">
            <v>SERVICIOS POSTALES Y TELEGRÁFICOS</v>
          </cell>
          <cell r="F111">
            <v>16400</v>
          </cell>
          <cell r="G111">
            <v>0</v>
          </cell>
          <cell r="H111">
            <v>0</v>
          </cell>
        </row>
        <row r="112">
          <cell r="D112">
            <v>31801</v>
          </cell>
          <cell r="E112" t="str">
            <v>Servicios postales</v>
          </cell>
          <cell r="F112">
            <v>16400</v>
          </cell>
          <cell r="G112">
            <v>0</v>
          </cell>
          <cell r="H112">
            <v>0</v>
          </cell>
        </row>
        <row r="113">
          <cell r="D113">
            <v>0</v>
          </cell>
          <cell r="E113" t="str">
            <v>SERVICIOS DE ARRENDAMIENTO</v>
          </cell>
          <cell r="F113">
            <v>595000</v>
          </cell>
          <cell r="G113">
            <v>241975</v>
          </cell>
          <cell r="H113">
            <v>513965</v>
          </cell>
        </row>
        <row r="114">
          <cell r="D114">
            <v>0</v>
          </cell>
          <cell r="E114" t="str">
            <v>ARRENDAMIENTO DE MOBILIARIO Y EQUIPO DE ADMINISTRACIÓN, EDUCACIONAL Y RECREATIVO</v>
          </cell>
          <cell r="F114">
            <v>550000</v>
          </cell>
          <cell r="G114">
            <v>100000</v>
          </cell>
          <cell r="H114">
            <v>211495</v>
          </cell>
        </row>
        <row r="115">
          <cell r="D115">
            <v>32301</v>
          </cell>
          <cell r="E115" t="str">
            <v>Arrendamiento de muebles, maquinaria y equipo.</v>
          </cell>
          <cell r="F115">
            <v>550000</v>
          </cell>
          <cell r="G115">
            <v>100000</v>
          </cell>
          <cell r="H115">
            <v>211495</v>
          </cell>
        </row>
        <row r="116">
          <cell r="D116">
            <v>0</v>
          </cell>
          <cell r="E116" t="str">
            <v>ARRENDAMIENTO DE EQUIPO DE TRANSPORTE</v>
          </cell>
          <cell r="F116">
            <v>45000</v>
          </cell>
          <cell r="G116">
            <v>30000</v>
          </cell>
          <cell r="H116">
            <v>191</v>
          </cell>
        </row>
        <row r="117">
          <cell r="D117">
            <v>32501</v>
          </cell>
          <cell r="E117" t="str">
            <v>Arrendamiento de equipo de transporte</v>
          </cell>
          <cell r="F117">
            <v>45000</v>
          </cell>
          <cell r="G117">
            <v>30000</v>
          </cell>
          <cell r="H117">
            <v>191</v>
          </cell>
        </row>
        <row r="118">
          <cell r="D118">
            <v>0</v>
          </cell>
          <cell r="E118" t="str">
            <v>OTROS ARRENDAMIENTOS</v>
          </cell>
          <cell r="F118">
            <v>0</v>
          </cell>
          <cell r="G118">
            <v>111975</v>
          </cell>
          <cell r="H118">
            <v>302279</v>
          </cell>
        </row>
        <row r="119">
          <cell r="D119">
            <v>32901</v>
          </cell>
          <cell r="E119" t="str">
            <v xml:space="preserve">Otros arrendamientos </v>
          </cell>
          <cell r="F119">
            <v>0</v>
          </cell>
          <cell r="G119">
            <v>111975</v>
          </cell>
          <cell r="H119">
            <v>302279</v>
          </cell>
        </row>
        <row r="120">
          <cell r="D120">
            <v>0</v>
          </cell>
          <cell r="E120" t="str">
            <v>SERVICIOS PROFESIONALES, CIENTIFICOS Y TÉCNICOS Y OTROS SERVICIOS</v>
          </cell>
          <cell r="F120">
            <v>11088400</v>
          </cell>
          <cell r="G120">
            <v>2678832</v>
          </cell>
          <cell r="H120">
            <v>12313471</v>
          </cell>
        </row>
        <row r="121">
          <cell r="D121">
            <v>0</v>
          </cell>
          <cell r="E121" t="str">
            <v>SERVICIOS LEGALES, DE CONTABILIDAD, AUDITORIA  Y RELACIONADOS</v>
          </cell>
          <cell r="F121">
            <v>90000</v>
          </cell>
          <cell r="G121">
            <v>0</v>
          </cell>
          <cell r="H121">
            <v>0</v>
          </cell>
        </row>
        <row r="122">
          <cell r="D122">
            <v>33101</v>
          </cell>
          <cell r="E122" t="str">
            <v>Servicios legales, de contabilidad, auditoria y relacionados</v>
          </cell>
          <cell r="F122">
            <v>90000</v>
          </cell>
          <cell r="G122">
            <v>0</v>
          </cell>
          <cell r="H122">
            <v>0</v>
          </cell>
        </row>
        <row r="123">
          <cell r="D123">
            <v>0</v>
          </cell>
          <cell r="E123" t="str">
            <v>SERVICIOS DE CONSULTORIA ADMINISTRATIVA, PROCESOS, TÉCNICA Y  EN TECNÓLOGIA DE LA INFORMACIÓN</v>
          </cell>
          <cell r="F123">
            <v>355000</v>
          </cell>
          <cell r="G123">
            <v>307400</v>
          </cell>
          <cell r="H123">
            <v>107827</v>
          </cell>
        </row>
        <row r="124">
          <cell r="D124">
            <v>33301</v>
          </cell>
          <cell r="E124" t="str">
            <v>Servicios de informatica</v>
          </cell>
          <cell r="F124">
            <v>300000</v>
          </cell>
          <cell r="G124">
            <v>80000</v>
          </cell>
          <cell r="H124">
            <v>106527</v>
          </cell>
        </row>
        <row r="125">
          <cell r="D125">
            <v>33302</v>
          </cell>
          <cell r="E125" t="str">
            <v>Servicios de consultoria</v>
          </cell>
          <cell r="F125">
            <v>55000</v>
          </cell>
          <cell r="G125">
            <v>227400</v>
          </cell>
          <cell r="H125">
            <v>1300</v>
          </cell>
        </row>
        <row r="126">
          <cell r="D126">
            <v>0</v>
          </cell>
          <cell r="E126" t="str">
            <v>SERVICIOS DE CAPACITACION</v>
          </cell>
          <cell r="F126">
            <v>9000000</v>
          </cell>
          <cell r="G126">
            <v>1371432</v>
          </cell>
          <cell r="H126">
            <v>10841425</v>
          </cell>
        </row>
        <row r="127">
          <cell r="D127">
            <v>33401</v>
          </cell>
          <cell r="E127" t="str">
            <v>Servicios de capacitacion</v>
          </cell>
          <cell r="F127">
            <v>9000000</v>
          </cell>
          <cell r="G127">
            <v>1371432</v>
          </cell>
          <cell r="H127">
            <v>10841425</v>
          </cell>
        </row>
        <row r="128">
          <cell r="D128">
            <v>0</v>
          </cell>
          <cell r="E128" t="str">
            <v>SERVICIOS DE INVESTIGACION CIENTIFICA Y DESARROLLO</v>
          </cell>
          <cell r="F128">
            <v>643400</v>
          </cell>
          <cell r="G128">
            <v>0</v>
          </cell>
          <cell r="H128">
            <v>0</v>
          </cell>
        </row>
        <row r="129">
          <cell r="D129">
            <v>33501</v>
          </cell>
          <cell r="E129" t="str">
            <v>Estudios é investigaciones</v>
          </cell>
          <cell r="F129">
            <v>643400</v>
          </cell>
          <cell r="G129">
            <v>0</v>
          </cell>
          <cell r="H129">
            <v>0</v>
          </cell>
        </row>
        <row r="130">
          <cell r="D130">
            <v>0</v>
          </cell>
          <cell r="E130" t="str">
            <v>SERVICIO DE APOYO ADMINISTRATIVO, TRADUCCIÓN, FOTOCOPIADO É IMPRESIÓN</v>
          </cell>
          <cell r="F130">
            <v>150000</v>
          </cell>
          <cell r="G130">
            <v>150000</v>
          </cell>
          <cell r="H130">
            <v>278923</v>
          </cell>
        </row>
        <row r="131">
          <cell r="D131">
            <v>33603</v>
          </cell>
          <cell r="E131" t="str">
            <v>Impresiones y publicaciones oficiales</v>
          </cell>
          <cell r="F131">
            <v>150000</v>
          </cell>
          <cell r="G131">
            <v>150000</v>
          </cell>
          <cell r="H131">
            <v>278923</v>
          </cell>
        </row>
        <row r="132">
          <cell r="D132">
            <v>0</v>
          </cell>
          <cell r="E132" t="str">
            <v>SERVICIO DE VIGILANCIA</v>
          </cell>
          <cell r="F132">
            <v>850000</v>
          </cell>
          <cell r="G132">
            <v>850000</v>
          </cell>
          <cell r="H132">
            <v>1085296</v>
          </cell>
        </row>
        <row r="133">
          <cell r="D133">
            <v>33801</v>
          </cell>
          <cell r="E133" t="str">
            <v>Servicios de vigilancia</v>
          </cell>
          <cell r="F133">
            <v>850000</v>
          </cell>
          <cell r="G133">
            <v>850000</v>
          </cell>
          <cell r="H133">
            <v>1085296</v>
          </cell>
        </row>
        <row r="134">
          <cell r="D134">
            <v>0</v>
          </cell>
          <cell r="E134" t="str">
            <v>SERVICIOS FINANCIEROS, BANCARIOS Y COMERCIALES</v>
          </cell>
          <cell r="F134">
            <v>1003000</v>
          </cell>
          <cell r="G134">
            <v>875000</v>
          </cell>
          <cell r="H134">
            <v>755796</v>
          </cell>
        </row>
        <row r="135">
          <cell r="D135">
            <v>0</v>
          </cell>
          <cell r="E135" t="str">
            <v>SERVICIOS FINANCIEROS Y BANCARIOS</v>
          </cell>
          <cell r="F135">
            <v>200000</v>
          </cell>
          <cell r="G135">
            <v>110000</v>
          </cell>
          <cell r="H135">
            <v>192528</v>
          </cell>
        </row>
        <row r="136">
          <cell r="D136">
            <v>34101</v>
          </cell>
          <cell r="E136" t="str">
            <v>Servicios financieros y bancarios</v>
          </cell>
          <cell r="F136">
            <v>200000</v>
          </cell>
          <cell r="G136">
            <v>110000</v>
          </cell>
          <cell r="H136">
            <v>192528</v>
          </cell>
        </row>
        <row r="137">
          <cell r="D137">
            <v>0</v>
          </cell>
          <cell r="E137" t="str">
            <v>SEGURO DE BIENES PATRIMONIALES</v>
          </cell>
          <cell r="F137">
            <v>765000</v>
          </cell>
          <cell r="G137">
            <v>765000</v>
          </cell>
          <cell r="H137">
            <v>504650</v>
          </cell>
        </row>
        <row r="138">
          <cell r="D138">
            <v>34501</v>
          </cell>
          <cell r="E138" t="str">
            <v>Seguro de bienes patrimoniales</v>
          </cell>
          <cell r="F138">
            <v>765000</v>
          </cell>
          <cell r="G138">
            <v>765000</v>
          </cell>
          <cell r="H138">
            <v>504650</v>
          </cell>
        </row>
        <row r="139">
          <cell r="D139">
            <v>0</v>
          </cell>
          <cell r="E139" t="str">
            <v>ALMACENAJE, ENVASE Y EMBALAJE</v>
          </cell>
          <cell r="F139">
            <v>38000</v>
          </cell>
          <cell r="G139">
            <v>0</v>
          </cell>
          <cell r="H139">
            <v>58618</v>
          </cell>
        </row>
        <row r="140">
          <cell r="D140">
            <v>34601</v>
          </cell>
          <cell r="E140" t="str">
            <v>Almacenaje, envase y embalaje</v>
          </cell>
          <cell r="F140">
            <v>38000</v>
          </cell>
          <cell r="G140">
            <v>0</v>
          </cell>
          <cell r="H140">
            <v>58618</v>
          </cell>
        </row>
        <row r="141">
          <cell r="D141">
            <v>0</v>
          </cell>
          <cell r="E141" t="str">
            <v>SERVICIOS DE INSTALACION, REPARACION, MANTENIMIENTO Y CONSERVACION</v>
          </cell>
          <cell r="F141">
            <v>6457203</v>
          </cell>
          <cell r="G141">
            <v>4594375</v>
          </cell>
          <cell r="H141">
            <v>3872922</v>
          </cell>
        </row>
        <row r="142">
          <cell r="D142">
            <v>0</v>
          </cell>
          <cell r="E142" t="str">
            <v>CONSERVACIÓN Y MANTENIMIENTO MENOR DE INMUEBLES</v>
          </cell>
          <cell r="F142">
            <v>2000000</v>
          </cell>
          <cell r="G142">
            <v>500000</v>
          </cell>
          <cell r="H142">
            <v>154899</v>
          </cell>
        </row>
        <row r="143">
          <cell r="D143">
            <v>35101</v>
          </cell>
          <cell r="E143" t="str">
            <v>Mantenimiento y conservacion de inmuebles</v>
          </cell>
          <cell r="F143">
            <v>2000000</v>
          </cell>
          <cell r="G143">
            <v>500000</v>
          </cell>
          <cell r="H143">
            <v>154899</v>
          </cell>
        </row>
        <row r="144">
          <cell r="D144">
            <v>0</v>
          </cell>
          <cell r="E144" t="str">
            <v>INSTALACIÓN, REPARACIÓN Y MANTENIMIENTO DE MOBILIARIO Y EQUIPO DE ADMINISTRACIÓN, EDUCACIONAL Y RECRATIVO</v>
          </cell>
          <cell r="F144">
            <v>500000</v>
          </cell>
          <cell r="G144">
            <v>489975</v>
          </cell>
          <cell r="H144">
            <v>489975</v>
          </cell>
        </row>
        <row r="145">
          <cell r="D145">
            <v>35201</v>
          </cell>
          <cell r="E145" t="str">
            <v>Mantenimiento y conservación de mobiliario y equipo</v>
          </cell>
          <cell r="F145">
            <v>500000</v>
          </cell>
          <cell r="G145">
            <v>489975</v>
          </cell>
          <cell r="H145">
            <v>489975</v>
          </cell>
        </row>
        <row r="146">
          <cell r="D146">
            <v>0</v>
          </cell>
          <cell r="E146" t="str">
            <v>INSTALACIÓN, REPARACIÓN Y MANTENIMIENTO DE MOBILIARIO Y EQUIPO DE CÓMPUTO Y TECNOLOGÍA  DE LA INFORMACIÓN</v>
          </cell>
          <cell r="F146">
            <v>357203</v>
          </cell>
          <cell r="G146">
            <v>278000</v>
          </cell>
          <cell r="H146">
            <v>54607</v>
          </cell>
        </row>
        <row r="147">
          <cell r="D147">
            <v>35302</v>
          </cell>
          <cell r="E147" t="str">
            <v>Mantenimiento y conservación de bienes informaticos</v>
          </cell>
          <cell r="F147">
            <v>357203</v>
          </cell>
          <cell r="G147">
            <v>278000</v>
          </cell>
          <cell r="H147">
            <v>54607</v>
          </cell>
        </row>
        <row r="148">
          <cell r="D148">
            <v>0</v>
          </cell>
          <cell r="E148" t="str">
            <v>REPARACIÓN Y MANTENIMIENTO DE EQUIPO DE TRANSPORTE</v>
          </cell>
          <cell r="F148">
            <v>245000</v>
          </cell>
          <cell r="G148">
            <v>300000</v>
          </cell>
          <cell r="H148">
            <v>315635</v>
          </cell>
        </row>
        <row r="149">
          <cell r="D149">
            <v>35501</v>
          </cell>
          <cell r="E149" t="str">
            <v>Reparación y mantenimiento de equipo de transporte</v>
          </cell>
          <cell r="F149">
            <v>245000</v>
          </cell>
          <cell r="G149">
            <v>300000</v>
          </cell>
          <cell r="H149">
            <v>315635</v>
          </cell>
        </row>
        <row r="150">
          <cell r="D150">
            <v>0</v>
          </cell>
          <cell r="E150" t="str">
            <v>INSTALACIÓN, REPARACIÓN Y MANTENIMIENTO DE MAQUINARIA, OTROS EUIPOS Y HERRAMIENTAS</v>
          </cell>
          <cell r="F150">
            <v>275000</v>
          </cell>
          <cell r="G150">
            <v>200000</v>
          </cell>
          <cell r="H150">
            <v>202825</v>
          </cell>
        </row>
        <row r="151">
          <cell r="D151">
            <v>35701</v>
          </cell>
          <cell r="E151" t="str">
            <v>Mantenimiento y conservacion de maquinaria y equipo</v>
          </cell>
          <cell r="F151">
            <v>275000</v>
          </cell>
          <cell r="G151">
            <v>200000</v>
          </cell>
          <cell r="H151">
            <v>202825</v>
          </cell>
        </row>
        <row r="152">
          <cell r="D152">
            <v>0</v>
          </cell>
          <cell r="E152" t="str">
            <v>SERVICIO DE LIMPIEZA Y MANEJO DE DESECHOS</v>
          </cell>
          <cell r="F152">
            <v>2500000</v>
          </cell>
          <cell r="G152">
            <v>2200000</v>
          </cell>
          <cell r="H152">
            <v>2055261</v>
          </cell>
        </row>
        <row r="153">
          <cell r="D153">
            <v>35801</v>
          </cell>
          <cell r="E153" t="str">
            <v>Servicios de limpieza y manejo de desechos</v>
          </cell>
          <cell r="F153">
            <v>2500000</v>
          </cell>
          <cell r="G153">
            <v>2200000</v>
          </cell>
          <cell r="H153">
            <v>2055261</v>
          </cell>
        </row>
        <row r="154">
          <cell r="D154">
            <v>0</v>
          </cell>
          <cell r="E154" t="str">
            <v>SERVICIO DE JARDINERIA Y FUMIGACIÓN</v>
          </cell>
          <cell r="F154">
            <v>580000</v>
          </cell>
          <cell r="G154">
            <v>626400</v>
          </cell>
          <cell r="H154">
            <v>599720</v>
          </cell>
        </row>
        <row r="155">
          <cell r="D155">
            <v>35901</v>
          </cell>
          <cell r="E155" t="str">
            <v>Servicios de Jardineria y fumigación</v>
          </cell>
          <cell r="F155">
            <v>580000</v>
          </cell>
          <cell r="G155">
            <v>626400</v>
          </cell>
          <cell r="H155">
            <v>599720</v>
          </cell>
        </row>
        <row r="156">
          <cell r="D156">
            <v>0</v>
          </cell>
          <cell r="E156" t="str">
            <v>SERVICIOS DE COMUNICACIÓN SOCIAL Y PUBLICIDAD</v>
          </cell>
          <cell r="F156">
            <v>730000</v>
          </cell>
          <cell r="G156">
            <v>310000</v>
          </cell>
          <cell r="H156">
            <v>548826</v>
          </cell>
        </row>
        <row r="157">
          <cell r="D157">
            <v>0</v>
          </cell>
          <cell r="E157" t="str">
            <v>DIFUSIÓN POR RADIO, TELEVISIÓN Y OTROS MEDIOS DE MENSAJES SOBRE PROGRAMAS Y ACTIVIDADES GUBERNAMENTALES</v>
          </cell>
          <cell r="F157">
            <v>110000</v>
          </cell>
          <cell r="G157">
            <v>110000</v>
          </cell>
          <cell r="H157">
            <v>259171</v>
          </cell>
        </row>
        <row r="158">
          <cell r="D158">
            <v>36101</v>
          </cell>
          <cell r="E158" t="str">
            <v>Difusión por radio, televisión y otros medios de mensajes sobre programas y actividades gubernamentales</v>
          </cell>
          <cell r="F158">
            <v>110000</v>
          </cell>
          <cell r="G158">
            <v>110000</v>
          </cell>
          <cell r="H158">
            <v>259171</v>
          </cell>
        </row>
        <row r="159">
          <cell r="D159">
            <v>0</v>
          </cell>
          <cell r="E159" t="str">
            <v>DIFUSIÓN POR RADIO, TELEVISÓN Y OTROS MEDIOS DE MENSAJES SOBRE COMERCIALES PARA PROMOVER LA VENTA DE BIENES O SERVICIOS</v>
          </cell>
          <cell r="F159">
            <v>320000</v>
          </cell>
          <cell r="G159">
            <v>200000</v>
          </cell>
          <cell r="H159">
            <v>289655</v>
          </cell>
        </row>
        <row r="160">
          <cell r="D160">
            <v>36201</v>
          </cell>
          <cell r="E160" t="str">
            <v>Difusión por radio, televisión y otros medios de mensajes sobre comerciales para promover la venta de productos ó servicios</v>
          </cell>
          <cell r="F160">
            <v>320000</v>
          </cell>
          <cell r="G160">
            <v>200000</v>
          </cell>
          <cell r="H160">
            <v>289655</v>
          </cell>
        </row>
        <row r="161">
          <cell r="D161">
            <v>0</v>
          </cell>
          <cell r="E161" t="str">
            <v>SERVICIOS DE CREATIVIDAD, PREPRODUCCION DE PUBLICIDAD, EXCEPTO INTERNET</v>
          </cell>
          <cell r="F161">
            <v>300000</v>
          </cell>
          <cell r="G161">
            <v>0</v>
          </cell>
          <cell r="H161">
            <v>0</v>
          </cell>
        </row>
        <row r="162">
          <cell r="D162">
            <v>36301</v>
          </cell>
          <cell r="E162" t="str">
            <v>Servicios de creatividad, preproducción de publicidad, excepto internet</v>
          </cell>
          <cell r="F162">
            <v>300000</v>
          </cell>
          <cell r="G162">
            <v>0</v>
          </cell>
          <cell r="H162">
            <v>0</v>
          </cell>
        </row>
        <row r="163">
          <cell r="D163">
            <v>0</v>
          </cell>
          <cell r="E163" t="str">
            <v>SERVICIOS DE TRASLADO Y VIATICOS</v>
          </cell>
          <cell r="F163">
            <v>2442990</v>
          </cell>
          <cell r="G163">
            <v>1540000</v>
          </cell>
          <cell r="H163">
            <v>1668309</v>
          </cell>
        </row>
        <row r="164">
          <cell r="D164">
            <v>0</v>
          </cell>
          <cell r="E164" t="str">
            <v>PASAJES AÉREOS</v>
          </cell>
          <cell r="F164">
            <v>1100000</v>
          </cell>
          <cell r="G164">
            <v>1000000</v>
          </cell>
          <cell r="H164">
            <v>1079109</v>
          </cell>
        </row>
        <row r="165">
          <cell r="D165">
            <v>37101</v>
          </cell>
          <cell r="E165" t="str">
            <v>Pasajes aéreos</v>
          </cell>
          <cell r="F165">
            <v>1100000</v>
          </cell>
          <cell r="G165">
            <v>1000000</v>
          </cell>
          <cell r="H165">
            <v>1079109</v>
          </cell>
        </row>
        <row r="166">
          <cell r="D166">
            <v>0</v>
          </cell>
          <cell r="E166" t="str">
            <v xml:space="preserve">PASAJES TERRESTRES   </v>
          </cell>
          <cell r="F166">
            <v>399200</v>
          </cell>
          <cell r="G166">
            <v>0</v>
          </cell>
          <cell r="H166">
            <v>0</v>
          </cell>
        </row>
        <row r="167">
          <cell r="D167">
            <v>37201</v>
          </cell>
          <cell r="E167" t="str">
            <v>Pasajes terrestres nacionales para labores en campo y de supervision</v>
          </cell>
          <cell r="F167">
            <v>399200</v>
          </cell>
          <cell r="G167">
            <v>0</v>
          </cell>
          <cell r="H167">
            <v>0</v>
          </cell>
        </row>
        <row r="168">
          <cell r="D168">
            <v>0</v>
          </cell>
          <cell r="E168" t="str">
            <v>VIÁTICOS EN EL PAÍS</v>
          </cell>
          <cell r="F168">
            <v>738690</v>
          </cell>
          <cell r="G168">
            <v>540000</v>
          </cell>
          <cell r="H168">
            <v>589200</v>
          </cell>
        </row>
        <row r="169">
          <cell r="D169">
            <v>37501</v>
          </cell>
          <cell r="E169" t="str">
            <v>Viáticos en el país</v>
          </cell>
          <cell r="F169">
            <v>673690</v>
          </cell>
          <cell r="G169">
            <v>500000</v>
          </cell>
          <cell r="H169">
            <v>543100</v>
          </cell>
        </row>
        <row r="170">
          <cell r="D170">
            <v>37502</v>
          </cell>
          <cell r="E170" t="str">
            <v>Gastos de camino</v>
          </cell>
          <cell r="F170">
            <v>65000</v>
          </cell>
          <cell r="G170">
            <v>40000</v>
          </cell>
          <cell r="H170">
            <v>46100</v>
          </cell>
        </row>
        <row r="171">
          <cell r="D171">
            <v>0</v>
          </cell>
          <cell r="E171" t="str">
            <v>VIÁTICOS EN EL EXTRANJERO</v>
          </cell>
          <cell r="F171">
            <v>134200</v>
          </cell>
          <cell r="G171">
            <v>0</v>
          </cell>
          <cell r="H171">
            <v>0</v>
          </cell>
        </row>
        <row r="172">
          <cell r="D172">
            <v>37601</v>
          </cell>
          <cell r="E172" t="str">
            <v>Viáticos en el extranjero</v>
          </cell>
          <cell r="F172">
            <v>134200</v>
          </cell>
          <cell r="G172">
            <v>0</v>
          </cell>
          <cell r="H172">
            <v>0</v>
          </cell>
        </row>
        <row r="173">
          <cell r="D173">
            <v>0</v>
          </cell>
          <cell r="E173" t="str">
            <v>OTROS SERVICIOS DE TRASLADO Y HOSPEDAJE</v>
          </cell>
          <cell r="F173">
            <v>70900</v>
          </cell>
          <cell r="G173">
            <v>0</v>
          </cell>
          <cell r="H173">
            <v>0</v>
          </cell>
        </row>
        <row r="174">
          <cell r="D174">
            <v>37901</v>
          </cell>
          <cell r="E174" t="str">
            <v>Cuotas</v>
          </cell>
          <cell r="F174">
            <v>70900</v>
          </cell>
          <cell r="G174">
            <v>0</v>
          </cell>
          <cell r="H174">
            <v>0</v>
          </cell>
        </row>
        <row r="175">
          <cell r="D175">
            <v>0</v>
          </cell>
          <cell r="E175" t="str">
            <v>SERVICIOS OFICIALES</v>
          </cell>
          <cell r="F175">
            <v>800000</v>
          </cell>
          <cell r="G175">
            <v>745000</v>
          </cell>
          <cell r="H175">
            <v>796708</v>
          </cell>
        </row>
        <row r="176">
          <cell r="D176">
            <v>0</v>
          </cell>
          <cell r="E176" t="str">
            <v>GASTOS DE CEREMONIAL</v>
          </cell>
          <cell r="F176">
            <v>730000</v>
          </cell>
          <cell r="G176">
            <v>730000</v>
          </cell>
          <cell r="H176">
            <v>796708</v>
          </cell>
        </row>
        <row r="177">
          <cell r="D177">
            <v>38101</v>
          </cell>
          <cell r="E177" t="str">
            <v>Gastos de ceremonial</v>
          </cell>
          <cell r="F177">
            <v>730000</v>
          </cell>
          <cell r="G177">
            <v>730000</v>
          </cell>
          <cell r="H177">
            <v>796708</v>
          </cell>
        </row>
        <row r="178">
          <cell r="D178">
            <v>0</v>
          </cell>
          <cell r="E178" t="str">
            <v>CONGRESOS Y CONVENCIONES</v>
          </cell>
          <cell r="F178">
            <v>70000</v>
          </cell>
          <cell r="G178">
            <v>15000</v>
          </cell>
          <cell r="H178">
            <v>0</v>
          </cell>
        </row>
        <row r="179">
          <cell r="D179">
            <v>38301</v>
          </cell>
          <cell r="E179" t="str">
            <v>Congresos y convenciones</v>
          </cell>
          <cell r="F179">
            <v>70000</v>
          </cell>
          <cell r="G179">
            <v>15000</v>
          </cell>
          <cell r="H179">
            <v>0</v>
          </cell>
        </row>
        <row r="180">
          <cell r="D180">
            <v>0</v>
          </cell>
          <cell r="E180" t="str">
            <v>OTROS SERVICIOS GENERALES</v>
          </cell>
          <cell r="F180">
            <v>100000</v>
          </cell>
          <cell r="G180">
            <v>65000</v>
          </cell>
          <cell r="H180">
            <v>63907</v>
          </cell>
        </row>
        <row r="181">
          <cell r="D181">
            <v>0</v>
          </cell>
          <cell r="E181" t="str">
            <v>IMPUESTOS Y DERECHOS</v>
          </cell>
          <cell r="F181">
            <v>100000</v>
          </cell>
          <cell r="G181">
            <v>65000</v>
          </cell>
          <cell r="H181">
            <v>63907</v>
          </cell>
        </row>
        <row r="182">
          <cell r="D182">
            <v>39201</v>
          </cell>
          <cell r="E182" t="str">
            <v>Impuestos y derechos</v>
          </cell>
          <cell r="F182">
            <v>100000</v>
          </cell>
          <cell r="G182">
            <v>65000</v>
          </cell>
          <cell r="H182">
            <v>63907</v>
          </cell>
        </row>
        <row r="183">
          <cell r="D183">
            <v>0</v>
          </cell>
          <cell r="E183" t="str">
            <v>TRANSFERENCIAS, ASIGNACIONES, SUBSIDIOS Y OTRAS AYUDAS</v>
          </cell>
          <cell r="F183">
            <v>2000000</v>
          </cell>
          <cell r="G183">
            <v>1049830</v>
          </cell>
          <cell r="H183">
            <v>1105561</v>
          </cell>
        </row>
        <row r="184">
          <cell r="D184">
            <v>0</v>
          </cell>
          <cell r="E184" t="str">
            <v>SUBSIDIOS Y SUBVENCIONES</v>
          </cell>
          <cell r="F184">
            <v>1810000</v>
          </cell>
          <cell r="G184">
            <v>700000</v>
          </cell>
          <cell r="H184">
            <v>675307</v>
          </cell>
        </row>
        <row r="185">
          <cell r="D185">
            <v>0</v>
          </cell>
          <cell r="E185" t="str">
            <v>OTROS SUBSIDIOS</v>
          </cell>
          <cell r="F185">
            <v>1810000</v>
          </cell>
          <cell r="G185">
            <v>700000</v>
          </cell>
          <cell r="H185">
            <v>675307</v>
          </cell>
        </row>
        <row r="186">
          <cell r="D186">
            <v>43903</v>
          </cell>
          <cell r="E186" t="str">
            <v>Aportaciones para cubrir convenios con organizaciones sindicales</v>
          </cell>
          <cell r="F186">
            <v>1810000</v>
          </cell>
          <cell r="G186">
            <v>700000</v>
          </cell>
          <cell r="H186">
            <v>675307</v>
          </cell>
        </row>
        <row r="187">
          <cell r="D187">
            <v>0</v>
          </cell>
          <cell r="E187" t="str">
            <v>AYUDAS SOCIALES</v>
          </cell>
          <cell r="F187">
            <v>190000</v>
          </cell>
          <cell r="G187">
            <v>349830</v>
          </cell>
          <cell r="H187">
            <v>430254</v>
          </cell>
        </row>
        <row r="188">
          <cell r="D188">
            <v>0</v>
          </cell>
          <cell r="E188" t="str">
            <v>BECAS Y OTRAS AYUDAS PARA PROGRAMA DE CAPACITACION</v>
          </cell>
          <cell r="F188">
            <v>190000</v>
          </cell>
          <cell r="G188">
            <v>349830</v>
          </cell>
          <cell r="H188">
            <v>430254</v>
          </cell>
        </row>
        <row r="189">
          <cell r="D189">
            <v>44203</v>
          </cell>
          <cell r="E189" t="str">
            <v>Becas de educacion media y superior</v>
          </cell>
          <cell r="F189">
            <v>190000</v>
          </cell>
          <cell r="G189">
            <v>349830</v>
          </cell>
          <cell r="H189">
            <v>430254</v>
          </cell>
        </row>
        <row r="190">
          <cell r="D190">
            <v>0</v>
          </cell>
          <cell r="E190" t="str">
            <v>BIENES MUEBLES, INMUEBLES É INTANGIBLES</v>
          </cell>
          <cell r="F190">
            <v>7900000</v>
          </cell>
          <cell r="G190">
            <v>950170</v>
          </cell>
          <cell r="H190">
            <v>950170</v>
          </cell>
        </row>
        <row r="191">
          <cell r="D191">
            <v>0</v>
          </cell>
          <cell r="E191" t="str">
            <v>MOBILIARIO Y EQUIPO DE ADMINISTRACIÓN</v>
          </cell>
          <cell r="F191">
            <v>5200000</v>
          </cell>
          <cell r="G191">
            <v>950170</v>
          </cell>
          <cell r="H191">
            <v>1017049</v>
          </cell>
        </row>
        <row r="192">
          <cell r="D192">
            <v>0</v>
          </cell>
          <cell r="E192" t="str">
            <v>MUEBLES DE OFICINA Y ESTANTERIA</v>
          </cell>
          <cell r="F192">
            <v>1700000</v>
          </cell>
          <cell r="G192">
            <v>5557</v>
          </cell>
          <cell r="H192">
            <v>-6373</v>
          </cell>
        </row>
        <row r="193">
          <cell r="D193">
            <v>51101</v>
          </cell>
          <cell r="E193" t="str">
            <v>Mobiliario</v>
          </cell>
          <cell r="F193">
            <v>1700000</v>
          </cell>
          <cell r="G193">
            <v>5557</v>
          </cell>
          <cell r="H193">
            <v>-6373</v>
          </cell>
        </row>
        <row r="194">
          <cell r="D194">
            <v>0</v>
          </cell>
          <cell r="E194" t="str">
            <v>BIENES ARTÍSTICOS, CULTURALES Y CIENTIFICOS</v>
          </cell>
          <cell r="F194">
            <v>500000</v>
          </cell>
          <cell r="G194">
            <v>15000</v>
          </cell>
          <cell r="H194">
            <v>4158</v>
          </cell>
        </row>
        <row r="195">
          <cell r="D195">
            <v>51301</v>
          </cell>
          <cell r="E195" t="str">
            <v>Bienes artísticos, culturales y cientificos</v>
          </cell>
          <cell r="F195">
            <v>500000</v>
          </cell>
          <cell r="G195">
            <v>15000</v>
          </cell>
          <cell r="H195">
            <v>4158</v>
          </cell>
        </row>
        <row r="196">
          <cell r="D196">
            <v>0</v>
          </cell>
          <cell r="E196" t="str">
            <v xml:space="preserve">EQUIPO DE COMPUTO Y DE TENOLOGÍA DE LA INFORMACIÓN </v>
          </cell>
          <cell r="F196">
            <v>1800000</v>
          </cell>
          <cell r="G196">
            <v>700000</v>
          </cell>
          <cell r="H196">
            <v>789651</v>
          </cell>
        </row>
        <row r="197">
          <cell r="D197">
            <v>51501</v>
          </cell>
          <cell r="E197" t="str">
            <v>Bienes informaticos</v>
          </cell>
          <cell r="F197">
            <v>1800000</v>
          </cell>
          <cell r="G197">
            <v>700000</v>
          </cell>
          <cell r="H197">
            <v>789651</v>
          </cell>
        </row>
        <row r="198">
          <cell r="D198">
            <v>0</v>
          </cell>
          <cell r="E198" t="str">
            <v>OTROS MOBILIARIOS Y EQUIPOS DE ADMINISTRACIÓN</v>
          </cell>
          <cell r="F198">
            <v>1200000</v>
          </cell>
          <cell r="G198">
            <v>229613</v>
          </cell>
          <cell r="H198">
            <v>229613</v>
          </cell>
        </row>
        <row r="199">
          <cell r="D199">
            <v>51902</v>
          </cell>
          <cell r="E199" t="str">
            <v>Mobiliario y equipo para escuelas, laboratorios y talleres</v>
          </cell>
          <cell r="F199">
            <v>1200000</v>
          </cell>
          <cell r="G199">
            <v>229613</v>
          </cell>
          <cell r="H199">
            <v>229613</v>
          </cell>
        </row>
        <row r="200">
          <cell r="D200">
            <v>0</v>
          </cell>
          <cell r="E200" t="str">
            <v>MOBILIARIO Y EQUIPO EDUCACIONAL Y RECREATIVO</v>
          </cell>
          <cell r="F200">
            <v>300000</v>
          </cell>
          <cell r="G200">
            <v>0</v>
          </cell>
          <cell r="H200">
            <v>0</v>
          </cell>
        </row>
        <row r="201">
          <cell r="D201">
            <v>0</v>
          </cell>
          <cell r="E201" t="str">
            <v>EQUIPOS Y APARATOS AUDIOVISUALES</v>
          </cell>
          <cell r="F201">
            <v>300000</v>
          </cell>
          <cell r="G201">
            <v>0</v>
          </cell>
          <cell r="H201">
            <v>0</v>
          </cell>
        </row>
        <row r="202">
          <cell r="D202">
            <v>52101</v>
          </cell>
          <cell r="E202" t="str">
            <v>Equipos y aparatos audiovisuales</v>
          </cell>
          <cell r="F202">
            <v>300000</v>
          </cell>
          <cell r="G202">
            <v>0</v>
          </cell>
          <cell r="H202">
            <v>0</v>
          </cell>
        </row>
        <row r="203">
          <cell r="D203">
            <v>0</v>
          </cell>
          <cell r="E203" t="str">
            <v>VEHÍCULOS Y EQUIPO DE TRANSPORTE</v>
          </cell>
          <cell r="F203">
            <v>850000</v>
          </cell>
          <cell r="G203">
            <v>0</v>
          </cell>
          <cell r="H203">
            <v>0</v>
          </cell>
        </row>
        <row r="204">
          <cell r="D204">
            <v>0</v>
          </cell>
          <cell r="E204" t="str">
            <v>AUTOMÓVILES Y CAMIONES</v>
          </cell>
          <cell r="F204">
            <v>850000</v>
          </cell>
          <cell r="G204">
            <v>0</v>
          </cell>
          <cell r="H204">
            <v>0</v>
          </cell>
        </row>
        <row r="205">
          <cell r="D205">
            <v>54101</v>
          </cell>
          <cell r="E205" t="str">
            <v>Automoviles y camiones</v>
          </cell>
          <cell r="F205">
            <v>850000</v>
          </cell>
          <cell r="G205">
            <v>0</v>
          </cell>
          <cell r="H205">
            <v>0</v>
          </cell>
        </row>
        <row r="206">
          <cell r="D206">
            <v>0</v>
          </cell>
          <cell r="E206" t="str">
            <v>MAQUINARIA, OTROS EQUIPOS Y HERRAMIENTAS</v>
          </cell>
          <cell r="F206">
            <v>550000</v>
          </cell>
          <cell r="G206">
            <v>0</v>
          </cell>
          <cell r="H206">
            <v>-66879</v>
          </cell>
        </row>
        <row r="207">
          <cell r="D207">
            <v>0</v>
          </cell>
          <cell r="E207" t="str">
            <v>EQUIPO DE COMUNICACIÓN Y TELECOMUNICACIÓN</v>
          </cell>
          <cell r="F207">
            <v>500000</v>
          </cell>
          <cell r="G207">
            <v>0</v>
          </cell>
          <cell r="H207">
            <v>-66879</v>
          </cell>
        </row>
        <row r="208">
          <cell r="D208">
            <v>56501</v>
          </cell>
          <cell r="E208" t="str">
            <v>Equipo de comunicación y telecomunicación</v>
          </cell>
          <cell r="F208">
            <v>500000</v>
          </cell>
          <cell r="G208">
            <v>0</v>
          </cell>
          <cell r="H208">
            <v>-66879</v>
          </cell>
        </row>
        <row r="209">
          <cell r="D209">
            <v>0</v>
          </cell>
          <cell r="E209" t="str">
            <v>EQUIPO DE GENERACIÓN ELECTRICA, APARATOS Y ACCESORIOS ELÉCTRICOS</v>
          </cell>
          <cell r="F209">
            <v>50000</v>
          </cell>
          <cell r="G209">
            <v>0</v>
          </cell>
          <cell r="H209">
            <v>0</v>
          </cell>
        </row>
        <row r="210">
          <cell r="D210">
            <v>56601</v>
          </cell>
          <cell r="E210" t="str">
            <v>Maquinaria y equipo electrico y electronico</v>
          </cell>
          <cell r="F210">
            <v>50000</v>
          </cell>
          <cell r="G210">
            <v>0</v>
          </cell>
          <cell r="H210">
            <v>0</v>
          </cell>
        </row>
        <row r="211">
          <cell r="D211">
            <v>0</v>
          </cell>
          <cell r="E211" t="str">
            <v>ACTIVOS INTANGIBLES</v>
          </cell>
          <cell r="F211">
            <v>1000000</v>
          </cell>
          <cell r="G211">
            <v>0</v>
          </cell>
          <cell r="H211">
            <v>0</v>
          </cell>
        </row>
        <row r="212">
          <cell r="D212">
            <v>0</v>
          </cell>
          <cell r="E212" t="str">
            <v>SOFTWARE</v>
          </cell>
          <cell r="F212">
            <v>1000000</v>
          </cell>
          <cell r="G212">
            <v>0</v>
          </cell>
          <cell r="H212">
            <v>0</v>
          </cell>
        </row>
        <row r="213">
          <cell r="D213">
            <v>59101</v>
          </cell>
          <cell r="E213" t="str">
            <v>Software</v>
          </cell>
          <cell r="F213">
            <v>1000000</v>
          </cell>
          <cell r="G213">
            <v>0</v>
          </cell>
          <cell r="H213">
            <v>0</v>
          </cell>
        </row>
      </sheetData>
      <sheetData sheetId="4"/>
      <sheetData sheetId="5"/>
      <sheetData sheetId="6"/>
      <sheetData sheetId="7">
        <row r="8">
          <cell r="B8">
            <v>50787781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TOP-01"/>
      <sheetName val="ANEXO 01-01"/>
      <sheetName val="EVTOP-02"/>
      <sheetName val="EVTOP-03"/>
    </sheetNames>
    <sheetDataSet>
      <sheetData sheetId="0"/>
      <sheetData sheetId="1"/>
      <sheetData sheetId="2">
        <row r="18">
          <cell r="A18">
            <v>11301</v>
          </cell>
          <cell r="B18" t="str">
            <v>Sueldos</v>
          </cell>
          <cell r="C18">
            <v>45336394</v>
          </cell>
          <cell r="F18">
            <v>41303053</v>
          </cell>
          <cell r="G18">
            <v>11082888</v>
          </cell>
          <cell r="H18">
            <v>40570892</v>
          </cell>
        </row>
        <row r="19">
          <cell r="A19">
            <v>11303</v>
          </cell>
          <cell r="B19" t="str">
            <v>Remuneraciones diversas</v>
          </cell>
          <cell r="C19">
            <v>0</v>
          </cell>
          <cell r="F19">
            <v>0</v>
          </cell>
          <cell r="G19">
            <v>0</v>
          </cell>
          <cell r="H19">
            <v>0</v>
          </cell>
        </row>
        <row r="20">
          <cell r="A20">
            <v>11308</v>
          </cell>
          <cell r="B20" t="str">
            <v>Ayuda para despensa</v>
          </cell>
          <cell r="C20">
            <v>2514268</v>
          </cell>
          <cell r="D20">
            <v>200000</v>
          </cell>
          <cell r="F20">
            <v>2714268</v>
          </cell>
          <cell r="G20">
            <v>879146.91</v>
          </cell>
          <cell r="H20">
            <v>2684768.0700000003</v>
          </cell>
        </row>
        <row r="21">
          <cell r="A21">
            <v>11310</v>
          </cell>
          <cell r="B21" t="str">
            <v>Ayuda para energia electrica</v>
          </cell>
          <cell r="C21">
            <v>700000</v>
          </cell>
          <cell r="F21">
            <v>700000</v>
          </cell>
          <cell r="G21">
            <v>221026.51</v>
          </cell>
          <cell r="H21">
            <v>699980.79</v>
          </cell>
        </row>
        <row r="22">
          <cell r="A22">
            <v>114</v>
          </cell>
          <cell r="B22" t="str">
            <v>REMUNERACIONES POR ADSCRIPCION LABORAL EN EL EXTRANJERO</v>
          </cell>
          <cell r="C22">
            <v>0</v>
          </cell>
          <cell r="F22">
            <v>0</v>
          </cell>
          <cell r="G22">
            <v>0</v>
          </cell>
          <cell r="H22">
            <v>0</v>
          </cell>
        </row>
        <row r="23">
          <cell r="A23">
            <v>1200</v>
          </cell>
          <cell r="B23" t="str">
            <v>REMUNERACION AL PERSONAL DE CARÁCTER TRANSITORIO</v>
          </cell>
          <cell r="C23">
            <v>2002171</v>
          </cell>
          <cell r="D23">
            <v>0</v>
          </cell>
          <cell r="F23">
            <v>2002171</v>
          </cell>
          <cell r="G23">
            <v>748573.45</v>
          </cell>
          <cell r="H23">
            <v>1994562.3599999999</v>
          </cell>
        </row>
        <row r="24">
          <cell r="A24">
            <v>121</v>
          </cell>
          <cell r="B24" t="str">
            <v>HONORARIOS ASIMILABLES A SALARIOS</v>
          </cell>
          <cell r="C24">
            <v>2002171</v>
          </cell>
          <cell r="F24">
            <v>2002171</v>
          </cell>
          <cell r="G24">
            <v>748573.45</v>
          </cell>
          <cell r="H24">
            <v>1994562.3599999999</v>
          </cell>
        </row>
        <row r="25">
          <cell r="A25">
            <v>12101</v>
          </cell>
          <cell r="B25" t="str">
            <v>Honorarios</v>
          </cell>
          <cell r="C25">
            <v>2002171</v>
          </cell>
          <cell r="F25">
            <v>2002171</v>
          </cell>
          <cell r="G25">
            <v>748573.45</v>
          </cell>
          <cell r="H25">
            <v>1994562.3599999999</v>
          </cell>
        </row>
        <row r="26">
          <cell r="A26">
            <v>122</v>
          </cell>
          <cell r="B26" t="str">
            <v>SUELDOS BASE AL PERSONAL EVENTUAL</v>
          </cell>
          <cell r="C26">
            <v>0</v>
          </cell>
          <cell r="G26">
            <v>0</v>
          </cell>
          <cell r="H26">
            <v>0</v>
          </cell>
        </row>
        <row r="27">
          <cell r="A27">
            <v>12201</v>
          </cell>
          <cell r="B27" t="str">
            <v>Sueldos base al personal eventual</v>
          </cell>
          <cell r="C27">
            <v>0</v>
          </cell>
          <cell r="F27">
            <v>0</v>
          </cell>
          <cell r="G27">
            <v>0</v>
          </cell>
          <cell r="H27">
            <v>0</v>
          </cell>
        </row>
        <row r="28">
          <cell r="A28">
            <v>123</v>
          </cell>
          <cell r="B28" t="str">
            <v>RETRIBUCIONES POR SERVICIOS DE CARÁCTER SOCIAL</v>
          </cell>
          <cell r="C28">
            <v>0</v>
          </cell>
          <cell r="G28">
            <v>0</v>
          </cell>
          <cell r="H28">
            <v>0</v>
          </cell>
        </row>
        <row r="29">
          <cell r="A29">
            <v>12301</v>
          </cell>
          <cell r="B29" t="str">
            <v>Retribuciones por servicios de carácter social</v>
          </cell>
          <cell r="C29">
            <v>0</v>
          </cell>
          <cell r="F29">
            <v>0</v>
          </cell>
          <cell r="G29">
            <v>0</v>
          </cell>
          <cell r="H29">
            <v>0</v>
          </cell>
        </row>
        <row r="30">
          <cell r="A30">
            <v>124</v>
          </cell>
          <cell r="B30" t="str">
            <v>RETRIBUCIONES A LOS REPRESENTANTES DE LOS TRABAJADORES Y DE LOS PATRONES EN LA JUNTA DE CONCILIACION Y ARBITRAJE</v>
          </cell>
          <cell r="C30">
            <v>0</v>
          </cell>
          <cell r="F30">
            <v>0</v>
          </cell>
          <cell r="G30">
            <v>0</v>
          </cell>
          <cell r="H30">
            <v>0</v>
          </cell>
        </row>
        <row r="31">
          <cell r="A31">
            <v>12401</v>
          </cell>
          <cell r="B31" t="str">
            <v>Retribuciones a los representantes de los trabajadores y de los patrones en la junta de conciliacion y arbitraje.</v>
          </cell>
          <cell r="C31">
            <v>0</v>
          </cell>
          <cell r="F31">
            <v>0</v>
          </cell>
          <cell r="G31">
            <v>0</v>
          </cell>
          <cell r="H31">
            <v>0</v>
          </cell>
        </row>
        <row r="32">
          <cell r="A32">
            <v>1300</v>
          </cell>
          <cell r="B32" t="str">
            <v>REMUNERACIONES ADICIONALES Y ESPECIALES</v>
          </cell>
          <cell r="C32">
            <v>20032796</v>
          </cell>
          <cell r="D32">
            <v>1465000</v>
          </cell>
          <cell r="F32">
            <v>21497796</v>
          </cell>
          <cell r="G32">
            <v>9101000.5999999996</v>
          </cell>
          <cell r="H32">
            <v>17218140.34</v>
          </cell>
        </row>
        <row r="33">
          <cell r="A33">
            <v>131</v>
          </cell>
          <cell r="B33" t="str">
            <v>PRIMAS POR AÑOS DE SERVICIOS EFECTIVOS PRESTADOS</v>
          </cell>
          <cell r="C33">
            <v>447194</v>
          </cell>
          <cell r="F33">
            <v>447194</v>
          </cell>
          <cell r="G33">
            <v>117312.7</v>
          </cell>
          <cell r="H33">
            <v>428587.9</v>
          </cell>
        </row>
        <row r="34">
          <cell r="A34">
            <v>13101</v>
          </cell>
          <cell r="B34" t="str">
            <v>Prima quinquenal por años de servicio efectivos prestados</v>
          </cell>
          <cell r="C34">
            <v>447194</v>
          </cell>
          <cell r="F34">
            <v>447194</v>
          </cell>
          <cell r="G34">
            <v>117312.7</v>
          </cell>
          <cell r="H34">
            <v>428587.9</v>
          </cell>
        </row>
        <row r="35">
          <cell r="A35">
            <v>132</v>
          </cell>
          <cell r="B35" t="str">
            <v>PRIMAS DE VACACIONES, DOMINICAL Y GRATIFICACIÓN DE FIN DE AÑO</v>
          </cell>
          <cell r="C35">
            <v>12042798</v>
          </cell>
          <cell r="F35">
            <v>12207798</v>
          </cell>
          <cell r="G35">
            <v>6640874.2899999991</v>
          </cell>
          <cell r="H35">
            <v>7965873.7299999995</v>
          </cell>
        </row>
        <row r="36">
          <cell r="A36">
            <v>13201</v>
          </cell>
          <cell r="B36" t="str">
            <v>Prima de vacaciones y dominical</v>
          </cell>
          <cell r="C36">
            <v>2514262</v>
          </cell>
          <cell r="D36">
            <v>165000</v>
          </cell>
          <cell r="F36">
            <v>2679262</v>
          </cell>
          <cell r="G36">
            <v>1378806.31</v>
          </cell>
          <cell r="H36">
            <v>2675875.87</v>
          </cell>
        </row>
        <row r="37">
          <cell r="A37">
            <v>13202</v>
          </cell>
          <cell r="B37" t="str">
            <v>Aguinaldo ó gratificación de fin de año</v>
          </cell>
          <cell r="C37">
            <v>5028536</v>
          </cell>
          <cell r="F37">
            <v>5028536</v>
          </cell>
          <cell r="G37">
            <v>5262067.9799999995</v>
          </cell>
          <cell r="H37">
            <v>5289997.8599999994</v>
          </cell>
        </row>
        <row r="38">
          <cell r="A38">
            <v>13203</v>
          </cell>
          <cell r="B38" t="str">
            <v>Compensación por ajuste de calendario</v>
          </cell>
          <cell r="C38">
            <v>700000</v>
          </cell>
          <cell r="F38">
            <v>700000</v>
          </cell>
          <cell r="G38">
            <v>0</v>
          </cell>
          <cell r="H38">
            <v>0</v>
          </cell>
        </row>
        <row r="39">
          <cell r="A39">
            <v>13204</v>
          </cell>
          <cell r="B39" t="str">
            <v>Compensación por bono navideño</v>
          </cell>
          <cell r="C39">
            <v>3800000</v>
          </cell>
          <cell r="F39">
            <v>3800000</v>
          </cell>
          <cell r="G39">
            <v>0</v>
          </cell>
          <cell r="H39">
            <v>0</v>
          </cell>
        </row>
        <row r="40">
          <cell r="A40">
            <v>133</v>
          </cell>
          <cell r="B40" t="str">
            <v>HORAS EXTRAORDINARIAS</v>
          </cell>
          <cell r="C40">
            <v>0</v>
          </cell>
          <cell r="G40">
            <v>0</v>
          </cell>
        </row>
        <row r="41">
          <cell r="A41">
            <v>134</v>
          </cell>
          <cell r="B41" t="str">
            <v xml:space="preserve">COMPENSACIONES    </v>
          </cell>
          <cell r="C41">
            <v>7542804</v>
          </cell>
          <cell r="F41">
            <v>8842804</v>
          </cell>
          <cell r="G41">
            <v>2342813.61</v>
          </cell>
          <cell r="H41">
            <v>8823678.7100000009</v>
          </cell>
        </row>
        <row r="42">
          <cell r="A42">
            <v>13401</v>
          </cell>
          <cell r="B42" t="str">
            <v>Compensaciones  adicionales al magisterio</v>
          </cell>
          <cell r="C42">
            <v>7542804</v>
          </cell>
          <cell r="D42">
            <v>1300000</v>
          </cell>
          <cell r="F42">
            <v>8842804</v>
          </cell>
          <cell r="G42">
            <v>2342813.61</v>
          </cell>
          <cell r="H42">
            <v>8823678.7100000009</v>
          </cell>
        </row>
        <row r="43">
          <cell r="A43">
            <v>13404</v>
          </cell>
          <cell r="B43" t="str">
            <v>Bono de productividad</v>
          </cell>
          <cell r="C43">
            <v>0</v>
          </cell>
          <cell r="F43">
            <v>0</v>
          </cell>
          <cell r="G43">
            <v>0</v>
          </cell>
          <cell r="H43">
            <v>0</v>
          </cell>
        </row>
        <row r="44">
          <cell r="A44">
            <v>135</v>
          </cell>
          <cell r="B44" t="str">
            <v>SOBREHABERES</v>
          </cell>
          <cell r="C44">
            <v>0</v>
          </cell>
          <cell r="F44">
            <v>0</v>
          </cell>
          <cell r="G44">
            <v>0</v>
          </cell>
          <cell r="H44">
            <v>0</v>
          </cell>
        </row>
        <row r="45">
          <cell r="A45">
            <v>136</v>
          </cell>
          <cell r="B45" t="str">
            <v>ASIGNACION DE TECNICO, DE MANDO, POR COMISIÓN, DE VUELO Y DE TECNICO ESPECIAL</v>
          </cell>
          <cell r="C45">
            <v>0</v>
          </cell>
          <cell r="F45">
            <v>0</v>
          </cell>
          <cell r="G45">
            <v>0</v>
          </cell>
          <cell r="H45">
            <v>0</v>
          </cell>
        </row>
        <row r="46">
          <cell r="A46">
            <v>137</v>
          </cell>
          <cell r="B46" t="str">
            <v>HONORARIOS ESPECIALES</v>
          </cell>
          <cell r="C46">
            <v>0</v>
          </cell>
          <cell r="F46">
            <v>0</v>
          </cell>
          <cell r="G46">
            <v>0</v>
          </cell>
          <cell r="H46">
            <v>0</v>
          </cell>
        </row>
        <row r="47">
          <cell r="A47">
            <v>138</v>
          </cell>
          <cell r="B47" t="str">
            <v>PARTICIPACIONES POR VIGILANCIA EN EL CUMPLIMIENTO DE LAS LEYESY CUSTODIA DE VALORES</v>
          </cell>
          <cell r="C47">
            <v>0</v>
          </cell>
          <cell r="F47">
            <v>0</v>
          </cell>
          <cell r="G47">
            <v>0</v>
          </cell>
          <cell r="H47">
            <v>0</v>
          </cell>
        </row>
        <row r="48">
          <cell r="A48">
            <v>1400</v>
          </cell>
          <cell r="B48" t="str">
            <v>SEGURIDAD SOCIAL</v>
          </cell>
          <cell r="C48">
            <v>6200000</v>
          </cell>
          <cell r="D48">
            <v>300000</v>
          </cell>
          <cell r="F48">
            <v>6500000</v>
          </cell>
          <cell r="G48">
            <v>3017314.29</v>
          </cell>
          <cell r="H48">
            <v>9491950.1899999995</v>
          </cell>
        </row>
        <row r="49">
          <cell r="A49">
            <v>141</v>
          </cell>
          <cell r="B49" t="str">
            <v>APORTACIONES DE SEGURIDAD SOCIAL</v>
          </cell>
          <cell r="C49">
            <v>5000000</v>
          </cell>
          <cell r="F49">
            <v>5000000</v>
          </cell>
          <cell r="G49">
            <v>1140416.1100000001</v>
          </cell>
          <cell r="H49">
            <v>4235316.42</v>
          </cell>
        </row>
        <row r="50">
          <cell r="A50">
            <v>14101</v>
          </cell>
          <cell r="B50" t="str">
            <v>Cuotas por servicio medico ISSSTE</v>
          </cell>
          <cell r="C50">
            <v>5000000</v>
          </cell>
          <cell r="F50">
            <v>5000000</v>
          </cell>
          <cell r="G50">
            <v>1140416.1100000001</v>
          </cell>
          <cell r="H50">
            <v>4235316.42</v>
          </cell>
        </row>
        <row r="51">
          <cell r="A51">
            <v>142</v>
          </cell>
          <cell r="B51" t="str">
            <v>APORTACIONES A FONDO DE VIVIENDA</v>
          </cell>
          <cell r="C51">
            <v>1200000</v>
          </cell>
          <cell r="F51">
            <v>1500000</v>
          </cell>
          <cell r="G51">
            <v>650016.78</v>
          </cell>
          <cell r="H51">
            <v>1821892.53</v>
          </cell>
        </row>
        <row r="52">
          <cell r="A52">
            <v>14201</v>
          </cell>
          <cell r="B52" t="str">
            <v>Cuotas al ISSSTE</v>
          </cell>
          <cell r="C52">
            <v>1200000</v>
          </cell>
          <cell r="D52">
            <v>300000</v>
          </cell>
          <cell r="F52">
            <v>1500000</v>
          </cell>
          <cell r="G52">
            <v>650016.78</v>
          </cell>
          <cell r="H52">
            <v>1821892.53</v>
          </cell>
        </row>
        <row r="53">
          <cell r="A53">
            <v>143</v>
          </cell>
          <cell r="B53" t="str">
            <v>APORTACIONES AL SISTEMA PARA EL RETIRO</v>
          </cell>
          <cell r="C53">
            <v>0</v>
          </cell>
          <cell r="F53">
            <v>0</v>
          </cell>
          <cell r="G53">
            <v>1226881.3999999999</v>
          </cell>
          <cell r="H53">
            <v>3434741.2399999998</v>
          </cell>
        </row>
        <row r="54">
          <cell r="A54">
            <v>14301</v>
          </cell>
          <cell r="B54" t="str">
            <v>Pagas de defunción, pensiones y jubilaciones</v>
          </cell>
          <cell r="C54">
            <v>0</v>
          </cell>
          <cell r="F54">
            <v>0</v>
          </cell>
          <cell r="G54">
            <v>1226881.3999999999</v>
          </cell>
          <cell r="H54">
            <v>3434741.2399999998</v>
          </cell>
        </row>
        <row r="55">
          <cell r="A55">
            <v>144</v>
          </cell>
          <cell r="B55" t="str">
            <v>APORTACIONES PARA SEGUROS</v>
          </cell>
          <cell r="C55">
            <v>0</v>
          </cell>
          <cell r="G55">
            <v>0</v>
          </cell>
        </row>
        <row r="56">
          <cell r="A56">
            <v>1500</v>
          </cell>
          <cell r="B56" t="str">
            <v>OTRAS PRESTACIONES SOCIALES Y ECONOMICAS</v>
          </cell>
          <cell r="C56">
            <v>5133560</v>
          </cell>
          <cell r="D56">
            <v>282412</v>
          </cell>
          <cell r="F56">
            <v>5415972</v>
          </cell>
          <cell r="G56">
            <v>774120.94000000018</v>
          </cell>
          <cell r="H56">
            <v>2756598.95</v>
          </cell>
        </row>
        <row r="57">
          <cell r="A57">
            <v>151</v>
          </cell>
          <cell r="B57" t="str">
            <v>CUOTAS PARA EL FONDO DE AHORRO Y FONDO DE TRABAJO</v>
          </cell>
          <cell r="C57">
            <v>502854</v>
          </cell>
          <cell r="F57">
            <v>635266</v>
          </cell>
          <cell r="G57">
            <v>260006.47</v>
          </cell>
          <cell r="H57">
            <v>728675.63</v>
          </cell>
        </row>
        <row r="58">
          <cell r="A58">
            <v>15101</v>
          </cell>
          <cell r="B58" t="str">
            <v>Aportaciones al fondo de ahorro de los trabajadores</v>
          </cell>
          <cell r="C58">
            <v>502854</v>
          </cell>
          <cell r="D58">
            <v>132412</v>
          </cell>
          <cell r="F58">
            <v>635266</v>
          </cell>
          <cell r="G58">
            <v>260006.47</v>
          </cell>
          <cell r="H58">
            <v>728675.63</v>
          </cell>
        </row>
        <row r="59">
          <cell r="A59">
            <v>152</v>
          </cell>
          <cell r="B59" t="str">
            <v>INDEMNIZACIONES</v>
          </cell>
          <cell r="C59">
            <v>1558846</v>
          </cell>
          <cell r="F59">
            <v>1558846</v>
          </cell>
          <cell r="G59">
            <v>-25490.39</v>
          </cell>
          <cell r="H59">
            <v>44946.960000000006</v>
          </cell>
        </row>
        <row r="60">
          <cell r="A60">
            <v>15201</v>
          </cell>
          <cell r="B60" t="str">
            <v>Indemnización por accidente de trabajo</v>
          </cell>
        </row>
        <row r="61">
          <cell r="A61">
            <v>15202</v>
          </cell>
          <cell r="B61" t="str">
            <v>Pago de liquidaciones</v>
          </cell>
          <cell r="C61">
            <v>1558846</v>
          </cell>
          <cell r="F61">
            <v>1558846</v>
          </cell>
          <cell r="G61">
            <v>-25490.39</v>
          </cell>
          <cell r="H61">
            <v>44946.960000000006</v>
          </cell>
        </row>
        <row r="62">
          <cell r="A62">
            <v>153</v>
          </cell>
          <cell r="B62" t="str">
            <v>PRESTACIONES Y HABERES DE RETIRO</v>
          </cell>
          <cell r="C62">
            <v>0</v>
          </cell>
          <cell r="F62">
            <v>0</v>
          </cell>
          <cell r="G62">
            <v>0</v>
          </cell>
          <cell r="H62">
            <v>0</v>
          </cell>
        </row>
        <row r="63">
          <cell r="A63">
            <v>15301</v>
          </cell>
          <cell r="B63" t="str">
            <v>Gratificacion por jubilación al personal homolgado de la sec</v>
          </cell>
          <cell r="C63">
            <v>0</v>
          </cell>
          <cell r="F63">
            <v>0</v>
          </cell>
          <cell r="G63">
            <v>0</v>
          </cell>
        </row>
        <row r="64">
          <cell r="A64">
            <v>15302</v>
          </cell>
          <cell r="B64" t="str">
            <v>Pensiones y jubilaciones decretadas por el ejecutivo</v>
          </cell>
          <cell r="C64">
            <v>0</v>
          </cell>
          <cell r="F64">
            <v>0</v>
          </cell>
          <cell r="G64">
            <v>0</v>
          </cell>
        </row>
        <row r="65">
          <cell r="A65">
            <v>15303</v>
          </cell>
          <cell r="B65" t="str">
            <v>Diferencial por concepto de pensiones y jubilaciones</v>
          </cell>
          <cell r="C65">
            <v>0</v>
          </cell>
          <cell r="F65">
            <v>0</v>
          </cell>
          <cell r="G65">
            <v>0</v>
          </cell>
        </row>
        <row r="66">
          <cell r="A66">
            <v>15304</v>
          </cell>
          <cell r="B66" t="str">
            <v>Prestaciones de retiro</v>
          </cell>
          <cell r="C66">
            <v>0</v>
          </cell>
          <cell r="F66">
            <v>0</v>
          </cell>
          <cell r="G66">
            <v>0</v>
          </cell>
        </row>
        <row r="67">
          <cell r="A67">
            <v>154</v>
          </cell>
          <cell r="B67" t="str">
            <v>PRESTACIONES CONTRACTUALES</v>
          </cell>
          <cell r="C67">
            <v>1967565</v>
          </cell>
          <cell r="F67">
            <v>2117565</v>
          </cell>
          <cell r="G67">
            <v>539604.8600000001</v>
          </cell>
          <cell r="H67">
            <v>1781389.36</v>
          </cell>
        </row>
        <row r="68">
          <cell r="A68">
            <v>15401</v>
          </cell>
          <cell r="B68" t="str">
            <v>Previsón social multiple al magisterio</v>
          </cell>
          <cell r="C68">
            <v>0</v>
          </cell>
          <cell r="F68">
            <v>0</v>
          </cell>
          <cell r="G68">
            <v>0</v>
          </cell>
          <cell r="H68">
            <v>0</v>
          </cell>
        </row>
        <row r="69">
          <cell r="A69">
            <v>15402</v>
          </cell>
          <cell r="B69" t="str">
            <v>Cuotas para el material didactico</v>
          </cell>
          <cell r="C69">
            <v>653710</v>
          </cell>
          <cell r="D69">
            <v>150000</v>
          </cell>
          <cell r="F69">
            <v>803710</v>
          </cell>
          <cell r="G69">
            <v>227454.07</v>
          </cell>
          <cell r="H69">
            <v>781395.1100000001</v>
          </cell>
        </row>
        <row r="70">
          <cell r="A70">
            <v>15403</v>
          </cell>
          <cell r="B70" t="str">
            <v>Compensación adicional para despensa al magisterio</v>
          </cell>
          <cell r="C70">
            <v>0</v>
          </cell>
          <cell r="F70">
            <v>0</v>
          </cell>
          <cell r="G70">
            <v>0</v>
          </cell>
        </row>
        <row r="71">
          <cell r="A71">
            <v>15409</v>
          </cell>
          <cell r="B71" t="str">
            <v>Bono para la despensa</v>
          </cell>
          <cell r="C71">
            <v>0</v>
          </cell>
          <cell r="F71">
            <v>0</v>
          </cell>
          <cell r="G71">
            <v>0</v>
          </cell>
          <cell r="H71">
            <v>0</v>
          </cell>
        </row>
        <row r="72">
          <cell r="A72">
            <v>15410</v>
          </cell>
          <cell r="B72" t="str">
            <v>Apoyo para canastilla de maternidad</v>
          </cell>
          <cell r="C72">
            <v>35200</v>
          </cell>
          <cell r="F72">
            <v>35200</v>
          </cell>
          <cell r="G72">
            <v>23446.62</v>
          </cell>
          <cell r="H72">
            <v>52359.69</v>
          </cell>
        </row>
        <row r="73">
          <cell r="A73">
            <v>15413</v>
          </cell>
          <cell r="B73" t="str">
            <v>Ayuda para guarderia a madres trabajadoras</v>
          </cell>
          <cell r="C73">
            <v>251427</v>
          </cell>
          <cell r="F73">
            <v>251427</v>
          </cell>
          <cell r="G73">
            <v>73780.209999999992</v>
          </cell>
          <cell r="H73">
            <v>213687.46</v>
          </cell>
        </row>
        <row r="74">
          <cell r="A74">
            <v>15416</v>
          </cell>
          <cell r="B74" t="str">
            <v>Apoyo para utiles escolares</v>
          </cell>
          <cell r="C74">
            <v>40228</v>
          </cell>
          <cell r="F74">
            <v>40228</v>
          </cell>
          <cell r="G74">
            <v>0</v>
          </cell>
          <cell r="H74">
            <v>0</v>
          </cell>
        </row>
        <row r="75">
          <cell r="A75">
            <v>15419</v>
          </cell>
          <cell r="B75" t="str">
            <v>Ayuda para servicio de transporte</v>
          </cell>
          <cell r="C75">
            <v>987000</v>
          </cell>
          <cell r="F75">
            <v>987000</v>
          </cell>
          <cell r="G75">
            <v>214923.96000000002</v>
          </cell>
          <cell r="H75">
            <v>733947.10000000009</v>
          </cell>
        </row>
        <row r="76">
          <cell r="A76">
            <v>15421</v>
          </cell>
          <cell r="B76" t="str">
            <v>Bono dia de las madres</v>
          </cell>
          <cell r="C76">
            <v>0</v>
          </cell>
          <cell r="F76">
            <v>0</v>
          </cell>
          <cell r="G76">
            <v>0</v>
          </cell>
        </row>
        <row r="77">
          <cell r="A77">
            <v>155</v>
          </cell>
          <cell r="B77" t="str">
            <v>APOYOS A LA CAPACITACION DE LOS SERVIDORES PUBLICOS</v>
          </cell>
          <cell r="C77">
            <v>0</v>
          </cell>
          <cell r="F77">
            <v>0</v>
          </cell>
          <cell r="G77">
            <v>0</v>
          </cell>
          <cell r="H77">
            <v>0</v>
          </cell>
        </row>
        <row r="78">
          <cell r="A78">
            <v>15501</v>
          </cell>
          <cell r="B78" t="str">
            <v>Apoyo a la capacitación</v>
          </cell>
          <cell r="C78">
            <v>0</v>
          </cell>
          <cell r="F78">
            <v>0</v>
          </cell>
          <cell r="G78">
            <v>0</v>
          </cell>
        </row>
        <row r="79">
          <cell r="A79">
            <v>15502</v>
          </cell>
          <cell r="B79" t="str">
            <v>Apoyo para estudios de cursos de verano al personal docente de la sec</v>
          </cell>
          <cell r="C79">
            <v>0</v>
          </cell>
          <cell r="F79">
            <v>0</v>
          </cell>
          <cell r="G79">
            <v>0</v>
          </cell>
        </row>
        <row r="80">
          <cell r="A80">
            <v>159</v>
          </cell>
          <cell r="B80" t="str">
            <v>OTRAS PRESTACIONES SOCIALES Y ECONOMICAS</v>
          </cell>
          <cell r="C80">
            <v>1104295</v>
          </cell>
          <cell r="F80">
            <v>1104295</v>
          </cell>
          <cell r="G80">
            <v>0</v>
          </cell>
          <cell r="H80">
            <v>201587</v>
          </cell>
        </row>
        <row r="81">
          <cell r="A81">
            <v>15901</v>
          </cell>
          <cell r="B81" t="str">
            <v>Otras prestaciones</v>
          </cell>
          <cell r="C81">
            <v>1104295</v>
          </cell>
          <cell r="F81">
            <v>1104295</v>
          </cell>
          <cell r="G81">
            <v>0</v>
          </cell>
          <cell r="H81">
            <v>201587</v>
          </cell>
        </row>
        <row r="82">
          <cell r="A82">
            <v>15902</v>
          </cell>
          <cell r="B82" t="str">
            <v>Retribuciones por actos  de fiscalización</v>
          </cell>
          <cell r="C82">
            <v>0</v>
          </cell>
          <cell r="F82">
            <v>0</v>
          </cell>
          <cell r="G82">
            <v>0</v>
          </cell>
          <cell r="H82">
            <v>0</v>
          </cell>
        </row>
        <row r="83">
          <cell r="A83">
            <v>1600</v>
          </cell>
          <cell r="B83" t="str">
            <v>PREVISIONES</v>
          </cell>
          <cell r="C83">
            <v>0</v>
          </cell>
          <cell r="F83">
            <v>0</v>
          </cell>
          <cell r="G83">
            <v>0</v>
          </cell>
          <cell r="H83">
            <v>0</v>
          </cell>
        </row>
        <row r="84">
          <cell r="A84">
            <v>161</v>
          </cell>
          <cell r="B84" t="str">
            <v>Previsiones de carácter laboral, económica y de seguridad social</v>
          </cell>
          <cell r="C84">
            <v>0</v>
          </cell>
          <cell r="F84">
            <v>0</v>
          </cell>
          <cell r="G84">
            <v>0</v>
          </cell>
        </row>
        <row r="85">
          <cell r="A85">
            <v>16101</v>
          </cell>
          <cell r="B85" t="str">
            <v>Previsión para incremento de sueldos</v>
          </cell>
        </row>
        <row r="86">
          <cell r="A86">
            <v>1700</v>
          </cell>
          <cell r="B86" t="str">
            <v>PAGO DE ESTÍMULOS A SERVIDORES PÚBLICOS</v>
          </cell>
          <cell r="C86">
            <v>5028536</v>
          </cell>
          <cell r="D86">
            <v>0</v>
          </cell>
          <cell r="E86">
            <v>0</v>
          </cell>
          <cell r="F86">
            <v>5028536</v>
          </cell>
          <cell r="G86">
            <v>4125934.73</v>
          </cell>
          <cell r="H86">
            <v>6292144.4800000004</v>
          </cell>
        </row>
        <row r="87">
          <cell r="A87">
            <v>171</v>
          </cell>
          <cell r="B87" t="str">
            <v>ESTÍMULOS</v>
          </cell>
          <cell r="C87">
            <v>5028536</v>
          </cell>
          <cell r="F87">
            <v>5028536</v>
          </cell>
          <cell r="G87">
            <v>4125934.73</v>
          </cell>
          <cell r="H87">
            <v>6292144.4800000004</v>
          </cell>
        </row>
        <row r="88">
          <cell r="A88">
            <v>17102</v>
          </cell>
          <cell r="B88" t="str">
            <v>Estimulos al personal</v>
          </cell>
          <cell r="C88">
            <v>5028536</v>
          </cell>
          <cell r="F88">
            <v>5028536</v>
          </cell>
          <cell r="G88">
            <v>4125934.73</v>
          </cell>
          <cell r="H88">
            <v>6292144.4800000004</v>
          </cell>
        </row>
        <row r="89">
          <cell r="A89">
            <v>17102</v>
          </cell>
          <cell r="B89" t="str">
            <v>Recompensas</v>
          </cell>
          <cell r="C89">
            <v>0</v>
          </cell>
          <cell r="F89">
            <v>0</v>
          </cell>
          <cell r="G89">
            <v>0</v>
          </cell>
        </row>
        <row r="90">
          <cell r="A90">
            <v>2000</v>
          </cell>
          <cell r="B90" t="str">
            <v>MATERIALES Y SUMINISTROS</v>
          </cell>
          <cell r="C90">
            <v>5135388</v>
          </cell>
          <cell r="D90">
            <v>-1014375</v>
          </cell>
          <cell r="F90">
            <v>4121013</v>
          </cell>
          <cell r="G90">
            <v>1597531.57</v>
          </cell>
          <cell r="H90">
            <v>3202210.4699999997</v>
          </cell>
        </row>
        <row r="91">
          <cell r="A91">
            <v>2100</v>
          </cell>
          <cell r="B91" t="str">
            <v>MATERIALES DE ADMINISTRACIÓN, EMISIÓN DE DOCUMENTOS Y ARTÍCULOS OFICIALES</v>
          </cell>
          <cell r="C91">
            <v>1994603</v>
          </cell>
          <cell r="D91">
            <v>-614375</v>
          </cell>
          <cell r="F91">
            <v>1380228</v>
          </cell>
          <cell r="G91">
            <v>396493.05000000005</v>
          </cell>
          <cell r="H91">
            <v>1131263.32</v>
          </cell>
        </row>
        <row r="92">
          <cell r="A92">
            <v>211</v>
          </cell>
          <cell r="B92" t="str">
            <v>MATERIALES, UTILES Y EQUIPOS MENORES DE OFICINA</v>
          </cell>
          <cell r="C92">
            <v>515775</v>
          </cell>
          <cell r="F92">
            <v>215775</v>
          </cell>
          <cell r="G92">
            <v>91728.55</v>
          </cell>
          <cell r="H92">
            <v>208123.75</v>
          </cell>
        </row>
        <row r="93">
          <cell r="A93">
            <v>21101</v>
          </cell>
          <cell r="B93" t="str">
            <v>Materiales, utiles y equipos menores de oficina</v>
          </cell>
          <cell r="C93">
            <v>515775</v>
          </cell>
          <cell r="D93">
            <v>-300000</v>
          </cell>
          <cell r="F93">
            <v>215775</v>
          </cell>
          <cell r="G93">
            <v>91728.55</v>
          </cell>
          <cell r="H93">
            <v>208123.75</v>
          </cell>
        </row>
        <row r="94">
          <cell r="A94">
            <v>212</v>
          </cell>
          <cell r="B94" t="str">
            <v>MATERIALESY UTILES DE IMPRESIÓN Y REPRODUCCION</v>
          </cell>
          <cell r="C94">
            <v>393117</v>
          </cell>
          <cell r="F94">
            <v>293117</v>
          </cell>
          <cell r="G94">
            <v>122766.1</v>
          </cell>
          <cell r="H94">
            <v>231053.01</v>
          </cell>
        </row>
        <row r="95">
          <cell r="A95">
            <v>21201</v>
          </cell>
          <cell r="B95" t="str">
            <v>Materiales y utiles de impresión y reproducción</v>
          </cell>
          <cell r="C95">
            <v>393117</v>
          </cell>
          <cell r="D95">
            <v>-100000</v>
          </cell>
          <cell r="F95">
            <v>293117</v>
          </cell>
          <cell r="G95">
            <v>122766.1</v>
          </cell>
          <cell r="H95">
            <v>231053.01</v>
          </cell>
        </row>
        <row r="96">
          <cell r="A96">
            <v>213</v>
          </cell>
          <cell r="B96" t="str">
            <v>MATERIAL ESTADISTICO Y GEOGRAFICO</v>
          </cell>
          <cell r="C96">
            <v>0</v>
          </cell>
          <cell r="F96">
            <v>0</v>
          </cell>
          <cell r="G96">
            <v>0</v>
          </cell>
          <cell r="H96">
            <v>0</v>
          </cell>
        </row>
        <row r="97">
          <cell r="A97">
            <v>214</v>
          </cell>
          <cell r="B97" t="str">
            <v>MATERIALES, UTILES Y EQUIPOS MENORES DE TECNOLOGIA DE LA INFORMACION Y COMUNICACION</v>
          </cell>
          <cell r="C97">
            <v>30559</v>
          </cell>
          <cell r="F97">
            <v>30559</v>
          </cell>
          <cell r="G97">
            <v>0</v>
          </cell>
          <cell r="H97">
            <v>0</v>
          </cell>
        </row>
        <row r="98">
          <cell r="A98">
            <v>21401</v>
          </cell>
          <cell r="B98" t="str">
            <v>Materiales y utiles para el procesamiento de equipos y bienes informaticos</v>
          </cell>
          <cell r="C98">
            <v>30559</v>
          </cell>
          <cell r="F98">
            <v>30559</v>
          </cell>
          <cell r="G98">
            <v>0</v>
          </cell>
          <cell r="H98">
            <v>0</v>
          </cell>
        </row>
        <row r="99">
          <cell r="A99">
            <v>215</v>
          </cell>
          <cell r="B99" t="str">
            <v>MATERIAL IMPRESO é INFORMACION DIGITAL</v>
          </cell>
          <cell r="C99">
            <v>0</v>
          </cell>
          <cell r="F99">
            <v>0</v>
          </cell>
          <cell r="G99">
            <v>0</v>
          </cell>
          <cell r="H99">
            <v>0</v>
          </cell>
        </row>
        <row r="100">
          <cell r="A100">
            <v>21501</v>
          </cell>
          <cell r="B100" t="str">
            <v>Material de información</v>
          </cell>
          <cell r="C100">
            <v>0</v>
          </cell>
          <cell r="F100">
            <v>0</v>
          </cell>
          <cell r="G100">
            <v>0</v>
          </cell>
          <cell r="H100">
            <v>0</v>
          </cell>
        </row>
        <row r="101">
          <cell r="A101">
            <v>216</v>
          </cell>
          <cell r="B101" t="str">
            <v>MATERIAL DE LIMPIEZA</v>
          </cell>
          <cell r="C101">
            <v>825961</v>
          </cell>
          <cell r="F101">
            <v>675961</v>
          </cell>
          <cell r="G101">
            <v>175393.89</v>
          </cell>
          <cell r="H101">
            <v>657249.05000000005</v>
          </cell>
        </row>
        <row r="102">
          <cell r="A102">
            <v>21601</v>
          </cell>
          <cell r="B102" t="str">
            <v>Material de limpieza</v>
          </cell>
          <cell r="C102">
            <v>825961</v>
          </cell>
          <cell r="D102">
            <v>-150000</v>
          </cell>
          <cell r="F102">
            <v>675961</v>
          </cell>
          <cell r="G102">
            <v>175393.89</v>
          </cell>
          <cell r="H102">
            <v>657249.05000000005</v>
          </cell>
        </row>
        <row r="103">
          <cell r="A103">
            <v>217</v>
          </cell>
          <cell r="B103" t="str">
            <v>MATERIALES Y UTILES DE ENSEÑANZA</v>
          </cell>
          <cell r="C103">
            <v>76397</v>
          </cell>
          <cell r="F103">
            <v>76397</v>
          </cell>
          <cell r="G103">
            <v>6604.51</v>
          </cell>
          <cell r="H103">
            <v>6604.51</v>
          </cell>
        </row>
        <row r="104">
          <cell r="A104">
            <v>21701</v>
          </cell>
          <cell r="B104" t="str">
            <v>Materiales educativos</v>
          </cell>
          <cell r="C104">
            <v>76397</v>
          </cell>
          <cell r="F104">
            <v>76397</v>
          </cell>
          <cell r="G104">
            <v>6604.51</v>
          </cell>
          <cell r="H104">
            <v>6604.51</v>
          </cell>
        </row>
        <row r="105">
          <cell r="A105">
            <v>218</v>
          </cell>
          <cell r="B105" t="str">
            <v>MATERIALES PARA  EL REGISTRO é IDENTIFICACION DE BIENES Y PERSONAS</v>
          </cell>
          <cell r="C105">
            <v>152794</v>
          </cell>
          <cell r="D105">
            <v>-64375</v>
          </cell>
          <cell r="F105">
            <v>88419</v>
          </cell>
          <cell r="G105">
            <v>0</v>
          </cell>
          <cell r="H105">
            <v>28233</v>
          </cell>
        </row>
        <row r="106">
          <cell r="A106">
            <v>21801</v>
          </cell>
          <cell r="B106" t="str">
            <v>Placas, engomados, calcomanias y hologramas</v>
          </cell>
          <cell r="C106">
            <v>152794</v>
          </cell>
          <cell r="D106">
            <v>-64375</v>
          </cell>
          <cell r="F106">
            <v>88419</v>
          </cell>
          <cell r="G106">
            <v>0</v>
          </cell>
          <cell r="H106">
            <v>28233</v>
          </cell>
        </row>
        <row r="107">
          <cell r="A107">
            <v>21802</v>
          </cell>
          <cell r="B107" t="str">
            <v>Emision de licencias de conducir</v>
          </cell>
          <cell r="C107">
            <v>0</v>
          </cell>
          <cell r="F107">
            <v>0</v>
          </cell>
          <cell r="G107">
            <v>0</v>
          </cell>
          <cell r="H107">
            <v>0</v>
          </cell>
        </row>
        <row r="108">
          <cell r="A108">
            <v>2200</v>
          </cell>
          <cell r="B108" t="str">
            <v>ALIMENTOS Y UTENSILIOS</v>
          </cell>
          <cell r="C108">
            <v>550457</v>
          </cell>
          <cell r="D108">
            <v>-200000</v>
          </cell>
          <cell r="F108">
            <v>350457</v>
          </cell>
          <cell r="G108">
            <v>80180.01999999999</v>
          </cell>
          <cell r="H108">
            <v>255553.41</v>
          </cell>
        </row>
        <row r="109">
          <cell r="A109">
            <v>221</v>
          </cell>
          <cell r="B109" t="str">
            <v>PRODUCTOS ALIMENTICIOS PARA PERSONAS</v>
          </cell>
          <cell r="C109">
            <v>510159</v>
          </cell>
          <cell r="D109">
            <v>-200000</v>
          </cell>
          <cell r="F109">
            <v>310159</v>
          </cell>
          <cell r="G109">
            <v>80180.01999999999</v>
          </cell>
          <cell r="H109">
            <v>255553.41</v>
          </cell>
        </row>
        <row r="110">
          <cell r="A110">
            <v>22101</v>
          </cell>
          <cell r="B110" t="str">
            <v>Productos alimenticios para personas en instalaciones</v>
          </cell>
          <cell r="C110">
            <v>510159</v>
          </cell>
          <cell r="D110">
            <v>-200000</v>
          </cell>
          <cell r="F110">
            <v>310159</v>
          </cell>
          <cell r="G110">
            <v>80180.01999999999</v>
          </cell>
          <cell r="H110">
            <v>255553.41</v>
          </cell>
        </row>
        <row r="111">
          <cell r="A111">
            <v>22105</v>
          </cell>
          <cell r="B111" t="str">
            <v>Productos alimenticios para personas derivado de la prestacion  de servicios publicos en unidades de salud, educativas y otras</v>
          </cell>
          <cell r="C111">
            <v>0</v>
          </cell>
          <cell r="F111">
            <v>0</v>
          </cell>
          <cell r="G111">
            <v>0</v>
          </cell>
          <cell r="H111">
            <v>0</v>
          </cell>
        </row>
        <row r="112">
          <cell r="A112">
            <v>22106</v>
          </cell>
          <cell r="B112" t="str">
            <v>Adquisición de agua potable</v>
          </cell>
          <cell r="H112">
            <v>0</v>
          </cell>
        </row>
        <row r="113">
          <cell r="A113">
            <v>222</v>
          </cell>
          <cell r="B113" t="str">
            <v>PRODUCTOS ALIMENTICIOS PARA ANIMALES</v>
          </cell>
          <cell r="C113">
            <v>0</v>
          </cell>
          <cell r="F113">
            <v>0</v>
          </cell>
          <cell r="G113">
            <v>0</v>
          </cell>
          <cell r="H113">
            <v>0</v>
          </cell>
        </row>
        <row r="114">
          <cell r="A114">
            <v>223</v>
          </cell>
          <cell r="B114" t="str">
            <v>UTENSILIOS PARA EL SERVICIO DE ALIMENTACION</v>
          </cell>
          <cell r="C114">
            <v>40298</v>
          </cell>
          <cell r="F114">
            <v>40298</v>
          </cell>
          <cell r="G114">
            <v>0</v>
          </cell>
          <cell r="H114">
            <v>17098</v>
          </cell>
        </row>
        <row r="115">
          <cell r="A115">
            <v>22301</v>
          </cell>
          <cell r="B115" t="str">
            <v>Utensilios para el servicio de alimentación</v>
          </cell>
          <cell r="C115">
            <v>40298</v>
          </cell>
          <cell r="F115">
            <v>40298</v>
          </cell>
          <cell r="G115">
            <v>0</v>
          </cell>
          <cell r="H115">
            <v>17098</v>
          </cell>
        </row>
        <row r="116">
          <cell r="A116">
            <v>2300</v>
          </cell>
          <cell r="B116" t="str">
            <v>MATERIAS PRIMAS Y MATERIALES DE PRODUCCION Y COMERCIALIZACION</v>
          </cell>
          <cell r="C116">
            <v>0</v>
          </cell>
          <cell r="D116">
            <v>0</v>
          </cell>
          <cell r="F116">
            <v>0</v>
          </cell>
          <cell r="G116">
            <v>0</v>
          </cell>
          <cell r="H116">
            <v>0</v>
          </cell>
        </row>
        <row r="117">
          <cell r="A117">
            <v>231</v>
          </cell>
          <cell r="B117" t="str">
            <v>PRODUCTOS ALIMENTICIOS , AGROPECUARIOS YA FORESTALES ADQUIRIDOS COMO MATERIA PRIMA</v>
          </cell>
          <cell r="C117">
            <v>0</v>
          </cell>
          <cell r="F117">
            <v>0</v>
          </cell>
          <cell r="G117">
            <v>0</v>
          </cell>
          <cell r="H117">
            <v>0</v>
          </cell>
        </row>
        <row r="118">
          <cell r="A118">
            <v>232</v>
          </cell>
          <cell r="B118" t="str">
            <v>INSTRUMENTOS TEXTILES ADQUIRIDOS COMO MATERIA PRIMA</v>
          </cell>
          <cell r="C118">
            <v>0</v>
          </cell>
          <cell r="F118">
            <v>0</v>
          </cell>
          <cell r="G118">
            <v>0</v>
          </cell>
          <cell r="H118">
            <v>0</v>
          </cell>
        </row>
        <row r="119">
          <cell r="A119">
            <v>233</v>
          </cell>
          <cell r="B119" t="str">
            <v>PRODUCTOS DE PAPEL, CARTÓN E IMPRESOS ADQUIRIDOS COMO MATERIA PRIMA</v>
          </cell>
          <cell r="C119">
            <v>0</v>
          </cell>
          <cell r="F119">
            <v>0</v>
          </cell>
          <cell r="G119">
            <v>0</v>
          </cell>
          <cell r="H119">
            <v>0</v>
          </cell>
        </row>
        <row r="120">
          <cell r="A120">
            <v>234</v>
          </cell>
          <cell r="B120" t="str">
            <v>COMBUSTIBLES, LUBRICANTES, ADITIVOS, CARBÓN Y SUS DERIBADOS ADQUIRIDOS COMO MATERIA PRIMA</v>
          </cell>
          <cell r="C120">
            <v>0</v>
          </cell>
          <cell r="F120">
            <v>0</v>
          </cell>
          <cell r="G120">
            <v>0</v>
          </cell>
          <cell r="H120">
            <v>0</v>
          </cell>
        </row>
        <row r="121">
          <cell r="A121">
            <v>235</v>
          </cell>
          <cell r="B121" t="str">
            <v>PRODUCTOS QUÍMICOS, FARMACEUTICOS Y DE LABORATORIO ADQUIRIDOS COMO MATERIA PRIMA</v>
          </cell>
          <cell r="C121">
            <v>0</v>
          </cell>
          <cell r="F121">
            <v>0</v>
          </cell>
          <cell r="G121">
            <v>0</v>
          </cell>
          <cell r="H121">
            <v>0</v>
          </cell>
        </row>
        <row r="122">
          <cell r="A122">
            <v>236</v>
          </cell>
          <cell r="B122" t="str">
            <v>PRODUCTOS METÁLICOS Y A BASE DE MINERALES NO METÁLICOS ADQUIRIDOS COMO MATERIA PRIMA</v>
          </cell>
          <cell r="C122">
            <v>0</v>
          </cell>
          <cell r="F122">
            <v>0</v>
          </cell>
          <cell r="G122">
            <v>0</v>
          </cell>
          <cell r="H122">
            <v>0</v>
          </cell>
        </row>
        <row r="123">
          <cell r="A123">
            <v>238</v>
          </cell>
          <cell r="B123" t="str">
            <v>PRODUCTOS DE CUERO, PIEL, PLASTICO Y HULE ADQUIRIDOS COMO MATERIA PRIMA</v>
          </cell>
          <cell r="C123">
            <v>0</v>
          </cell>
          <cell r="F123">
            <v>0</v>
          </cell>
          <cell r="G123">
            <v>0</v>
          </cell>
          <cell r="H123">
            <v>0</v>
          </cell>
        </row>
        <row r="124">
          <cell r="A124">
            <v>238</v>
          </cell>
          <cell r="B124" t="str">
            <v>MERCACNIAS ADQUIRIDAS PARA SU COMERCIALIZACION</v>
          </cell>
          <cell r="C124">
            <v>0</v>
          </cell>
          <cell r="F124">
            <v>0</v>
          </cell>
          <cell r="G124">
            <v>0</v>
          </cell>
          <cell r="H124">
            <v>0</v>
          </cell>
        </row>
        <row r="125">
          <cell r="A125">
            <v>239</v>
          </cell>
          <cell r="B125" t="str">
            <v>OTROS PRODUCTOS ADQUIRIDOS COMO MATERIA PRIMA</v>
          </cell>
          <cell r="C125">
            <v>0</v>
          </cell>
          <cell r="F125">
            <v>0</v>
          </cell>
          <cell r="G125">
            <v>0</v>
          </cell>
          <cell r="H125">
            <v>0</v>
          </cell>
        </row>
        <row r="126">
          <cell r="A126">
            <v>2400</v>
          </cell>
          <cell r="B126" t="str">
            <v>MATERIALES Y ARTÍCULOS DE CONSTRUCCION Y DE REPARACIÓN</v>
          </cell>
          <cell r="C126">
            <v>499127</v>
          </cell>
          <cell r="D126">
            <v>0</v>
          </cell>
          <cell r="F126">
            <v>499127</v>
          </cell>
          <cell r="G126">
            <v>166181.41</v>
          </cell>
          <cell r="H126">
            <v>518280.28</v>
          </cell>
        </row>
        <row r="127">
          <cell r="A127">
            <v>241</v>
          </cell>
          <cell r="B127" t="str">
            <v>PRODUCTOS MINERALES NO METÁLICOS</v>
          </cell>
          <cell r="C127">
            <v>0</v>
          </cell>
          <cell r="F127">
            <v>0</v>
          </cell>
          <cell r="G127">
            <v>0</v>
          </cell>
          <cell r="H127">
            <v>0</v>
          </cell>
        </row>
        <row r="128">
          <cell r="A128">
            <v>242</v>
          </cell>
          <cell r="B128" t="str">
            <v>CEMENTO Y PRODUCTOS DE CONCRETO</v>
          </cell>
          <cell r="C128">
            <v>0</v>
          </cell>
          <cell r="F128">
            <v>0</v>
          </cell>
          <cell r="G128">
            <v>0</v>
          </cell>
          <cell r="H128">
            <v>0</v>
          </cell>
        </row>
        <row r="129">
          <cell r="A129">
            <v>24201</v>
          </cell>
          <cell r="B129" t="str">
            <v>Cemento y productos de concreto</v>
          </cell>
          <cell r="C129">
            <v>0</v>
          </cell>
          <cell r="F129">
            <v>0</v>
          </cell>
          <cell r="G129">
            <v>0</v>
          </cell>
          <cell r="H129">
            <v>0</v>
          </cell>
        </row>
        <row r="130">
          <cell r="A130">
            <v>243</v>
          </cell>
          <cell r="B130" t="str">
            <v>CAL, YESO Y PRODUCTOS DE YESO</v>
          </cell>
          <cell r="C130">
            <v>0</v>
          </cell>
          <cell r="F130">
            <v>0</v>
          </cell>
          <cell r="G130">
            <v>0</v>
          </cell>
          <cell r="H130">
            <v>0</v>
          </cell>
        </row>
        <row r="131">
          <cell r="A131">
            <v>24301</v>
          </cell>
          <cell r="B131" t="str">
            <v>Cal, yeso y productos de yeso</v>
          </cell>
          <cell r="C131">
            <v>0</v>
          </cell>
          <cell r="F131">
            <v>0</v>
          </cell>
          <cell r="G131">
            <v>0</v>
          </cell>
          <cell r="H131">
            <v>0</v>
          </cell>
        </row>
        <row r="132">
          <cell r="A132">
            <v>244</v>
          </cell>
          <cell r="B132" t="str">
            <v>MADERA Y PRODUCTOS DE MADERA</v>
          </cell>
          <cell r="C132">
            <v>0</v>
          </cell>
          <cell r="F132">
            <v>0</v>
          </cell>
          <cell r="G132">
            <v>0</v>
          </cell>
          <cell r="H132">
            <v>0</v>
          </cell>
        </row>
        <row r="133">
          <cell r="A133">
            <v>245</v>
          </cell>
          <cell r="B133" t="str">
            <v>VIDRIO Y PRODUCTOS DE VIDRIO</v>
          </cell>
          <cell r="C133">
            <v>0</v>
          </cell>
          <cell r="F133">
            <v>0</v>
          </cell>
          <cell r="G133">
            <v>0</v>
          </cell>
          <cell r="H133">
            <v>0</v>
          </cell>
        </row>
        <row r="134">
          <cell r="A134">
            <v>246</v>
          </cell>
          <cell r="B134" t="str">
            <v>MATERIAL ELECTRICO Y ELECTRONICO</v>
          </cell>
          <cell r="C134">
            <v>122235</v>
          </cell>
          <cell r="F134">
            <v>122235</v>
          </cell>
          <cell r="G134">
            <v>90360.67</v>
          </cell>
          <cell r="H134">
            <v>304000.71999999997</v>
          </cell>
        </row>
        <row r="135">
          <cell r="A135">
            <v>24601</v>
          </cell>
          <cell r="B135" t="str">
            <v>Material electrico y electrónico</v>
          </cell>
          <cell r="C135">
            <v>122235</v>
          </cell>
          <cell r="F135">
            <v>122235</v>
          </cell>
          <cell r="G135">
            <v>90360.67</v>
          </cell>
          <cell r="H135">
            <v>304000.71999999997</v>
          </cell>
        </row>
        <row r="136">
          <cell r="A136">
            <v>247</v>
          </cell>
          <cell r="B136" t="str">
            <v>ARTÍCULOS METÁLICOS PARA LA CONSTRUCCIÓN</v>
          </cell>
          <cell r="C136">
            <v>76397</v>
          </cell>
          <cell r="F136">
            <v>76397</v>
          </cell>
          <cell r="G136">
            <v>0</v>
          </cell>
          <cell r="H136">
            <v>0</v>
          </cell>
        </row>
        <row r="137">
          <cell r="A137">
            <v>24701</v>
          </cell>
          <cell r="B137" t="str">
            <v>Articulos metalicos para la construcción</v>
          </cell>
          <cell r="C137">
            <v>76397</v>
          </cell>
          <cell r="F137">
            <v>76397</v>
          </cell>
          <cell r="G137">
            <v>0</v>
          </cell>
          <cell r="H137">
            <v>0</v>
          </cell>
        </row>
        <row r="138">
          <cell r="A138">
            <v>248</v>
          </cell>
          <cell r="B138" t="str">
            <v>MATERIALES COMPLEMENTARIOS</v>
          </cell>
          <cell r="C138">
            <v>45838</v>
          </cell>
          <cell r="F138">
            <v>45838</v>
          </cell>
          <cell r="G138">
            <v>1323.33</v>
          </cell>
          <cell r="H138">
            <v>1323.33</v>
          </cell>
        </row>
        <row r="139">
          <cell r="A139">
            <v>24801</v>
          </cell>
          <cell r="B139" t="str">
            <v>Materiales complementarios</v>
          </cell>
          <cell r="C139">
            <v>45838</v>
          </cell>
          <cell r="F139">
            <v>45838</v>
          </cell>
          <cell r="G139">
            <v>1323.33</v>
          </cell>
          <cell r="H139">
            <v>1323.33</v>
          </cell>
        </row>
        <row r="140">
          <cell r="A140">
            <v>249</v>
          </cell>
          <cell r="B140" t="str">
            <v>OTROS MATERIALES Y ARTICULOS DE CONSTRUCCION Y REPARACION</v>
          </cell>
          <cell r="C140">
            <v>254657</v>
          </cell>
          <cell r="F140">
            <v>254657</v>
          </cell>
          <cell r="G140">
            <v>74497.41</v>
          </cell>
          <cell r="H140">
            <v>212956.23</v>
          </cell>
        </row>
        <row r="141">
          <cell r="A141">
            <v>24901</v>
          </cell>
          <cell r="B141" t="str">
            <v>Otros materiales y articulos de construccion y reparacion</v>
          </cell>
          <cell r="C141">
            <v>254657</v>
          </cell>
          <cell r="F141">
            <v>254657</v>
          </cell>
          <cell r="G141">
            <v>74497.41</v>
          </cell>
          <cell r="H141">
            <v>212956.23</v>
          </cell>
        </row>
        <row r="142">
          <cell r="A142">
            <v>2500</v>
          </cell>
          <cell r="B142" t="str">
            <v>PRODUCTOS QUIMICOS, FARMACEUTICOS Y DE LABORATORIO</v>
          </cell>
          <cell r="C142">
            <v>210086</v>
          </cell>
          <cell r="D142">
            <v>-100000</v>
          </cell>
          <cell r="F142">
            <v>110086</v>
          </cell>
          <cell r="G142">
            <v>5112.88</v>
          </cell>
          <cell r="H142">
            <v>16626.72</v>
          </cell>
        </row>
        <row r="143">
          <cell r="A143">
            <v>251</v>
          </cell>
          <cell r="B143" t="str">
            <v>PRODUCTOS QUÍMICOS BÁSICOS</v>
          </cell>
          <cell r="C143">
            <v>0</v>
          </cell>
          <cell r="F143">
            <v>0</v>
          </cell>
          <cell r="G143">
            <v>0</v>
          </cell>
          <cell r="H143">
            <v>0</v>
          </cell>
        </row>
        <row r="144">
          <cell r="A144">
            <v>25101</v>
          </cell>
          <cell r="B144" t="str">
            <v>Productos quimicos basicos</v>
          </cell>
          <cell r="C144">
            <v>0</v>
          </cell>
          <cell r="F144">
            <v>0</v>
          </cell>
          <cell r="G144">
            <v>0</v>
          </cell>
          <cell r="H144">
            <v>0</v>
          </cell>
        </row>
        <row r="145">
          <cell r="A145">
            <v>252</v>
          </cell>
          <cell r="B145" t="str">
            <v>FERTILIZANTES, PESTICIDAS Y OTROS AGROQUÍMICOS</v>
          </cell>
          <cell r="C145">
            <v>2547</v>
          </cell>
          <cell r="F145">
            <v>2547</v>
          </cell>
          <cell r="G145">
            <v>0</v>
          </cell>
          <cell r="H145">
            <v>0</v>
          </cell>
        </row>
        <row r="146">
          <cell r="A146">
            <v>25201</v>
          </cell>
          <cell r="B146" t="str">
            <v>Fertilizantes, pesticidas y otros agroquímicos</v>
          </cell>
          <cell r="C146">
            <v>2547</v>
          </cell>
          <cell r="F146">
            <v>2547</v>
          </cell>
          <cell r="G146">
            <v>0</v>
          </cell>
          <cell r="H146">
            <v>0</v>
          </cell>
        </row>
        <row r="147">
          <cell r="A147">
            <v>253</v>
          </cell>
          <cell r="B147" t="str">
            <v>MEDICINAS Y PRODUCTOS FARMACEUTICOS</v>
          </cell>
          <cell r="C147">
            <v>76397</v>
          </cell>
          <cell r="F147">
            <v>76397</v>
          </cell>
          <cell r="G147">
            <v>5112.88</v>
          </cell>
          <cell r="H147">
            <v>11326</v>
          </cell>
        </row>
        <row r="148">
          <cell r="A148">
            <v>25301</v>
          </cell>
          <cell r="B148" t="str">
            <v>Medicinas y productos farmaceuticos</v>
          </cell>
          <cell r="C148">
            <v>76397</v>
          </cell>
          <cell r="F148">
            <v>76397</v>
          </cell>
          <cell r="G148">
            <v>5112.88</v>
          </cell>
          <cell r="H148">
            <v>11326</v>
          </cell>
        </row>
        <row r="149">
          <cell r="A149">
            <v>254</v>
          </cell>
          <cell r="B149" t="str">
            <v>MATERIALES, ACCESORIOS Y SUMINISTROS MEDICOS</v>
          </cell>
          <cell r="C149">
            <v>0</v>
          </cell>
          <cell r="F149">
            <v>0</v>
          </cell>
          <cell r="G149">
            <v>0</v>
          </cell>
          <cell r="H149">
            <v>0</v>
          </cell>
        </row>
        <row r="150">
          <cell r="A150">
            <v>25401</v>
          </cell>
          <cell r="B150" t="str">
            <v>Materiales, accesorios y suministros medicos</v>
          </cell>
          <cell r="C150">
            <v>0</v>
          </cell>
          <cell r="F150">
            <v>0</v>
          </cell>
          <cell r="G150">
            <v>0</v>
          </cell>
          <cell r="H150">
            <v>0</v>
          </cell>
        </row>
        <row r="151">
          <cell r="A151">
            <v>255</v>
          </cell>
          <cell r="B151" t="str">
            <v>MATERIALES, ACCESORIOS Y SUMINISTROS DE LABORATORIO</v>
          </cell>
          <cell r="C151">
            <v>131142</v>
          </cell>
          <cell r="D151">
            <v>-100000</v>
          </cell>
          <cell r="F151">
            <v>31142</v>
          </cell>
          <cell r="G151">
            <v>0</v>
          </cell>
          <cell r="H151">
            <v>5300.72</v>
          </cell>
        </row>
        <row r="152">
          <cell r="A152">
            <v>25501</v>
          </cell>
          <cell r="B152" t="str">
            <v>Materiales, accesorios y suministros de laboratorio</v>
          </cell>
          <cell r="C152">
            <v>131142</v>
          </cell>
          <cell r="D152">
            <v>-100000</v>
          </cell>
          <cell r="F152">
            <v>31142</v>
          </cell>
          <cell r="G152">
            <v>0</v>
          </cell>
          <cell r="H152">
            <v>5300.72</v>
          </cell>
        </row>
        <row r="153">
          <cell r="A153">
            <v>256</v>
          </cell>
          <cell r="B153" t="str">
            <v>FIBRAS SINTÉTICAS, HULES, PLASTICOS Y DERIVADOS</v>
          </cell>
          <cell r="C153">
            <v>0</v>
          </cell>
          <cell r="F153">
            <v>0</v>
          </cell>
          <cell r="G153">
            <v>0</v>
          </cell>
          <cell r="H153">
            <v>0</v>
          </cell>
        </row>
        <row r="154">
          <cell r="A154">
            <v>25601</v>
          </cell>
          <cell r="B154" t="str">
            <v>Fibras sintéticas, hules, plasticos y derivados</v>
          </cell>
          <cell r="C154">
            <v>0</v>
          </cell>
          <cell r="F154">
            <v>0</v>
          </cell>
          <cell r="G154">
            <v>0</v>
          </cell>
          <cell r="H154">
            <v>0</v>
          </cell>
        </row>
        <row r="155">
          <cell r="A155">
            <v>259</v>
          </cell>
          <cell r="B155" t="str">
            <v>OTROS PRODUCTOS QUÍMICOS</v>
          </cell>
          <cell r="C155">
            <v>0</v>
          </cell>
          <cell r="F155">
            <v>0</v>
          </cell>
          <cell r="G155">
            <v>0</v>
          </cell>
          <cell r="H155">
            <v>0</v>
          </cell>
        </row>
        <row r="156">
          <cell r="A156">
            <v>25901</v>
          </cell>
          <cell r="B156" t="str">
            <v>Otros productos químicos</v>
          </cell>
          <cell r="C156">
            <v>0</v>
          </cell>
          <cell r="F156">
            <v>0</v>
          </cell>
          <cell r="G156">
            <v>0</v>
          </cell>
          <cell r="H156">
            <v>0</v>
          </cell>
        </row>
        <row r="157">
          <cell r="A157">
            <v>2600</v>
          </cell>
          <cell r="B157" t="str">
            <v>COMBUSTIBLES, LUBRICANTES Y ADITIVOS</v>
          </cell>
          <cell r="C157">
            <v>1384344</v>
          </cell>
          <cell r="D157">
            <v>0</v>
          </cell>
          <cell r="F157">
            <v>1384344</v>
          </cell>
          <cell r="G157">
            <v>155950.93999999997</v>
          </cell>
          <cell r="H157">
            <v>394870.99</v>
          </cell>
        </row>
        <row r="158">
          <cell r="A158">
            <v>261</v>
          </cell>
          <cell r="B158" t="str">
            <v>COMBUSTIBLES, LUBRICANTES Y ADITIVOS</v>
          </cell>
          <cell r="C158">
            <v>1384344</v>
          </cell>
          <cell r="D158">
            <v>0</v>
          </cell>
          <cell r="F158">
            <v>1384344</v>
          </cell>
          <cell r="G158">
            <v>155950.93999999997</v>
          </cell>
          <cell r="H158">
            <v>394870.99</v>
          </cell>
        </row>
        <row r="159">
          <cell r="A159">
            <v>26101</v>
          </cell>
          <cell r="B159" t="str">
            <v>Combustibles</v>
          </cell>
          <cell r="C159">
            <v>1263971</v>
          </cell>
          <cell r="F159">
            <v>1263971</v>
          </cell>
          <cell r="G159">
            <v>152146.78999999998</v>
          </cell>
          <cell r="H159">
            <v>391066.83999999997</v>
          </cell>
        </row>
        <row r="160">
          <cell r="A160">
            <v>26102</v>
          </cell>
          <cell r="B160" t="str">
            <v>Lubricantes y aditivos</v>
          </cell>
          <cell r="C160">
            <v>120373</v>
          </cell>
          <cell r="D160">
            <v>0</v>
          </cell>
          <cell r="F160">
            <v>120373</v>
          </cell>
          <cell r="G160">
            <v>3804.15</v>
          </cell>
          <cell r="H160">
            <v>3804.15</v>
          </cell>
        </row>
        <row r="161">
          <cell r="A161">
            <v>262</v>
          </cell>
          <cell r="B161" t="str">
            <v>CARBÓN Y SUS DERIVADOS</v>
          </cell>
          <cell r="C161">
            <v>0</v>
          </cell>
          <cell r="F161">
            <v>0</v>
          </cell>
          <cell r="G161">
            <v>0</v>
          </cell>
          <cell r="H161">
            <v>0</v>
          </cell>
        </row>
        <row r="162">
          <cell r="A162">
            <v>2700</v>
          </cell>
          <cell r="B162" t="str">
            <v>VESTUARIOS, BLANCOS, PRENDAS DE PROTECCION Y ARTICULOS DEPORTIVOS</v>
          </cell>
          <cell r="C162">
            <v>252301</v>
          </cell>
          <cell r="D162">
            <v>-100000</v>
          </cell>
          <cell r="F162">
            <v>152301</v>
          </cell>
          <cell r="G162">
            <v>8780.7999999999993</v>
          </cell>
          <cell r="H162">
            <v>19418.400000000001</v>
          </cell>
        </row>
        <row r="163">
          <cell r="A163">
            <v>271</v>
          </cell>
          <cell r="B163" t="str">
            <v>VESTUARIOS Y UNIFOMES</v>
          </cell>
          <cell r="C163">
            <v>186090</v>
          </cell>
          <cell r="D163">
            <v>-100000</v>
          </cell>
          <cell r="F163">
            <v>86090</v>
          </cell>
          <cell r="G163">
            <v>8780.7999999999993</v>
          </cell>
          <cell r="H163">
            <v>19418.400000000001</v>
          </cell>
        </row>
        <row r="164">
          <cell r="A164">
            <v>27101</v>
          </cell>
          <cell r="B164" t="str">
            <v>Vestuarios y uniformes</v>
          </cell>
          <cell r="C164">
            <v>186090</v>
          </cell>
          <cell r="D164">
            <v>-100000</v>
          </cell>
          <cell r="F164">
            <v>86090</v>
          </cell>
          <cell r="G164">
            <v>8780.7999999999993</v>
          </cell>
          <cell r="H164">
            <v>19418.400000000001</v>
          </cell>
        </row>
        <row r="165">
          <cell r="A165">
            <v>272</v>
          </cell>
          <cell r="B165" t="str">
            <v>PRENDAS DE SEGURIDAD Y PROTECCIÓN PERSONAL</v>
          </cell>
          <cell r="C165">
            <v>0</v>
          </cell>
          <cell r="F165">
            <v>0</v>
          </cell>
          <cell r="G165">
            <v>0</v>
          </cell>
          <cell r="H165">
            <v>0</v>
          </cell>
        </row>
        <row r="166">
          <cell r="A166">
            <v>27201</v>
          </cell>
          <cell r="B166" t="str">
            <v>Prendas de seguridad y protección personal</v>
          </cell>
          <cell r="C166">
            <v>0</v>
          </cell>
          <cell r="F166">
            <v>0</v>
          </cell>
          <cell r="G166">
            <v>0</v>
          </cell>
          <cell r="H166">
            <v>0</v>
          </cell>
        </row>
        <row r="167">
          <cell r="A167">
            <v>273</v>
          </cell>
          <cell r="B167" t="str">
            <v>ARTÍCULOS DEPORTIVOS</v>
          </cell>
          <cell r="C167">
            <v>66211</v>
          </cell>
          <cell r="F167">
            <v>66211</v>
          </cell>
          <cell r="G167">
            <v>0</v>
          </cell>
          <cell r="H167">
            <v>0</v>
          </cell>
        </row>
        <row r="168">
          <cell r="A168">
            <v>27301</v>
          </cell>
          <cell r="B168" t="str">
            <v>Articulos depotivos</v>
          </cell>
          <cell r="C168">
            <v>66211</v>
          </cell>
          <cell r="F168">
            <v>66211</v>
          </cell>
          <cell r="G168">
            <v>0</v>
          </cell>
          <cell r="H168">
            <v>0</v>
          </cell>
        </row>
        <row r="169">
          <cell r="A169">
            <v>274</v>
          </cell>
          <cell r="B169" t="str">
            <v>PRODUCTOS TEXTILES</v>
          </cell>
          <cell r="C169">
            <v>0</v>
          </cell>
          <cell r="F169">
            <v>0</v>
          </cell>
          <cell r="G169">
            <v>0</v>
          </cell>
          <cell r="H169">
            <v>0</v>
          </cell>
        </row>
        <row r="170">
          <cell r="A170">
            <v>27401</v>
          </cell>
          <cell r="B170" t="str">
            <v>Productos textiles</v>
          </cell>
          <cell r="C170">
            <v>0</v>
          </cell>
          <cell r="F170">
            <v>0</v>
          </cell>
          <cell r="G170">
            <v>0</v>
          </cell>
          <cell r="H170">
            <v>0</v>
          </cell>
        </row>
        <row r="171">
          <cell r="A171">
            <v>275</v>
          </cell>
          <cell r="B171" t="str">
            <v>BLANCOS Y OTROS PRODUCTOS TEXTILES, EXCEPTO PRENDAS DE VESTIR</v>
          </cell>
          <cell r="C171">
            <v>0</v>
          </cell>
          <cell r="F171">
            <v>0</v>
          </cell>
          <cell r="G171">
            <v>0</v>
          </cell>
          <cell r="H171">
            <v>0</v>
          </cell>
        </row>
        <row r="172">
          <cell r="A172">
            <v>27501</v>
          </cell>
          <cell r="B172" t="str">
            <v>Blancos y otros productos textiles, excepto prendas de vestir</v>
          </cell>
          <cell r="C172">
            <v>0</v>
          </cell>
          <cell r="F172">
            <v>0</v>
          </cell>
          <cell r="G172">
            <v>0</v>
          </cell>
          <cell r="H172">
            <v>0</v>
          </cell>
        </row>
        <row r="173">
          <cell r="A173">
            <v>2800</v>
          </cell>
          <cell r="B173" t="str">
            <v>MATERIALES Y SUMINISTROS PARA SEGURIDAD</v>
          </cell>
          <cell r="C173">
            <v>0</v>
          </cell>
          <cell r="D173">
            <v>0</v>
          </cell>
          <cell r="F173">
            <v>0</v>
          </cell>
          <cell r="G173">
            <v>0</v>
          </cell>
          <cell r="H173">
            <v>0</v>
          </cell>
        </row>
        <row r="174">
          <cell r="A174">
            <v>281</v>
          </cell>
          <cell r="B174" t="str">
            <v>SUSTANCIAS Y MATERIALES EXPLOSIVOS</v>
          </cell>
          <cell r="C174">
            <v>0</v>
          </cell>
          <cell r="F174">
            <v>0</v>
          </cell>
          <cell r="G174">
            <v>0</v>
          </cell>
          <cell r="H174">
            <v>0</v>
          </cell>
        </row>
        <row r="175">
          <cell r="A175">
            <v>28101</v>
          </cell>
          <cell r="B175" t="str">
            <v>Sustancias y materiales explosivos</v>
          </cell>
          <cell r="C175">
            <v>0</v>
          </cell>
          <cell r="F175">
            <v>0</v>
          </cell>
          <cell r="G175">
            <v>0</v>
          </cell>
          <cell r="H175">
            <v>0</v>
          </cell>
        </row>
        <row r="176">
          <cell r="A176">
            <v>282</v>
          </cell>
          <cell r="B176" t="str">
            <v>MATERILES DE SEGURIDAD PÚBLICA</v>
          </cell>
          <cell r="C176">
            <v>0</v>
          </cell>
          <cell r="F176">
            <v>0</v>
          </cell>
          <cell r="G176">
            <v>0</v>
          </cell>
          <cell r="H176">
            <v>0</v>
          </cell>
        </row>
        <row r="177">
          <cell r="A177">
            <v>28201</v>
          </cell>
          <cell r="B177" t="str">
            <v>Materiales de seguridad pública</v>
          </cell>
          <cell r="C177">
            <v>0</v>
          </cell>
          <cell r="F177">
            <v>0</v>
          </cell>
          <cell r="G177">
            <v>0</v>
          </cell>
          <cell r="H177">
            <v>0</v>
          </cell>
        </row>
        <row r="178">
          <cell r="A178">
            <v>286</v>
          </cell>
          <cell r="B178" t="str">
            <v>PRENDAS DE PROTECCIÓN PARA SEGURIDAD PÚBLICA Y NACIONAL</v>
          </cell>
          <cell r="C178">
            <v>0</v>
          </cell>
          <cell r="F178">
            <v>0</v>
          </cell>
          <cell r="G178">
            <v>0</v>
          </cell>
          <cell r="H178">
            <v>0</v>
          </cell>
        </row>
        <row r="179">
          <cell r="A179">
            <v>28301</v>
          </cell>
          <cell r="B179" t="str">
            <v>Prendas de protección para seguridad pública y nacional</v>
          </cell>
          <cell r="C179">
            <v>0</v>
          </cell>
          <cell r="F179">
            <v>0</v>
          </cell>
          <cell r="G179">
            <v>0</v>
          </cell>
          <cell r="H179">
            <v>0</v>
          </cell>
        </row>
        <row r="180">
          <cell r="A180">
            <v>2900</v>
          </cell>
          <cell r="B180" t="str">
            <v>HERRAMIENTAS, REFACCIONES Y ACCESORIOS MENORES</v>
          </cell>
          <cell r="C180">
            <v>244470</v>
          </cell>
          <cell r="D180">
            <v>0</v>
          </cell>
          <cell r="F180">
            <v>244470</v>
          </cell>
          <cell r="G180">
            <v>784832.47</v>
          </cell>
          <cell r="H180">
            <v>866197.35</v>
          </cell>
        </row>
        <row r="181">
          <cell r="A181">
            <v>291</v>
          </cell>
          <cell r="B181" t="str">
            <v>HERRAMIENTAS MENORES</v>
          </cell>
          <cell r="C181">
            <v>0</v>
          </cell>
          <cell r="F181">
            <v>0</v>
          </cell>
          <cell r="G181">
            <v>0</v>
          </cell>
          <cell r="H181">
            <v>0</v>
          </cell>
        </row>
        <row r="182">
          <cell r="A182">
            <v>29101</v>
          </cell>
          <cell r="B182" t="str">
            <v>Herramientas menores</v>
          </cell>
          <cell r="C182">
            <v>0</v>
          </cell>
          <cell r="F182">
            <v>0</v>
          </cell>
          <cell r="G182">
            <v>0</v>
          </cell>
          <cell r="H182">
            <v>0</v>
          </cell>
        </row>
        <row r="183">
          <cell r="A183">
            <v>292</v>
          </cell>
          <cell r="B183" t="str">
            <v>REFACCIONES Y ACCESIORIOS MENORES DE EDIFICIOS</v>
          </cell>
          <cell r="C183">
            <v>122235</v>
          </cell>
          <cell r="F183">
            <v>122235</v>
          </cell>
          <cell r="G183">
            <v>7915.79</v>
          </cell>
          <cell r="H183">
            <v>36561.24</v>
          </cell>
        </row>
        <row r="184">
          <cell r="A184">
            <v>29201</v>
          </cell>
          <cell r="B184" t="str">
            <v>Refacciones y accesorios menores de edificios</v>
          </cell>
          <cell r="C184">
            <v>122235</v>
          </cell>
          <cell r="F184">
            <v>122235</v>
          </cell>
          <cell r="G184">
            <v>7915.79</v>
          </cell>
          <cell r="H184">
            <v>36561.24</v>
          </cell>
        </row>
        <row r="185">
          <cell r="A185">
            <v>293</v>
          </cell>
          <cell r="B185" t="str">
            <v>REFACCIONES Y ACCESORIOS MENORES DE MOBILIARIO Y EQUIPO DE ADMINISTRACIÓN EDUCACIONAL Y RECREO</v>
          </cell>
          <cell r="C185">
            <v>0</v>
          </cell>
          <cell r="F185">
            <v>0</v>
          </cell>
          <cell r="G185">
            <v>0</v>
          </cell>
          <cell r="H185">
            <v>0</v>
          </cell>
        </row>
        <row r="186">
          <cell r="A186">
            <v>29301</v>
          </cell>
          <cell r="B186" t="str">
            <v>Refacciones y accesorios menores de mobiliario y equipo de administración, educacional y recreo</v>
          </cell>
          <cell r="C186">
            <v>0</v>
          </cell>
          <cell r="F186">
            <v>0</v>
          </cell>
          <cell r="G186">
            <v>0</v>
          </cell>
          <cell r="H186">
            <v>0</v>
          </cell>
        </row>
        <row r="187">
          <cell r="A187">
            <v>294</v>
          </cell>
          <cell r="B187" t="str">
            <v>REFACIONES Y ACCESORIOS MENORES DE EQUIPO DE CÓMPUTO Y TECNOLÓGIAS DE LA INFORMACIÓN</v>
          </cell>
          <cell r="C187">
            <v>122235</v>
          </cell>
          <cell r="F187">
            <v>122235</v>
          </cell>
          <cell r="G187">
            <v>776916.67999999993</v>
          </cell>
          <cell r="H187">
            <v>829636.11</v>
          </cell>
        </row>
        <row r="188">
          <cell r="A188">
            <v>29401</v>
          </cell>
          <cell r="B188" t="str">
            <v>Refacciones y accesorios menores de equipo de cómputo y tecnologías de la información</v>
          </cell>
          <cell r="C188">
            <v>122235</v>
          </cell>
          <cell r="F188">
            <v>122235</v>
          </cell>
          <cell r="G188">
            <v>776916.67999999993</v>
          </cell>
          <cell r="H188">
            <v>829636.11</v>
          </cell>
        </row>
        <row r="189">
          <cell r="A189">
            <v>295</v>
          </cell>
          <cell r="B189" t="str">
            <v>REFACCIONES Y ACCERORIOS MENORES DE EQUIPO INSTRUMENTAL MÉDICO Y DE LABORATORIO</v>
          </cell>
          <cell r="C189">
            <v>0</v>
          </cell>
          <cell r="F189">
            <v>0</v>
          </cell>
          <cell r="G189">
            <v>0</v>
          </cell>
          <cell r="H189">
            <v>0</v>
          </cell>
        </row>
        <row r="190">
          <cell r="A190">
            <v>29501</v>
          </cell>
          <cell r="B190" t="str">
            <v>Refacciones y accesorios menores de equipo instrumental médico y de laboratoriío</v>
          </cell>
          <cell r="C190">
            <v>0</v>
          </cell>
          <cell r="F190">
            <v>0</v>
          </cell>
          <cell r="G190">
            <v>0</v>
          </cell>
          <cell r="H190">
            <v>0</v>
          </cell>
        </row>
        <row r="191">
          <cell r="A191">
            <v>296</v>
          </cell>
          <cell r="B191" t="str">
            <v>REFACCIONES Y ACCESORIOS MENORES DE EQUIPO DE TRANSPORTE</v>
          </cell>
          <cell r="C191">
            <v>0</v>
          </cell>
          <cell r="F191">
            <v>0</v>
          </cell>
          <cell r="G191">
            <v>0</v>
          </cell>
          <cell r="H191">
            <v>0</v>
          </cell>
        </row>
        <row r="192">
          <cell r="A192">
            <v>29601</v>
          </cell>
          <cell r="B192" t="str">
            <v>Refacciones y accesorios menores de equipo de transporte</v>
          </cell>
          <cell r="C192">
            <v>0</v>
          </cell>
          <cell r="F192">
            <v>0</v>
          </cell>
          <cell r="G192">
            <v>0</v>
          </cell>
          <cell r="H192">
            <v>0</v>
          </cell>
        </row>
        <row r="193">
          <cell r="A193">
            <v>297</v>
          </cell>
          <cell r="B193" t="str">
            <v>REFACCIONES Y ACCESORIOS MENORES DE EQUIPO DE DEFENSA Y SEGURIDAD</v>
          </cell>
          <cell r="C193">
            <v>0</v>
          </cell>
          <cell r="F193">
            <v>0</v>
          </cell>
          <cell r="G193">
            <v>0</v>
          </cell>
          <cell r="H193">
            <v>0</v>
          </cell>
        </row>
        <row r="194">
          <cell r="A194">
            <v>29701</v>
          </cell>
          <cell r="B194" t="str">
            <v>Refacciones y accesorios menores de equipo de defensa y seguridad</v>
          </cell>
          <cell r="C194">
            <v>0</v>
          </cell>
          <cell r="F194">
            <v>0</v>
          </cell>
          <cell r="G194">
            <v>0</v>
          </cell>
          <cell r="H194">
            <v>0</v>
          </cell>
        </row>
        <row r="195">
          <cell r="A195">
            <v>298</v>
          </cell>
          <cell r="B195" t="str">
            <v>REFACCIONES Y ACCESORIOS MENORES MAQUINARIA Y OTROS EQUIPOS</v>
          </cell>
          <cell r="C195">
            <v>0</v>
          </cell>
          <cell r="F195">
            <v>0</v>
          </cell>
          <cell r="G195">
            <v>0</v>
          </cell>
          <cell r="H195">
            <v>0</v>
          </cell>
        </row>
        <row r="196">
          <cell r="A196">
            <v>29801</v>
          </cell>
          <cell r="B196" t="str">
            <v>Refacciones y accesorios menores maquinaria y otros equipos</v>
          </cell>
          <cell r="C196">
            <v>0</v>
          </cell>
          <cell r="F196">
            <v>0</v>
          </cell>
          <cell r="G196">
            <v>0</v>
          </cell>
          <cell r="H196">
            <v>0</v>
          </cell>
        </row>
        <row r="197">
          <cell r="A197">
            <v>299</v>
          </cell>
          <cell r="B197" t="str">
            <v>REFACCIONES Y ACCESORIOS MENORES OTROS BIENES MUEBLES</v>
          </cell>
          <cell r="C197">
            <v>0</v>
          </cell>
          <cell r="F197">
            <v>0</v>
          </cell>
          <cell r="G197">
            <v>0</v>
          </cell>
          <cell r="H197">
            <v>0</v>
          </cell>
        </row>
        <row r="198">
          <cell r="A198">
            <v>29901</v>
          </cell>
          <cell r="B198" t="str">
            <v>Refacciones y accesorios menores otros bienes muebles</v>
          </cell>
          <cell r="C198">
            <v>0</v>
          </cell>
          <cell r="F198">
            <v>0</v>
          </cell>
          <cell r="G198">
            <v>0</v>
          </cell>
          <cell r="H198">
            <v>0</v>
          </cell>
        </row>
        <row r="199">
          <cell r="A199">
            <v>3000</v>
          </cell>
          <cell r="B199" t="str">
            <v>SERVICIOS GENERALES</v>
          </cell>
          <cell r="C199">
            <v>10118761</v>
          </cell>
          <cell r="D199">
            <v>-1515407</v>
          </cell>
          <cell r="F199">
            <v>8573354</v>
          </cell>
          <cell r="G199">
            <v>8561942.3300000001</v>
          </cell>
          <cell r="H199">
            <v>26285252.689999998</v>
          </cell>
        </row>
        <row r="200">
          <cell r="A200">
            <v>3100</v>
          </cell>
          <cell r="B200" t="str">
            <v>SERVICIOS BASICOS</v>
          </cell>
          <cell r="C200">
            <v>741718</v>
          </cell>
          <cell r="D200">
            <v>-85000</v>
          </cell>
          <cell r="F200">
            <v>656718</v>
          </cell>
          <cell r="G200">
            <v>1119013.05</v>
          </cell>
          <cell r="H200">
            <v>3353576.4099999997</v>
          </cell>
        </row>
        <row r="201">
          <cell r="A201">
            <v>311</v>
          </cell>
          <cell r="B201" t="str">
            <v>ENERGÍA ELÉCTRICA</v>
          </cell>
          <cell r="C201">
            <v>314751</v>
          </cell>
          <cell r="F201">
            <v>314751</v>
          </cell>
          <cell r="G201">
            <v>963264.38</v>
          </cell>
          <cell r="H201">
            <v>2736956.78</v>
          </cell>
        </row>
        <row r="202">
          <cell r="A202">
            <v>31102</v>
          </cell>
          <cell r="B202" t="str">
            <v>Energía eléctrica a escuelas</v>
          </cell>
          <cell r="C202">
            <v>314751</v>
          </cell>
          <cell r="F202">
            <v>314751</v>
          </cell>
          <cell r="G202">
            <v>963264.38</v>
          </cell>
          <cell r="H202">
            <v>2736956.78</v>
          </cell>
        </row>
        <row r="203">
          <cell r="A203">
            <v>312</v>
          </cell>
          <cell r="B203" t="str">
            <v>GAS</v>
          </cell>
          <cell r="C203">
            <v>60000</v>
          </cell>
          <cell r="F203">
            <v>0</v>
          </cell>
          <cell r="G203">
            <v>0</v>
          </cell>
          <cell r="H203">
            <v>0</v>
          </cell>
        </row>
        <row r="204">
          <cell r="A204">
            <v>31201</v>
          </cell>
          <cell r="B204" t="str">
            <v>Gas</v>
          </cell>
          <cell r="C204">
            <v>60000</v>
          </cell>
          <cell r="D204">
            <v>-60000</v>
          </cell>
          <cell r="F204">
            <v>0</v>
          </cell>
          <cell r="G204">
            <v>0</v>
          </cell>
          <cell r="H204">
            <v>0</v>
          </cell>
        </row>
        <row r="205">
          <cell r="A205">
            <v>313</v>
          </cell>
          <cell r="B205" t="str">
            <v xml:space="preserve">AGUA   </v>
          </cell>
          <cell r="C205">
            <v>0</v>
          </cell>
          <cell r="F205">
            <v>0</v>
          </cell>
          <cell r="G205">
            <v>0</v>
          </cell>
          <cell r="H205">
            <v>0</v>
          </cell>
        </row>
        <row r="206">
          <cell r="A206">
            <v>31301</v>
          </cell>
          <cell r="B206" t="str">
            <v>Agua potable</v>
          </cell>
          <cell r="C206">
            <v>0</v>
          </cell>
          <cell r="F206">
            <v>0</v>
          </cell>
          <cell r="G206">
            <v>0</v>
          </cell>
          <cell r="H206">
            <v>0</v>
          </cell>
        </row>
        <row r="207">
          <cell r="A207">
            <v>314</v>
          </cell>
          <cell r="B207" t="str">
            <v>TELEFONIA TRADICIONAL</v>
          </cell>
          <cell r="C207">
            <v>366967</v>
          </cell>
          <cell r="F207">
            <v>341967</v>
          </cell>
          <cell r="G207">
            <v>155748.66999999998</v>
          </cell>
          <cell r="H207">
            <v>616619.63</v>
          </cell>
        </row>
        <row r="208">
          <cell r="A208">
            <v>31401</v>
          </cell>
          <cell r="B208" t="str">
            <v>Telefonia tradicional</v>
          </cell>
          <cell r="C208">
            <v>366967</v>
          </cell>
          <cell r="D208">
            <v>-25000</v>
          </cell>
          <cell r="F208">
            <v>341967</v>
          </cell>
          <cell r="G208">
            <v>155748.66999999998</v>
          </cell>
          <cell r="H208">
            <v>616619.63</v>
          </cell>
        </row>
        <row r="209">
          <cell r="A209">
            <v>315</v>
          </cell>
          <cell r="B209" t="str">
            <v>TELEFONIA CELULAR</v>
          </cell>
          <cell r="C209">
            <v>0</v>
          </cell>
          <cell r="F209">
            <v>0</v>
          </cell>
          <cell r="G209">
            <v>0</v>
          </cell>
          <cell r="H209">
            <v>0</v>
          </cell>
        </row>
        <row r="210">
          <cell r="A210">
            <v>31501</v>
          </cell>
          <cell r="B210" t="str">
            <v>Telefonia celular</v>
          </cell>
          <cell r="C210">
            <v>0</v>
          </cell>
          <cell r="F210">
            <v>0</v>
          </cell>
          <cell r="G210">
            <v>0</v>
          </cell>
          <cell r="H210">
            <v>0</v>
          </cell>
        </row>
        <row r="211">
          <cell r="A211">
            <v>316</v>
          </cell>
          <cell r="B211" t="str">
            <v>SERVICIOS DE TELECOMUNICACIONES Y SATÉLITALES</v>
          </cell>
          <cell r="C211">
            <v>0</v>
          </cell>
          <cell r="F211">
            <v>0</v>
          </cell>
          <cell r="G211">
            <v>0</v>
          </cell>
          <cell r="H211">
            <v>0</v>
          </cell>
        </row>
        <row r="212">
          <cell r="A212">
            <v>31601</v>
          </cell>
          <cell r="B212" t="str">
            <v>Servicios de telecomunicaciones y satélitales</v>
          </cell>
          <cell r="C212">
            <v>0</v>
          </cell>
          <cell r="F212">
            <v>0</v>
          </cell>
          <cell r="G212">
            <v>0</v>
          </cell>
          <cell r="H212">
            <v>0</v>
          </cell>
        </row>
        <row r="213">
          <cell r="A213">
            <v>317</v>
          </cell>
          <cell r="B213" t="str">
            <v>SERVICIOS DE ACCESO DE INTERNET, REDES Y PROCESAMIENTO DE INFORMACIÓN</v>
          </cell>
          <cell r="C213">
            <v>0</v>
          </cell>
          <cell r="F213">
            <v>0</v>
          </cell>
          <cell r="G213">
            <v>0</v>
          </cell>
          <cell r="H213">
            <v>0</v>
          </cell>
        </row>
        <row r="214">
          <cell r="A214">
            <v>31701</v>
          </cell>
          <cell r="B214" t="str">
            <v>Servicios de acceso de internet, redes y procesamiento de información</v>
          </cell>
          <cell r="C214">
            <v>0</v>
          </cell>
          <cell r="F214">
            <v>0</v>
          </cell>
          <cell r="G214">
            <v>0</v>
          </cell>
          <cell r="H214">
            <v>0</v>
          </cell>
        </row>
        <row r="215">
          <cell r="A215">
            <v>318</v>
          </cell>
          <cell r="B215" t="str">
            <v>SERVICIOS POSTALES Y TELEGRÁFICOS</v>
          </cell>
          <cell r="C215">
            <v>0</v>
          </cell>
          <cell r="F215">
            <v>0</v>
          </cell>
          <cell r="G215">
            <v>0</v>
          </cell>
          <cell r="H215">
            <v>0</v>
          </cell>
        </row>
        <row r="216">
          <cell r="A216">
            <v>31801</v>
          </cell>
          <cell r="B216" t="str">
            <v>Servicios postales</v>
          </cell>
          <cell r="C216">
            <v>0</v>
          </cell>
          <cell r="F216">
            <v>0</v>
          </cell>
          <cell r="G216">
            <v>0</v>
          </cell>
          <cell r="H216">
            <v>0</v>
          </cell>
        </row>
        <row r="217">
          <cell r="A217">
            <v>31802</v>
          </cell>
          <cell r="B217" t="str">
            <v>Servicios telegrafico</v>
          </cell>
          <cell r="C217">
            <v>0</v>
          </cell>
          <cell r="F217">
            <v>0</v>
          </cell>
          <cell r="G217">
            <v>0</v>
          </cell>
          <cell r="H217">
            <v>0</v>
          </cell>
        </row>
        <row r="218">
          <cell r="A218">
            <v>319</v>
          </cell>
          <cell r="B218" t="str">
            <v>SERVICIOS INTEGRALES Y OTROS SERVICIOS</v>
          </cell>
          <cell r="C218">
            <v>0</v>
          </cell>
          <cell r="F218">
            <v>0</v>
          </cell>
          <cell r="G218">
            <v>0</v>
          </cell>
          <cell r="H218">
            <v>0</v>
          </cell>
        </row>
        <row r="219">
          <cell r="A219">
            <v>31901</v>
          </cell>
          <cell r="B219" t="str">
            <v>Servicios integrales y otros servicios</v>
          </cell>
          <cell r="C219">
            <v>0</v>
          </cell>
          <cell r="F219">
            <v>0</v>
          </cell>
          <cell r="G219">
            <v>0</v>
          </cell>
          <cell r="H219">
            <v>0</v>
          </cell>
        </row>
        <row r="220">
          <cell r="A220">
            <v>3200</v>
          </cell>
          <cell r="B220" t="str">
            <v>SERVICIOS DE ARRENDAMIENTO</v>
          </cell>
          <cell r="C220">
            <v>203385</v>
          </cell>
          <cell r="D220">
            <v>-80407</v>
          </cell>
          <cell r="F220">
            <v>122978</v>
          </cell>
          <cell r="G220">
            <v>51744.84</v>
          </cell>
          <cell r="H220">
            <v>202626.12</v>
          </cell>
        </row>
        <row r="221">
          <cell r="A221">
            <v>321</v>
          </cell>
          <cell r="B221" t="str">
            <v>ARRENDAMIENTO DE TERRENOS</v>
          </cell>
          <cell r="C221">
            <v>0</v>
          </cell>
          <cell r="F221">
            <v>0</v>
          </cell>
          <cell r="G221">
            <v>0</v>
          </cell>
          <cell r="H221">
            <v>0</v>
          </cell>
        </row>
        <row r="222">
          <cell r="A222">
            <v>32101</v>
          </cell>
          <cell r="B222" t="str">
            <v>Arrendamiento de terrenos</v>
          </cell>
          <cell r="C222">
            <v>0</v>
          </cell>
          <cell r="F222">
            <v>0</v>
          </cell>
          <cell r="G222">
            <v>0</v>
          </cell>
          <cell r="H222">
            <v>0</v>
          </cell>
        </row>
        <row r="223">
          <cell r="A223">
            <v>322</v>
          </cell>
          <cell r="B223" t="str">
            <v>ARRENDAMIENTO DE EDIFICIOS</v>
          </cell>
          <cell r="C223">
            <v>60357</v>
          </cell>
          <cell r="F223">
            <v>44950</v>
          </cell>
          <cell r="G223">
            <v>0</v>
          </cell>
          <cell r="H223">
            <v>23800</v>
          </cell>
        </row>
        <row r="224">
          <cell r="A224">
            <v>32201</v>
          </cell>
          <cell r="B224" t="str">
            <v>Arrendamiento de edificios</v>
          </cell>
          <cell r="C224">
            <v>60357</v>
          </cell>
          <cell r="D224">
            <v>-15407</v>
          </cell>
          <cell r="F224">
            <v>44950</v>
          </cell>
          <cell r="G224">
            <v>0</v>
          </cell>
          <cell r="H224">
            <v>23800</v>
          </cell>
        </row>
        <row r="225">
          <cell r="A225">
            <v>323</v>
          </cell>
          <cell r="B225" t="str">
            <v>ARRENSAMIENTO DE MOBILIARIO Y EQUIPO DE ADMINISTRACIÓN, EDUCACIONAL Y RECREATIVO</v>
          </cell>
          <cell r="C225">
            <v>90749</v>
          </cell>
          <cell r="F225">
            <v>55749</v>
          </cell>
          <cell r="G225">
            <v>51744.84</v>
          </cell>
          <cell r="H225">
            <v>178826.12</v>
          </cell>
        </row>
        <row r="226">
          <cell r="A226">
            <v>32301</v>
          </cell>
          <cell r="B226" t="str">
            <v>Arrendamiento de muebles, maquinaria y equipo.</v>
          </cell>
          <cell r="C226">
            <v>90749</v>
          </cell>
          <cell r="D226">
            <v>-35000</v>
          </cell>
          <cell r="F226">
            <v>55749</v>
          </cell>
          <cell r="G226">
            <v>51744.84</v>
          </cell>
          <cell r="H226">
            <v>178826.12</v>
          </cell>
        </row>
        <row r="227">
          <cell r="A227">
            <v>32302</v>
          </cell>
          <cell r="B227" t="str">
            <v>Arrendamiento de equipo y bienes informaticos</v>
          </cell>
          <cell r="C227">
            <v>0</v>
          </cell>
          <cell r="F227">
            <v>0</v>
          </cell>
          <cell r="G227">
            <v>0</v>
          </cell>
          <cell r="H227">
            <v>0</v>
          </cell>
        </row>
        <row r="228">
          <cell r="A228">
            <v>324</v>
          </cell>
          <cell r="B228" t="str">
            <v>ARRENDAMIENTO DE EQUIPO É INSTRUMENTAL MÉDICO Y DE LABORATORIO</v>
          </cell>
          <cell r="C228">
            <v>0</v>
          </cell>
          <cell r="F228">
            <v>0</v>
          </cell>
          <cell r="G228">
            <v>0</v>
          </cell>
          <cell r="H228">
            <v>0</v>
          </cell>
        </row>
        <row r="229">
          <cell r="A229">
            <v>32401</v>
          </cell>
          <cell r="B229" t="str">
            <v>Arrendamiento de equipo é instrumental médico y de laboratorío</v>
          </cell>
          <cell r="C229">
            <v>0</v>
          </cell>
          <cell r="F229">
            <v>0</v>
          </cell>
          <cell r="G229">
            <v>0</v>
          </cell>
          <cell r="H229">
            <v>0</v>
          </cell>
        </row>
        <row r="230">
          <cell r="A230">
            <v>325</v>
          </cell>
          <cell r="B230" t="str">
            <v>ARRENDAMIENTO DE EQUIPO DE TRANSPORTE</v>
          </cell>
          <cell r="C230">
            <v>52279</v>
          </cell>
          <cell r="F230">
            <v>22279</v>
          </cell>
          <cell r="G230">
            <v>0</v>
          </cell>
          <cell r="H230">
            <v>0</v>
          </cell>
        </row>
        <row r="231">
          <cell r="A231">
            <v>32501</v>
          </cell>
          <cell r="B231" t="str">
            <v>Arrendamiento de equipo de transporte</v>
          </cell>
          <cell r="C231">
            <v>52279</v>
          </cell>
          <cell r="D231">
            <v>-30000</v>
          </cell>
          <cell r="F231">
            <v>22279</v>
          </cell>
          <cell r="G231">
            <v>0</v>
          </cell>
          <cell r="H231">
            <v>0</v>
          </cell>
        </row>
        <row r="232">
          <cell r="A232">
            <v>326</v>
          </cell>
          <cell r="B232" t="str">
            <v>ARRENDAMIENTO DE MAQUINARÍA, OTROS EQUIPOS Y HERRAMIENTAS</v>
          </cell>
          <cell r="C232">
            <v>0</v>
          </cell>
          <cell r="F232">
            <v>0</v>
          </cell>
          <cell r="G232">
            <v>0</v>
          </cell>
          <cell r="H232">
            <v>0</v>
          </cell>
        </row>
        <row r="233">
          <cell r="A233">
            <v>32601</v>
          </cell>
          <cell r="B233" t="str">
            <v>Arrendamiento de maquinaría, otros equipos y herramientas</v>
          </cell>
          <cell r="C233">
            <v>0</v>
          </cell>
          <cell r="F233">
            <v>0</v>
          </cell>
          <cell r="G233">
            <v>0</v>
          </cell>
          <cell r="H233">
            <v>0</v>
          </cell>
        </row>
        <row r="234">
          <cell r="A234">
            <v>327</v>
          </cell>
          <cell r="B234" t="str">
            <v>ARRENDAMIENTO DE ACTIVOS INTANGIBLES</v>
          </cell>
          <cell r="C234">
            <v>0</v>
          </cell>
          <cell r="F234">
            <v>0</v>
          </cell>
          <cell r="G234">
            <v>0</v>
          </cell>
          <cell r="H234">
            <v>0</v>
          </cell>
        </row>
        <row r="235">
          <cell r="A235">
            <v>32701</v>
          </cell>
          <cell r="B235" t="str">
            <v>Patentes, regalias y otros</v>
          </cell>
          <cell r="C235">
            <v>0</v>
          </cell>
          <cell r="F235">
            <v>0</v>
          </cell>
          <cell r="G235">
            <v>0</v>
          </cell>
          <cell r="H235">
            <v>0</v>
          </cell>
        </row>
        <row r="236">
          <cell r="A236">
            <v>328</v>
          </cell>
          <cell r="B236" t="str">
            <v>ARRENDAMIENTO FINANCIERO</v>
          </cell>
          <cell r="C236">
            <v>0</v>
          </cell>
          <cell r="F236">
            <v>0</v>
          </cell>
          <cell r="G236">
            <v>0</v>
          </cell>
          <cell r="H236">
            <v>0</v>
          </cell>
        </row>
        <row r="237">
          <cell r="A237">
            <v>32801</v>
          </cell>
          <cell r="B237" t="str">
            <v>Arrendamiento financiero de muebles, maquinaria y equipo</v>
          </cell>
          <cell r="C237">
            <v>0</v>
          </cell>
          <cell r="F237">
            <v>0</v>
          </cell>
          <cell r="G237">
            <v>0</v>
          </cell>
          <cell r="H237">
            <v>0</v>
          </cell>
        </row>
        <row r="238">
          <cell r="A238">
            <v>32802</v>
          </cell>
          <cell r="B238" t="str">
            <v>Arrendamientro financiero de inmuebles</v>
          </cell>
          <cell r="C238">
            <v>0</v>
          </cell>
          <cell r="F238">
            <v>0</v>
          </cell>
          <cell r="G238">
            <v>0</v>
          </cell>
          <cell r="H238">
            <v>0</v>
          </cell>
        </row>
        <row r="239">
          <cell r="A239">
            <v>32803</v>
          </cell>
          <cell r="B239" t="str">
            <v>Arrendamiento financiero de equipo de transporte</v>
          </cell>
          <cell r="C239">
            <v>0</v>
          </cell>
          <cell r="F239">
            <v>0</v>
          </cell>
          <cell r="G239">
            <v>0</v>
          </cell>
          <cell r="H239">
            <v>0</v>
          </cell>
        </row>
        <row r="240">
          <cell r="A240">
            <v>32804</v>
          </cell>
          <cell r="B240" t="str">
            <v>Arrendamiento finaciero de equipo de computo</v>
          </cell>
          <cell r="C240">
            <v>0</v>
          </cell>
          <cell r="F240">
            <v>0</v>
          </cell>
          <cell r="G240">
            <v>0</v>
          </cell>
          <cell r="H240">
            <v>0</v>
          </cell>
        </row>
        <row r="241">
          <cell r="A241">
            <v>329</v>
          </cell>
          <cell r="B241" t="str">
            <v>OTROS ARRENDAMIENTOS</v>
          </cell>
          <cell r="C241">
            <v>0</v>
          </cell>
          <cell r="F241">
            <v>0</v>
          </cell>
          <cell r="G241">
            <v>0</v>
          </cell>
          <cell r="H241">
            <v>0</v>
          </cell>
        </row>
        <row r="242">
          <cell r="A242">
            <v>32901</v>
          </cell>
          <cell r="B242" t="str">
            <v>Otros arrendamientos</v>
          </cell>
          <cell r="C242">
            <v>0</v>
          </cell>
          <cell r="F242">
            <v>0</v>
          </cell>
          <cell r="G242">
            <v>0</v>
          </cell>
          <cell r="H242">
            <v>0</v>
          </cell>
        </row>
        <row r="243">
          <cell r="A243">
            <v>3300</v>
          </cell>
          <cell r="B243" t="str">
            <v>SERVICIOS PROFESIONALES, CIENTIFICOS Y TÉCNICOS Y OTROS SERVICIOS</v>
          </cell>
          <cell r="C243">
            <v>1557042</v>
          </cell>
          <cell r="D243">
            <v>-270000</v>
          </cell>
          <cell r="F243">
            <v>1287042</v>
          </cell>
          <cell r="G243">
            <v>6053149.3599999994</v>
          </cell>
          <cell r="H243">
            <v>9233651.6300000008</v>
          </cell>
        </row>
        <row r="244">
          <cell r="A244">
            <v>331</v>
          </cell>
          <cell r="B244" t="str">
            <v>SERVICIOS LEGALES, DE CONTABILIDAD, AUDITORIA  Y RELACIONADOS</v>
          </cell>
          <cell r="C244">
            <v>0</v>
          </cell>
          <cell r="F244">
            <v>0</v>
          </cell>
          <cell r="G244">
            <v>0</v>
          </cell>
          <cell r="H244">
            <v>0</v>
          </cell>
        </row>
        <row r="245">
          <cell r="A245">
            <v>33101</v>
          </cell>
          <cell r="B245" t="str">
            <v>Servicios legales, de contabilidad, auditoria y relacionados</v>
          </cell>
          <cell r="C245">
            <v>0</v>
          </cell>
          <cell r="F245">
            <v>0</v>
          </cell>
          <cell r="G245">
            <v>0</v>
          </cell>
          <cell r="H245">
            <v>0</v>
          </cell>
        </row>
        <row r="246">
          <cell r="A246">
            <v>332</v>
          </cell>
          <cell r="B246" t="str">
            <v>SERVICIO DE DISEÑO, ARQUITECTURA, INGENIERIA Y ACTIVIDADES RELACIONADAS</v>
          </cell>
          <cell r="C246">
            <v>0</v>
          </cell>
          <cell r="F246">
            <v>0</v>
          </cell>
          <cell r="G246">
            <v>0</v>
          </cell>
          <cell r="H246">
            <v>0</v>
          </cell>
        </row>
        <row r="247">
          <cell r="A247">
            <v>33201</v>
          </cell>
          <cell r="B247" t="str">
            <v>Servicios de diseño, arquitectura, ingenieria y actividades relacionadas</v>
          </cell>
          <cell r="C247">
            <v>0</v>
          </cell>
          <cell r="F247">
            <v>0</v>
          </cell>
          <cell r="G247">
            <v>0</v>
          </cell>
          <cell r="H247">
            <v>0</v>
          </cell>
        </row>
        <row r="248">
          <cell r="A248">
            <v>333</v>
          </cell>
          <cell r="B248" t="str">
            <v>SERVICIOS DE CONSULTORIA ADMINISTRATIVA, PROCESOS, TÉCNICA Y  EN TECNÓLOGIA DE LA INFORMACIÓN</v>
          </cell>
          <cell r="C248">
            <v>130714</v>
          </cell>
          <cell r="F248">
            <v>60714</v>
          </cell>
          <cell r="G248">
            <v>0</v>
          </cell>
          <cell r="H248">
            <v>49374</v>
          </cell>
        </row>
        <row r="249">
          <cell r="A249">
            <v>33301</v>
          </cell>
          <cell r="B249" t="str">
            <v>Servicios de informatica</v>
          </cell>
          <cell r="C249">
            <v>20714</v>
          </cell>
          <cell r="D249">
            <v>-10000</v>
          </cell>
          <cell r="F249">
            <v>10714</v>
          </cell>
          <cell r="G249">
            <v>0</v>
          </cell>
          <cell r="H249">
            <v>0</v>
          </cell>
        </row>
        <row r="250">
          <cell r="A250">
            <v>33302</v>
          </cell>
          <cell r="B250" t="str">
            <v>Servicios de consultoria</v>
          </cell>
          <cell r="C250">
            <v>110000</v>
          </cell>
          <cell r="D250">
            <v>-60000</v>
          </cell>
          <cell r="F250">
            <v>50000</v>
          </cell>
          <cell r="G250">
            <v>0</v>
          </cell>
          <cell r="H250">
            <v>49374</v>
          </cell>
        </row>
        <row r="251">
          <cell r="A251">
            <v>33303</v>
          </cell>
          <cell r="B251" t="str">
            <v>Servicios de Estadisticos y geograficos</v>
          </cell>
          <cell r="C251">
            <v>0</v>
          </cell>
          <cell r="F251">
            <v>0</v>
          </cell>
          <cell r="G251">
            <v>0</v>
          </cell>
          <cell r="H251">
            <v>0</v>
          </cell>
        </row>
        <row r="252">
          <cell r="A252">
            <v>334</v>
          </cell>
          <cell r="B252" t="str">
            <v>SERVICIOS DE CAPACITACION</v>
          </cell>
          <cell r="C252">
            <v>430069</v>
          </cell>
          <cell r="F252">
            <v>230069</v>
          </cell>
          <cell r="G252">
            <v>5681872.0599999996</v>
          </cell>
          <cell r="H252">
            <v>8079195.7400000002</v>
          </cell>
        </row>
        <row r="253">
          <cell r="A253">
            <v>33401</v>
          </cell>
          <cell r="B253" t="str">
            <v>Servicios de capacitacion</v>
          </cell>
          <cell r="C253">
            <v>430069</v>
          </cell>
          <cell r="D253">
            <v>-200000</v>
          </cell>
          <cell r="F253">
            <v>230069</v>
          </cell>
          <cell r="G253">
            <v>5681872.0599999996</v>
          </cell>
          <cell r="H253">
            <v>8079195.7400000002</v>
          </cell>
        </row>
        <row r="254">
          <cell r="A254">
            <v>335</v>
          </cell>
          <cell r="B254" t="str">
            <v>SERVICIOS DE INVESTIGACION CIENTIFICA Y DESARROLLO</v>
          </cell>
          <cell r="C254">
            <v>0</v>
          </cell>
          <cell r="F254">
            <v>0</v>
          </cell>
          <cell r="G254">
            <v>0</v>
          </cell>
          <cell r="H254">
            <v>0</v>
          </cell>
        </row>
        <row r="255">
          <cell r="A255">
            <v>33501</v>
          </cell>
          <cell r="B255" t="str">
            <v>Estudios é investigaciones</v>
          </cell>
          <cell r="C255">
            <v>0</v>
          </cell>
          <cell r="F255">
            <v>0</v>
          </cell>
          <cell r="G255">
            <v>0</v>
          </cell>
          <cell r="H255">
            <v>0</v>
          </cell>
        </row>
        <row r="256">
          <cell r="A256">
            <v>336</v>
          </cell>
          <cell r="B256" t="str">
            <v>SERVICIO DE APOYO ADMINISTRATIVO, TRADUCCIÓN, FOTOCOPIADO É IMPRESIÓN</v>
          </cell>
          <cell r="C256">
            <v>0</v>
          </cell>
          <cell r="F256">
            <v>0</v>
          </cell>
          <cell r="G256">
            <v>0</v>
          </cell>
          <cell r="H256">
            <v>0</v>
          </cell>
        </row>
        <row r="257">
          <cell r="A257">
            <v>33601</v>
          </cell>
          <cell r="B257" t="str">
            <v>Apoyos a comisarios publicos</v>
          </cell>
          <cell r="C257">
            <v>0</v>
          </cell>
          <cell r="F257">
            <v>0</v>
          </cell>
          <cell r="G257">
            <v>0</v>
          </cell>
          <cell r="H257">
            <v>0</v>
          </cell>
        </row>
        <row r="258">
          <cell r="A258">
            <v>33602</v>
          </cell>
          <cell r="B258" t="str">
            <v>Apoyo a inspectores ciudadanos</v>
          </cell>
          <cell r="C258">
            <v>0</v>
          </cell>
          <cell r="F258">
            <v>0</v>
          </cell>
          <cell r="G258">
            <v>0</v>
          </cell>
          <cell r="H258">
            <v>0</v>
          </cell>
        </row>
        <row r="259">
          <cell r="A259">
            <v>33603</v>
          </cell>
          <cell r="B259" t="str">
            <v>Impresiones y publicaciones oficiales</v>
          </cell>
          <cell r="C259">
            <v>0</v>
          </cell>
          <cell r="F259">
            <v>0</v>
          </cell>
          <cell r="G259">
            <v>0</v>
          </cell>
          <cell r="H259">
            <v>0</v>
          </cell>
        </row>
        <row r="260">
          <cell r="A260">
            <v>33604</v>
          </cell>
          <cell r="B260" t="str">
            <v>Edictos</v>
          </cell>
          <cell r="C260">
            <v>0</v>
          </cell>
          <cell r="F260">
            <v>0</v>
          </cell>
          <cell r="G260">
            <v>0</v>
          </cell>
          <cell r="H260">
            <v>0</v>
          </cell>
        </row>
        <row r="261">
          <cell r="A261">
            <v>33605</v>
          </cell>
          <cell r="B261" t="str">
            <v>Licitaciones, convenios y convocatorias</v>
          </cell>
          <cell r="C261">
            <v>0</v>
          </cell>
          <cell r="F261">
            <v>0</v>
          </cell>
          <cell r="G261">
            <v>0</v>
          </cell>
          <cell r="H261">
            <v>0</v>
          </cell>
        </row>
        <row r="262">
          <cell r="A262">
            <v>337</v>
          </cell>
          <cell r="B262" t="str">
            <v>SERVICIOS DE PROTECCIÓN Y SEGURIDAD</v>
          </cell>
          <cell r="C262">
            <v>0</v>
          </cell>
          <cell r="F262">
            <v>0</v>
          </cell>
          <cell r="G262">
            <v>0</v>
          </cell>
          <cell r="H262">
            <v>0</v>
          </cell>
        </row>
        <row r="263">
          <cell r="A263">
            <v>33701</v>
          </cell>
          <cell r="B263" t="str">
            <v>Servicios de protección y seguridad</v>
          </cell>
          <cell r="C263">
            <v>0</v>
          </cell>
          <cell r="F263">
            <v>0</v>
          </cell>
          <cell r="G263">
            <v>0</v>
          </cell>
          <cell r="H263">
            <v>0</v>
          </cell>
        </row>
        <row r="264">
          <cell r="A264">
            <v>338</v>
          </cell>
          <cell r="B264" t="str">
            <v>SERVICIO DE VIGILANCIA</v>
          </cell>
          <cell r="C264">
            <v>996259</v>
          </cell>
          <cell r="F264">
            <v>996259</v>
          </cell>
          <cell r="G264">
            <v>371277.30000000005</v>
          </cell>
          <cell r="H264">
            <v>1105081.8900000001</v>
          </cell>
        </row>
        <row r="265">
          <cell r="A265">
            <v>33801</v>
          </cell>
          <cell r="B265" t="str">
            <v>Servicios de vigilancia</v>
          </cell>
          <cell r="C265">
            <v>996259</v>
          </cell>
          <cell r="F265">
            <v>996259</v>
          </cell>
          <cell r="G265">
            <v>371277.30000000005</v>
          </cell>
          <cell r="H265">
            <v>1105081.8900000001</v>
          </cell>
        </row>
        <row r="266">
          <cell r="A266">
            <v>339</v>
          </cell>
          <cell r="B266" t="str">
            <v>SERVICIOS PROFESIONALES, CIENTÍFICOS Y TÉCNICOS INTEGLALES</v>
          </cell>
          <cell r="C266">
            <v>0</v>
          </cell>
          <cell r="F266">
            <v>0</v>
          </cell>
          <cell r="G266">
            <v>0</v>
          </cell>
          <cell r="H266">
            <v>0</v>
          </cell>
        </row>
        <row r="267">
          <cell r="A267">
            <v>33901</v>
          </cell>
          <cell r="B267" t="str">
            <v>Servicios profesionales, cientificos y técnicos integrales</v>
          </cell>
          <cell r="C267">
            <v>0</v>
          </cell>
          <cell r="F267">
            <v>0</v>
          </cell>
          <cell r="G267">
            <v>0</v>
          </cell>
          <cell r="H267">
            <v>0</v>
          </cell>
        </row>
        <row r="268">
          <cell r="A268">
            <v>33902</v>
          </cell>
          <cell r="B268" t="str">
            <v>Servicios integrales</v>
          </cell>
          <cell r="C268">
            <v>0</v>
          </cell>
          <cell r="F268">
            <v>0</v>
          </cell>
          <cell r="G268">
            <v>0</v>
          </cell>
          <cell r="H268">
            <v>0</v>
          </cell>
        </row>
        <row r="269">
          <cell r="A269">
            <v>3400</v>
          </cell>
          <cell r="B269" t="str">
            <v>SERVICIOS FINANCIEROS, BANCARIOS Y COMERCIALES</v>
          </cell>
          <cell r="C269">
            <v>736397</v>
          </cell>
          <cell r="D269">
            <v>-180000</v>
          </cell>
          <cell r="F269">
            <v>556397</v>
          </cell>
          <cell r="G269">
            <v>93345.640000000014</v>
          </cell>
          <cell r="H269">
            <v>764478.06</v>
          </cell>
        </row>
        <row r="270">
          <cell r="A270">
            <v>341</v>
          </cell>
          <cell r="B270" t="str">
            <v>SERVICIOS FINANCIEROS Y BANCARIOS</v>
          </cell>
          <cell r="C270">
            <v>64116</v>
          </cell>
          <cell r="F270">
            <v>34116</v>
          </cell>
          <cell r="G270">
            <v>38518.480000000003</v>
          </cell>
          <cell r="H270">
            <v>191878.35</v>
          </cell>
        </row>
        <row r="271">
          <cell r="A271">
            <v>34101</v>
          </cell>
          <cell r="B271" t="str">
            <v>Servicios financieros y bancarios</v>
          </cell>
          <cell r="C271">
            <v>64116</v>
          </cell>
          <cell r="D271">
            <v>-30000</v>
          </cell>
          <cell r="F271">
            <v>34116</v>
          </cell>
          <cell r="G271">
            <v>38518.480000000003</v>
          </cell>
          <cell r="H271">
            <v>191878.35</v>
          </cell>
        </row>
        <row r="272">
          <cell r="A272">
            <v>342</v>
          </cell>
          <cell r="B272" t="str">
            <v>SERVICIOS DE COBRANZA, INVESTIGACIÓN Y SIMILAR</v>
          </cell>
          <cell r="C272">
            <v>0</v>
          </cell>
          <cell r="F272">
            <v>0</v>
          </cell>
          <cell r="G272">
            <v>0</v>
          </cell>
          <cell r="H272">
            <v>0</v>
          </cell>
        </row>
        <row r="273">
          <cell r="A273">
            <v>34201</v>
          </cell>
          <cell r="B273" t="str">
            <v>Servicios de cobranza, investigación crediticia y similar</v>
          </cell>
          <cell r="C273">
            <v>0</v>
          </cell>
          <cell r="F273">
            <v>0</v>
          </cell>
          <cell r="G273">
            <v>0</v>
          </cell>
          <cell r="H273">
            <v>0</v>
          </cell>
        </row>
        <row r="274">
          <cell r="A274">
            <v>343</v>
          </cell>
          <cell r="B274" t="str">
            <v>SERVICIOS DE RECAUDACIÓN, TRASLADO Y CUSTODIA DE VALORES</v>
          </cell>
          <cell r="C274">
            <v>0</v>
          </cell>
          <cell r="F274">
            <v>0</v>
          </cell>
          <cell r="G274">
            <v>0</v>
          </cell>
          <cell r="H274">
            <v>0</v>
          </cell>
        </row>
        <row r="275">
          <cell r="A275">
            <v>34301</v>
          </cell>
          <cell r="B275" t="str">
            <v>Servicios de recaudación, traslado y custodia de valores</v>
          </cell>
          <cell r="C275">
            <v>0</v>
          </cell>
          <cell r="F275">
            <v>0</v>
          </cell>
          <cell r="G275">
            <v>0</v>
          </cell>
          <cell r="H275">
            <v>0</v>
          </cell>
        </row>
        <row r="276">
          <cell r="A276">
            <v>344</v>
          </cell>
          <cell r="B276" t="str">
            <v>SEGURO DE RESPONSABILIDAD PATRIMONIAL Y FINANZAS</v>
          </cell>
          <cell r="C276">
            <v>0</v>
          </cell>
          <cell r="F276">
            <v>0</v>
          </cell>
          <cell r="G276">
            <v>0</v>
          </cell>
          <cell r="H276">
            <v>0</v>
          </cell>
        </row>
        <row r="277">
          <cell r="A277">
            <v>34401</v>
          </cell>
          <cell r="B277" t="str">
            <v>Seguro de responsabilidad patrimonial y fianzas</v>
          </cell>
          <cell r="C277">
            <v>0</v>
          </cell>
          <cell r="F277">
            <v>0</v>
          </cell>
          <cell r="G277">
            <v>0</v>
          </cell>
          <cell r="H277">
            <v>0</v>
          </cell>
        </row>
        <row r="278">
          <cell r="A278">
            <v>345</v>
          </cell>
          <cell r="B278" t="str">
            <v>SEGURO DE BIENES PATRIMONIALES</v>
          </cell>
          <cell r="C278">
            <v>600716</v>
          </cell>
          <cell r="F278">
            <v>480716</v>
          </cell>
          <cell r="G278">
            <v>0</v>
          </cell>
          <cell r="H278">
            <v>478747.78</v>
          </cell>
        </row>
        <row r="279">
          <cell r="A279">
            <v>34501</v>
          </cell>
          <cell r="B279" t="str">
            <v>Seguro de bienes patrimoniales</v>
          </cell>
          <cell r="C279">
            <v>600716</v>
          </cell>
          <cell r="D279">
            <v>-120000</v>
          </cell>
          <cell r="F279">
            <v>480716</v>
          </cell>
          <cell r="G279">
            <v>0</v>
          </cell>
          <cell r="H279">
            <v>478747.78</v>
          </cell>
        </row>
        <row r="280">
          <cell r="A280">
            <v>346</v>
          </cell>
          <cell r="B280" t="str">
            <v>ALMACENAJE, ENVASE Y EMBALAJE</v>
          </cell>
          <cell r="C280">
            <v>0</v>
          </cell>
          <cell r="F280">
            <v>0</v>
          </cell>
          <cell r="G280">
            <v>0</v>
          </cell>
          <cell r="H280">
            <v>0</v>
          </cell>
        </row>
        <row r="281">
          <cell r="A281">
            <v>34601</v>
          </cell>
          <cell r="B281" t="str">
            <v>Almacenaje, envase y embalaje</v>
          </cell>
          <cell r="C281">
            <v>0</v>
          </cell>
          <cell r="F281">
            <v>0</v>
          </cell>
          <cell r="G281">
            <v>0</v>
          </cell>
          <cell r="H281">
            <v>0</v>
          </cell>
        </row>
        <row r="282">
          <cell r="A282">
            <v>347</v>
          </cell>
          <cell r="B282" t="str">
            <v>FLETES Y MANIOBRAS</v>
          </cell>
          <cell r="C282">
            <v>71565</v>
          </cell>
          <cell r="F282">
            <v>41565</v>
          </cell>
          <cell r="G282">
            <v>54827.16</v>
          </cell>
          <cell r="H282">
            <v>93851.93</v>
          </cell>
        </row>
        <row r="283">
          <cell r="A283">
            <v>34701</v>
          </cell>
          <cell r="B283" t="str">
            <v>Fletes y maniobras</v>
          </cell>
          <cell r="C283">
            <v>71565</v>
          </cell>
          <cell r="D283">
            <v>-30000</v>
          </cell>
          <cell r="F283">
            <v>41565</v>
          </cell>
          <cell r="G283">
            <v>54827.16</v>
          </cell>
          <cell r="H283">
            <v>93851.93</v>
          </cell>
        </row>
        <row r="284">
          <cell r="A284">
            <v>348</v>
          </cell>
          <cell r="B284" t="str">
            <v>COMISIONES POR VENTAS</v>
          </cell>
          <cell r="C284">
            <v>0</v>
          </cell>
          <cell r="F284">
            <v>0</v>
          </cell>
          <cell r="G284">
            <v>0</v>
          </cell>
          <cell r="H284">
            <v>0</v>
          </cell>
        </row>
        <row r="285">
          <cell r="A285">
            <v>34801</v>
          </cell>
          <cell r="B285" t="str">
            <v>Comisiones por ventas</v>
          </cell>
          <cell r="C285">
            <v>0</v>
          </cell>
          <cell r="F285">
            <v>0</v>
          </cell>
          <cell r="G285">
            <v>0</v>
          </cell>
          <cell r="H285">
            <v>0</v>
          </cell>
        </row>
        <row r="286">
          <cell r="A286">
            <v>349</v>
          </cell>
          <cell r="B286" t="str">
            <v>SERVICIOS FINANCIEROS, BANCARIOS Y COMERCIALES INTEGRALES</v>
          </cell>
          <cell r="C286">
            <v>0</v>
          </cell>
          <cell r="F286">
            <v>0</v>
          </cell>
          <cell r="G286">
            <v>0</v>
          </cell>
          <cell r="H286">
            <v>0</v>
          </cell>
        </row>
        <row r="287">
          <cell r="A287">
            <v>34901</v>
          </cell>
          <cell r="B287" t="str">
            <v>Servicios financieros, bancarios y comerciales integrales</v>
          </cell>
          <cell r="C287">
            <v>0</v>
          </cell>
          <cell r="F287">
            <v>0</v>
          </cell>
          <cell r="G287">
            <v>0</v>
          </cell>
          <cell r="H287">
            <v>0</v>
          </cell>
        </row>
        <row r="288">
          <cell r="A288">
            <v>3500</v>
          </cell>
          <cell r="B288" t="str">
            <v>SERVICIOS DE INSTALACION, REPARACION, MANTENIMIENTO Y CONSERVACION</v>
          </cell>
          <cell r="C288">
            <v>3528886</v>
          </cell>
          <cell r="D288">
            <v>-305000</v>
          </cell>
          <cell r="F288">
            <v>3223886</v>
          </cell>
          <cell r="G288">
            <v>1193885.27</v>
          </cell>
          <cell r="H288">
            <v>4520817.6099999994</v>
          </cell>
        </row>
        <row r="289">
          <cell r="A289">
            <v>351</v>
          </cell>
          <cell r="B289" t="str">
            <v>CONSERVACIÓN Y MANTENIMIENTO MENOR DE INMUEBLES</v>
          </cell>
          <cell r="C289">
            <v>700000</v>
          </cell>
          <cell r="D289">
            <v>-150000</v>
          </cell>
          <cell r="F289">
            <v>550000</v>
          </cell>
          <cell r="G289">
            <v>232599.62</v>
          </cell>
          <cell r="H289">
            <v>1206729.74</v>
          </cell>
        </row>
        <row r="290">
          <cell r="A290">
            <v>35101</v>
          </cell>
          <cell r="B290" t="str">
            <v>Mantenimiento y conservacion de inmuebles</v>
          </cell>
          <cell r="C290">
            <v>700000</v>
          </cell>
          <cell r="D290">
            <v>-150000</v>
          </cell>
          <cell r="F290">
            <v>550000</v>
          </cell>
          <cell r="G290">
            <v>232599.62</v>
          </cell>
          <cell r="H290">
            <v>1206729.74</v>
          </cell>
        </row>
        <row r="291">
          <cell r="A291">
            <v>35102</v>
          </cell>
          <cell r="B291" t="str">
            <v>Mantenimiento y conservacion de areas deportivas</v>
          </cell>
          <cell r="C291">
            <v>0</v>
          </cell>
          <cell r="F291">
            <v>0</v>
          </cell>
          <cell r="G291">
            <v>0</v>
          </cell>
          <cell r="H291">
            <v>0</v>
          </cell>
        </row>
        <row r="292">
          <cell r="A292">
            <v>35103</v>
          </cell>
          <cell r="B292" t="str">
            <v>Mantenimiento y conservacion de planteles escolares</v>
          </cell>
          <cell r="C292">
            <v>0</v>
          </cell>
          <cell r="F292">
            <v>0</v>
          </cell>
          <cell r="G292">
            <v>0</v>
          </cell>
          <cell r="H292">
            <v>0</v>
          </cell>
        </row>
        <row r="293">
          <cell r="A293">
            <v>352</v>
          </cell>
          <cell r="B293" t="str">
            <v>INSTALACIÓN, REPARACIÓN Y MANTENIMIENTO DE MOBILIARIO Y EQUIPO DE ADMINISTRACIÓN, EDUCACIONAL Y RECRATIVO</v>
          </cell>
          <cell r="C293">
            <v>200000</v>
          </cell>
          <cell r="D293">
            <v>-50000</v>
          </cell>
          <cell r="F293">
            <v>150000</v>
          </cell>
          <cell r="G293">
            <v>19691</v>
          </cell>
          <cell r="H293">
            <v>147119.72</v>
          </cell>
        </row>
        <row r="294">
          <cell r="A294">
            <v>35201</v>
          </cell>
          <cell r="B294" t="str">
            <v>Mantenimiento y conservación de mobiliario y equipo</v>
          </cell>
          <cell r="C294">
            <v>200000</v>
          </cell>
          <cell r="D294">
            <v>-50000</v>
          </cell>
          <cell r="F294">
            <v>150000</v>
          </cell>
          <cell r="G294">
            <v>19691</v>
          </cell>
          <cell r="H294">
            <v>147119.72</v>
          </cell>
        </row>
        <row r="295">
          <cell r="A295">
            <v>35202</v>
          </cell>
          <cell r="B295" t="str">
            <v>Mantenimiento y conservacion  de mobiliario y equipo para escuelas, laboratorios y talleres</v>
          </cell>
          <cell r="C295">
            <v>0</v>
          </cell>
          <cell r="F295">
            <v>0</v>
          </cell>
          <cell r="G295">
            <v>0</v>
          </cell>
          <cell r="H295">
            <v>0</v>
          </cell>
        </row>
        <row r="296">
          <cell r="A296">
            <v>353</v>
          </cell>
          <cell r="B296" t="str">
            <v>INSTALACIÓN, REPARACIÓN Y MANTENIMIENTO DE MOBILIARIO Y EQUIPO DE CÓMPUTO Y TECNOLOGÍA  DE LA INFORMACIÓN</v>
          </cell>
          <cell r="C296">
            <v>0</v>
          </cell>
          <cell r="F296">
            <v>0</v>
          </cell>
          <cell r="G296">
            <v>0</v>
          </cell>
          <cell r="H296">
            <v>0</v>
          </cell>
        </row>
        <row r="297">
          <cell r="A297">
            <v>35301</v>
          </cell>
          <cell r="B297" t="str">
            <v xml:space="preserve">Instalaciones   </v>
          </cell>
          <cell r="F297">
            <v>0</v>
          </cell>
          <cell r="H297">
            <v>0</v>
          </cell>
        </row>
        <row r="298">
          <cell r="A298">
            <v>35302</v>
          </cell>
          <cell r="B298" t="str">
            <v>Mantenimiento y conservación de bienes informaticos</v>
          </cell>
          <cell r="C298">
            <v>0</v>
          </cell>
          <cell r="F298">
            <v>0</v>
          </cell>
          <cell r="G298">
            <v>0</v>
          </cell>
          <cell r="H298">
            <v>0</v>
          </cell>
        </row>
        <row r="299">
          <cell r="A299">
            <v>351</v>
          </cell>
          <cell r="B299" t="str">
            <v>INSTALACIÓN, REPARACIÓN Y MANTENIMIENTO E INSTRUMENTAL MEDICO Y DE LABORATORIO</v>
          </cell>
          <cell r="C299">
            <v>0</v>
          </cell>
          <cell r="F299">
            <v>0</v>
          </cell>
          <cell r="G299">
            <v>0</v>
          </cell>
          <cell r="H299">
            <v>0</v>
          </cell>
        </row>
        <row r="300">
          <cell r="A300">
            <v>35401</v>
          </cell>
          <cell r="B300" t="str">
            <v>Instalación, reparación y mantenimiento e instrumental medico y de laboratorio</v>
          </cell>
          <cell r="C300">
            <v>0</v>
          </cell>
          <cell r="F300">
            <v>0</v>
          </cell>
          <cell r="G300">
            <v>0</v>
          </cell>
          <cell r="H300">
            <v>0</v>
          </cell>
        </row>
        <row r="301">
          <cell r="A301">
            <v>355</v>
          </cell>
          <cell r="B301" t="str">
            <v>REPARACIÓN Y MANTENIMIENTO DE EQUIPO DE TRANSPORTE</v>
          </cell>
          <cell r="C301">
            <v>237187</v>
          </cell>
          <cell r="D301">
            <v>-35000</v>
          </cell>
          <cell r="F301">
            <v>202187</v>
          </cell>
          <cell r="G301">
            <v>97167.680000000008</v>
          </cell>
          <cell r="H301">
            <v>239246.49</v>
          </cell>
        </row>
        <row r="302">
          <cell r="A302">
            <v>35501</v>
          </cell>
          <cell r="B302" t="str">
            <v>Reparación y mantenimiento de equipo de transporte</v>
          </cell>
          <cell r="C302">
            <v>237187</v>
          </cell>
          <cell r="D302">
            <v>-35000</v>
          </cell>
          <cell r="F302">
            <v>202187</v>
          </cell>
          <cell r="G302">
            <v>97167.680000000008</v>
          </cell>
          <cell r="H302">
            <v>239246.49</v>
          </cell>
        </row>
        <row r="303">
          <cell r="A303">
            <v>356</v>
          </cell>
          <cell r="B303" t="str">
            <v>REPARACIÓN Y MANTENIMIENTO DE EQUIPO DE DEFENSA Y SEGURIDAD</v>
          </cell>
          <cell r="C303">
            <v>0</v>
          </cell>
          <cell r="F303">
            <v>0</v>
          </cell>
          <cell r="G303">
            <v>0</v>
          </cell>
          <cell r="H303">
            <v>0</v>
          </cell>
        </row>
        <row r="304">
          <cell r="A304">
            <v>35601</v>
          </cell>
          <cell r="B304" t="str">
            <v>Reparación y mantenimiento de equipo de defensa y seguridad</v>
          </cell>
          <cell r="C304">
            <v>0</v>
          </cell>
          <cell r="F304">
            <v>0</v>
          </cell>
          <cell r="G304">
            <v>0</v>
          </cell>
          <cell r="H304">
            <v>0</v>
          </cell>
        </row>
        <row r="305">
          <cell r="A305">
            <v>357</v>
          </cell>
          <cell r="B305" t="str">
            <v>INSTALACIÓN, REPARACIÓN Y MANTENIMIENTO DE MAQUINARIA, OTROS EUIPOS Y HERRAMIENTAS</v>
          </cell>
          <cell r="C305">
            <v>778957</v>
          </cell>
          <cell r="D305">
            <v>-50000</v>
          </cell>
          <cell r="F305">
            <v>728957</v>
          </cell>
          <cell r="G305">
            <v>9206.34</v>
          </cell>
          <cell r="H305">
            <v>686996.26</v>
          </cell>
        </row>
        <row r="306">
          <cell r="A306">
            <v>35701</v>
          </cell>
          <cell r="B306" t="str">
            <v>Mantenimiento y conservacion de maquinaria y equipo</v>
          </cell>
          <cell r="C306">
            <v>778957</v>
          </cell>
          <cell r="D306">
            <v>-50000</v>
          </cell>
          <cell r="F306">
            <v>728957</v>
          </cell>
          <cell r="G306">
            <v>9206.34</v>
          </cell>
          <cell r="H306">
            <v>686996.26</v>
          </cell>
        </row>
        <row r="307">
          <cell r="A307">
            <v>35702</v>
          </cell>
          <cell r="B307" t="str">
            <v>Mantenimiento y conservacion de herramientas, maquinas herramientas, instrumentos, utiles y equipo</v>
          </cell>
          <cell r="C307">
            <v>0</v>
          </cell>
          <cell r="F307">
            <v>0</v>
          </cell>
          <cell r="G307">
            <v>0</v>
          </cell>
          <cell r="H307">
            <v>0</v>
          </cell>
        </row>
        <row r="308">
          <cell r="A308">
            <v>358</v>
          </cell>
          <cell r="B308" t="str">
            <v>SERVICIO DE LIMPIEZA Y MANEJO DE DESECHOS</v>
          </cell>
          <cell r="C308">
            <v>1444562</v>
          </cell>
          <cell r="D308">
            <v>0</v>
          </cell>
          <cell r="F308">
            <v>1444562</v>
          </cell>
          <cell r="G308">
            <v>698194.63</v>
          </cell>
          <cell r="H308">
            <v>2103699.4</v>
          </cell>
        </row>
        <row r="309">
          <cell r="A309">
            <v>35801</v>
          </cell>
          <cell r="B309" t="str">
            <v>Servicios de limpieza y manejo de desechos</v>
          </cell>
          <cell r="C309">
            <v>1444562</v>
          </cell>
          <cell r="F309">
            <v>1444562</v>
          </cell>
          <cell r="G309">
            <v>698194.63</v>
          </cell>
          <cell r="H309">
            <v>2103699.4</v>
          </cell>
        </row>
        <row r="310">
          <cell r="A310">
            <v>359</v>
          </cell>
          <cell r="B310" t="str">
            <v>SERVICIO DE JARDINERIA Y FUMIGACIÓN</v>
          </cell>
          <cell r="C310">
            <v>168180</v>
          </cell>
          <cell r="D310">
            <v>-20000</v>
          </cell>
          <cell r="F310">
            <v>148180</v>
          </cell>
          <cell r="G310">
            <v>137026</v>
          </cell>
          <cell r="H310">
            <v>137026</v>
          </cell>
        </row>
        <row r="311">
          <cell r="A311">
            <v>35901</v>
          </cell>
          <cell r="B311" t="str">
            <v>Servicios de Jardineria y fumigación</v>
          </cell>
          <cell r="C311">
            <v>168180</v>
          </cell>
          <cell r="D311">
            <v>-20000</v>
          </cell>
          <cell r="F311">
            <v>148180</v>
          </cell>
          <cell r="G311">
            <v>137026</v>
          </cell>
          <cell r="H311">
            <v>137026</v>
          </cell>
        </row>
        <row r="312">
          <cell r="A312">
            <v>3600</v>
          </cell>
          <cell r="B312" t="str">
            <v>SERVICIOS DE COMUNICACIÓN SOCIAL Y PUBLICIDAD</v>
          </cell>
          <cell r="C312">
            <v>735784</v>
          </cell>
          <cell r="D312">
            <v>-90000</v>
          </cell>
          <cell r="F312">
            <v>615784</v>
          </cell>
          <cell r="G312">
            <v>137895.79999999999</v>
          </cell>
          <cell r="H312">
            <v>954231.9</v>
          </cell>
        </row>
        <row r="313">
          <cell r="A313">
            <v>361</v>
          </cell>
          <cell r="B313" t="str">
            <v>DIFUSIÓN POR RADIO, TELEVISIÓN Y OTROS MEDIOS DE MENSAJES SOBRE PROGRAMAS Y ACTIVIDADES GUBERNAMENTALES</v>
          </cell>
          <cell r="C313">
            <v>239184</v>
          </cell>
          <cell r="F313">
            <v>239184</v>
          </cell>
          <cell r="G313">
            <v>130060</v>
          </cell>
          <cell r="H313">
            <v>448721.2</v>
          </cell>
        </row>
        <row r="314">
          <cell r="A314">
            <v>36101</v>
          </cell>
          <cell r="B314" t="str">
            <v>Difusión por radio, televisión y otros medios de mensajes sobre programas y actividades gubernamentales</v>
          </cell>
          <cell r="C314">
            <v>239184</v>
          </cell>
          <cell r="F314">
            <v>239184</v>
          </cell>
          <cell r="G314">
            <v>130060</v>
          </cell>
          <cell r="H314">
            <v>448721.2</v>
          </cell>
        </row>
        <row r="315">
          <cell r="A315">
            <v>362</v>
          </cell>
          <cell r="B315" t="str">
            <v>DIFUSIÓN POR RADIO, TELEVISÓN Y OTROS MEDIOS DE MENSAJES SOBRE COMERCIALES PARA PROMOVER LA VENTA DE BIENES O SERVICIOS</v>
          </cell>
          <cell r="C315">
            <v>118368</v>
          </cell>
          <cell r="F315">
            <v>118368</v>
          </cell>
          <cell r="G315">
            <v>0</v>
          </cell>
          <cell r="H315">
            <v>262878.8</v>
          </cell>
        </row>
        <row r="316">
          <cell r="A316">
            <v>36201</v>
          </cell>
          <cell r="B316" t="str">
            <v>Difusión por radio, televisión y otros medios de mensajes sobre comerciales para promover la venta de productos ó servicios</v>
          </cell>
          <cell r="C316">
            <v>118368</v>
          </cell>
          <cell r="F316">
            <v>118368</v>
          </cell>
          <cell r="G316">
            <v>54267.119999999995</v>
          </cell>
          <cell r="H316">
            <v>262878.8</v>
          </cell>
        </row>
        <row r="317">
          <cell r="A317">
            <v>363</v>
          </cell>
          <cell r="B317" t="str">
            <v>SERVICIOS DE CREATIVIDAD, PREPRODUCCION DE PUBLICIDAD, EXCEPTO INTERNET</v>
          </cell>
          <cell r="C317">
            <v>338776</v>
          </cell>
          <cell r="D317">
            <v>-90000</v>
          </cell>
          <cell r="F317">
            <v>248776</v>
          </cell>
          <cell r="G317">
            <v>7835.8</v>
          </cell>
          <cell r="H317">
            <v>242631.9</v>
          </cell>
        </row>
        <row r="318">
          <cell r="A318">
            <v>36301</v>
          </cell>
          <cell r="B318" t="str">
            <v>Servicios de creatividad, preproducción de publicidad, excepto internet</v>
          </cell>
          <cell r="C318">
            <v>338776</v>
          </cell>
          <cell r="D318">
            <v>-90000</v>
          </cell>
          <cell r="F318">
            <v>248776</v>
          </cell>
          <cell r="G318">
            <v>7835.8</v>
          </cell>
          <cell r="H318">
            <v>242631.9</v>
          </cell>
        </row>
        <row r="319">
          <cell r="A319">
            <v>364</v>
          </cell>
          <cell r="B319" t="str">
            <v>SERVICIOS DE REVELADO DE FOTOGRAFIA</v>
          </cell>
          <cell r="C319">
            <v>39456</v>
          </cell>
          <cell r="F319">
            <v>9456</v>
          </cell>
          <cell r="G319">
            <v>0</v>
          </cell>
          <cell r="H319">
            <v>0</v>
          </cell>
        </row>
        <row r="320">
          <cell r="A320">
            <v>36401</v>
          </cell>
          <cell r="B320" t="str">
            <v>Servicios de revelado de fotografia</v>
          </cell>
          <cell r="C320">
            <v>39456</v>
          </cell>
          <cell r="D320">
            <v>-30000</v>
          </cell>
          <cell r="F320">
            <v>9456</v>
          </cell>
          <cell r="G320">
            <v>0</v>
          </cell>
          <cell r="H320">
            <v>0</v>
          </cell>
        </row>
        <row r="321">
          <cell r="A321">
            <v>365</v>
          </cell>
          <cell r="B321" t="str">
            <v>SERVICIO DE LA INDUSTRIA FILMICA, DEL SONIDO Y DEL VIDEO</v>
          </cell>
          <cell r="C321">
            <v>0</v>
          </cell>
          <cell r="F321">
            <v>0</v>
          </cell>
          <cell r="G321">
            <v>0</v>
          </cell>
          <cell r="H321">
            <v>0</v>
          </cell>
        </row>
        <row r="322">
          <cell r="A322">
            <v>36501</v>
          </cell>
          <cell r="B322" t="str">
            <v>Servicios de la industria filmica, del sonido y del video</v>
          </cell>
          <cell r="C322">
            <v>0</v>
          </cell>
          <cell r="F322">
            <v>0</v>
          </cell>
          <cell r="G322">
            <v>0</v>
          </cell>
          <cell r="H322">
            <v>0</v>
          </cell>
        </row>
        <row r="323">
          <cell r="A323">
            <v>366</v>
          </cell>
          <cell r="B323" t="str">
            <v>SERVICIOS DE CREACIÓN Y DIFUSIÓN DEL CONTENIDO EXCLUSIVAMENTE ATRAVÉS DE INTERNTE</v>
          </cell>
          <cell r="C323">
            <v>0</v>
          </cell>
          <cell r="F323">
            <v>0</v>
          </cell>
          <cell r="G323">
            <v>0</v>
          </cell>
          <cell r="H323">
            <v>0</v>
          </cell>
        </row>
        <row r="324">
          <cell r="A324">
            <v>36601</v>
          </cell>
          <cell r="B324" t="str">
            <v>Servicios de creación y difusión del contenido exclusivamente através de internet</v>
          </cell>
          <cell r="C324">
            <v>0</v>
          </cell>
          <cell r="F324">
            <v>0</v>
          </cell>
          <cell r="G324">
            <v>0</v>
          </cell>
          <cell r="H324">
            <v>0</v>
          </cell>
        </row>
        <row r="325">
          <cell r="A325">
            <v>36602</v>
          </cell>
          <cell r="B325" t="str">
            <v>Apoyo a inspectores ciudadanos</v>
          </cell>
          <cell r="F325">
            <v>0</v>
          </cell>
          <cell r="H325">
            <v>0</v>
          </cell>
        </row>
        <row r="326">
          <cell r="A326">
            <v>369</v>
          </cell>
          <cell r="B326" t="str">
            <v>OTROS SERVICIOS DE INFORMACIÓN</v>
          </cell>
          <cell r="C326">
            <v>0</v>
          </cell>
          <cell r="F326">
            <v>0</v>
          </cell>
          <cell r="G326">
            <v>0</v>
          </cell>
          <cell r="H326">
            <v>0</v>
          </cell>
        </row>
        <row r="327">
          <cell r="A327">
            <v>36901</v>
          </cell>
          <cell r="B327" t="str">
            <v>Otros servicios de información</v>
          </cell>
          <cell r="F327">
            <v>0</v>
          </cell>
          <cell r="H327">
            <v>0</v>
          </cell>
        </row>
        <row r="328">
          <cell r="A328">
            <v>3700</v>
          </cell>
          <cell r="B328" t="str">
            <v>SERVICIOS DE TRASLADO Y VIATICOS</v>
          </cell>
          <cell r="C328">
            <v>2140515</v>
          </cell>
          <cell r="D328">
            <v>-280000</v>
          </cell>
          <cell r="F328">
            <v>1860515</v>
          </cell>
          <cell r="G328">
            <v>-86728.630000000063</v>
          </cell>
          <cell r="H328">
            <v>6677619</v>
          </cell>
        </row>
        <row r="329">
          <cell r="A329">
            <v>371</v>
          </cell>
          <cell r="B329" t="str">
            <v>PASAJES AÉREOS</v>
          </cell>
          <cell r="C329">
            <v>1115615</v>
          </cell>
          <cell r="F329">
            <v>1115615</v>
          </cell>
          <cell r="G329">
            <v>296981.03999999998</v>
          </cell>
          <cell r="H329">
            <v>1234041.68</v>
          </cell>
        </row>
        <row r="330">
          <cell r="A330">
            <v>37101</v>
          </cell>
          <cell r="B330" t="str">
            <v>Pasajes aéreos</v>
          </cell>
          <cell r="C330">
            <v>1115615</v>
          </cell>
          <cell r="F330">
            <v>1115615</v>
          </cell>
          <cell r="G330">
            <v>296981.03999999998</v>
          </cell>
          <cell r="H330">
            <v>1234041.68</v>
          </cell>
        </row>
        <row r="331">
          <cell r="A331">
            <v>372</v>
          </cell>
          <cell r="B331" t="str">
            <v xml:space="preserve">PASAJES TERRESTRES   </v>
          </cell>
          <cell r="C331">
            <v>0</v>
          </cell>
          <cell r="F331">
            <v>0</v>
          </cell>
          <cell r="G331">
            <v>0</v>
          </cell>
          <cell r="H331">
            <v>0</v>
          </cell>
        </row>
        <row r="332">
          <cell r="A332">
            <v>37201</v>
          </cell>
          <cell r="B332" t="str">
            <v>Pasajes terrestres nacionales para labores en campo y de supervision</v>
          </cell>
          <cell r="C332">
            <v>0</v>
          </cell>
          <cell r="F332">
            <v>0</v>
          </cell>
          <cell r="G332">
            <v>0</v>
          </cell>
          <cell r="H332">
            <v>0</v>
          </cell>
        </row>
        <row r="333">
          <cell r="A333">
            <v>373</v>
          </cell>
          <cell r="B333" t="str">
            <v xml:space="preserve">PASAJES MARÍTIMOS, LACUSTRES Y FLUVIALES  </v>
          </cell>
          <cell r="C333">
            <v>0</v>
          </cell>
          <cell r="F333">
            <v>0</v>
          </cell>
          <cell r="G333">
            <v>0</v>
          </cell>
          <cell r="H333">
            <v>0</v>
          </cell>
        </row>
        <row r="334">
          <cell r="A334">
            <v>37301</v>
          </cell>
          <cell r="B334" t="str">
            <v>Pasajes marítimos, lacustres y fluviales para labores en campo y supervision</v>
          </cell>
          <cell r="C334">
            <v>0</v>
          </cell>
          <cell r="F334">
            <v>0</v>
          </cell>
          <cell r="G334">
            <v>0</v>
          </cell>
          <cell r="H334">
            <v>0</v>
          </cell>
        </row>
        <row r="335">
          <cell r="A335">
            <v>374</v>
          </cell>
          <cell r="B335" t="str">
            <v>AUTOTRANSPORTE</v>
          </cell>
          <cell r="C335">
            <v>0</v>
          </cell>
          <cell r="F335">
            <v>0</v>
          </cell>
          <cell r="G335">
            <v>0</v>
          </cell>
          <cell r="H335">
            <v>0</v>
          </cell>
        </row>
        <row r="336">
          <cell r="A336">
            <v>37401</v>
          </cell>
          <cell r="B336" t="str">
            <v>Autotransporte</v>
          </cell>
          <cell r="C336">
            <v>0</v>
          </cell>
          <cell r="F336">
            <v>0</v>
          </cell>
          <cell r="G336">
            <v>0</v>
          </cell>
          <cell r="H336">
            <v>0</v>
          </cell>
        </row>
        <row r="337">
          <cell r="A337">
            <v>375</v>
          </cell>
          <cell r="B337" t="str">
            <v>VIÁTICOS EN EL PAÍS</v>
          </cell>
          <cell r="C337">
            <v>876940</v>
          </cell>
          <cell r="F337">
            <v>596940</v>
          </cell>
          <cell r="G337">
            <v>139457.38</v>
          </cell>
          <cell r="H337">
            <v>570319.38</v>
          </cell>
        </row>
        <row r="338">
          <cell r="A338">
            <v>37501</v>
          </cell>
          <cell r="B338" t="str">
            <v>Viáticos en el país</v>
          </cell>
          <cell r="C338">
            <v>739117</v>
          </cell>
          <cell r="D338">
            <v>-230000</v>
          </cell>
          <cell r="F338">
            <v>509117</v>
          </cell>
          <cell r="G338">
            <v>116677.38</v>
          </cell>
          <cell r="H338">
            <v>491699.38</v>
          </cell>
        </row>
        <row r="339">
          <cell r="A339">
            <v>37502</v>
          </cell>
          <cell r="B339" t="str">
            <v>Gastos de camino</v>
          </cell>
          <cell r="C339">
            <v>137823</v>
          </cell>
          <cell r="D339">
            <v>-50000</v>
          </cell>
          <cell r="F339">
            <v>87823</v>
          </cell>
          <cell r="G339">
            <v>22780</v>
          </cell>
          <cell r="H339">
            <v>78620</v>
          </cell>
        </row>
        <row r="340">
          <cell r="A340">
            <v>376</v>
          </cell>
          <cell r="B340" t="str">
            <v>VIÁTICOS EN EL EXTRANJERO</v>
          </cell>
          <cell r="C340">
            <v>0</v>
          </cell>
          <cell r="F340">
            <v>0</v>
          </cell>
          <cell r="G340">
            <v>0</v>
          </cell>
          <cell r="H340">
            <v>0</v>
          </cell>
        </row>
        <row r="341">
          <cell r="A341">
            <v>37601</v>
          </cell>
          <cell r="B341" t="str">
            <v>Viáticos en el extranjero</v>
          </cell>
          <cell r="C341">
            <v>0</v>
          </cell>
          <cell r="F341">
            <v>0</v>
          </cell>
          <cell r="G341">
            <v>0</v>
          </cell>
          <cell r="H341">
            <v>0</v>
          </cell>
        </row>
        <row r="342">
          <cell r="A342">
            <v>377</v>
          </cell>
          <cell r="B342" t="str">
            <v>GASTOS DE INSTALACIÓN Y TRASLADO DE MENAJE</v>
          </cell>
          <cell r="C342">
            <v>0</v>
          </cell>
          <cell r="F342">
            <v>0</v>
          </cell>
          <cell r="G342">
            <v>0</v>
          </cell>
          <cell r="H342">
            <v>0</v>
          </cell>
        </row>
        <row r="343">
          <cell r="A343">
            <v>37701</v>
          </cell>
          <cell r="B343" t="str">
            <v>Gastos de instalación y traslado de menaje</v>
          </cell>
          <cell r="C343">
            <v>0</v>
          </cell>
          <cell r="F343">
            <v>0</v>
          </cell>
          <cell r="G343">
            <v>0</v>
          </cell>
          <cell r="H343">
            <v>0</v>
          </cell>
        </row>
        <row r="344">
          <cell r="A344">
            <v>378</v>
          </cell>
          <cell r="B344" t="str">
            <v>SERVICIOS INTEGRALES DE TRASLADO Y VIÁTICOS</v>
          </cell>
          <cell r="C344">
            <v>0</v>
          </cell>
          <cell r="F344">
            <v>0</v>
          </cell>
          <cell r="G344">
            <v>0</v>
          </cell>
          <cell r="H344">
            <v>0</v>
          </cell>
        </row>
        <row r="345">
          <cell r="A345">
            <v>37801</v>
          </cell>
          <cell r="B345" t="str">
            <v>Servicios integrales de traslado y viáticos</v>
          </cell>
          <cell r="C345">
            <v>0</v>
          </cell>
          <cell r="F345">
            <v>0</v>
          </cell>
          <cell r="G345">
            <v>0</v>
          </cell>
          <cell r="H345">
            <v>0</v>
          </cell>
        </row>
        <row r="346">
          <cell r="A346">
            <v>379</v>
          </cell>
          <cell r="B346" t="str">
            <v>OTROS SERVICIOS DE TRASLADO Y HOSPEDAJE</v>
          </cell>
          <cell r="C346">
            <v>147960</v>
          </cell>
          <cell r="F346">
            <v>147960</v>
          </cell>
          <cell r="G346">
            <v>-523167.05000000005</v>
          </cell>
          <cell r="H346">
            <v>4873257.9400000004</v>
          </cell>
        </row>
        <row r="347">
          <cell r="A347">
            <v>37901</v>
          </cell>
          <cell r="B347" t="str">
            <v>Cuotas</v>
          </cell>
          <cell r="C347">
            <v>147960</v>
          </cell>
          <cell r="F347">
            <v>147960</v>
          </cell>
          <cell r="G347">
            <v>-523167.05000000005</v>
          </cell>
          <cell r="H347">
            <v>4873257.9400000004</v>
          </cell>
        </row>
        <row r="348">
          <cell r="A348">
            <v>37902</v>
          </cell>
          <cell r="B348" t="str">
            <v>Gastos para operativos y trabajos de campo en areas rurales</v>
          </cell>
          <cell r="C348">
            <v>0</v>
          </cell>
          <cell r="F348">
            <v>0</v>
          </cell>
          <cell r="G348">
            <v>0</v>
          </cell>
          <cell r="H348">
            <v>0</v>
          </cell>
        </row>
        <row r="349">
          <cell r="A349">
            <v>3800</v>
          </cell>
          <cell r="B349" t="str">
            <v>SERVICIOS OFICIALES</v>
          </cell>
          <cell r="C349">
            <v>475034</v>
          </cell>
          <cell r="D349">
            <v>-225000</v>
          </cell>
          <cell r="F349">
            <v>250034</v>
          </cell>
          <cell r="G349">
            <v>0</v>
          </cell>
          <cell r="H349">
            <v>578614.96</v>
          </cell>
        </row>
        <row r="350">
          <cell r="A350">
            <v>381</v>
          </cell>
          <cell r="B350" t="str">
            <v>GASTOS DE CEREMONIAL</v>
          </cell>
          <cell r="C350">
            <v>427279</v>
          </cell>
          <cell r="F350">
            <v>227279</v>
          </cell>
          <cell r="G350">
            <v>0</v>
          </cell>
          <cell r="H350">
            <v>557502.96</v>
          </cell>
        </row>
        <row r="351">
          <cell r="A351">
            <v>38101</v>
          </cell>
          <cell r="B351" t="str">
            <v>Gastos de ceremonial</v>
          </cell>
          <cell r="C351">
            <v>427279</v>
          </cell>
          <cell r="D351">
            <v>-200000</v>
          </cell>
          <cell r="F351">
            <v>227279</v>
          </cell>
          <cell r="G351">
            <v>211135.29</v>
          </cell>
          <cell r="H351">
            <v>557502.96</v>
          </cell>
        </row>
        <row r="352">
          <cell r="A352">
            <v>382</v>
          </cell>
          <cell r="B352" t="str">
            <v>GASTOS DE ORDEN SOCIAL Y CULTURAL</v>
          </cell>
          <cell r="C352">
            <v>0</v>
          </cell>
          <cell r="F352">
            <v>0</v>
          </cell>
          <cell r="G352">
            <v>0</v>
          </cell>
          <cell r="H352">
            <v>0</v>
          </cell>
        </row>
        <row r="353">
          <cell r="A353">
            <v>38201</v>
          </cell>
          <cell r="B353" t="str">
            <v>Gastos de orden social y cultural</v>
          </cell>
          <cell r="C353">
            <v>0</v>
          </cell>
          <cell r="F353">
            <v>0</v>
          </cell>
          <cell r="G353">
            <v>0</v>
          </cell>
          <cell r="H353">
            <v>0</v>
          </cell>
        </row>
        <row r="354">
          <cell r="A354">
            <v>383</v>
          </cell>
          <cell r="B354" t="str">
            <v>CONGRESOS Y CONVENCIONES</v>
          </cell>
          <cell r="C354">
            <v>47755</v>
          </cell>
          <cell r="F354">
            <v>22755</v>
          </cell>
          <cell r="G354">
            <v>0</v>
          </cell>
          <cell r="H354">
            <v>21112</v>
          </cell>
        </row>
        <row r="355">
          <cell r="A355">
            <v>38301</v>
          </cell>
          <cell r="B355" t="str">
            <v>Congresos y convenciones</v>
          </cell>
          <cell r="C355">
            <v>47755</v>
          </cell>
          <cell r="D355">
            <v>-25000</v>
          </cell>
          <cell r="F355">
            <v>22755</v>
          </cell>
          <cell r="G355">
            <v>0</v>
          </cell>
          <cell r="H355">
            <v>21112</v>
          </cell>
        </row>
        <row r="356">
          <cell r="A356">
            <v>384</v>
          </cell>
          <cell r="B356" t="str">
            <v>EXPOSICIONES</v>
          </cell>
          <cell r="C356">
            <v>0</v>
          </cell>
          <cell r="F356">
            <v>0</v>
          </cell>
          <cell r="G356">
            <v>0</v>
          </cell>
          <cell r="H356">
            <v>0</v>
          </cell>
        </row>
        <row r="357">
          <cell r="A357">
            <v>38401</v>
          </cell>
          <cell r="B357" t="str">
            <v>Exposiciones</v>
          </cell>
          <cell r="C357">
            <v>0</v>
          </cell>
          <cell r="F357">
            <v>0</v>
          </cell>
          <cell r="G357">
            <v>0</v>
          </cell>
          <cell r="H357">
            <v>0</v>
          </cell>
        </row>
        <row r="358">
          <cell r="A358">
            <v>385</v>
          </cell>
          <cell r="B358" t="str">
            <v>GASTOS DE REPRESENTACION</v>
          </cell>
          <cell r="C358">
            <v>0</v>
          </cell>
          <cell r="F358">
            <v>0</v>
          </cell>
          <cell r="G358">
            <v>0</v>
          </cell>
          <cell r="H358">
            <v>0</v>
          </cell>
        </row>
        <row r="359">
          <cell r="A359">
            <v>38501</v>
          </cell>
          <cell r="B359" t="str">
            <v>Gastos de atencion y promocion</v>
          </cell>
          <cell r="C359">
            <v>0</v>
          </cell>
          <cell r="F359">
            <v>0</v>
          </cell>
          <cell r="G359">
            <v>0</v>
          </cell>
          <cell r="H359">
            <v>0</v>
          </cell>
        </row>
        <row r="360">
          <cell r="A360">
            <v>3900</v>
          </cell>
          <cell r="B360" t="str">
            <v>OTROS SERVICIOS GENERALES</v>
          </cell>
          <cell r="C360">
            <v>0</v>
          </cell>
          <cell r="D360">
            <v>0</v>
          </cell>
          <cell r="F360">
            <v>0</v>
          </cell>
          <cell r="G360">
            <v>-363</v>
          </cell>
          <cell r="H360">
            <v>-363</v>
          </cell>
        </row>
        <row r="361">
          <cell r="A361">
            <v>391</v>
          </cell>
          <cell r="B361" t="str">
            <v>SERVICIOS FUNERARIOS Y DE CEMENTERIOS</v>
          </cell>
          <cell r="C361">
            <v>0</v>
          </cell>
          <cell r="F361">
            <v>0</v>
          </cell>
          <cell r="G361">
            <v>0</v>
          </cell>
          <cell r="H361">
            <v>0</v>
          </cell>
        </row>
        <row r="362">
          <cell r="A362">
            <v>39101</v>
          </cell>
          <cell r="B362" t="str">
            <v>Servicios funerarios y de cementerios</v>
          </cell>
          <cell r="C362">
            <v>0</v>
          </cell>
          <cell r="F362">
            <v>0</v>
          </cell>
          <cell r="G362">
            <v>0</v>
          </cell>
          <cell r="H362">
            <v>0</v>
          </cell>
        </row>
        <row r="363">
          <cell r="A363">
            <v>392</v>
          </cell>
          <cell r="B363" t="str">
            <v>IMPUESTOS Y DERECHOS</v>
          </cell>
          <cell r="C363">
            <v>0</v>
          </cell>
          <cell r="F363">
            <v>0</v>
          </cell>
          <cell r="G363">
            <v>0</v>
          </cell>
          <cell r="H363">
            <v>0</v>
          </cell>
        </row>
        <row r="364">
          <cell r="A364">
            <v>39201</v>
          </cell>
          <cell r="B364" t="str">
            <v>Impuestos y derechos</v>
          </cell>
          <cell r="C364">
            <v>0</v>
          </cell>
          <cell r="F364">
            <v>0</v>
          </cell>
          <cell r="G364">
            <v>0</v>
          </cell>
          <cell r="H364">
            <v>0</v>
          </cell>
        </row>
        <row r="365">
          <cell r="A365">
            <v>393</v>
          </cell>
          <cell r="B365" t="str">
            <v>IMPUESTOS Y DERECHO DE IMPORTACIÓN</v>
          </cell>
          <cell r="C365">
            <v>0</v>
          </cell>
          <cell r="F365">
            <v>0</v>
          </cell>
          <cell r="G365">
            <v>0</v>
          </cell>
          <cell r="H365">
            <v>0</v>
          </cell>
        </row>
        <row r="366">
          <cell r="A366">
            <v>39301</v>
          </cell>
          <cell r="B366" t="str">
            <v>Impuestos y derechos de importación</v>
          </cell>
          <cell r="C366">
            <v>0</v>
          </cell>
          <cell r="F366">
            <v>0</v>
          </cell>
          <cell r="G366">
            <v>0</v>
          </cell>
          <cell r="H366">
            <v>0</v>
          </cell>
        </row>
        <row r="367">
          <cell r="A367">
            <v>394</v>
          </cell>
          <cell r="B367" t="str">
            <v>SENTENCIAS Y RESOLUCIONES POR AUTORIDAD COMPATENTE</v>
          </cell>
          <cell r="C367">
            <v>0</v>
          </cell>
          <cell r="F367">
            <v>0</v>
          </cell>
          <cell r="G367">
            <v>0</v>
          </cell>
          <cell r="H367">
            <v>0</v>
          </cell>
        </row>
        <row r="368">
          <cell r="A368">
            <v>39401</v>
          </cell>
          <cell r="B368" t="str">
            <v>Sentencias y resoluciones  por autoridad competente</v>
          </cell>
          <cell r="C368">
            <v>0</v>
          </cell>
          <cell r="F368">
            <v>0</v>
          </cell>
          <cell r="G368">
            <v>0</v>
          </cell>
          <cell r="H368">
            <v>0</v>
          </cell>
        </row>
        <row r="369">
          <cell r="A369">
            <v>395</v>
          </cell>
          <cell r="B369" t="str">
            <v>PENAS, MULTAS, ACCESORIOS Y ACTUALIZACIONES</v>
          </cell>
          <cell r="C369">
            <v>0</v>
          </cell>
          <cell r="F369">
            <v>0</v>
          </cell>
          <cell r="G369">
            <v>-363</v>
          </cell>
          <cell r="H369">
            <v>-363</v>
          </cell>
        </row>
        <row r="370">
          <cell r="A370">
            <v>39501</v>
          </cell>
          <cell r="B370" t="str">
            <v>Penas, multas, accesorios y actualizaciones</v>
          </cell>
          <cell r="C370">
            <v>0</v>
          </cell>
          <cell r="F370">
            <v>0</v>
          </cell>
          <cell r="G370">
            <v>-363</v>
          </cell>
          <cell r="H370">
            <v>3490</v>
          </cell>
        </row>
        <row r="371">
          <cell r="A371">
            <v>396</v>
          </cell>
          <cell r="B371" t="str">
            <v>OTROS GASTOS POR RESPONSABILIDADES</v>
          </cell>
          <cell r="C371">
            <v>0</v>
          </cell>
          <cell r="F371">
            <v>0</v>
          </cell>
          <cell r="G371">
            <v>0</v>
          </cell>
          <cell r="H371">
            <v>0</v>
          </cell>
        </row>
        <row r="372">
          <cell r="A372">
            <v>39601</v>
          </cell>
          <cell r="B372" t="str">
            <v>Otros gastos por responsabilidades</v>
          </cell>
          <cell r="C372">
            <v>0</v>
          </cell>
          <cell r="F372">
            <v>0</v>
          </cell>
          <cell r="G372">
            <v>0</v>
          </cell>
          <cell r="H372">
            <v>0</v>
          </cell>
        </row>
        <row r="373">
          <cell r="A373">
            <v>399</v>
          </cell>
          <cell r="B373" t="str">
            <v>OTROS SERVICIOS GENERALES</v>
          </cell>
          <cell r="C373">
            <v>0</v>
          </cell>
          <cell r="F373">
            <v>0</v>
          </cell>
          <cell r="G373">
            <v>0</v>
          </cell>
          <cell r="H373">
            <v>0</v>
          </cell>
        </row>
        <row r="374">
          <cell r="A374">
            <v>39902</v>
          </cell>
          <cell r="B374" t="str">
            <v>Gastos de la casa de Gobierno</v>
          </cell>
          <cell r="C374">
            <v>0</v>
          </cell>
          <cell r="F374">
            <v>0</v>
          </cell>
          <cell r="G374">
            <v>0</v>
          </cell>
          <cell r="H374">
            <v>0</v>
          </cell>
        </row>
        <row r="375">
          <cell r="A375">
            <v>39903</v>
          </cell>
          <cell r="B375" t="str">
            <v>Subrrogaciones</v>
          </cell>
          <cell r="C375">
            <v>0</v>
          </cell>
          <cell r="F375">
            <v>0</v>
          </cell>
          <cell r="G375">
            <v>0</v>
          </cell>
          <cell r="H375">
            <v>0</v>
          </cell>
        </row>
        <row r="376">
          <cell r="A376">
            <v>39904</v>
          </cell>
          <cell r="B376" t="str">
            <v>Aplicación de retención de 5 al millar</v>
          </cell>
          <cell r="C376">
            <v>0</v>
          </cell>
          <cell r="F376">
            <v>0</v>
          </cell>
          <cell r="G376">
            <v>0</v>
          </cell>
          <cell r="H376">
            <v>0</v>
          </cell>
        </row>
        <row r="377">
          <cell r="A377">
            <v>39905</v>
          </cell>
          <cell r="B377" t="str">
            <v>Aplicación de retención de 2 al millar</v>
          </cell>
          <cell r="C377">
            <v>0</v>
          </cell>
          <cell r="F377">
            <v>0</v>
          </cell>
          <cell r="G377">
            <v>0</v>
          </cell>
          <cell r="H377">
            <v>0</v>
          </cell>
        </row>
        <row r="378">
          <cell r="A378">
            <v>39906</v>
          </cell>
          <cell r="B378" t="str">
            <v>Gestión legislativa</v>
          </cell>
          <cell r="C378">
            <v>0</v>
          </cell>
          <cell r="F378">
            <v>0</v>
          </cell>
          <cell r="G378">
            <v>0</v>
          </cell>
          <cell r="H378">
            <v>0</v>
          </cell>
        </row>
        <row r="379">
          <cell r="A379">
            <v>4000</v>
          </cell>
          <cell r="B379" t="str">
            <v>TRANSFERENCIAS, ASIGNACIONES, SUBSIDIOS Y OTRAS AYUDAS</v>
          </cell>
          <cell r="C379">
            <v>367630</v>
          </cell>
          <cell r="D379">
            <v>312370</v>
          </cell>
          <cell r="F379">
            <v>680000</v>
          </cell>
          <cell r="G379">
            <v>200247.81</v>
          </cell>
          <cell r="H379">
            <v>614061.74</v>
          </cell>
        </row>
        <row r="380">
          <cell r="A380">
            <v>4400</v>
          </cell>
          <cell r="B380" t="str">
            <v>AYUDAS SOCIALS</v>
          </cell>
          <cell r="C380">
            <v>328174</v>
          </cell>
          <cell r="D380">
            <v>152370</v>
          </cell>
          <cell r="F380">
            <v>480544</v>
          </cell>
          <cell r="G380">
            <v>51237.810000000005</v>
          </cell>
          <cell r="H380">
            <v>437551.74000000005</v>
          </cell>
        </row>
        <row r="381">
          <cell r="A381">
            <v>441</v>
          </cell>
          <cell r="B381" t="str">
            <v>AYUDAS SOCIALES A PERSONAS</v>
          </cell>
          <cell r="C381">
            <v>328174</v>
          </cell>
          <cell r="D381">
            <v>152370</v>
          </cell>
          <cell r="F381">
            <v>480544</v>
          </cell>
          <cell r="G381">
            <v>51237.810000000005</v>
          </cell>
          <cell r="H381">
            <v>437551.74000000005</v>
          </cell>
        </row>
        <row r="382">
          <cell r="A382">
            <v>44103</v>
          </cell>
          <cell r="B382" t="str">
            <v>Aportaciones para cubrir convenios con organizaciones sindicales</v>
          </cell>
          <cell r="C382">
            <v>328174</v>
          </cell>
          <cell r="D382">
            <v>152370</v>
          </cell>
          <cell r="F382">
            <v>480544</v>
          </cell>
          <cell r="G382">
            <v>51237.810000000005</v>
          </cell>
          <cell r="H382">
            <v>437551.74000000005</v>
          </cell>
        </row>
        <row r="383">
          <cell r="A383">
            <v>4200</v>
          </cell>
          <cell r="B383" t="str">
            <v>TRANSFERENCIAS AL RESTO DE SECTOR PUBLICO</v>
          </cell>
          <cell r="C383">
            <v>39456</v>
          </cell>
          <cell r="D383">
            <v>160000</v>
          </cell>
          <cell r="F383">
            <v>199456</v>
          </cell>
          <cell r="G383">
            <v>149010</v>
          </cell>
          <cell r="H383">
            <v>176510</v>
          </cell>
        </row>
        <row r="384">
          <cell r="A384">
            <v>442</v>
          </cell>
          <cell r="B384" t="str">
            <v>BECAS Y OTRAS AYUDAS PARA PROGRAMA DE CAPACITACION</v>
          </cell>
          <cell r="C384">
            <v>39456</v>
          </cell>
          <cell r="D384">
            <v>160000</v>
          </cell>
          <cell r="F384">
            <v>199456</v>
          </cell>
          <cell r="G384">
            <v>149010</v>
          </cell>
          <cell r="H384">
            <v>176510</v>
          </cell>
        </row>
        <row r="385">
          <cell r="A385">
            <v>44203</v>
          </cell>
          <cell r="B385" t="str">
            <v>Becas de educacion media superior</v>
          </cell>
          <cell r="C385">
            <v>39456</v>
          </cell>
          <cell r="D385">
            <v>160000</v>
          </cell>
          <cell r="F385">
            <v>199456</v>
          </cell>
          <cell r="G385">
            <v>149010</v>
          </cell>
          <cell r="H385">
            <v>176510</v>
          </cell>
        </row>
        <row r="386">
          <cell r="A386">
            <v>5000</v>
          </cell>
          <cell r="B386" t="str">
            <v>BIENES MUEBLES, INMUEBLES É INTANGIBLES</v>
          </cell>
          <cell r="C386">
            <v>5723522</v>
          </cell>
          <cell r="D386">
            <v>11749481</v>
          </cell>
          <cell r="F386">
            <v>17273003</v>
          </cell>
          <cell r="G386">
            <v>-479884.43</v>
          </cell>
          <cell r="H386">
            <v>6873914.1499999994</v>
          </cell>
        </row>
        <row r="387">
          <cell r="A387">
            <v>5100</v>
          </cell>
          <cell r="B387" t="str">
            <v>MOBILIARIO Y EQUIPO DE ADMINISTRACIÓN</v>
          </cell>
          <cell r="C387">
            <v>4397212</v>
          </cell>
          <cell r="D387">
            <v>11599481</v>
          </cell>
          <cell r="F387">
            <v>15696693</v>
          </cell>
          <cell r="G387">
            <v>-993910.22</v>
          </cell>
          <cell r="H387">
            <v>6131486.6599999992</v>
          </cell>
        </row>
        <row r="388">
          <cell r="A388">
            <v>511</v>
          </cell>
          <cell r="B388" t="str">
            <v>MUEBLES DE OFICINA Y ESTANTERIA</v>
          </cell>
          <cell r="C388">
            <v>2193682</v>
          </cell>
          <cell r="F388">
            <v>4712225</v>
          </cell>
          <cell r="G388">
            <v>11939.99</v>
          </cell>
          <cell r="H388">
            <v>56076.99</v>
          </cell>
        </row>
        <row r="389">
          <cell r="A389">
            <v>51101</v>
          </cell>
          <cell r="B389" t="str">
            <v>Mobiliario</v>
          </cell>
          <cell r="C389">
            <v>2193682</v>
          </cell>
          <cell r="D389">
            <v>2518543</v>
          </cell>
          <cell r="F389">
            <v>4712225</v>
          </cell>
          <cell r="G389">
            <v>11939.99</v>
          </cell>
          <cell r="H389">
            <v>56076.99</v>
          </cell>
        </row>
        <row r="390">
          <cell r="A390">
            <v>512</v>
          </cell>
          <cell r="B390" t="str">
            <v>MUEBLES EXCEPTO DE OFICINA Y ESTANDERÍA</v>
          </cell>
          <cell r="C390">
            <v>0</v>
          </cell>
          <cell r="F390">
            <v>0</v>
          </cell>
          <cell r="G390">
            <v>0</v>
          </cell>
          <cell r="H390">
            <v>0</v>
          </cell>
        </row>
        <row r="391">
          <cell r="A391">
            <v>51201</v>
          </cell>
          <cell r="B391" t="str">
            <v>Muebles, excepto de oficina y estantería</v>
          </cell>
          <cell r="F391">
            <v>0</v>
          </cell>
          <cell r="H391">
            <v>0</v>
          </cell>
        </row>
        <row r="392">
          <cell r="A392">
            <v>513</v>
          </cell>
          <cell r="B392" t="str">
            <v>BIENES ARTÍSTICOS, CULTURALES Y CIENTIFICOS</v>
          </cell>
          <cell r="C392">
            <v>361897</v>
          </cell>
          <cell r="F392">
            <v>361897</v>
          </cell>
          <cell r="G392">
            <v>0</v>
          </cell>
          <cell r="H392">
            <v>0</v>
          </cell>
        </row>
        <row r="393">
          <cell r="A393">
            <v>51301</v>
          </cell>
          <cell r="B393" t="str">
            <v>Bienes artísticos, culturales y cientificos</v>
          </cell>
          <cell r="C393">
            <v>361897</v>
          </cell>
          <cell r="F393">
            <v>361897</v>
          </cell>
          <cell r="G393">
            <v>0</v>
          </cell>
          <cell r="H393">
            <v>0</v>
          </cell>
        </row>
        <row r="394">
          <cell r="A394">
            <v>514</v>
          </cell>
          <cell r="B394" t="str">
            <v>OBJETOS DE VALOR</v>
          </cell>
          <cell r="C394">
            <v>0</v>
          </cell>
          <cell r="F394">
            <v>0</v>
          </cell>
          <cell r="G394">
            <v>0</v>
          </cell>
          <cell r="H394">
            <v>0</v>
          </cell>
        </row>
        <row r="395">
          <cell r="A395">
            <v>51401</v>
          </cell>
          <cell r="B395" t="str">
            <v>Objetos de valor</v>
          </cell>
          <cell r="F395">
            <v>0</v>
          </cell>
          <cell r="H395">
            <v>0</v>
          </cell>
        </row>
        <row r="396">
          <cell r="A396">
            <v>515</v>
          </cell>
          <cell r="B396" t="str">
            <v xml:space="preserve">EQUIPO DE COMPUTO Y DE TENOLOGÍA DE LA INFORMACIÓN </v>
          </cell>
          <cell r="C396">
            <v>1206323</v>
          </cell>
          <cell r="F396">
            <v>1206323</v>
          </cell>
          <cell r="G396">
            <v>-1005850.21</v>
          </cell>
          <cell r="H396">
            <v>70808.729999999981</v>
          </cell>
        </row>
        <row r="397">
          <cell r="A397">
            <v>51501</v>
          </cell>
          <cell r="B397" t="str">
            <v>Bienes informaticos</v>
          </cell>
          <cell r="C397">
            <v>1206323</v>
          </cell>
          <cell r="F397">
            <v>1206323</v>
          </cell>
          <cell r="G397">
            <v>-1005850.21</v>
          </cell>
          <cell r="H397">
            <v>70808.729999999981</v>
          </cell>
        </row>
        <row r="398">
          <cell r="A398">
            <v>519</v>
          </cell>
          <cell r="B398" t="str">
            <v>OTROS MOBILIARIOS Y EQUIPOS DE ADMINISTRACIÓN</v>
          </cell>
          <cell r="C398">
            <v>635310</v>
          </cell>
          <cell r="F398">
            <v>9416248</v>
          </cell>
          <cell r="G398">
            <v>0</v>
          </cell>
          <cell r="H398">
            <v>6004600.9399999995</v>
          </cell>
        </row>
        <row r="399">
          <cell r="A399">
            <v>51901</v>
          </cell>
          <cell r="B399" t="str">
            <v>Equipo de administracion</v>
          </cell>
          <cell r="C399">
            <v>0</v>
          </cell>
          <cell r="F399">
            <v>0</v>
          </cell>
          <cell r="G399">
            <v>0</v>
          </cell>
          <cell r="H399">
            <v>0</v>
          </cell>
        </row>
        <row r="400">
          <cell r="A400">
            <v>51902</v>
          </cell>
          <cell r="B400" t="str">
            <v>Mobiliario y equipo para escuelas, laboratorios y talleres</v>
          </cell>
          <cell r="C400">
            <v>635310</v>
          </cell>
          <cell r="D400">
            <v>8780938</v>
          </cell>
          <cell r="F400">
            <v>9416248</v>
          </cell>
          <cell r="G400">
            <v>0</v>
          </cell>
          <cell r="H400">
            <v>6004600.9399999995</v>
          </cell>
        </row>
        <row r="401">
          <cell r="A401">
            <v>51903</v>
          </cell>
          <cell r="B401" t="str">
            <v>Adjudicaciones, expropiaciones e indebnizaciones de bienes muebles</v>
          </cell>
          <cell r="C401">
            <v>0</v>
          </cell>
          <cell r="F401">
            <v>0</v>
          </cell>
          <cell r="G401">
            <v>0</v>
          </cell>
          <cell r="H401">
            <v>0</v>
          </cell>
        </row>
        <row r="402">
          <cell r="A402">
            <v>5200</v>
          </cell>
          <cell r="B402" t="str">
            <v>MOBILIARIO Y EQUIPO EDUCACIONAL Y RECREATIVO</v>
          </cell>
          <cell r="C402">
            <v>102537</v>
          </cell>
          <cell r="D402">
            <v>150000</v>
          </cell>
          <cell r="F402">
            <v>252537</v>
          </cell>
          <cell r="G402">
            <v>-2730.29</v>
          </cell>
          <cell r="H402">
            <v>225671.41</v>
          </cell>
        </row>
        <row r="403">
          <cell r="A403">
            <v>521</v>
          </cell>
          <cell r="B403" t="str">
            <v>EQUIPOS Y APARATOS AUDIOVISUALES</v>
          </cell>
          <cell r="C403">
            <v>102537</v>
          </cell>
          <cell r="F403">
            <v>252537</v>
          </cell>
          <cell r="G403">
            <v>-2730.29</v>
          </cell>
          <cell r="H403">
            <v>225671.41</v>
          </cell>
        </row>
        <row r="404">
          <cell r="A404">
            <v>52101</v>
          </cell>
          <cell r="B404" t="str">
            <v>Equipos y aparatos de audiovisuales</v>
          </cell>
          <cell r="C404">
            <v>102537</v>
          </cell>
          <cell r="D404">
            <v>150000</v>
          </cell>
          <cell r="F404">
            <v>252537</v>
          </cell>
          <cell r="G404">
            <v>-2730.29</v>
          </cell>
          <cell r="H404">
            <v>225671.41</v>
          </cell>
        </row>
        <row r="405">
          <cell r="A405">
            <v>522</v>
          </cell>
          <cell r="B405" t="str">
            <v>APARATOS DEPORTIVOS</v>
          </cell>
          <cell r="C405">
            <v>0</v>
          </cell>
          <cell r="F405">
            <v>0</v>
          </cell>
          <cell r="G405">
            <v>0</v>
          </cell>
          <cell r="H405">
            <v>0</v>
          </cell>
        </row>
        <row r="406">
          <cell r="A406">
            <v>52201</v>
          </cell>
          <cell r="B406" t="str">
            <v>Aparatos deportivos</v>
          </cell>
          <cell r="C406">
            <v>0</v>
          </cell>
          <cell r="F406">
            <v>0</v>
          </cell>
          <cell r="G406">
            <v>0</v>
          </cell>
          <cell r="H406">
            <v>0</v>
          </cell>
        </row>
        <row r="407">
          <cell r="A407">
            <v>523</v>
          </cell>
          <cell r="B407" t="str">
            <v>CÁMARA FOTOGRÁFICA Y DE VIDEO</v>
          </cell>
          <cell r="C407">
            <v>0</v>
          </cell>
          <cell r="F407">
            <v>0</v>
          </cell>
          <cell r="G407">
            <v>0</v>
          </cell>
          <cell r="H407">
            <v>0</v>
          </cell>
        </row>
        <row r="408">
          <cell r="A408">
            <v>52301</v>
          </cell>
          <cell r="B408" t="str">
            <v>Cámaras fotograficas y de video</v>
          </cell>
          <cell r="C408">
            <v>0</v>
          </cell>
          <cell r="F408">
            <v>0</v>
          </cell>
          <cell r="G408">
            <v>0</v>
          </cell>
          <cell r="H408">
            <v>0</v>
          </cell>
        </row>
        <row r="409">
          <cell r="A409">
            <v>529</v>
          </cell>
          <cell r="B409" t="str">
            <v>OTRO MOBILIARIO Y EQUIPO EDUCACIONAL Y RECREATIVO</v>
          </cell>
          <cell r="C409">
            <v>0</v>
          </cell>
          <cell r="F409">
            <v>0</v>
          </cell>
          <cell r="G409">
            <v>0</v>
          </cell>
          <cell r="H409">
            <v>0</v>
          </cell>
        </row>
        <row r="410">
          <cell r="A410">
            <v>52901</v>
          </cell>
          <cell r="B410" t="str">
            <v>Otro mobiliario y equipo educacional y recreativo</v>
          </cell>
          <cell r="C410">
            <v>0</v>
          </cell>
          <cell r="F410">
            <v>0</v>
          </cell>
          <cell r="G410">
            <v>0</v>
          </cell>
          <cell r="H410">
            <v>0</v>
          </cell>
        </row>
        <row r="411">
          <cell r="A411">
            <v>5300</v>
          </cell>
          <cell r="B411" t="str">
            <v>EQUIPO É INSTRUMENTAL MÉDICO Y DE LABORATORIO</v>
          </cell>
          <cell r="C411">
            <v>0</v>
          </cell>
          <cell r="D411">
            <v>0</v>
          </cell>
          <cell r="F411">
            <v>0</v>
          </cell>
          <cell r="G411">
            <v>0</v>
          </cell>
          <cell r="H411">
            <v>0</v>
          </cell>
        </row>
        <row r="412">
          <cell r="A412">
            <v>531</v>
          </cell>
          <cell r="B412" t="str">
            <v>EQUIPO MÉDICO Y DE LABORATORIO</v>
          </cell>
          <cell r="C412">
            <v>0</v>
          </cell>
          <cell r="F412">
            <v>0</v>
          </cell>
          <cell r="G412">
            <v>0</v>
          </cell>
          <cell r="H412">
            <v>0</v>
          </cell>
        </row>
        <row r="413">
          <cell r="A413">
            <v>53101</v>
          </cell>
          <cell r="B413" t="str">
            <v>Equipo médico y de laboratorio</v>
          </cell>
          <cell r="C413">
            <v>0</v>
          </cell>
          <cell r="F413">
            <v>0</v>
          </cell>
          <cell r="G413">
            <v>0</v>
          </cell>
          <cell r="H413">
            <v>0</v>
          </cell>
        </row>
        <row r="414">
          <cell r="A414">
            <v>532</v>
          </cell>
          <cell r="B414" t="str">
            <v>INSTRUMENTAL MÉDICO Y DE LABORATORIO</v>
          </cell>
          <cell r="C414">
            <v>0</v>
          </cell>
          <cell r="F414">
            <v>0</v>
          </cell>
          <cell r="G414">
            <v>0</v>
          </cell>
          <cell r="H414">
            <v>0</v>
          </cell>
        </row>
        <row r="415">
          <cell r="A415">
            <v>53201</v>
          </cell>
          <cell r="B415" t="str">
            <v>Instrumental médico y de laboratorio</v>
          </cell>
          <cell r="C415">
            <v>0</v>
          </cell>
          <cell r="F415">
            <v>0</v>
          </cell>
          <cell r="G415">
            <v>0</v>
          </cell>
          <cell r="H415">
            <v>0</v>
          </cell>
        </row>
        <row r="416">
          <cell r="A416">
            <v>5400</v>
          </cell>
          <cell r="B416" t="str">
            <v>VEHÍCULOS Y EQUIPO DE TRANSPORTE</v>
          </cell>
          <cell r="C416">
            <v>723794</v>
          </cell>
          <cell r="D416">
            <v>0</v>
          </cell>
          <cell r="F416">
            <v>723794</v>
          </cell>
          <cell r="G416">
            <v>0</v>
          </cell>
          <cell r="H416">
            <v>0</v>
          </cell>
        </row>
        <row r="417">
          <cell r="A417">
            <v>541</v>
          </cell>
          <cell r="B417" t="str">
            <v>AUTOMÓVILES Y CAMIONES</v>
          </cell>
          <cell r="C417">
            <v>723794</v>
          </cell>
          <cell r="F417">
            <v>723794</v>
          </cell>
          <cell r="G417">
            <v>0</v>
          </cell>
          <cell r="H417">
            <v>0</v>
          </cell>
        </row>
        <row r="418">
          <cell r="A418">
            <v>54101</v>
          </cell>
          <cell r="B418" t="str">
            <v>Automoviles y camiones</v>
          </cell>
          <cell r="C418">
            <v>723794</v>
          </cell>
          <cell r="F418">
            <v>723794</v>
          </cell>
          <cell r="G418">
            <v>0</v>
          </cell>
          <cell r="H418">
            <v>0</v>
          </cell>
        </row>
        <row r="419">
          <cell r="A419">
            <v>542</v>
          </cell>
          <cell r="B419" t="str">
            <v>CARROCERÍAS Y REMOLQUES</v>
          </cell>
          <cell r="C419">
            <v>0</v>
          </cell>
          <cell r="F419">
            <v>0</v>
          </cell>
          <cell r="G419">
            <v>0</v>
          </cell>
          <cell r="H419">
            <v>0</v>
          </cell>
        </row>
        <row r="420">
          <cell r="A420">
            <v>54201</v>
          </cell>
          <cell r="B420" t="str">
            <v>Carrocerías y remolques</v>
          </cell>
          <cell r="C420">
            <v>0</v>
          </cell>
          <cell r="F420">
            <v>0</v>
          </cell>
          <cell r="G420">
            <v>0</v>
          </cell>
          <cell r="H420">
            <v>0</v>
          </cell>
        </row>
        <row r="421">
          <cell r="A421">
            <v>543</v>
          </cell>
          <cell r="B421" t="str">
            <v>EQUIPOS Y APARATOS DE AUDIOVISUALES</v>
          </cell>
          <cell r="C421">
            <v>0</v>
          </cell>
          <cell r="F421">
            <v>0</v>
          </cell>
          <cell r="G421">
            <v>0</v>
          </cell>
          <cell r="H421">
            <v>0</v>
          </cell>
        </row>
        <row r="422">
          <cell r="A422">
            <v>54201</v>
          </cell>
          <cell r="B422" t="str">
            <v>Equipo aeroespacial</v>
          </cell>
          <cell r="C422">
            <v>0</v>
          </cell>
          <cell r="F422">
            <v>0</v>
          </cell>
          <cell r="G422">
            <v>0</v>
          </cell>
          <cell r="H422">
            <v>0</v>
          </cell>
        </row>
        <row r="423">
          <cell r="A423">
            <v>544</v>
          </cell>
          <cell r="B423" t="str">
            <v>EQUIPO FERROVIARIO</v>
          </cell>
          <cell r="C423">
            <v>0</v>
          </cell>
          <cell r="F423">
            <v>0</v>
          </cell>
          <cell r="G423">
            <v>0</v>
          </cell>
          <cell r="H423">
            <v>0</v>
          </cell>
        </row>
        <row r="424">
          <cell r="A424">
            <v>54401</v>
          </cell>
          <cell r="B424" t="str">
            <v>Equipo ferroviario</v>
          </cell>
          <cell r="C424">
            <v>0</v>
          </cell>
          <cell r="F424">
            <v>0</v>
          </cell>
          <cell r="G424">
            <v>0</v>
          </cell>
          <cell r="H424">
            <v>0</v>
          </cell>
        </row>
        <row r="425">
          <cell r="A425">
            <v>545</v>
          </cell>
          <cell r="B425" t="str">
            <v>EMBARCACIONES</v>
          </cell>
          <cell r="C425">
            <v>0</v>
          </cell>
          <cell r="F425">
            <v>0</v>
          </cell>
          <cell r="G425">
            <v>0</v>
          </cell>
          <cell r="H425">
            <v>0</v>
          </cell>
        </row>
        <row r="426">
          <cell r="A426">
            <v>54501</v>
          </cell>
          <cell r="B426" t="str">
            <v>Embarcaciones</v>
          </cell>
          <cell r="C426">
            <v>0</v>
          </cell>
          <cell r="F426">
            <v>0</v>
          </cell>
          <cell r="G426">
            <v>0</v>
          </cell>
          <cell r="H426">
            <v>0</v>
          </cell>
        </row>
        <row r="427">
          <cell r="A427">
            <v>549</v>
          </cell>
          <cell r="B427" t="str">
            <v>OTROS EQUIPOS DE TRANSPORTE</v>
          </cell>
          <cell r="C427">
            <v>0</v>
          </cell>
          <cell r="F427">
            <v>0</v>
          </cell>
          <cell r="G427">
            <v>0</v>
          </cell>
          <cell r="H427">
            <v>0</v>
          </cell>
        </row>
        <row r="428">
          <cell r="A428">
            <v>54901</v>
          </cell>
          <cell r="B428" t="str">
            <v>Otros equipos de transporte</v>
          </cell>
          <cell r="C428">
            <v>0</v>
          </cell>
          <cell r="F428">
            <v>0</v>
          </cell>
          <cell r="G428">
            <v>0</v>
          </cell>
          <cell r="H428">
            <v>0</v>
          </cell>
        </row>
        <row r="429">
          <cell r="A429">
            <v>5500</v>
          </cell>
          <cell r="B429" t="str">
            <v>EQUIPO DE DEFENSA Y SEGURIDAD</v>
          </cell>
          <cell r="C429">
            <v>0</v>
          </cell>
          <cell r="D429">
            <v>0</v>
          </cell>
          <cell r="F429">
            <v>0</v>
          </cell>
          <cell r="G429">
            <v>0</v>
          </cell>
          <cell r="H429">
            <v>0</v>
          </cell>
        </row>
        <row r="430">
          <cell r="A430">
            <v>551</v>
          </cell>
          <cell r="B430" t="str">
            <v>EQUIPO DE DEFENSA Y SEGURIDAD</v>
          </cell>
          <cell r="C430">
            <v>0</v>
          </cell>
          <cell r="F430">
            <v>0</v>
          </cell>
          <cell r="G430">
            <v>0</v>
          </cell>
          <cell r="H430">
            <v>0</v>
          </cell>
        </row>
        <row r="431">
          <cell r="A431">
            <v>55101</v>
          </cell>
          <cell r="B431" t="str">
            <v>Maquinaria y equipo de defensa y seguridad publica</v>
          </cell>
          <cell r="C431">
            <v>0</v>
          </cell>
          <cell r="F431">
            <v>0</v>
          </cell>
          <cell r="G431">
            <v>0</v>
          </cell>
          <cell r="H431">
            <v>0</v>
          </cell>
        </row>
        <row r="432">
          <cell r="A432">
            <v>55102</v>
          </cell>
          <cell r="B432" t="str">
            <v>Equipo de seguridad publica y nacional</v>
          </cell>
          <cell r="C432">
            <v>0</v>
          </cell>
          <cell r="F432">
            <v>0</v>
          </cell>
          <cell r="G432">
            <v>0</v>
          </cell>
          <cell r="H432">
            <v>0</v>
          </cell>
        </row>
        <row r="433">
          <cell r="A433">
            <v>5600</v>
          </cell>
          <cell r="B433" t="str">
            <v>MAQUINARIA, OTROS EQUIPOS Y HERRAMIENTAS</v>
          </cell>
          <cell r="C433">
            <v>499979</v>
          </cell>
          <cell r="D433">
            <v>0</v>
          </cell>
          <cell r="F433">
            <v>599979</v>
          </cell>
          <cell r="G433">
            <v>516756.08</v>
          </cell>
          <cell r="H433">
            <v>516756.08</v>
          </cell>
        </row>
        <row r="434">
          <cell r="A434">
            <v>561</v>
          </cell>
          <cell r="B434" t="str">
            <v>MAQUINARIA Y EQUIPO AGROPECUARIO</v>
          </cell>
          <cell r="C434">
            <v>0</v>
          </cell>
          <cell r="G434">
            <v>0</v>
          </cell>
          <cell r="H434">
            <v>0</v>
          </cell>
        </row>
        <row r="435">
          <cell r="A435">
            <v>56101</v>
          </cell>
          <cell r="B435" t="str">
            <v>Maquinaria y equipo agropecuario</v>
          </cell>
          <cell r="C435">
            <v>0</v>
          </cell>
          <cell r="F435">
            <v>0</v>
          </cell>
          <cell r="G435">
            <v>0</v>
          </cell>
          <cell r="H435">
            <v>0</v>
          </cell>
        </row>
        <row r="436">
          <cell r="A436">
            <v>562</v>
          </cell>
          <cell r="B436" t="str">
            <v>MAQUINARIA Y EQUIPO INSUTRIAL</v>
          </cell>
          <cell r="C436">
            <v>0</v>
          </cell>
          <cell r="G436">
            <v>0</v>
          </cell>
          <cell r="H436">
            <v>0</v>
          </cell>
        </row>
        <row r="437">
          <cell r="A437">
            <v>56201</v>
          </cell>
          <cell r="B437" t="str">
            <v>Maquinaria y equipo industrial</v>
          </cell>
          <cell r="C437">
            <v>0</v>
          </cell>
          <cell r="F437">
            <v>0</v>
          </cell>
          <cell r="G437">
            <v>0</v>
          </cell>
          <cell r="H437">
            <v>0</v>
          </cell>
        </row>
        <row r="438">
          <cell r="A438">
            <v>563</v>
          </cell>
          <cell r="B438" t="str">
            <v>MAQUINARIA Y EQUIPO DE CONSTRUCCION</v>
          </cell>
          <cell r="C438">
            <v>0</v>
          </cell>
          <cell r="G438">
            <v>0</v>
          </cell>
          <cell r="H438">
            <v>0</v>
          </cell>
        </row>
        <row r="439">
          <cell r="A439">
            <v>56301</v>
          </cell>
          <cell r="B439" t="str">
            <v>Maquinaria y equipo de construcción</v>
          </cell>
          <cell r="C439">
            <v>0</v>
          </cell>
          <cell r="F439">
            <v>0</v>
          </cell>
          <cell r="G439">
            <v>0</v>
          </cell>
          <cell r="H439">
            <v>0</v>
          </cell>
        </row>
        <row r="440">
          <cell r="A440">
            <v>564</v>
          </cell>
          <cell r="B440" t="str">
            <v>SISTEMA DE AIRE ACONDICIONADO, CALEFACCION Y DE REFRIGERACION INDUSTRIAL Y COMERCIAL</v>
          </cell>
          <cell r="C440">
            <v>0</v>
          </cell>
          <cell r="F440">
            <v>0</v>
          </cell>
          <cell r="G440">
            <v>0</v>
          </cell>
          <cell r="H440">
            <v>0</v>
          </cell>
        </row>
        <row r="441">
          <cell r="A441">
            <v>56401</v>
          </cell>
          <cell r="B441" t="str">
            <v>Sistema de aire acondicionado, calefacción y de refrigeración industrial y comercial</v>
          </cell>
          <cell r="C441">
            <v>0</v>
          </cell>
          <cell r="F441">
            <v>0</v>
          </cell>
          <cell r="G441">
            <v>0</v>
          </cell>
          <cell r="H441">
            <v>0</v>
          </cell>
        </row>
        <row r="442">
          <cell r="A442">
            <v>565</v>
          </cell>
          <cell r="B442" t="str">
            <v>EQUIPO DE COMUNICACIÓN Y TELECOMUNICACIÓN</v>
          </cell>
          <cell r="C442">
            <v>481884</v>
          </cell>
          <cell r="F442">
            <v>581884</v>
          </cell>
          <cell r="G442">
            <v>516756.08</v>
          </cell>
          <cell r="H442">
            <v>516756.08</v>
          </cell>
        </row>
        <row r="443">
          <cell r="A443">
            <v>56501</v>
          </cell>
          <cell r="B443" t="str">
            <v>Equipo de comunicación y telecomunicación</v>
          </cell>
          <cell r="C443">
            <v>481884</v>
          </cell>
          <cell r="D443">
            <v>100000</v>
          </cell>
          <cell r="F443">
            <v>581884</v>
          </cell>
          <cell r="G443">
            <v>516756.08</v>
          </cell>
          <cell r="H443">
            <v>516756.08</v>
          </cell>
        </row>
        <row r="444">
          <cell r="A444">
            <v>566</v>
          </cell>
          <cell r="B444" t="str">
            <v>EQUIPO DE GENERACIÓN ELECTRICA, APARATOS Y ACCESORIOS ELÉCTRICOS</v>
          </cell>
          <cell r="C444">
            <v>18095</v>
          </cell>
          <cell r="F444">
            <v>18095</v>
          </cell>
          <cell r="G444">
            <v>0</v>
          </cell>
          <cell r="H444">
            <v>0</v>
          </cell>
        </row>
        <row r="445">
          <cell r="A445">
            <v>56601</v>
          </cell>
          <cell r="B445" t="str">
            <v>Maquinaria y equipo electrico y electronico</v>
          </cell>
          <cell r="C445">
            <v>18095</v>
          </cell>
          <cell r="F445">
            <v>18095</v>
          </cell>
          <cell r="G445">
            <v>0</v>
          </cell>
          <cell r="H445">
            <v>0</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1"/>
  <sheetViews>
    <sheetView topLeftCell="H65" zoomScale="110" zoomScaleNormal="110" zoomScaleSheetLayoutView="70" workbookViewId="0">
      <selection activeCell="O57" sqref="O57:O63"/>
    </sheetView>
  </sheetViews>
  <sheetFormatPr baseColWidth="10" defaultRowHeight="12.75" x14ac:dyDescent="0.2"/>
  <cols>
    <col min="1" max="1" width="7.140625" style="152" customWidth="1"/>
    <col min="2" max="2" width="46" style="70" customWidth="1"/>
    <col min="3" max="3" width="17.140625" style="153" hidden="1" customWidth="1"/>
    <col min="4" max="4" width="17.7109375" style="153" hidden="1" customWidth="1"/>
    <col min="5" max="5" width="16.85546875" style="153" hidden="1" customWidth="1"/>
    <col min="6" max="7" width="17.85546875" style="70" hidden="1" customWidth="1"/>
    <col min="8" max="8" width="17.42578125" style="2" customWidth="1"/>
    <col min="9" max="9" width="17.42578125" style="2" hidden="1" customWidth="1"/>
    <col min="10" max="11" width="17.42578125" style="2" customWidth="1"/>
    <col min="12" max="12" width="17.42578125" style="2" hidden="1" customWidth="1"/>
    <col min="13" max="15" width="17.42578125" style="2" customWidth="1"/>
    <col min="16" max="16" width="17.85546875" style="70" customWidth="1"/>
    <col min="17" max="17" width="17.85546875" style="3" customWidth="1"/>
    <col min="18" max="19" width="11.5703125" style="1" customWidth="1"/>
    <col min="20" max="20" width="17.85546875" style="1" customWidth="1"/>
    <col min="21" max="21" width="16.7109375" style="1" customWidth="1"/>
    <col min="22" max="22" width="18.28515625" style="1" customWidth="1"/>
    <col min="23" max="24" width="11.42578125" style="1" customWidth="1"/>
    <col min="25" max="16384" width="11.42578125" style="1"/>
  </cols>
  <sheetData>
    <row r="1" spans="1:18" ht="6.75" customHeight="1" x14ac:dyDescent="0.2">
      <c r="A1" s="1"/>
      <c r="B1" s="1"/>
      <c r="C1" s="2"/>
      <c r="D1" s="2"/>
      <c r="E1" s="2"/>
      <c r="F1" s="1"/>
      <c r="G1" s="1"/>
      <c r="P1" s="1"/>
    </row>
    <row r="2" spans="1:18" ht="15.75" x14ac:dyDescent="0.25">
      <c r="A2" s="187" t="s">
        <v>0</v>
      </c>
      <c r="B2" s="187"/>
      <c r="C2" s="187"/>
      <c r="D2" s="187"/>
      <c r="E2" s="187"/>
      <c r="F2" s="187"/>
      <c r="G2" s="187"/>
      <c r="H2" s="187"/>
      <c r="I2" s="187"/>
      <c r="J2" s="187"/>
      <c r="K2" s="187"/>
      <c r="L2" s="187"/>
      <c r="M2" s="187"/>
      <c r="N2" s="187"/>
      <c r="O2" s="187"/>
      <c r="P2" s="187"/>
    </row>
    <row r="3" spans="1:18" ht="6.75" customHeight="1" x14ac:dyDescent="0.25">
      <c r="A3" s="4"/>
      <c r="B3" s="4"/>
      <c r="C3" s="4"/>
      <c r="D3" s="4"/>
      <c r="E3" s="4"/>
      <c r="F3" s="4"/>
      <c r="G3" s="4"/>
      <c r="H3" s="4"/>
      <c r="I3" s="4"/>
      <c r="J3" s="4"/>
      <c r="K3" s="4"/>
      <c r="L3" s="4"/>
      <c r="M3" s="4"/>
      <c r="N3" s="4"/>
      <c r="O3" s="4"/>
      <c r="P3" s="4"/>
    </row>
    <row r="4" spans="1:18" ht="15.75" x14ac:dyDescent="0.25">
      <c r="A4" s="187" t="s">
        <v>1</v>
      </c>
      <c r="B4" s="187"/>
      <c r="C4" s="187"/>
      <c r="D4" s="187"/>
      <c r="E4" s="187"/>
      <c r="F4" s="187"/>
      <c r="G4" s="187"/>
      <c r="H4" s="187"/>
      <c r="I4" s="187"/>
      <c r="J4" s="187"/>
      <c r="K4" s="187"/>
      <c r="L4" s="187"/>
      <c r="M4" s="187"/>
      <c r="N4" s="187"/>
      <c r="O4" s="187"/>
      <c r="P4" s="187"/>
    </row>
    <row r="5" spans="1:18" ht="6.75" customHeight="1" thickBot="1" x14ac:dyDescent="0.25">
      <c r="A5" s="1"/>
      <c r="B5" s="1"/>
      <c r="C5" s="2"/>
      <c r="D5" s="2"/>
      <c r="E5" s="2"/>
      <c r="F5" s="1"/>
      <c r="G5" s="1"/>
      <c r="P5" s="1"/>
    </row>
    <row r="6" spans="1:18" ht="77.25" thickBot="1" x14ac:dyDescent="0.25">
      <c r="A6" s="188" t="s">
        <v>2</v>
      </c>
      <c r="B6" s="189"/>
      <c r="C6" s="5" t="s">
        <v>3</v>
      </c>
      <c r="D6" s="6" t="s">
        <v>4</v>
      </c>
      <c r="E6" s="5" t="s">
        <v>5</v>
      </c>
      <c r="F6" s="7" t="s">
        <v>6</v>
      </c>
      <c r="G6" s="8" t="s">
        <v>7</v>
      </c>
      <c r="H6" s="9" t="s">
        <v>8</v>
      </c>
      <c r="I6" s="10" t="s">
        <v>9</v>
      </c>
      <c r="J6" s="10" t="s">
        <v>10</v>
      </c>
      <c r="K6" s="11" t="s">
        <v>11</v>
      </c>
      <c r="L6" s="12" t="s">
        <v>12</v>
      </c>
      <c r="M6" s="10" t="s">
        <v>13</v>
      </c>
      <c r="N6" s="10" t="s">
        <v>14</v>
      </c>
      <c r="O6" s="13" t="s">
        <v>15</v>
      </c>
      <c r="P6" s="14" t="s">
        <v>16</v>
      </c>
      <c r="Q6" s="15"/>
    </row>
    <row r="7" spans="1:18" ht="13.5" thickBot="1" x14ac:dyDescent="0.25">
      <c r="A7" s="190" t="s">
        <v>17</v>
      </c>
      <c r="B7" s="191"/>
      <c r="C7" s="16"/>
      <c r="D7" s="17"/>
      <c r="E7" s="16"/>
      <c r="F7" s="18"/>
      <c r="G7" s="19"/>
      <c r="H7" s="20"/>
      <c r="I7" s="21"/>
      <c r="J7" s="21"/>
      <c r="K7" s="22"/>
      <c r="L7" s="21"/>
      <c r="M7" s="21"/>
      <c r="N7" s="21"/>
      <c r="O7" s="23"/>
      <c r="P7" s="24"/>
      <c r="Q7" s="25" t="s">
        <v>18</v>
      </c>
      <c r="R7" s="1" t="s">
        <v>19</v>
      </c>
    </row>
    <row r="8" spans="1:18" s="39" customFormat="1" ht="13.5" hidden="1" thickBot="1" x14ac:dyDescent="0.25">
      <c r="A8" s="26"/>
      <c r="B8" s="27"/>
      <c r="C8" s="28"/>
      <c r="D8" s="29"/>
      <c r="E8" s="30"/>
      <c r="F8" s="31"/>
      <c r="G8" s="32"/>
      <c r="H8" s="33" t="e">
        <f>+#REF!+H9+H31+#REF!+H67</f>
        <v>#REF!</v>
      </c>
      <c r="I8" s="34">
        <f>+'[1]COSTOS POR FUENTE'!D25</f>
        <v>43341297</v>
      </c>
      <c r="J8" s="34">
        <f>+'[1]COSTOS POR FUENTE'!E25</f>
        <v>50063759.68</v>
      </c>
      <c r="K8" s="35"/>
      <c r="L8" s="34"/>
      <c r="M8" s="34"/>
      <c r="N8" s="34"/>
      <c r="O8" s="36">
        <f>+I8+J8</f>
        <v>93405056.680000007</v>
      </c>
      <c r="P8" s="37"/>
      <c r="Q8" s="38">
        <f>+'[1]COSTOS POR FUENTE'!G25</f>
        <v>93405056.680000007</v>
      </c>
    </row>
    <row r="9" spans="1:18" ht="13.5" thickBot="1" x14ac:dyDescent="0.25">
      <c r="A9" s="59">
        <v>2000</v>
      </c>
      <c r="B9" s="60" t="s">
        <v>20</v>
      </c>
      <c r="C9" s="61">
        <f>SUM(C10:C29)</f>
        <v>3188981.9099999997</v>
      </c>
      <c r="D9" s="62">
        <f>SUM(D10:D29)</f>
        <v>2645941</v>
      </c>
      <c r="E9" s="63"/>
      <c r="F9" s="64">
        <v>2677564.7600000002</v>
      </c>
      <c r="G9" s="64">
        <f t="shared" ref="G9:J9" si="0">SUM(G10:G29)</f>
        <v>1862397.6699999997</v>
      </c>
      <c r="H9" s="65">
        <f>SUM(H10:H29)</f>
        <v>1780357.9000000001</v>
      </c>
      <c r="I9" s="66">
        <f t="shared" si="0"/>
        <v>358092</v>
      </c>
      <c r="J9" s="66">
        <f t="shared" si="0"/>
        <v>1422265.9000000001</v>
      </c>
      <c r="K9" s="67"/>
      <c r="L9" s="68"/>
      <c r="M9" s="66"/>
      <c r="N9" s="66"/>
      <c r="O9" s="69">
        <f t="shared" ref="O9:O17" si="1">+H9</f>
        <v>1780357.9000000001</v>
      </c>
      <c r="Q9" s="71">
        <f>+'[1]COSTOS POR FUENTE'!E40</f>
        <v>1422265.9000000001</v>
      </c>
      <c r="R9" s="50"/>
    </row>
    <row r="10" spans="1:18" x14ac:dyDescent="0.2">
      <c r="A10" s="40">
        <v>21101</v>
      </c>
      <c r="B10" s="41" t="s">
        <v>21</v>
      </c>
      <c r="C10" s="42">
        <f>+VLOOKUP(A10,'[2]CPO-13-02'!$A$55:$E$100,5,FALSE)</f>
        <v>208123.75</v>
      </c>
      <c r="D10" s="72">
        <f>VLOOKUP(A10,'[3]EVTOP-02'!$D$14:$H$213,5,FALSE)</f>
        <v>204166</v>
      </c>
      <c r="E10" s="43"/>
      <c r="F10" s="44">
        <v>136523.33000000002</v>
      </c>
      <c r="G10" s="44">
        <v>177175.67</v>
      </c>
      <c r="H10" s="73">
        <f>+I10+J10</f>
        <v>142226.59000000003</v>
      </c>
      <c r="I10" s="47"/>
      <c r="J10" s="46">
        <f>+Q10*Q9</f>
        <v>142226.59000000003</v>
      </c>
      <c r="K10" s="74"/>
      <c r="L10" s="47"/>
      <c r="M10" s="46"/>
      <c r="N10" s="46"/>
      <c r="O10" s="75">
        <f t="shared" si="1"/>
        <v>142226.59000000003</v>
      </c>
      <c r="Q10" s="76">
        <v>0.1</v>
      </c>
    </row>
    <row r="11" spans="1:18" x14ac:dyDescent="0.2">
      <c r="A11" s="40">
        <v>21201</v>
      </c>
      <c r="B11" s="41" t="s">
        <v>22</v>
      </c>
      <c r="C11" s="42">
        <f>+VLOOKUP(A11,'[2]CPO-13-02'!$A$55:$E$100,5,FALSE)</f>
        <v>231053.01</v>
      </c>
      <c r="D11" s="42">
        <f>VLOOKUP(A11,'[3]EVTOP-02'!$D$14:$H$213,5,FALSE)</f>
        <v>137875</v>
      </c>
      <c r="E11" s="43"/>
      <c r="F11" s="44">
        <v>75889.98</v>
      </c>
      <c r="G11" s="44">
        <v>77699.17</v>
      </c>
      <c r="H11" s="77">
        <f t="shared" ref="H11:H29" si="2">+I11+J11</f>
        <v>58312.901900000012</v>
      </c>
      <c r="I11" s="54"/>
      <c r="J11" s="52">
        <f>+Q11*Q$9</f>
        <v>58312.901900000012</v>
      </c>
      <c r="K11" s="78"/>
      <c r="L11" s="54"/>
      <c r="M11" s="52"/>
      <c r="N11" s="52"/>
      <c r="O11" s="79">
        <f t="shared" si="1"/>
        <v>58312.901900000012</v>
      </c>
      <c r="Q11" s="76">
        <v>4.1000000000000002E-2</v>
      </c>
    </row>
    <row r="12" spans="1:18" x14ac:dyDescent="0.2">
      <c r="A12" s="40">
        <v>21501</v>
      </c>
      <c r="B12" s="41" t="s">
        <v>23</v>
      </c>
      <c r="C12" s="42">
        <v>0</v>
      </c>
      <c r="D12" s="42">
        <f>VLOOKUP(A12,'[3]EVTOP-02'!$D$14:$H$213,5,FALSE)</f>
        <v>0</v>
      </c>
      <c r="E12" s="43"/>
      <c r="F12" s="44">
        <v>231922.97</v>
      </c>
      <c r="G12" s="44">
        <v>204112.99</v>
      </c>
      <c r="H12" s="77">
        <f t="shared" si="2"/>
        <v>158724.87444000001</v>
      </c>
      <c r="I12" s="54"/>
      <c r="J12" s="52">
        <f t="shared" ref="J12:J29" si="3">+Q12*Q$9</f>
        <v>158724.87444000001</v>
      </c>
      <c r="K12" s="78"/>
      <c r="L12" s="54"/>
      <c r="M12" s="52"/>
      <c r="N12" s="52"/>
      <c r="O12" s="79">
        <f t="shared" si="1"/>
        <v>158724.87444000001</v>
      </c>
      <c r="Q12" s="76">
        <v>0.1116</v>
      </c>
    </row>
    <row r="13" spans="1:18" x14ac:dyDescent="0.2">
      <c r="A13" s="40">
        <v>21601</v>
      </c>
      <c r="B13" s="80" t="s">
        <v>24</v>
      </c>
      <c r="C13" s="42">
        <f>+VLOOKUP(A13,'[2]CPO-13-02'!$A$55:$E$100,5,FALSE)</f>
        <v>657249.05000000005</v>
      </c>
      <c r="D13" s="42">
        <f>VLOOKUP(A13,'[3]EVTOP-02'!$D$14:$H$213,5,FALSE)</f>
        <v>625289</v>
      </c>
      <c r="E13" s="43"/>
      <c r="F13" s="44">
        <v>319983.20999999996</v>
      </c>
      <c r="G13" s="44">
        <f>283335.52+159.8</f>
        <v>283495.32</v>
      </c>
      <c r="H13" s="77">
        <f t="shared" si="2"/>
        <v>371574.27831000008</v>
      </c>
      <c r="I13" s="54">
        <f>29841/5*12</f>
        <v>71618.399999999994</v>
      </c>
      <c r="J13" s="52">
        <f t="shared" si="3"/>
        <v>299955.87831000006</v>
      </c>
      <c r="K13" s="78"/>
      <c r="L13" s="54"/>
      <c r="M13" s="52"/>
      <c r="N13" s="52"/>
      <c r="O13" s="79">
        <f t="shared" si="1"/>
        <v>371574.27831000008</v>
      </c>
      <c r="Q13" s="76">
        <v>0.2109</v>
      </c>
    </row>
    <row r="14" spans="1:18" x14ac:dyDescent="0.2">
      <c r="A14" s="40">
        <v>21701</v>
      </c>
      <c r="B14" s="80" t="s">
        <v>25</v>
      </c>
      <c r="C14" s="42"/>
      <c r="D14" s="42"/>
      <c r="E14" s="43"/>
      <c r="F14" s="44"/>
      <c r="G14" s="44">
        <v>5000</v>
      </c>
      <c r="H14" s="77">
        <f t="shared" si="2"/>
        <v>2133.39885</v>
      </c>
      <c r="I14" s="54"/>
      <c r="J14" s="52">
        <f t="shared" si="3"/>
        <v>2133.39885</v>
      </c>
      <c r="K14" s="78"/>
      <c r="L14" s="54"/>
      <c r="M14" s="52"/>
      <c r="N14" s="52"/>
      <c r="O14" s="79">
        <f t="shared" si="1"/>
        <v>2133.39885</v>
      </c>
      <c r="Q14" s="76">
        <v>1.5E-3</v>
      </c>
    </row>
    <row r="15" spans="1:18" x14ac:dyDescent="0.2">
      <c r="A15" s="40">
        <v>21801</v>
      </c>
      <c r="B15" s="41" t="s">
        <v>26</v>
      </c>
      <c r="C15" s="42">
        <f>+VLOOKUP(A15,'[2]CPO-13-02'!$A$55:$E$100,5,FALSE)</f>
        <v>28233</v>
      </c>
      <c r="D15" s="42">
        <f>VLOOKUP(A15,'[3]EVTOP-02'!$D$14:$H$213,5,FALSE)</f>
        <v>28937</v>
      </c>
      <c r="E15" s="43"/>
      <c r="F15" s="44">
        <v>2378</v>
      </c>
      <c r="G15" s="44">
        <v>17345</v>
      </c>
      <c r="H15" s="77">
        <f t="shared" si="2"/>
        <v>13511.52605</v>
      </c>
      <c r="I15" s="54"/>
      <c r="J15" s="52">
        <f t="shared" si="3"/>
        <v>13511.52605</v>
      </c>
      <c r="K15" s="78"/>
      <c r="L15" s="54"/>
      <c r="M15" s="52"/>
      <c r="N15" s="52"/>
      <c r="O15" s="79">
        <f t="shared" si="1"/>
        <v>13511.52605</v>
      </c>
      <c r="Q15" s="76">
        <v>9.4999999999999998E-3</v>
      </c>
    </row>
    <row r="16" spans="1:18" x14ac:dyDescent="0.2">
      <c r="A16" s="40">
        <v>22101</v>
      </c>
      <c r="B16" s="41" t="s">
        <v>27</v>
      </c>
      <c r="C16" s="42">
        <f>+VLOOKUP(A16,'[2]CPO-13-02'!$A$55:$E$100,5,FALSE)</f>
        <v>255553.41</v>
      </c>
      <c r="D16" s="42">
        <f>VLOOKUP(A16,'[3]EVTOP-02'!$D$14:$H$213,5,FALSE)</f>
        <v>317929</v>
      </c>
      <c r="E16" s="43"/>
      <c r="F16" s="44">
        <v>344330.50000000006</v>
      </c>
      <c r="G16" s="44">
        <v>133575.79</v>
      </c>
      <c r="H16" s="77">
        <f t="shared" si="2"/>
        <v>103825.41070000001</v>
      </c>
      <c r="I16" s="54"/>
      <c r="J16" s="52">
        <f t="shared" si="3"/>
        <v>103825.41070000001</v>
      </c>
      <c r="K16" s="78"/>
      <c r="L16" s="54"/>
      <c r="M16" s="52"/>
      <c r="N16" s="52"/>
      <c r="O16" s="79">
        <f t="shared" si="1"/>
        <v>103825.41070000001</v>
      </c>
      <c r="Q16" s="76">
        <v>7.2999999999999995E-2</v>
      </c>
    </row>
    <row r="17" spans="1:20" x14ac:dyDescent="0.2">
      <c r="A17" s="40">
        <v>22301</v>
      </c>
      <c r="B17" s="41" t="s">
        <v>28</v>
      </c>
      <c r="C17" s="42"/>
      <c r="D17" s="42"/>
      <c r="E17" s="43"/>
      <c r="F17" s="44"/>
      <c r="G17" s="44">
        <v>45050.53</v>
      </c>
      <c r="H17" s="77">
        <f t="shared" si="2"/>
        <v>34987.741140000006</v>
      </c>
      <c r="I17" s="54"/>
      <c r="J17" s="52">
        <f t="shared" si="3"/>
        <v>34987.741140000006</v>
      </c>
      <c r="K17" s="78"/>
      <c r="L17" s="54"/>
      <c r="M17" s="52"/>
      <c r="N17" s="52"/>
      <c r="O17" s="79">
        <f t="shared" si="1"/>
        <v>34987.741140000006</v>
      </c>
      <c r="Q17" s="76">
        <v>2.46E-2</v>
      </c>
    </row>
    <row r="18" spans="1:20" x14ac:dyDescent="0.2">
      <c r="A18" s="40">
        <v>24601</v>
      </c>
      <c r="B18" s="80" t="s">
        <v>29</v>
      </c>
      <c r="C18" s="42">
        <f>+VLOOKUP(A18,'[2]CPO-13-02'!$A$55:$E$100,5,FALSE)</f>
        <v>304000.71999999997</v>
      </c>
      <c r="D18" s="42">
        <f>VLOOKUP(A18,'[3]EVTOP-02'!$D$14:$H$213,5,FALSE)</f>
        <v>292879</v>
      </c>
      <c r="E18" s="43"/>
      <c r="F18" s="44">
        <v>184025.31</v>
      </c>
      <c r="G18" s="44">
        <v>66220.69</v>
      </c>
      <c r="H18" s="77">
        <f t="shared" si="2"/>
        <v>100063.71799999999</v>
      </c>
      <c r="I18" s="54">
        <f>29841/5*12</f>
        <v>71618.399999999994</v>
      </c>
      <c r="J18" s="52">
        <f t="shared" si="3"/>
        <v>28445.318000000003</v>
      </c>
      <c r="K18" s="78"/>
      <c r="L18" s="54"/>
      <c r="M18" s="52"/>
      <c r="N18" s="52"/>
      <c r="O18" s="79">
        <f>+H18</f>
        <v>100063.71799999999</v>
      </c>
      <c r="Q18" s="76">
        <v>0.02</v>
      </c>
    </row>
    <row r="19" spans="1:20" x14ac:dyDescent="0.2">
      <c r="A19" s="40">
        <v>24801</v>
      </c>
      <c r="B19" s="80" t="s">
        <v>30</v>
      </c>
      <c r="C19" s="42"/>
      <c r="D19" s="42"/>
      <c r="E19" s="43"/>
      <c r="F19" s="44"/>
      <c r="G19" s="44">
        <v>2647.9</v>
      </c>
      <c r="H19" s="77">
        <f t="shared" si="2"/>
        <v>1991.1722600000003</v>
      </c>
      <c r="I19" s="54"/>
      <c r="J19" s="52">
        <f t="shared" si="3"/>
        <v>1991.1722600000003</v>
      </c>
      <c r="K19" s="78"/>
      <c r="L19" s="54"/>
      <c r="M19" s="52"/>
      <c r="N19" s="52"/>
      <c r="O19" s="79">
        <f>+H19</f>
        <v>1991.1722600000003</v>
      </c>
      <c r="Q19" s="76">
        <v>1.4E-3</v>
      </c>
    </row>
    <row r="20" spans="1:20" ht="24" x14ac:dyDescent="0.2">
      <c r="A20" s="40">
        <v>24901</v>
      </c>
      <c r="B20" s="41" t="s">
        <v>31</v>
      </c>
      <c r="C20" s="42">
        <f>+VLOOKUP(A20,'[2]CPO-13-02'!$A$55:$E$100,5,FALSE)</f>
        <v>212956.23</v>
      </c>
      <c r="D20" s="42">
        <f>VLOOKUP(A20,'[3]EVTOP-02'!$D$14:$H$213,5,FALSE)</f>
        <v>129527</v>
      </c>
      <c r="E20" s="43"/>
      <c r="F20" s="44">
        <v>257347.5</v>
      </c>
      <c r="G20" s="44">
        <v>367010.36</v>
      </c>
      <c r="H20" s="77">
        <f t="shared" si="2"/>
        <v>206228.55550000002</v>
      </c>
      <c r="I20" s="54"/>
      <c r="J20" s="52">
        <f t="shared" si="3"/>
        <v>206228.55550000002</v>
      </c>
      <c r="K20" s="78"/>
      <c r="L20" s="54"/>
      <c r="M20" s="52"/>
      <c r="N20" s="52"/>
      <c r="O20" s="79">
        <f t="shared" ref="O20:O29" si="4">+H20</f>
        <v>206228.55550000002</v>
      </c>
      <c r="Q20" s="76">
        <v>0.14499999999999999</v>
      </c>
    </row>
    <row r="21" spans="1:20" x14ac:dyDescent="0.2">
      <c r="A21" s="40">
        <v>25301</v>
      </c>
      <c r="B21" s="41" t="s">
        <v>32</v>
      </c>
      <c r="C21" s="42">
        <f>+VLOOKUP(A21,'[2]CPO-13-02'!$A$55:$E$100,5,FALSE)</f>
        <v>11326</v>
      </c>
      <c r="D21" s="42">
        <f>VLOOKUP(A21,'[3]EVTOP-02'!$D$14:$H$213,5,FALSE)</f>
        <v>34388</v>
      </c>
      <c r="E21" s="43"/>
      <c r="F21" s="44">
        <f>+N21+574830.2+100000</f>
        <v>674830.2</v>
      </c>
      <c r="G21" s="44">
        <v>26390.880000000001</v>
      </c>
      <c r="H21" s="77">
        <f t="shared" si="2"/>
        <v>20196.175780000001</v>
      </c>
      <c r="I21" s="54"/>
      <c r="J21" s="52">
        <f t="shared" si="3"/>
        <v>20196.175780000001</v>
      </c>
      <c r="K21" s="78"/>
      <c r="L21" s="54"/>
      <c r="M21" s="52"/>
      <c r="N21" s="52"/>
      <c r="O21" s="79">
        <f t="shared" si="4"/>
        <v>20196.175780000001</v>
      </c>
      <c r="Q21" s="76">
        <v>1.4200000000000001E-2</v>
      </c>
    </row>
    <row r="22" spans="1:20" x14ac:dyDescent="0.2">
      <c r="A22" s="40">
        <v>26101</v>
      </c>
      <c r="B22" s="80" t="s">
        <v>33</v>
      </c>
      <c r="C22" s="42">
        <f>+VLOOKUP(A22,'[2]CPO-13-02'!$A$55:$E$100,5,FALSE)</f>
        <v>391066.83999999997</v>
      </c>
      <c r="D22" s="42">
        <f>VLOOKUP(A22,'[3]EVTOP-02'!$D$14:$H$213,5,FALSE)</f>
        <v>396314</v>
      </c>
      <c r="E22" s="43"/>
      <c r="F22" s="44">
        <f>1625818.12+300000+100000-100000</f>
        <v>1925818.12</v>
      </c>
      <c r="G22" s="44">
        <f>159022.52</f>
        <v>159022.51999999999</v>
      </c>
      <c r="H22" s="77">
        <f t="shared" si="2"/>
        <v>192511.00150000001</v>
      </c>
      <c r="I22" s="54">
        <f>29841/5*12</f>
        <v>71618.399999999994</v>
      </c>
      <c r="J22" s="52">
        <f t="shared" si="3"/>
        <v>120892.60150000002</v>
      </c>
      <c r="K22" s="78"/>
      <c r="L22" s="54"/>
      <c r="M22" s="52"/>
      <c r="N22" s="52"/>
      <c r="O22" s="79">
        <f t="shared" si="4"/>
        <v>192511.00150000001</v>
      </c>
      <c r="Q22" s="76">
        <v>8.5000000000000006E-2</v>
      </c>
    </row>
    <row r="23" spans="1:20" x14ac:dyDescent="0.2">
      <c r="A23" s="40">
        <v>26102</v>
      </c>
      <c r="B23" s="41" t="s">
        <v>34</v>
      </c>
      <c r="C23" s="42">
        <f>+VLOOKUP(A23,'[2]CPO-13-02'!$A$55:$E$100,5,FALSE)</f>
        <v>3804.15</v>
      </c>
      <c r="D23" s="42">
        <f>VLOOKUP(A23,'[3]EVTOP-02'!$D$14:$H$213,5,FALSE)</f>
        <v>0</v>
      </c>
      <c r="E23" s="43"/>
      <c r="F23" s="44">
        <v>683406</v>
      </c>
      <c r="G23" s="44">
        <v>890</v>
      </c>
      <c r="H23" s="81">
        <f t="shared" si="2"/>
        <v>2560.0786200000002</v>
      </c>
      <c r="I23" s="54"/>
      <c r="J23" s="52">
        <f t="shared" si="3"/>
        <v>2560.0786200000002</v>
      </c>
      <c r="K23" s="78"/>
      <c r="L23" s="54"/>
      <c r="M23" s="52"/>
      <c r="N23" s="52"/>
      <c r="O23" s="79">
        <f t="shared" si="4"/>
        <v>2560.0786200000002</v>
      </c>
      <c r="Q23" s="76">
        <v>1.8E-3</v>
      </c>
    </row>
    <row r="24" spans="1:20" x14ac:dyDescent="0.2">
      <c r="A24" s="40">
        <v>27101</v>
      </c>
      <c r="B24" s="80" t="s">
        <v>35</v>
      </c>
      <c r="C24" s="42">
        <f>+VLOOKUP(A24,'[2]CPO-13-02'!$A$55:$E$100,5,FALSE)</f>
        <v>19418.400000000001</v>
      </c>
      <c r="D24" s="42">
        <f>VLOOKUP(A24,'[3]EVTOP-02'!$D$14:$H$213,5,FALSE)</f>
        <v>208123</v>
      </c>
      <c r="E24" s="43"/>
      <c r="F24" s="44">
        <v>102084.32</v>
      </c>
      <c r="G24" s="44">
        <v>95873.65</v>
      </c>
      <c r="H24" s="77">
        <f t="shared" si="2"/>
        <v>145576.2268</v>
      </c>
      <c r="I24" s="54">
        <f>29841/5*12</f>
        <v>71618.399999999994</v>
      </c>
      <c r="J24" s="52">
        <f>+Q24*Q$9</f>
        <v>73957.82680000001</v>
      </c>
      <c r="K24" s="78"/>
      <c r="L24" s="54"/>
      <c r="M24" s="52"/>
      <c r="N24" s="52"/>
      <c r="O24" s="79">
        <f t="shared" si="4"/>
        <v>145576.2268</v>
      </c>
      <c r="Q24" s="76">
        <v>5.1999999999999998E-2</v>
      </c>
    </row>
    <row r="25" spans="1:20" x14ac:dyDescent="0.2">
      <c r="A25" s="40">
        <v>27201</v>
      </c>
      <c r="B25" s="80" t="s">
        <v>36</v>
      </c>
      <c r="C25" s="42"/>
      <c r="D25" s="42"/>
      <c r="E25" s="43"/>
      <c r="F25" s="44"/>
      <c r="G25" s="44">
        <v>30000</v>
      </c>
      <c r="H25" s="77">
        <f t="shared" si="2"/>
        <v>34134.381600000001</v>
      </c>
      <c r="I25" s="54"/>
      <c r="J25" s="52">
        <f>+Q25*Q$9</f>
        <v>34134.381600000001</v>
      </c>
      <c r="K25" s="78"/>
      <c r="L25" s="54"/>
      <c r="M25" s="52"/>
      <c r="N25" s="52"/>
      <c r="O25" s="79">
        <f t="shared" si="4"/>
        <v>34134.381600000001</v>
      </c>
      <c r="Q25" s="76">
        <v>2.4E-2</v>
      </c>
    </row>
    <row r="26" spans="1:20" x14ac:dyDescent="0.2">
      <c r="A26" s="40">
        <v>27301</v>
      </c>
      <c r="B26" s="80" t="s">
        <v>37</v>
      </c>
      <c r="C26" s="42">
        <f>+VLOOKUP(A26,'[2]CPO-13-02'!$A$55:$E$100,5,FALSE)</f>
        <v>0</v>
      </c>
      <c r="D26" s="42">
        <f>VLOOKUP(A26,'[3]EVTOP-02'!$D$14:$H$213,5,FALSE)</f>
        <v>18204</v>
      </c>
      <c r="E26" s="43"/>
      <c r="F26" s="44">
        <v>35726</v>
      </c>
      <c r="G26" s="44">
        <v>18901.41</v>
      </c>
      <c r="H26" s="77">
        <f t="shared" si="2"/>
        <v>73609.572260000001</v>
      </c>
      <c r="I26" s="54">
        <f>29841/5*12</f>
        <v>71618.399999999994</v>
      </c>
      <c r="J26" s="52">
        <f t="shared" si="3"/>
        <v>1991.1722600000003</v>
      </c>
      <c r="K26" s="78"/>
      <c r="L26" s="54"/>
      <c r="M26" s="52"/>
      <c r="N26" s="52"/>
      <c r="O26" s="79">
        <f t="shared" si="4"/>
        <v>73609.572260000001</v>
      </c>
      <c r="Q26" s="76">
        <v>1.4E-3</v>
      </c>
    </row>
    <row r="27" spans="1:20" x14ac:dyDescent="0.2">
      <c r="A27" s="40">
        <v>29101</v>
      </c>
      <c r="B27" s="41" t="s">
        <v>38</v>
      </c>
      <c r="C27" s="42">
        <v>0</v>
      </c>
      <c r="D27" s="42">
        <f>VLOOKUP(A27,'[3]EVTOP-02'!$D$14:$H$213,5,FALSE)</f>
        <v>0</v>
      </c>
      <c r="E27" s="43"/>
      <c r="F27" s="44">
        <v>24013.490000000005</v>
      </c>
      <c r="G27" s="44">
        <v>87991.94</v>
      </c>
      <c r="H27" s="77">
        <f t="shared" si="2"/>
        <v>68410.989790000007</v>
      </c>
      <c r="I27" s="54"/>
      <c r="J27" s="52">
        <f t="shared" si="3"/>
        <v>68410.989790000007</v>
      </c>
      <c r="K27" s="78"/>
      <c r="L27" s="54"/>
      <c r="M27" s="52"/>
      <c r="N27" s="52"/>
      <c r="O27" s="79">
        <f t="shared" si="4"/>
        <v>68410.989790000007</v>
      </c>
      <c r="Q27" s="76">
        <v>4.8099999999999997E-2</v>
      </c>
    </row>
    <row r="28" spans="1:20" x14ac:dyDescent="0.2">
      <c r="A28" s="40">
        <v>29201</v>
      </c>
      <c r="B28" s="41" t="s">
        <v>39</v>
      </c>
      <c r="C28" s="42">
        <f>+VLOOKUP(A28,'[2]CPO-13-02'!$A$55:$E$100,5,FALSE)</f>
        <v>36561.24</v>
      </c>
      <c r="D28" s="42">
        <f>VLOOKUP(A28,'[3]EVTOP-02'!$D$14:$H$213,5,FALSE)</f>
        <v>48589</v>
      </c>
      <c r="E28" s="43"/>
      <c r="F28" s="44">
        <v>16298.85</v>
      </c>
      <c r="G28" s="44">
        <v>4566.9399999999996</v>
      </c>
      <c r="H28" s="77">
        <f t="shared" si="2"/>
        <v>3555.6647500000004</v>
      </c>
      <c r="I28" s="54"/>
      <c r="J28" s="52">
        <f t="shared" si="3"/>
        <v>3555.6647500000004</v>
      </c>
      <c r="K28" s="78"/>
      <c r="L28" s="54"/>
      <c r="M28" s="52"/>
      <c r="N28" s="52"/>
      <c r="O28" s="79">
        <f t="shared" si="4"/>
        <v>3555.6647500000004</v>
      </c>
      <c r="Q28" s="76">
        <v>2.5000000000000001E-3</v>
      </c>
    </row>
    <row r="29" spans="1:20" ht="24.75" thickBot="1" x14ac:dyDescent="0.25">
      <c r="A29" s="82">
        <v>29401</v>
      </c>
      <c r="B29" s="83" t="s">
        <v>40</v>
      </c>
      <c r="C29" s="56">
        <f>+VLOOKUP(A29,'[2]CPO-13-02'!$A$55:$E$100,5,FALSE)</f>
        <v>829636.11</v>
      </c>
      <c r="D29" s="56">
        <f>VLOOKUP(A29,'[3]EVTOP-02'!$D$14:$H$213,5,FALSE)</f>
        <v>203721</v>
      </c>
      <c r="E29" s="84"/>
      <c r="F29" s="85">
        <v>591164.04</v>
      </c>
      <c r="G29" s="85">
        <v>59426.91</v>
      </c>
      <c r="H29" s="20">
        <f t="shared" si="2"/>
        <v>46223.641750000003</v>
      </c>
      <c r="I29" s="58"/>
      <c r="J29" s="57">
        <f t="shared" si="3"/>
        <v>46223.641750000003</v>
      </c>
      <c r="K29" s="86"/>
      <c r="L29" s="58"/>
      <c r="M29" s="57"/>
      <c r="N29" s="57"/>
      <c r="O29" s="87">
        <f t="shared" si="4"/>
        <v>46223.641750000003</v>
      </c>
      <c r="Q29" s="76">
        <v>3.2500000000000001E-2</v>
      </c>
    </row>
    <row r="30" spans="1:20" ht="13.5" thickBot="1" x14ac:dyDescent="0.25">
      <c r="A30" s="88"/>
      <c r="B30" s="89"/>
      <c r="C30" s="90"/>
      <c r="D30" s="90"/>
      <c r="E30" s="91"/>
      <c r="F30" s="92"/>
      <c r="G30" s="92"/>
      <c r="H30" s="93"/>
      <c r="I30" s="94"/>
      <c r="J30" s="95">
        <f>+'[1]COSTOS POR FUENTE'!E27</f>
        <v>5404610.4199999999</v>
      </c>
      <c r="K30" s="96">
        <f>+'[1]COSTOS POR FUENTE'!F27</f>
        <v>7371115.6759915054</v>
      </c>
      <c r="L30" s="94" t="e">
        <f>+'[1]COSTOS POR FUENTE'!D41</f>
        <v>#REF!</v>
      </c>
      <c r="M30" s="95">
        <f>+'[1]COSTOS POR FUENTE'!E41</f>
        <v>5404610.4199999999</v>
      </c>
      <c r="N30" s="95">
        <f>+'[1]COSTOS POR FUENTE'!F41</f>
        <v>8045945.8759915056</v>
      </c>
      <c r="O30" s="97"/>
      <c r="P30" s="98">
        <f>+H30</f>
        <v>0</v>
      </c>
      <c r="Q30" s="76">
        <f>SUM(Q10:Q29)</f>
        <v>0.99999999999999989</v>
      </c>
    </row>
    <row r="31" spans="1:20" ht="13.5" thickBot="1" x14ac:dyDescent="0.25">
      <c r="A31" s="99">
        <v>3000</v>
      </c>
      <c r="B31" s="60" t="s">
        <v>41</v>
      </c>
      <c r="C31" s="100">
        <f>SUM(C32:C63)</f>
        <v>10502852.779999999</v>
      </c>
      <c r="D31" s="100">
        <f>SUM(D32:D63)</f>
        <v>23767268</v>
      </c>
      <c r="E31" s="101"/>
      <c r="F31" s="64">
        <f>SUM(F32:F63)</f>
        <v>36772327.740000002</v>
      </c>
      <c r="G31" s="102">
        <f>SUM(G32:G64)</f>
        <v>11662685.559999995</v>
      </c>
      <c r="H31" s="103">
        <f>SUM(H32:H63)</f>
        <v>12734843.772484329</v>
      </c>
      <c r="I31" s="66"/>
      <c r="J31" s="68">
        <f>SUM(J32:J64)</f>
        <v>5404610.4199999999</v>
      </c>
      <c r="K31" s="104">
        <f>SUM(K32:K64)</f>
        <v>7371115.6759915045</v>
      </c>
      <c r="L31" s="68"/>
      <c r="M31" s="68">
        <f>SUM(M32:M64)</f>
        <v>5404610.4199999999</v>
      </c>
      <c r="N31" s="68">
        <f>SUM(N32:N64)</f>
        <v>8045945.8759915065</v>
      </c>
      <c r="O31" s="105">
        <f>SUM(O32:O64)</f>
        <v>13450556.295991505</v>
      </c>
      <c r="P31" s="106">
        <f>SUM(P32:P63)</f>
        <v>0</v>
      </c>
      <c r="Q31" s="107"/>
      <c r="R31" s="107"/>
      <c r="S31" s="2"/>
      <c r="T31" s="2"/>
    </row>
    <row r="32" spans="1:20" x14ac:dyDescent="0.2">
      <c r="A32" s="108">
        <v>31101</v>
      </c>
      <c r="B32" s="41" t="s">
        <v>42</v>
      </c>
      <c r="C32" s="42">
        <f>+'[2]CPO-13-02'!$E$104</f>
        <v>2736956.78</v>
      </c>
      <c r="D32" s="42">
        <f>+'[3]EVTOP-02'!$H$102</f>
        <v>2914465</v>
      </c>
      <c r="E32" s="43"/>
      <c r="F32" s="44">
        <v>2409233</v>
      </c>
      <c r="G32" s="109">
        <v>2546598.59</v>
      </c>
      <c r="H32" s="73">
        <f>+I32+J32+K32</f>
        <v>2625411.712726254</v>
      </c>
      <c r="I32" s="45"/>
      <c r="J32" s="52">
        <f>+Q32*J$30</f>
        <v>1110647.4413099999</v>
      </c>
      <c r="K32" s="53">
        <f>+Q32*K$30</f>
        <v>1514764.2714162543</v>
      </c>
      <c r="L32" s="54"/>
      <c r="M32" s="110">
        <f>+Q32*M$30</f>
        <v>1110647.4413099999</v>
      </c>
      <c r="N32" s="52">
        <f>+Q32*N$30</f>
        <v>1653441.8775162543</v>
      </c>
      <c r="O32" s="55">
        <f>+L32+M32+N32</f>
        <v>2764089.3188262545</v>
      </c>
      <c r="P32" s="48"/>
      <c r="Q32" s="111">
        <v>0.20549999999999999</v>
      </c>
      <c r="R32" s="49"/>
    </row>
    <row r="33" spans="1:18" x14ac:dyDescent="0.2">
      <c r="A33" s="108">
        <v>31401</v>
      </c>
      <c r="B33" s="41" t="s">
        <v>43</v>
      </c>
      <c r="C33" s="42">
        <f>VLOOKUP(A33,'[4]EVTOP-02'!$A$18:$H$445,6,FALSE)</f>
        <v>341967</v>
      </c>
      <c r="D33" s="42">
        <f>VLOOKUP(A33,'[3]EVTOP-02'!$D$14:$H$213,5,FALSE)</f>
        <v>679796</v>
      </c>
      <c r="E33" s="43"/>
      <c r="F33" s="44">
        <v>736587.54</v>
      </c>
      <c r="G33" s="109">
        <v>851800.74</v>
      </c>
      <c r="H33" s="77">
        <f>+I33+J33+K33</f>
        <v>855973.64843143092</v>
      </c>
      <c r="I33" s="51"/>
      <c r="J33" s="52">
        <f t="shared" ref="J33:J64" si="5">+Q33*J$30</f>
        <v>362108.89814</v>
      </c>
      <c r="K33" s="53">
        <f t="shared" ref="K33:K64" si="6">+Q33*K$30</f>
        <v>493864.75029143092</v>
      </c>
      <c r="L33" s="54"/>
      <c r="M33" s="110">
        <f t="shared" ref="M33:M64" si="7">+Q33*M$30</f>
        <v>362108.89814</v>
      </c>
      <c r="N33" s="52">
        <f t="shared" ref="N33:N64" si="8">+Q33*N$30</f>
        <v>539078.3736914309</v>
      </c>
      <c r="O33" s="55">
        <f>+L33+M33+N33</f>
        <v>901187.27183143096</v>
      </c>
      <c r="P33" s="48"/>
      <c r="Q33" s="111">
        <v>6.7000000000000004E-2</v>
      </c>
      <c r="R33" s="49"/>
    </row>
    <row r="34" spans="1:18" x14ac:dyDescent="0.2">
      <c r="A34" s="40">
        <v>31501</v>
      </c>
      <c r="B34" s="41" t="s">
        <v>44</v>
      </c>
      <c r="C34" s="42">
        <f>VLOOKUP(A34,'[4]EVTOP-02'!$A$18:$H$445,6,FALSE)</f>
        <v>0</v>
      </c>
      <c r="D34" s="42">
        <f>VLOOKUP(A34,'[3]EVTOP-02'!$D$14:$H$213,5,FALSE)</f>
        <v>0</v>
      </c>
      <c r="E34" s="43"/>
      <c r="F34" s="44">
        <v>12513</v>
      </c>
      <c r="G34" s="109">
        <v>0</v>
      </c>
      <c r="H34" s="77">
        <f t="shared" ref="H34:H64" si="9">+I34+J34+K34</f>
        <v>0</v>
      </c>
      <c r="I34" s="51"/>
      <c r="J34" s="52">
        <f t="shared" si="5"/>
        <v>0</v>
      </c>
      <c r="K34" s="53">
        <f t="shared" si="6"/>
        <v>0</v>
      </c>
      <c r="L34" s="54"/>
      <c r="M34" s="110">
        <f t="shared" si="7"/>
        <v>0</v>
      </c>
      <c r="N34" s="52">
        <f t="shared" si="8"/>
        <v>0</v>
      </c>
      <c r="O34" s="55">
        <f t="shared" ref="O34:O64" si="10">+L34+M34+N34</f>
        <v>0</v>
      </c>
      <c r="P34" s="48"/>
      <c r="Q34" s="111"/>
      <c r="R34" s="49"/>
    </row>
    <row r="35" spans="1:18" ht="24" x14ac:dyDescent="0.2">
      <c r="A35" s="40">
        <v>31701</v>
      </c>
      <c r="B35" s="41" t="s">
        <v>45</v>
      </c>
      <c r="C35" s="42"/>
      <c r="D35" s="42"/>
      <c r="E35" s="43"/>
      <c r="F35" s="44"/>
      <c r="G35" s="109">
        <v>48181.760000000002</v>
      </c>
      <c r="H35" s="77">
        <f t="shared" si="9"/>
        <v>52380.476993565178</v>
      </c>
      <c r="I35" s="51"/>
      <c r="J35" s="52">
        <f t="shared" si="5"/>
        <v>22158.902722000003</v>
      </c>
      <c r="K35" s="53">
        <f t="shared" si="6"/>
        <v>30221.574271565176</v>
      </c>
      <c r="L35" s="54"/>
      <c r="M35" s="110">
        <f t="shared" si="7"/>
        <v>22158.902722000003</v>
      </c>
      <c r="N35" s="52">
        <f t="shared" si="8"/>
        <v>32988.378091565173</v>
      </c>
      <c r="O35" s="55">
        <f t="shared" si="10"/>
        <v>55147.280813565172</v>
      </c>
      <c r="P35" s="48"/>
      <c r="Q35" s="111">
        <v>4.1000000000000003E-3</v>
      </c>
      <c r="R35" s="49"/>
    </row>
    <row r="36" spans="1:18" x14ac:dyDescent="0.2">
      <c r="A36" s="40">
        <v>31801</v>
      </c>
      <c r="B36" s="41" t="s">
        <v>46</v>
      </c>
      <c r="C36" s="42">
        <f>VLOOKUP(A36,'[4]EVTOP-02'!$A$18:$H$445,6,FALSE)</f>
        <v>0</v>
      </c>
      <c r="D36" s="42">
        <f>VLOOKUP(A36,'[3]EVTOP-02'!$D$14:$H$213,5,FALSE)</f>
        <v>0</v>
      </c>
      <c r="E36" s="43"/>
      <c r="F36" s="44">
        <v>33566.910000000003</v>
      </c>
      <c r="G36" s="109">
        <v>26478.02</v>
      </c>
      <c r="H36" s="77">
        <f t="shared" si="9"/>
        <v>29384.170020780461</v>
      </c>
      <c r="I36" s="51"/>
      <c r="J36" s="52">
        <f t="shared" si="5"/>
        <v>12430.603965999999</v>
      </c>
      <c r="K36" s="53">
        <f t="shared" si="6"/>
        <v>16953.566054780462</v>
      </c>
      <c r="L36" s="54"/>
      <c r="M36" s="110">
        <f t="shared" si="7"/>
        <v>12430.603965999999</v>
      </c>
      <c r="N36" s="52">
        <f t="shared" si="8"/>
        <v>18505.675514780462</v>
      </c>
      <c r="O36" s="55">
        <f t="shared" si="10"/>
        <v>30936.27948078046</v>
      </c>
      <c r="P36" s="48"/>
      <c r="Q36" s="111">
        <v>2.3E-3</v>
      </c>
      <c r="R36" s="49"/>
    </row>
    <row r="37" spans="1:18" x14ac:dyDescent="0.2">
      <c r="A37" s="108">
        <v>32301</v>
      </c>
      <c r="B37" s="41" t="s">
        <v>47</v>
      </c>
      <c r="C37" s="42">
        <f>VLOOKUP(A37,'[4]EVTOP-02'!$A$18:$H$445,6,FALSE)</f>
        <v>55749</v>
      </c>
      <c r="D37" s="42">
        <f>VLOOKUP(A37,'[3]EVTOP-02'!$D$14:$H$213,5,FALSE)</f>
        <v>211495</v>
      </c>
      <c r="E37" s="43"/>
      <c r="F37" s="44">
        <v>238026.87</v>
      </c>
      <c r="G37" s="109">
        <v>226611.8</v>
      </c>
      <c r="H37" s="77">
        <f t="shared" si="9"/>
        <v>247849.08626223521</v>
      </c>
      <c r="I37" s="51"/>
      <c r="J37" s="52">
        <f t="shared" si="5"/>
        <v>104849.442148</v>
      </c>
      <c r="K37" s="53">
        <f t="shared" si="6"/>
        <v>142999.64411423521</v>
      </c>
      <c r="L37" s="54"/>
      <c r="M37" s="110">
        <f t="shared" si="7"/>
        <v>104849.442148</v>
      </c>
      <c r="N37" s="52">
        <f t="shared" si="8"/>
        <v>156091.34999423521</v>
      </c>
      <c r="O37" s="55">
        <f t="shared" si="10"/>
        <v>260940.79214223521</v>
      </c>
      <c r="P37" s="48"/>
      <c r="Q37" s="111">
        <v>1.9400000000000001E-2</v>
      </c>
      <c r="R37" s="49"/>
    </row>
    <row r="38" spans="1:18" x14ac:dyDescent="0.2">
      <c r="A38" s="108">
        <v>32501</v>
      </c>
      <c r="B38" s="41" t="s">
        <v>48</v>
      </c>
      <c r="C38" s="42">
        <f>VLOOKUP(A38,'[4]EVTOP-02'!$A$18:$H$445,6,FALSE)</f>
        <v>22279</v>
      </c>
      <c r="D38" s="42">
        <f>VLOOKUP(A38,'[3]EVTOP-02'!$D$14:$H$213,5,FALSE)</f>
        <v>191</v>
      </c>
      <c r="E38" s="43"/>
      <c r="F38" s="44">
        <v>0</v>
      </c>
      <c r="G38" s="109">
        <v>88612</v>
      </c>
      <c r="H38" s="77">
        <f t="shared" si="9"/>
        <v>83042.21962394478</v>
      </c>
      <c r="I38" s="51"/>
      <c r="J38" s="52">
        <f t="shared" si="5"/>
        <v>35129.967729999997</v>
      </c>
      <c r="K38" s="53">
        <f t="shared" si="6"/>
        <v>47912.251893944784</v>
      </c>
      <c r="L38" s="54"/>
      <c r="M38" s="110">
        <f t="shared" si="7"/>
        <v>35129.967729999997</v>
      </c>
      <c r="N38" s="52">
        <f t="shared" si="8"/>
        <v>52298.648193944784</v>
      </c>
      <c r="O38" s="55">
        <f t="shared" si="10"/>
        <v>87428.615923944773</v>
      </c>
      <c r="P38" s="48"/>
      <c r="Q38" s="111">
        <v>6.4999999999999997E-3</v>
      </c>
      <c r="R38" s="49"/>
    </row>
    <row r="39" spans="1:18" ht="24" x14ac:dyDescent="0.2">
      <c r="A39" s="108">
        <v>33101</v>
      </c>
      <c r="B39" s="41" t="s">
        <v>49</v>
      </c>
      <c r="C39" s="42"/>
      <c r="D39" s="42"/>
      <c r="E39" s="43"/>
      <c r="F39" s="44"/>
      <c r="G39" s="109">
        <v>65354.400000000001</v>
      </c>
      <c r="H39" s="77">
        <f t="shared" si="9"/>
        <v>71544.066137552421</v>
      </c>
      <c r="I39" s="51"/>
      <c r="J39" s="52">
        <f t="shared" si="5"/>
        <v>30265.818351999998</v>
      </c>
      <c r="K39" s="53">
        <f t="shared" si="6"/>
        <v>41278.247785552427</v>
      </c>
      <c r="L39" s="54"/>
      <c r="M39" s="110">
        <f t="shared" si="7"/>
        <v>30265.818351999998</v>
      </c>
      <c r="N39" s="52">
        <f t="shared" si="8"/>
        <v>45057.29690555243</v>
      </c>
      <c r="O39" s="55">
        <f t="shared" si="10"/>
        <v>75323.115257552432</v>
      </c>
      <c r="P39" s="48"/>
      <c r="Q39" s="111">
        <v>5.5999999999999999E-3</v>
      </c>
      <c r="R39" s="49"/>
    </row>
    <row r="40" spans="1:18" x14ac:dyDescent="0.2">
      <c r="A40" s="40">
        <v>33301</v>
      </c>
      <c r="B40" s="41" t="s">
        <v>50</v>
      </c>
      <c r="C40" s="42">
        <f>VLOOKUP(A40,'[4]EVTOP-02'!$A$18:$H$445,6,FALSE)</f>
        <v>10714</v>
      </c>
      <c r="D40" s="42">
        <f>VLOOKUP(A40,'[3]EVTOP-02'!$D$14:$H$213,5,FALSE)</f>
        <v>106527</v>
      </c>
      <c r="E40" s="43"/>
      <c r="F40" s="44">
        <v>214000.66</v>
      </c>
      <c r="G40" s="109">
        <v>46400</v>
      </c>
      <c r="H40" s="77">
        <f t="shared" si="9"/>
        <v>49825.331774366867</v>
      </c>
      <c r="I40" s="51"/>
      <c r="J40" s="52">
        <f t="shared" si="5"/>
        <v>21077.980637999997</v>
      </c>
      <c r="K40" s="53">
        <f t="shared" si="6"/>
        <v>28747.351136366869</v>
      </c>
      <c r="L40" s="54"/>
      <c r="M40" s="110">
        <f t="shared" si="7"/>
        <v>21077.980637999997</v>
      </c>
      <c r="N40" s="52">
        <f t="shared" si="8"/>
        <v>31379.188916366871</v>
      </c>
      <c r="O40" s="55">
        <f t="shared" si="10"/>
        <v>52457.169554366868</v>
      </c>
      <c r="P40" s="48"/>
      <c r="Q40" s="111">
        <v>3.8999999999999998E-3</v>
      </c>
      <c r="R40" s="49"/>
    </row>
    <row r="41" spans="1:18" x14ac:dyDescent="0.2">
      <c r="A41" s="40">
        <v>33302</v>
      </c>
      <c r="B41" s="112" t="s">
        <v>51</v>
      </c>
      <c r="C41" s="42">
        <f>VLOOKUP(A41,'[4]EVTOP-02'!$A$18:$H$445,6,FALSE)</f>
        <v>50000</v>
      </c>
      <c r="D41" s="42">
        <f>VLOOKUP(A41,'[3]EVTOP-02'!$D$14:$H$213,5,FALSE)</f>
        <v>1300</v>
      </c>
      <c r="E41" s="43"/>
      <c r="F41" s="113">
        <v>25514133.949999996</v>
      </c>
      <c r="G41" s="114">
        <f>1218526.72-30000-80000</f>
        <v>1108526.72</v>
      </c>
      <c r="H41" s="77">
        <f t="shared" si="9"/>
        <v>1213693.979119193</v>
      </c>
      <c r="I41" s="51"/>
      <c r="J41" s="52">
        <f t="shared" si="5"/>
        <v>513437.98989999999</v>
      </c>
      <c r="K41" s="53">
        <f t="shared" si="6"/>
        <v>700255.989219193</v>
      </c>
      <c r="L41" s="54"/>
      <c r="M41" s="110">
        <f t="shared" si="7"/>
        <v>513437.98989999999</v>
      </c>
      <c r="N41" s="52">
        <f t="shared" si="8"/>
        <v>764364.85821919306</v>
      </c>
      <c r="O41" s="55">
        <f t="shared" si="10"/>
        <v>1277802.848119193</v>
      </c>
      <c r="P41" s="48"/>
      <c r="Q41" s="111">
        <v>9.5000000000000001E-2</v>
      </c>
      <c r="R41" s="49"/>
    </row>
    <row r="42" spans="1:18" x14ac:dyDescent="0.2">
      <c r="A42" s="40">
        <v>33401</v>
      </c>
      <c r="B42" s="41" t="s">
        <v>52</v>
      </c>
      <c r="C42" s="42">
        <f>VLOOKUP(A42,'[4]EVTOP-02'!$A$18:$H$445,6,FALSE)</f>
        <v>230069</v>
      </c>
      <c r="D42" s="42">
        <f>VLOOKUP(A42,'[3]EVTOP-02'!$D$14:$H$213,5,FALSE)</f>
        <v>10841425</v>
      </c>
      <c r="E42" s="43"/>
      <c r="F42" s="44">
        <v>818227.84000000008</v>
      </c>
      <c r="G42" s="115">
        <v>80000</v>
      </c>
      <c r="H42" s="77">
        <f t="shared" si="9"/>
        <v>127757.26095991506</v>
      </c>
      <c r="I42" s="51"/>
      <c r="J42" s="52">
        <f t="shared" si="5"/>
        <v>54046.104200000002</v>
      </c>
      <c r="K42" s="53">
        <f t="shared" si="6"/>
        <v>73711.156759915059</v>
      </c>
      <c r="L42" s="54"/>
      <c r="M42" s="110">
        <f t="shared" si="7"/>
        <v>54046.104200000002</v>
      </c>
      <c r="N42" s="52">
        <f t="shared" si="8"/>
        <v>80459.458759915055</v>
      </c>
      <c r="O42" s="55">
        <f t="shared" si="10"/>
        <v>134505.56295991506</v>
      </c>
      <c r="P42" s="48"/>
      <c r="Q42" s="111">
        <v>0.01</v>
      </c>
      <c r="R42" s="49"/>
    </row>
    <row r="43" spans="1:18" x14ac:dyDescent="0.2">
      <c r="A43" s="40">
        <v>33603</v>
      </c>
      <c r="B43" s="41" t="s">
        <v>53</v>
      </c>
      <c r="C43" s="42">
        <f>VLOOKUP(A43,'[4]EVTOP-02'!$A$18:$H$445,6,FALSE)</f>
        <v>0</v>
      </c>
      <c r="D43" s="42">
        <f>VLOOKUP(A43,'[3]EVTOP-02'!$D$14:$H$213,5,FALSE)</f>
        <v>278923</v>
      </c>
      <c r="E43" s="43"/>
      <c r="F43" s="44">
        <v>713800.61999999988</v>
      </c>
      <c r="G43" s="109">
        <v>550025.9</v>
      </c>
      <c r="H43" s="77">
        <f t="shared" si="9"/>
        <v>601736.6991211999</v>
      </c>
      <c r="I43" s="116"/>
      <c r="J43" s="52">
        <f t="shared" si="5"/>
        <v>254557.15078200001</v>
      </c>
      <c r="K43" s="53">
        <f t="shared" si="6"/>
        <v>347179.54833919992</v>
      </c>
      <c r="L43" s="54"/>
      <c r="M43" s="110">
        <f t="shared" si="7"/>
        <v>254557.15078200001</v>
      </c>
      <c r="N43" s="52">
        <f t="shared" si="8"/>
        <v>378964.05075919995</v>
      </c>
      <c r="O43" s="55">
        <f t="shared" si="10"/>
        <v>633521.20154119993</v>
      </c>
      <c r="P43" s="48"/>
      <c r="Q43" s="111">
        <v>4.7100000000000003E-2</v>
      </c>
      <c r="R43" s="49"/>
    </row>
    <row r="44" spans="1:18" x14ac:dyDescent="0.2">
      <c r="A44" s="108">
        <v>33605</v>
      </c>
      <c r="B44" s="112" t="s">
        <v>54</v>
      </c>
      <c r="C44" s="42"/>
      <c r="D44" s="42"/>
      <c r="E44" s="43"/>
      <c r="F44" s="44"/>
      <c r="G44" s="115">
        <v>30000</v>
      </c>
      <c r="H44" s="77">
        <f t="shared" si="9"/>
        <v>28106.597411181312</v>
      </c>
      <c r="I44" s="116"/>
      <c r="J44" s="52">
        <f t="shared" si="5"/>
        <v>11890.142924</v>
      </c>
      <c r="K44" s="53">
        <f t="shared" si="6"/>
        <v>16216.454487181312</v>
      </c>
      <c r="L44" s="54"/>
      <c r="M44" s="110">
        <f t="shared" si="7"/>
        <v>11890.142924</v>
      </c>
      <c r="N44" s="52">
        <f t="shared" si="8"/>
        <v>17701.080927181312</v>
      </c>
      <c r="O44" s="55">
        <f t="shared" si="10"/>
        <v>29591.223851181312</v>
      </c>
      <c r="P44" s="48"/>
      <c r="Q44" s="111">
        <v>2.2000000000000001E-3</v>
      </c>
      <c r="R44" s="49"/>
    </row>
    <row r="45" spans="1:18" x14ac:dyDescent="0.2">
      <c r="A45" s="108">
        <v>33801</v>
      </c>
      <c r="B45" s="112" t="s">
        <v>55</v>
      </c>
      <c r="C45" s="42">
        <f>VLOOKUP(A45,'[4]EVTOP-02'!$A$18:$H$445,6,FALSE)</f>
        <v>996259</v>
      </c>
      <c r="D45" s="42">
        <f>VLOOKUP(A45,'[3]EVTOP-02'!$D$14:$H$213,5,FALSE)</f>
        <v>1085296</v>
      </c>
      <c r="E45" s="43"/>
      <c r="F45" s="44">
        <v>799169.16</v>
      </c>
      <c r="G45" s="109">
        <v>671303.09</v>
      </c>
      <c r="H45" s="77">
        <f t="shared" si="9"/>
        <v>838087.63189704285</v>
      </c>
      <c r="I45" s="116"/>
      <c r="J45" s="52">
        <f t="shared" si="5"/>
        <v>354542.44355200004</v>
      </c>
      <c r="K45" s="53">
        <f t="shared" si="6"/>
        <v>483545.18834504281</v>
      </c>
      <c r="L45" s="54"/>
      <c r="M45" s="110">
        <f t="shared" si="7"/>
        <v>354542.44355200004</v>
      </c>
      <c r="N45" s="52">
        <f t="shared" si="8"/>
        <v>527814.04946504277</v>
      </c>
      <c r="O45" s="117">
        <f t="shared" si="10"/>
        <v>882356.49301704275</v>
      </c>
      <c r="P45" s="48"/>
      <c r="Q45" s="111">
        <v>6.5600000000000006E-2</v>
      </c>
      <c r="R45" s="49"/>
    </row>
    <row r="46" spans="1:18" x14ac:dyDescent="0.2">
      <c r="A46" s="108">
        <v>34101</v>
      </c>
      <c r="B46" s="41" t="s">
        <v>56</v>
      </c>
      <c r="C46" s="42">
        <f>VLOOKUP(A46,'[4]EVTOP-02'!$A$18:$H$445,6,FALSE)</f>
        <v>34116</v>
      </c>
      <c r="D46" s="42">
        <f>VLOOKUP(A46,'[3]EVTOP-02'!$D$14:$H$213,5,FALSE)</f>
        <v>192528</v>
      </c>
      <c r="E46" s="43"/>
      <c r="F46" s="44">
        <v>261768.91</v>
      </c>
      <c r="G46" s="109">
        <v>235046.89</v>
      </c>
      <c r="H46" s="77">
        <f t="shared" si="9"/>
        <v>256792.09452942928</v>
      </c>
      <c r="I46" s="116"/>
      <c r="J46" s="52">
        <f t="shared" si="5"/>
        <v>108632.669442</v>
      </c>
      <c r="K46" s="53">
        <f t="shared" si="6"/>
        <v>148159.42508742926</v>
      </c>
      <c r="L46" s="54"/>
      <c r="M46" s="110">
        <f t="shared" si="7"/>
        <v>108632.669442</v>
      </c>
      <c r="N46" s="52">
        <f t="shared" si="8"/>
        <v>161723.51210742927</v>
      </c>
      <c r="O46" s="55">
        <f t="shared" si="10"/>
        <v>270356.18154942925</v>
      </c>
      <c r="P46" s="48"/>
      <c r="Q46" s="111">
        <v>2.01E-2</v>
      </c>
      <c r="R46" s="49"/>
    </row>
    <row r="47" spans="1:18" x14ac:dyDescent="0.2">
      <c r="A47" s="108">
        <v>34501</v>
      </c>
      <c r="B47" s="41" t="s">
        <v>57</v>
      </c>
      <c r="C47" s="42">
        <f>VLOOKUP(A47,'[4]EVTOP-02'!$A$18:$H$445,6,FALSE)</f>
        <v>480716</v>
      </c>
      <c r="D47" s="42">
        <f>VLOOKUP(A47,'[3]EVTOP-02'!$D$14:$H$213,5,FALSE)</f>
        <v>504650</v>
      </c>
      <c r="E47" s="43"/>
      <c r="F47" s="44">
        <v>430694.79000000004</v>
      </c>
      <c r="G47" s="109">
        <v>454865.99</v>
      </c>
      <c r="H47" s="77">
        <f t="shared" si="9"/>
        <v>319393.15239978768</v>
      </c>
      <c r="I47" s="116"/>
      <c r="J47" s="52">
        <f t="shared" si="5"/>
        <v>135115.2605</v>
      </c>
      <c r="K47" s="53">
        <f t="shared" si="6"/>
        <v>184277.89189978765</v>
      </c>
      <c r="L47" s="54"/>
      <c r="M47" s="110">
        <f t="shared" si="7"/>
        <v>135115.2605</v>
      </c>
      <c r="N47" s="52">
        <f t="shared" si="8"/>
        <v>201148.64689978765</v>
      </c>
      <c r="O47" s="55">
        <f t="shared" si="10"/>
        <v>336263.90739978768</v>
      </c>
      <c r="P47" s="48"/>
      <c r="Q47" s="111">
        <v>2.5000000000000001E-2</v>
      </c>
      <c r="R47" s="49"/>
    </row>
    <row r="48" spans="1:18" x14ac:dyDescent="0.2">
      <c r="A48" s="108">
        <v>35101</v>
      </c>
      <c r="B48" s="41" t="s">
        <v>58</v>
      </c>
      <c r="C48" s="42">
        <f>VLOOKUP(A48,'[4]EVTOP-02'!$A$18:$H$445,6,FALSE)</f>
        <v>550000</v>
      </c>
      <c r="D48" s="42">
        <f>VLOOKUP(A48,'[3]EVTOP-02'!$D$14:$H$213,5,FALSE)</f>
        <v>154899</v>
      </c>
      <c r="E48" s="43"/>
      <c r="F48" s="44">
        <v>424850</v>
      </c>
      <c r="G48" s="109">
        <v>20656.14</v>
      </c>
      <c r="H48" s="77">
        <f t="shared" si="9"/>
        <v>22996.306972784711</v>
      </c>
      <c r="I48" s="116"/>
      <c r="J48" s="52">
        <f t="shared" si="5"/>
        <v>9728.2987560000001</v>
      </c>
      <c r="K48" s="53">
        <f t="shared" si="6"/>
        <v>13268.008216784709</v>
      </c>
      <c r="L48" s="54"/>
      <c r="M48" s="110">
        <f t="shared" si="7"/>
        <v>9728.2987560000001</v>
      </c>
      <c r="N48" s="52">
        <f t="shared" si="8"/>
        <v>14482.70257678471</v>
      </c>
      <c r="O48" s="55">
        <f t="shared" si="10"/>
        <v>24211.001332784712</v>
      </c>
      <c r="P48" s="48"/>
      <c r="Q48" s="111">
        <v>1.8E-3</v>
      </c>
      <c r="R48" s="49"/>
    </row>
    <row r="49" spans="1:18" x14ac:dyDescent="0.2">
      <c r="A49" s="108">
        <v>35201</v>
      </c>
      <c r="B49" s="41" t="s">
        <v>59</v>
      </c>
      <c r="C49" s="42">
        <f>VLOOKUP(A49,'[4]EVTOP-02'!$A$18:$H$445,6,FALSE)</f>
        <v>150000</v>
      </c>
      <c r="D49" s="42">
        <f>VLOOKUP(A49,'[3]EVTOP-02'!$D$14:$H$213,5,FALSE)</f>
        <v>489975</v>
      </c>
      <c r="E49" s="43"/>
      <c r="F49" s="44">
        <v>219885.32</v>
      </c>
      <c r="G49" s="109">
        <v>7879.13</v>
      </c>
      <c r="H49" s="77">
        <f t="shared" si="9"/>
        <v>8687.4937452742251</v>
      </c>
      <c r="I49" s="116"/>
      <c r="J49" s="52">
        <f t="shared" si="5"/>
        <v>3675.1350856000004</v>
      </c>
      <c r="K49" s="53">
        <f t="shared" si="6"/>
        <v>5012.3586596742243</v>
      </c>
      <c r="L49" s="54"/>
      <c r="M49" s="110">
        <f t="shared" si="7"/>
        <v>3675.1350856000004</v>
      </c>
      <c r="N49" s="52">
        <f t="shared" si="8"/>
        <v>5471.2431956742239</v>
      </c>
      <c r="O49" s="55">
        <f t="shared" si="10"/>
        <v>9146.3782812742247</v>
      </c>
      <c r="P49" s="48"/>
      <c r="Q49" s="111">
        <v>6.8000000000000005E-4</v>
      </c>
      <c r="R49" s="49"/>
    </row>
    <row r="50" spans="1:18" x14ac:dyDescent="0.2">
      <c r="A50" s="108">
        <v>35302</v>
      </c>
      <c r="B50" s="41" t="s">
        <v>60</v>
      </c>
      <c r="C50" s="42">
        <f>VLOOKUP(A50,'[4]EVTOP-02'!$A$18:$H$445,6,FALSE)</f>
        <v>0</v>
      </c>
      <c r="D50" s="42">
        <f>VLOOKUP(A50,'[3]EVTOP-02'!$D$14:$H$213,5,FALSE)</f>
        <v>54607</v>
      </c>
      <c r="E50" s="43"/>
      <c r="F50" s="44">
        <v>5220</v>
      </c>
      <c r="G50" s="109">
        <v>4790</v>
      </c>
      <c r="H50" s="77">
        <f t="shared" si="9"/>
        <v>5238.0476993565171</v>
      </c>
      <c r="I50" s="116"/>
      <c r="J50" s="52">
        <f t="shared" si="5"/>
        <v>2215.8902721999998</v>
      </c>
      <c r="K50" s="53">
        <f t="shared" si="6"/>
        <v>3022.1574271565173</v>
      </c>
      <c r="L50" s="54"/>
      <c r="M50" s="110">
        <f t="shared" si="7"/>
        <v>2215.8902721999998</v>
      </c>
      <c r="N50" s="52">
        <f t="shared" si="8"/>
        <v>3298.8378091565173</v>
      </c>
      <c r="O50" s="55">
        <f t="shared" si="10"/>
        <v>5514.7280813565176</v>
      </c>
      <c r="P50" s="48"/>
      <c r="Q50" s="111">
        <v>4.0999999999999999E-4</v>
      </c>
      <c r="R50" s="49"/>
    </row>
    <row r="51" spans="1:18" x14ac:dyDescent="0.2">
      <c r="A51" s="108">
        <v>35501</v>
      </c>
      <c r="B51" s="41" t="s">
        <v>61</v>
      </c>
      <c r="C51" s="42">
        <f>VLOOKUP(A51,'[4]EVTOP-02'!$A$18:$H$445,6,FALSE)</f>
        <v>202187</v>
      </c>
      <c r="D51" s="42">
        <f>VLOOKUP(A51,'[3]EVTOP-02'!$D$14:$H$213,5,FALSE)</f>
        <v>315635</v>
      </c>
      <c r="E51" s="43"/>
      <c r="F51" s="44">
        <v>157935.35999999999</v>
      </c>
      <c r="G51" s="109">
        <v>98007.53</v>
      </c>
      <c r="H51" s="77">
        <f t="shared" si="9"/>
        <v>107316.09920632864</v>
      </c>
      <c r="I51" s="116"/>
      <c r="J51" s="52">
        <f t="shared" si="5"/>
        <v>45398.727527999996</v>
      </c>
      <c r="K51" s="53">
        <f t="shared" si="6"/>
        <v>61917.371678328644</v>
      </c>
      <c r="L51" s="54"/>
      <c r="M51" s="110">
        <f t="shared" si="7"/>
        <v>45398.727527999996</v>
      </c>
      <c r="N51" s="52">
        <f t="shared" si="8"/>
        <v>67585.945358328638</v>
      </c>
      <c r="O51" s="55">
        <f t="shared" si="10"/>
        <v>112984.67288632863</v>
      </c>
      <c r="P51" s="48"/>
      <c r="Q51" s="111">
        <v>8.3999999999999995E-3</v>
      </c>
      <c r="R51" s="49"/>
    </row>
    <row r="52" spans="1:18" x14ac:dyDescent="0.2">
      <c r="A52" s="108">
        <v>35701</v>
      </c>
      <c r="B52" s="41" t="s">
        <v>62</v>
      </c>
      <c r="C52" s="42">
        <f>VLOOKUP(A52,'[4]EVTOP-02'!$A$18:$H$445,6,FALSE)</f>
        <v>728957</v>
      </c>
      <c r="D52" s="42">
        <f>VLOOKUP(A52,'[3]EVTOP-02'!$D$14:$H$213,5,FALSE)</f>
        <v>202825</v>
      </c>
      <c r="E52" s="43"/>
      <c r="F52" s="44">
        <v>98129.51</v>
      </c>
      <c r="G52" s="109">
        <v>274350.61</v>
      </c>
      <c r="H52" s="77">
        <f t="shared" si="9"/>
        <v>300229.5632558004</v>
      </c>
      <c r="I52" s="116"/>
      <c r="J52" s="52">
        <f t="shared" si="5"/>
        <v>127008.34487</v>
      </c>
      <c r="K52" s="53">
        <f t="shared" si="6"/>
        <v>173221.21838580037</v>
      </c>
      <c r="L52" s="54"/>
      <c r="M52" s="110">
        <f t="shared" si="7"/>
        <v>127008.34487</v>
      </c>
      <c r="N52" s="52">
        <f t="shared" si="8"/>
        <v>189079.72808580039</v>
      </c>
      <c r="O52" s="55">
        <f t="shared" si="10"/>
        <v>316088.07295580039</v>
      </c>
      <c r="P52" s="48"/>
      <c r="Q52" s="111">
        <v>2.35E-2</v>
      </c>
      <c r="R52" s="49"/>
    </row>
    <row r="53" spans="1:18" x14ac:dyDescent="0.2">
      <c r="A53" s="108">
        <v>35801</v>
      </c>
      <c r="B53" s="112" t="s">
        <v>63</v>
      </c>
      <c r="C53" s="42">
        <f>VLOOKUP(A53,'[4]EVTOP-02'!$A$18:$H$445,6,FALSE)</f>
        <v>1444562</v>
      </c>
      <c r="D53" s="42">
        <f>VLOOKUP(A53,'[3]EVTOP-02'!$D$14:$H$213,5,FALSE)</f>
        <v>2055261</v>
      </c>
      <c r="E53" s="43"/>
      <c r="F53" s="44">
        <v>1606760.03</v>
      </c>
      <c r="G53" s="109">
        <v>1938760.5</v>
      </c>
      <c r="H53" s="77">
        <f t="shared" si="9"/>
        <v>2427387.9582383861</v>
      </c>
      <c r="I53" s="116"/>
      <c r="J53" s="52">
        <f t="shared" si="5"/>
        <v>1026875.9798</v>
      </c>
      <c r="K53" s="53">
        <f t="shared" si="6"/>
        <v>1400511.978438386</v>
      </c>
      <c r="L53" s="54"/>
      <c r="M53" s="110">
        <f t="shared" si="7"/>
        <v>1026875.9798</v>
      </c>
      <c r="N53" s="52">
        <f t="shared" si="8"/>
        <v>1528729.7164383861</v>
      </c>
      <c r="O53" s="117">
        <f t="shared" si="10"/>
        <v>2555605.696238386</v>
      </c>
      <c r="P53" s="48"/>
      <c r="Q53" s="111">
        <v>0.19</v>
      </c>
      <c r="R53" s="49"/>
    </row>
    <row r="54" spans="1:18" x14ac:dyDescent="0.2">
      <c r="A54" s="108">
        <v>35901</v>
      </c>
      <c r="B54" s="112" t="s">
        <v>64</v>
      </c>
      <c r="C54" s="42">
        <f>VLOOKUP(A54,'[4]EVTOP-02'!$A$18:$H$445,6,FALSE)</f>
        <v>148180</v>
      </c>
      <c r="D54" s="42">
        <f>VLOOKUP(A54,'[3]EVTOP-02'!$D$14:$H$213,5,FALSE)</f>
        <v>599720</v>
      </c>
      <c r="E54" s="43"/>
      <c r="F54" s="44">
        <v>301823.66000000003</v>
      </c>
      <c r="G54" s="109">
        <v>822897.94</v>
      </c>
      <c r="H54" s="77">
        <f t="shared" si="9"/>
        <v>901966.26237700018</v>
      </c>
      <c r="I54" s="116"/>
      <c r="J54" s="52">
        <f t="shared" si="5"/>
        <v>381565.49565199995</v>
      </c>
      <c r="K54" s="53">
        <f t="shared" si="6"/>
        <v>520400.76672500023</v>
      </c>
      <c r="L54" s="54"/>
      <c r="M54" s="110">
        <f t="shared" si="7"/>
        <v>381565.49565199995</v>
      </c>
      <c r="N54" s="52">
        <f t="shared" si="8"/>
        <v>568043.77884500031</v>
      </c>
      <c r="O54" s="55">
        <f t="shared" si="10"/>
        <v>949609.27449700027</v>
      </c>
      <c r="P54" s="48"/>
      <c r="Q54" s="111">
        <v>7.0599999999999996E-2</v>
      </c>
      <c r="R54" s="49"/>
    </row>
    <row r="55" spans="1:18" ht="36" x14ac:dyDescent="0.2">
      <c r="A55" s="40">
        <v>36101</v>
      </c>
      <c r="B55" s="41" t="s">
        <v>65</v>
      </c>
      <c r="C55" s="42">
        <f>VLOOKUP(A55,'[4]EVTOP-02'!$A$18:$H$445,6,FALSE)</f>
        <v>239184</v>
      </c>
      <c r="D55" s="42">
        <f>VLOOKUP(A55,'[3]EVTOP-02'!$D$14:$H$213,5,FALSE)</f>
        <v>259171</v>
      </c>
      <c r="E55" s="43"/>
      <c r="F55" s="44">
        <v>52912.89</v>
      </c>
      <c r="G55" s="109">
        <v>0</v>
      </c>
      <c r="H55" s="77">
        <f t="shared" si="9"/>
        <v>0</v>
      </c>
      <c r="I55" s="51"/>
      <c r="J55" s="52">
        <f t="shared" si="5"/>
        <v>0</v>
      </c>
      <c r="K55" s="53">
        <f t="shared" si="6"/>
        <v>0</v>
      </c>
      <c r="L55" s="54"/>
      <c r="M55" s="110">
        <f t="shared" si="7"/>
        <v>0</v>
      </c>
      <c r="N55" s="52">
        <f t="shared" si="8"/>
        <v>0</v>
      </c>
      <c r="O55" s="55">
        <f t="shared" si="10"/>
        <v>0</v>
      </c>
      <c r="P55" s="48"/>
      <c r="Q55" s="111"/>
      <c r="R55" s="49"/>
    </row>
    <row r="56" spans="1:18" ht="36" x14ac:dyDescent="0.2">
      <c r="A56" s="40">
        <v>36201</v>
      </c>
      <c r="B56" s="41" t="s">
        <v>66</v>
      </c>
      <c r="C56" s="42">
        <f>VLOOKUP(A56,'[4]EVTOP-02'!$A$18:$H$445,6,FALSE)</f>
        <v>118368</v>
      </c>
      <c r="D56" s="42">
        <f>VLOOKUP(A56,'[3]EVTOP-02'!$D$14:$H$213,5,FALSE)</f>
        <v>289655</v>
      </c>
      <c r="E56" s="43"/>
      <c r="F56" s="44">
        <v>72682.2</v>
      </c>
      <c r="G56" s="109">
        <v>139277.17000000001</v>
      </c>
      <c r="H56" s="77">
        <f t="shared" si="9"/>
        <v>152031.1405422989</v>
      </c>
      <c r="I56" s="51"/>
      <c r="J56" s="52">
        <f t="shared" si="5"/>
        <v>64314.863998000001</v>
      </c>
      <c r="K56" s="53">
        <f t="shared" si="6"/>
        <v>87716.276544298918</v>
      </c>
      <c r="L56" s="54"/>
      <c r="M56" s="110">
        <f t="shared" si="7"/>
        <v>64314.863998000001</v>
      </c>
      <c r="N56" s="52">
        <f t="shared" si="8"/>
        <v>95746.755924298923</v>
      </c>
      <c r="O56" s="55">
        <f t="shared" si="10"/>
        <v>160061.61992229894</v>
      </c>
      <c r="P56" s="48"/>
      <c r="Q56" s="111">
        <v>1.1900000000000001E-2</v>
      </c>
      <c r="R56" s="49"/>
    </row>
    <row r="57" spans="1:18" x14ac:dyDescent="0.2">
      <c r="A57" s="40">
        <v>37101</v>
      </c>
      <c r="B57" s="41" t="s">
        <v>67</v>
      </c>
      <c r="C57" s="42">
        <f>VLOOKUP(A57,'[4]EVTOP-02'!$A$18:$H$445,6,FALSE)</f>
        <v>1115615</v>
      </c>
      <c r="D57" s="42">
        <f>VLOOKUP(A57,'[3]EVTOP-02'!$D$14:$H$213,5,FALSE)</f>
        <v>1079109</v>
      </c>
      <c r="E57" s="43"/>
      <c r="F57" s="44">
        <v>525486.91999999993</v>
      </c>
      <c r="G57" s="109">
        <v>448537.52</v>
      </c>
      <c r="H57" s="77">
        <f t="shared" si="9"/>
        <v>490587.88208607375</v>
      </c>
      <c r="I57" s="51"/>
      <c r="J57" s="52">
        <f t="shared" si="5"/>
        <v>207537.04012799999</v>
      </c>
      <c r="K57" s="53">
        <f t="shared" si="6"/>
        <v>283050.84195807378</v>
      </c>
      <c r="L57" s="54"/>
      <c r="M57" s="110">
        <f t="shared" si="7"/>
        <v>207537.04012799999</v>
      </c>
      <c r="N57" s="52">
        <f t="shared" si="8"/>
        <v>308964.32163807377</v>
      </c>
      <c r="O57" s="55">
        <f t="shared" si="10"/>
        <v>516501.36176607374</v>
      </c>
      <c r="P57" s="48"/>
      <c r="Q57" s="111">
        <v>3.8399999999999997E-2</v>
      </c>
      <c r="R57" s="49"/>
    </row>
    <row r="58" spans="1:18" x14ac:dyDescent="0.2">
      <c r="A58" s="40">
        <v>37201</v>
      </c>
      <c r="B58" s="41" t="s">
        <v>68</v>
      </c>
      <c r="C58" s="42">
        <f>VLOOKUP(A58,'[4]EVTOP-02'!$A$18:$H$445,6,FALSE)</f>
        <v>0</v>
      </c>
      <c r="D58" s="42">
        <f>VLOOKUP(A58,'[3]EVTOP-02'!$D$14:$H$213,5,FALSE)</f>
        <v>0</v>
      </c>
      <c r="E58" s="43"/>
      <c r="F58" s="44">
        <v>64155.44</v>
      </c>
      <c r="G58" s="109">
        <v>44431.18</v>
      </c>
      <c r="H58" s="77">
        <f t="shared" si="9"/>
        <v>48547.759164767718</v>
      </c>
      <c r="I58" s="51"/>
      <c r="J58" s="52">
        <f t="shared" si="5"/>
        <v>20537.519595999998</v>
      </c>
      <c r="K58" s="53">
        <f t="shared" si="6"/>
        <v>28010.23956876772</v>
      </c>
      <c r="L58" s="54"/>
      <c r="M58" s="110">
        <f t="shared" si="7"/>
        <v>20537.519595999998</v>
      </c>
      <c r="N58" s="52">
        <f t="shared" si="8"/>
        <v>30574.594328767722</v>
      </c>
      <c r="O58" s="55">
        <f t="shared" si="10"/>
        <v>51112.11392476772</v>
      </c>
      <c r="P58" s="48"/>
      <c r="Q58" s="111">
        <v>3.8E-3</v>
      </c>
      <c r="R58" s="49"/>
    </row>
    <row r="59" spans="1:18" x14ac:dyDescent="0.2">
      <c r="A59" s="40">
        <v>37501</v>
      </c>
      <c r="B59" s="41" t="s">
        <v>69</v>
      </c>
      <c r="C59" s="42">
        <f>VLOOKUP(A59,'[4]EVTOP-02'!$A$18:$H$445,6,FALSE)</f>
        <v>509117</v>
      </c>
      <c r="D59" s="42">
        <f>VLOOKUP(A59,'[3]EVTOP-02'!$D$14:$H$213,5,FALSE)</f>
        <v>543100</v>
      </c>
      <c r="E59" s="43"/>
      <c r="F59" s="44">
        <v>480801.7</v>
      </c>
      <c r="G59" s="109">
        <v>305352.59999999998</v>
      </c>
      <c r="H59" s="77">
        <f t="shared" si="9"/>
        <v>333446.45110537834</v>
      </c>
      <c r="I59" s="51"/>
      <c r="J59" s="52">
        <f t="shared" si="5"/>
        <v>141060.331962</v>
      </c>
      <c r="K59" s="53">
        <f t="shared" si="6"/>
        <v>192386.11914337831</v>
      </c>
      <c r="L59" s="54"/>
      <c r="M59" s="110">
        <f t="shared" si="7"/>
        <v>141060.331962</v>
      </c>
      <c r="N59" s="52">
        <f t="shared" si="8"/>
        <v>209999.1873633783</v>
      </c>
      <c r="O59" s="55">
        <f t="shared" si="10"/>
        <v>351059.51932537829</v>
      </c>
      <c r="P59" s="48"/>
      <c r="Q59" s="111">
        <v>2.6100000000000002E-2</v>
      </c>
      <c r="R59" s="49"/>
    </row>
    <row r="60" spans="1:18" x14ac:dyDescent="0.2">
      <c r="A60" s="40">
        <v>37502</v>
      </c>
      <c r="B60" s="41" t="s">
        <v>70</v>
      </c>
      <c r="C60" s="42">
        <f>VLOOKUP(A60,'[4]EVTOP-02'!$A$18:$H$445,6,FALSE)</f>
        <v>87823</v>
      </c>
      <c r="D60" s="42">
        <f>VLOOKUP(A60,'[3]EVTOP-02'!$D$14:$H$213,5,FALSE)</f>
        <v>46100</v>
      </c>
      <c r="E60" s="43"/>
      <c r="F60" s="44">
        <v>61780</v>
      </c>
      <c r="G60" s="109">
        <v>49590</v>
      </c>
      <c r="H60" s="77">
        <f t="shared" si="9"/>
        <v>53658.04960316432</v>
      </c>
      <c r="I60" s="51"/>
      <c r="J60" s="52">
        <f t="shared" si="5"/>
        <v>22699.363763999998</v>
      </c>
      <c r="K60" s="53">
        <f t="shared" si="6"/>
        <v>30958.685839164322</v>
      </c>
      <c r="L60" s="54"/>
      <c r="M60" s="110">
        <f t="shared" si="7"/>
        <v>22699.363763999998</v>
      </c>
      <c r="N60" s="52">
        <f t="shared" si="8"/>
        <v>33792.972679164319</v>
      </c>
      <c r="O60" s="55">
        <f t="shared" si="10"/>
        <v>56492.336443164313</v>
      </c>
      <c r="P60" s="48"/>
      <c r="Q60" s="111">
        <v>4.1999999999999997E-3</v>
      </c>
      <c r="R60" s="49"/>
    </row>
    <row r="61" spans="1:18" x14ac:dyDescent="0.2">
      <c r="A61" s="40">
        <v>38101</v>
      </c>
      <c r="B61" s="41" t="s">
        <v>71</v>
      </c>
      <c r="C61" s="42">
        <f>VLOOKUP(A61,'[4]EVTOP-02'!$A$18:$H$445,6,FALSE)</f>
        <v>227279</v>
      </c>
      <c r="D61" s="42">
        <f>VLOOKUP(A61,'[3]EVTOP-02'!$D$14:$H$213,5,FALSE)</f>
        <v>796708</v>
      </c>
      <c r="E61" s="43"/>
      <c r="F61" s="44">
        <v>311040.49</v>
      </c>
      <c r="G61" s="109">
        <v>34219.53</v>
      </c>
      <c r="H61" s="77">
        <f t="shared" si="9"/>
        <v>37049.605678375359</v>
      </c>
      <c r="I61" s="51"/>
      <c r="J61" s="52">
        <f t="shared" si="5"/>
        <v>15673.370217999998</v>
      </c>
      <c r="K61" s="53">
        <f t="shared" si="6"/>
        <v>21376.235460375363</v>
      </c>
      <c r="L61" s="54"/>
      <c r="M61" s="110">
        <f t="shared" si="7"/>
        <v>15673.370217999998</v>
      </c>
      <c r="N61" s="52">
        <f t="shared" si="8"/>
        <v>23333.243040375364</v>
      </c>
      <c r="O61" s="55">
        <f t="shared" si="10"/>
        <v>39006.613258375364</v>
      </c>
      <c r="P61" s="48"/>
      <c r="Q61" s="111">
        <v>2.8999999999999998E-3</v>
      </c>
      <c r="R61" s="49"/>
    </row>
    <row r="62" spans="1:18" x14ac:dyDescent="0.2">
      <c r="A62" s="40">
        <v>38301</v>
      </c>
      <c r="B62" s="41" t="s">
        <v>72</v>
      </c>
      <c r="C62" s="42">
        <f>VLOOKUP(A62,'[4]EVTOP-02'!$A$18:$H$445,6,FALSE)</f>
        <v>22755</v>
      </c>
      <c r="D62" s="42">
        <f>VLOOKUP(A62,'[3]EVTOP-02'!$D$14:$H$213,5,FALSE)</f>
        <v>0</v>
      </c>
      <c r="E62" s="43"/>
      <c r="F62" s="44">
        <v>166182.79</v>
      </c>
      <c r="G62" s="109">
        <v>405284.12000000005</v>
      </c>
      <c r="H62" s="77">
        <f t="shared" si="9"/>
        <v>443317.69553090527</v>
      </c>
      <c r="I62" s="51"/>
      <c r="J62" s="52">
        <f t="shared" si="5"/>
        <v>187539.981574</v>
      </c>
      <c r="K62" s="53">
        <f t="shared" si="6"/>
        <v>255777.71395690524</v>
      </c>
      <c r="L62" s="54"/>
      <c r="M62" s="110">
        <f t="shared" si="7"/>
        <v>187539.981574</v>
      </c>
      <c r="N62" s="52">
        <f t="shared" si="8"/>
        <v>279194.32189690525</v>
      </c>
      <c r="O62" s="55">
        <f t="shared" si="10"/>
        <v>466734.30347090529</v>
      </c>
      <c r="P62" s="48"/>
      <c r="Q62" s="111">
        <v>3.4700000000000002E-2</v>
      </c>
      <c r="R62" s="49"/>
    </row>
    <row r="63" spans="1:18" x14ac:dyDescent="0.2">
      <c r="A63" s="108">
        <v>39201</v>
      </c>
      <c r="B63" s="41" t="s">
        <v>73</v>
      </c>
      <c r="C63" s="42">
        <f>VLOOKUP(A63,'[4]EVTOP-02'!$A$18:$H$445,6,FALSE)</f>
        <v>0</v>
      </c>
      <c r="D63" s="42">
        <f>VLOOKUP(A63,'[3]EVTOP-02'!$D$14:$H$213,5,FALSE)</f>
        <v>63907</v>
      </c>
      <c r="E63" s="43"/>
      <c r="F63" s="44">
        <v>40958.18</v>
      </c>
      <c r="G63" s="109">
        <v>1373.53</v>
      </c>
      <c r="H63" s="77">
        <f t="shared" si="9"/>
        <v>1405.3298705590655</v>
      </c>
      <c r="I63" s="51"/>
      <c r="J63" s="52">
        <f t="shared" si="5"/>
        <v>594.50714619999997</v>
      </c>
      <c r="K63" s="53">
        <f t="shared" si="6"/>
        <v>810.82272435906566</v>
      </c>
      <c r="L63" s="54"/>
      <c r="M63" s="110">
        <f t="shared" si="7"/>
        <v>594.50714619999997</v>
      </c>
      <c r="N63" s="52">
        <f t="shared" si="8"/>
        <v>885.05404635906564</v>
      </c>
      <c r="O63" s="55">
        <f t="shared" si="10"/>
        <v>1479.5611925590656</v>
      </c>
      <c r="P63" s="48"/>
      <c r="Q63" s="111">
        <v>1.1E-4</v>
      </c>
      <c r="R63" s="49"/>
    </row>
    <row r="64" spans="1:18" x14ac:dyDescent="0.2">
      <c r="A64" s="108">
        <v>39401</v>
      </c>
      <c r="B64" s="41" t="s">
        <v>74</v>
      </c>
      <c r="C64" s="42"/>
      <c r="D64" s="42"/>
      <c r="E64" s="43"/>
      <c r="F64" s="44"/>
      <c r="G64" s="109">
        <v>37472.160000000003</v>
      </c>
      <c r="H64" s="77">
        <f t="shared" si="9"/>
        <v>40882.32350717282</v>
      </c>
      <c r="I64" s="51"/>
      <c r="J64" s="52">
        <f t="shared" si="5"/>
        <v>17294.753344000001</v>
      </c>
      <c r="K64" s="53">
        <f t="shared" si="6"/>
        <v>23587.570163172819</v>
      </c>
      <c r="L64" s="54"/>
      <c r="M64" s="110">
        <f t="shared" si="7"/>
        <v>17294.753344000001</v>
      </c>
      <c r="N64" s="52">
        <f t="shared" si="8"/>
        <v>25747.026803172819</v>
      </c>
      <c r="O64" s="55">
        <f t="shared" si="10"/>
        <v>43041.780147172816</v>
      </c>
      <c r="P64" s="48"/>
      <c r="Q64" s="111">
        <v>3.2000000000000002E-3</v>
      </c>
      <c r="R64" s="49"/>
    </row>
    <row r="65" spans="1:18" ht="13.5" thickBot="1" x14ac:dyDescent="0.25">
      <c r="A65" s="118"/>
      <c r="B65" s="112"/>
      <c r="C65" s="119"/>
      <c r="D65" s="119"/>
      <c r="E65" s="120"/>
      <c r="F65" s="121"/>
      <c r="G65" s="122"/>
      <c r="H65" s="123"/>
      <c r="I65" s="124"/>
      <c r="J65" s="124"/>
      <c r="K65" s="125">
        <f>+'[1]COSTOS POR FUENTE'!F28</f>
        <v>508005.6654523749</v>
      </c>
      <c r="L65" s="126"/>
      <c r="M65" s="126"/>
      <c r="N65" s="124">
        <f>+'[1]COSTOS POR FUENTE'!F42</f>
        <v>1925818.12</v>
      </c>
      <c r="O65" s="127"/>
      <c r="P65" s="128"/>
      <c r="Q65" s="111">
        <f>SUM(Q32:Q64)</f>
        <v>1</v>
      </c>
      <c r="R65" s="49"/>
    </row>
    <row r="66" spans="1:18" ht="13.5" hidden="1" thickBot="1" x14ac:dyDescent="0.25">
      <c r="A66" s="118"/>
      <c r="B66" s="112"/>
      <c r="C66" s="119"/>
      <c r="D66" s="119"/>
      <c r="E66" s="120"/>
      <c r="F66" s="121"/>
      <c r="G66" s="138"/>
      <c r="H66" s="123"/>
      <c r="I66" s="124"/>
      <c r="J66" s="124"/>
      <c r="K66" s="139">
        <f>+'[1]COSTOS POR FUENTE'!F29</f>
        <v>2776048.6585561195</v>
      </c>
      <c r="L66" s="126"/>
      <c r="M66" s="124"/>
      <c r="N66" s="140">
        <f>+'[1]COSTOS POR FUENTE'!F43</f>
        <v>683406</v>
      </c>
      <c r="O66" s="141"/>
      <c r="P66" s="128"/>
      <c r="Q66" s="142"/>
    </row>
    <row r="67" spans="1:18" ht="13.5" thickBot="1" x14ac:dyDescent="0.25">
      <c r="A67" s="99">
        <v>5000</v>
      </c>
      <c r="B67" s="60" t="s">
        <v>75</v>
      </c>
      <c r="C67" s="129"/>
      <c r="D67" s="129"/>
      <c r="E67" s="130"/>
      <c r="F67" s="131">
        <v>3428776.27</v>
      </c>
      <c r="G67" s="131">
        <f>SUM(G68:G77)</f>
        <v>1036733.77</v>
      </c>
      <c r="H67" s="143">
        <f>SUM(H68:H77)</f>
        <v>2776048.6585561191</v>
      </c>
      <c r="I67" s="132"/>
      <c r="J67" s="132"/>
      <c r="K67" s="133">
        <f>SUM(K68:K77)</f>
        <v>2776048.6585561191</v>
      </c>
      <c r="L67" s="134"/>
      <c r="M67" s="132"/>
      <c r="N67" s="135">
        <f>SUM(N68:N77)</f>
        <v>683406.00000000012</v>
      </c>
      <c r="O67" s="143">
        <f>SUM(O68:O77)</f>
        <v>683406.00000000012</v>
      </c>
      <c r="P67" s="144"/>
      <c r="Q67" s="137">
        <f>SUM(Q66:Q66)</f>
        <v>0</v>
      </c>
    </row>
    <row r="68" spans="1:18" x14ac:dyDescent="0.2">
      <c r="A68" s="40">
        <v>51101</v>
      </c>
      <c r="B68" s="41" t="s">
        <v>76</v>
      </c>
      <c r="C68" s="42"/>
      <c r="D68" s="42"/>
      <c r="E68" s="43"/>
      <c r="F68" s="44">
        <v>38303.97</v>
      </c>
      <c r="G68" s="44">
        <v>26831</v>
      </c>
      <c r="H68" s="77">
        <f t="shared" ref="H68:H77" si="11">+I68+J68+K68</f>
        <v>124922.18963502538</v>
      </c>
      <c r="I68" s="51"/>
      <c r="J68" s="51"/>
      <c r="K68" s="78">
        <f>+R68*K$66</f>
        <v>124922.18963502538</v>
      </c>
      <c r="L68" s="110"/>
      <c r="M68" s="51"/>
      <c r="N68" s="46">
        <f>+R68*N$66</f>
        <v>30753.27</v>
      </c>
      <c r="O68" s="55">
        <f t="shared" ref="O68:O77" si="12">+L68+M68+N68</f>
        <v>30753.27</v>
      </c>
      <c r="P68" s="48"/>
      <c r="Q68" s="142">
        <f>+G68/G$67</f>
        <v>2.5880318338622268E-2</v>
      </c>
      <c r="R68" s="145">
        <v>4.4999999999999998E-2</v>
      </c>
    </row>
    <row r="69" spans="1:18" x14ac:dyDescent="0.2">
      <c r="A69" s="40">
        <v>51501</v>
      </c>
      <c r="B69" s="41" t="s">
        <v>77</v>
      </c>
      <c r="C69" s="42"/>
      <c r="D69" s="42"/>
      <c r="E69" s="43"/>
      <c r="F69" s="44">
        <v>1081586.0899999999</v>
      </c>
      <c r="G69" s="44">
        <v>728089.11</v>
      </c>
      <c r="H69" s="77">
        <f t="shared" si="11"/>
        <v>1388024.3292780598</v>
      </c>
      <c r="I69" s="51"/>
      <c r="J69" s="51"/>
      <c r="K69" s="78">
        <f>+R69*K$66</f>
        <v>1388024.3292780598</v>
      </c>
      <c r="L69" s="110"/>
      <c r="M69" s="51"/>
      <c r="N69" s="52">
        <f>+R69*N$66</f>
        <v>341703</v>
      </c>
      <c r="O69" s="55">
        <f t="shared" si="12"/>
        <v>341703</v>
      </c>
      <c r="P69" s="48"/>
      <c r="Q69" s="142">
        <f t="shared" ref="Q69:Q77" si="13">+G69/G$67</f>
        <v>0.70229130280959207</v>
      </c>
      <c r="R69" s="145">
        <v>0.5</v>
      </c>
    </row>
    <row r="70" spans="1:18" x14ac:dyDescent="0.2">
      <c r="A70" s="40">
        <v>51901</v>
      </c>
      <c r="B70" s="136" t="s">
        <v>78</v>
      </c>
      <c r="C70" s="42"/>
      <c r="D70" s="42"/>
      <c r="E70" s="43"/>
      <c r="F70" s="44"/>
      <c r="G70" s="44">
        <v>-20524.580000000002</v>
      </c>
      <c r="H70" s="77">
        <f t="shared" si="11"/>
        <v>55520.973171122394</v>
      </c>
      <c r="I70" s="51"/>
      <c r="J70" s="51"/>
      <c r="K70" s="78">
        <f t="shared" ref="K70:K77" si="14">+R70*K$66</f>
        <v>55520.973171122394</v>
      </c>
      <c r="L70" s="110"/>
      <c r="M70" s="51"/>
      <c r="N70" s="52">
        <f t="shared" ref="N70:N77" si="15">+R70*N$66</f>
        <v>13668.12</v>
      </c>
      <c r="O70" s="55">
        <f t="shared" si="12"/>
        <v>13668.12</v>
      </c>
      <c r="P70" s="48"/>
      <c r="Q70" s="142">
        <f t="shared" si="13"/>
        <v>-1.9797348744605862E-2</v>
      </c>
      <c r="R70" s="145">
        <v>0.02</v>
      </c>
    </row>
    <row r="71" spans="1:18" x14ac:dyDescent="0.2">
      <c r="A71" s="40">
        <v>51902</v>
      </c>
      <c r="B71" s="41" t="s">
        <v>79</v>
      </c>
      <c r="C71" s="42"/>
      <c r="D71" s="42"/>
      <c r="E71" s="43"/>
      <c r="F71" s="44">
        <v>1883686.59</v>
      </c>
      <c r="G71" s="44">
        <v>-108209.88</v>
      </c>
      <c r="H71" s="77">
        <f t="shared" si="11"/>
        <v>222083.89268448958</v>
      </c>
      <c r="I71" s="51"/>
      <c r="J71" s="51"/>
      <c r="K71" s="78">
        <f t="shared" si="14"/>
        <v>222083.89268448958</v>
      </c>
      <c r="L71" s="110"/>
      <c r="M71" s="51"/>
      <c r="N71" s="52">
        <f t="shared" si="15"/>
        <v>54672.480000000003</v>
      </c>
      <c r="O71" s="55">
        <f t="shared" si="12"/>
        <v>54672.480000000003</v>
      </c>
      <c r="P71" s="48"/>
      <c r="Q71" s="142">
        <f t="shared" si="13"/>
        <v>-0.10437576466714305</v>
      </c>
      <c r="R71" s="145">
        <v>0.08</v>
      </c>
    </row>
    <row r="72" spans="1:18" x14ac:dyDescent="0.2">
      <c r="A72" s="40">
        <v>52101</v>
      </c>
      <c r="B72" s="41" t="s">
        <v>80</v>
      </c>
      <c r="C72" s="42"/>
      <c r="D72" s="42"/>
      <c r="E72" s="43"/>
      <c r="F72" s="44"/>
      <c r="G72" s="44">
        <v>209212.95</v>
      </c>
      <c r="H72" s="77">
        <f t="shared" si="11"/>
        <v>416407.29878341791</v>
      </c>
      <c r="I72" s="51"/>
      <c r="J72" s="51"/>
      <c r="K72" s="78">
        <f t="shared" si="14"/>
        <v>416407.29878341791</v>
      </c>
      <c r="L72" s="110"/>
      <c r="M72" s="51"/>
      <c r="N72" s="52">
        <f t="shared" si="15"/>
        <v>102510.9</v>
      </c>
      <c r="O72" s="55">
        <f t="shared" si="12"/>
        <v>102510.9</v>
      </c>
      <c r="P72" s="48"/>
      <c r="Q72" s="142">
        <f t="shared" si="13"/>
        <v>0.20180007254900167</v>
      </c>
      <c r="R72" s="145">
        <v>0.15</v>
      </c>
    </row>
    <row r="73" spans="1:18" x14ac:dyDescent="0.2">
      <c r="A73" s="40">
        <v>52301</v>
      </c>
      <c r="B73" s="136" t="s">
        <v>81</v>
      </c>
      <c r="C73" s="42"/>
      <c r="D73" s="42"/>
      <c r="E73" s="43"/>
      <c r="F73" s="44"/>
      <c r="G73" s="44">
        <v>33220.25</v>
      </c>
      <c r="H73" s="77">
        <f t="shared" si="11"/>
        <v>83281.459756683587</v>
      </c>
      <c r="I73" s="51"/>
      <c r="J73" s="51"/>
      <c r="K73" s="78">
        <f t="shared" si="14"/>
        <v>83281.459756683587</v>
      </c>
      <c r="L73" s="110"/>
      <c r="M73" s="51"/>
      <c r="N73" s="52">
        <f t="shared" si="15"/>
        <v>20502.18</v>
      </c>
      <c r="O73" s="55">
        <f t="shared" si="12"/>
        <v>20502.18</v>
      </c>
      <c r="P73" s="48"/>
      <c r="Q73" s="142">
        <f t="shared" si="13"/>
        <v>3.2043183082576733E-2</v>
      </c>
      <c r="R73" s="145">
        <v>0.03</v>
      </c>
    </row>
    <row r="74" spans="1:18" x14ac:dyDescent="0.2">
      <c r="A74" s="40">
        <v>54101</v>
      </c>
      <c r="B74" s="41" t="s">
        <v>82</v>
      </c>
      <c r="C74" s="42"/>
      <c r="D74" s="42"/>
      <c r="E74" s="43"/>
      <c r="F74" s="44"/>
      <c r="G74" s="44">
        <v>0</v>
      </c>
      <c r="H74" s="77">
        <f t="shared" si="11"/>
        <v>13880.243292780598</v>
      </c>
      <c r="I74" s="51"/>
      <c r="J74" s="51"/>
      <c r="K74" s="78">
        <f t="shared" si="14"/>
        <v>13880.243292780598</v>
      </c>
      <c r="L74" s="110"/>
      <c r="M74" s="51"/>
      <c r="N74" s="52">
        <f t="shared" si="15"/>
        <v>3417.03</v>
      </c>
      <c r="O74" s="55">
        <f t="shared" si="12"/>
        <v>3417.03</v>
      </c>
      <c r="P74" s="48"/>
      <c r="Q74" s="142">
        <f t="shared" si="13"/>
        <v>0</v>
      </c>
      <c r="R74" s="145">
        <v>5.0000000000000001E-3</v>
      </c>
    </row>
    <row r="75" spans="1:18" x14ac:dyDescent="0.2">
      <c r="A75" s="40">
        <v>56501</v>
      </c>
      <c r="B75" s="41" t="s">
        <v>83</v>
      </c>
      <c r="C75" s="42"/>
      <c r="D75" s="42"/>
      <c r="E75" s="43"/>
      <c r="F75" s="44"/>
      <c r="G75" s="44">
        <v>-2931.28</v>
      </c>
      <c r="H75" s="77">
        <f t="shared" si="11"/>
        <v>13880.243292780598</v>
      </c>
      <c r="I75" s="51"/>
      <c r="J75" s="51"/>
      <c r="K75" s="78">
        <f t="shared" si="14"/>
        <v>13880.243292780598</v>
      </c>
      <c r="L75" s="110"/>
      <c r="M75" s="51"/>
      <c r="N75" s="52">
        <f t="shared" si="15"/>
        <v>3417.03</v>
      </c>
      <c r="O75" s="55">
        <f t="shared" si="12"/>
        <v>3417.03</v>
      </c>
      <c r="P75" s="48"/>
      <c r="Q75" s="142">
        <f t="shared" si="13"/>
        <v>-2.8274182676619091E-3</v>
      </c>
      <c r="R75" s="145">
        <v>5.0000000000000001E-3</v>
      </c>
    </row>
    <row r="76" spans="1:18" x14ac:dyDescent="0.2">
      <c r="A76" s="40">
        <v>56601</v>
      </c>
      <c r="B76" s="136" t="s">
        <v>84</v>
      </c>
      <c r="C76" s="42"/>
      <c r="D76" s="42"/>
      <c r="E76" s="43"/>
      <c r="F76" s="44">
        <v>425199.62</v>
      </c>
      <c r="G76" s="44"/>
      <c r="H76" s="77">
        <f t="shared" si="11"/>
        <v>13880.243292780598</v>
      </c>
      <c r="I76" s="51"/>
      <c r="J76" s="51"/>
      <c r="K76" s="78">
        <f t="shared" si="14"/>
        <v>13880.243292780598</v>
      </c>
      <c r="L76" s="110"/>
      <c r="M76" s="51"/>
      <c r="N76" s="52">
        <f t="shared" si="15"/>
        <v>3417.03</v>
      </c>
      <c r="O76" s="55">
        <f t="shared" si="12"/>
        <v>3417.03</v>
      </c>
      <c r="P76" s="48"/>
      <c r="Q76" s="142">
        <f t="shared" si="13"/>
        <v>0</v>
      </c>
      <c r="R76" s="145">
        <v>5.0000000000000001E-3</v>
      </c>
    </row>
    <row r="77" spans="1:18" ht="13.5" thickBot="1" x14ac:dyDescent="0.25">
      <c r="A77" s="82">
        <v>59101</v>
      </c>
      <c r="B77" s="83" t="s">
        <v>85</v>
      </c>
      <c r="C77" s="42"/>
      <c r="D77" s="56"/>
      <c r="E77" s="43"/>
      <c r="F77" s="44"/>
      <c r="G77" s="44">
        <v>171046.2</v>
      </c>
      <c r="H77" s="77">
        <f t="shared" si="11"/>
        <v>444167.78536897915</v>
      </c>
      <c r="I77" s="51"/>
      <c r="J77" s="51"/>
      <c r="K77" s="78">
        <f t="shared" si="14"/>
        <v>444167.78536897915</v>
      </c>
      <c r="L77" s="110"/>
      <c r="M77" s="51"/>
      <c r="N77" s="57">
        <f t="shared" si="15"/>
        <v>109344.96000000001</v>
      </c>
      <c r="O77" s="55">
        <f t="shared" si="12"/>
        <v>109344.96000000001</v>
      </c>
      <c r="P77" s="48"/>
      <c r="Q77" s="142">
        <f t="shared" si="13"/>
        <v>0.16498565489961806</v>
      </c>
      <c r="R77" s="145">
        <v>0.16</v>
      </c>
    </row>
    <row r="78" spans="1:18" ht="13.5" thickBot="1" x14ac:dyDescent="0.25">
      <c r="A78" s="192" t="s">
        <v>86</v>
      </c>
      <c r="B78" s="193"/>
      <c r="C78" s="146" t="e">
        <f>+C31+C9+#REF!</f>
        <v>#REF!</v>
      </c>
      <c r="D78" s="146" t="e">
        <f>+D31+D9+#REF!</f>
        <v>#REF!</v>
      </c>
      <c r="E78" s="147"/>
      <c r="F78" s="148" t="e">
        <f>+F31+F9+#REF!</f>
        <v>#REF!</v>
      </c>
      <c r="G78" s="148"/>
      <c r="H78" s="149">
        <f>+H31+H9+H67</f>
        <v>17291250.331040449</v>
      </c>
      <c r="I78" s="149" t="e">
        <f>+I31+I9+#REF!+#REF!+I67</f>
        <v>#REF!</v>
      </c>
      <c r="J78" s="149">
        <f>+J31+J9+J67</f>
        <v>6826876.3200000003</v>
      </c>
      <c r="K78" s="149">
        <f>+K31+K9+K67</f>
        <v>10147164.334547624</v>
      </c>
      <c r="L78" s="149" t="e">
        <f>+L31+L9+#REF!+#REF!+L67</f>
        <v>#REF!</v>
      </c>
      <c r="M78" s="149">
        <f>+M31+M9+M67</f>
        <v>5404610.4199999999</v>
      </c>
      <c r="N78" s="149">
        <f>+N31+N9+N67</f>
        <v>8729351.8759915065</v>
      </c>
      <c r="O78" s="149">
        <f>+O31+O9+O67</f>
        <v>15914320.195991505</v>
      </c>
      <c r="P78" s="150">
        <f>+P31+P9+P67</f>
        <v>0</v>
      </c>
      <c r="Q78" s="25"/>
      <c r="R78" s="151">
        <f>SUM(R68:R77)</f>
        <v>1</v>
      </c>
    </row>
    <row r="80" spans="1:18" x14ac:dyDescent="0.2">
      <c r="P80" s="154">
        <f>+O67-P67</f>
        <v>683406.00000000012</v>
      </c>
    </row>
    <row r="81" spans="16:16" x14ac:dyDescent="0.2">
      <c r="P81" s="154">
        <f>400000-P80</f>
        <v>-283406.00000000012</v>
      </c>
    </row>
  </sheetData>
  <mergeCells count="5">
    <mergeCell ref="A2:P2"/>
    <mergeCell ref="A4:P4"/>
    <mergeCell ref="A6:B6"/>
    <mergeCell ref="A7:B7"/>
    <mergeCell ref="A78:B78"/>
  </mergeCells>
  <pageMargins left="0.70866141732283472" right="0.70866141732283472" top="0.74803149606299213" bottom="0.74803149606299213" header="0.31496062992125984" footer="0.31496062992125984"/>
  <pageSetup scale="69"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tabSelected="1" topLeftCell="A69" workbookViewId="0">
      <selection activeCell="H74" sqref="H74"/>
    </sheetView>
  </sheetViews>
  <sheetFormatPr baseColWidth="10" defaultRowHeight="14.25" x14ac:dyDescent="0.25"/>
  <cols>
    <col min="1" max="1" width="11.5703125" style="155" bestFit="1" customWidth="1"/>
    <col min="2" max="2" width="16.42578125" style="155" customWidth="1"/>
    <col min="3" max="3" width="38.140625" style="159" customWidth="1"/>
    <col min="4" max="4" width="15" style="155" customWidth="1"/>
    <col min="5" max="5" width="14.7109375" style="155" customWidth="1"/>
    <col min="6" max="6" width="11.5703125" style="155" bestFit="1" customWidth="1"/>
    <col min="7" max="7" width="11.42578125" style="155"/>
    <col min="8" max="8" width="14.42578125" style="183" bestFit="1" customWidth="1"/>
    <col min="9" max="9" width="17.7109375" style="155" customWidth="1"/>
    <col min="10" max="13" width="11.5703125" style="155" bestFit="1" customWidth="1"/>
    <col min="14" max="15" width="11.42578125" style="155"/>
    <col min="16" max="16" width="80.140625" style="155" bestFit="1" customWidth="1"/>
    <col min="17" max="16384" width="11.42578125" style="155"/>
  </cols>
  <sheetData>
    <row r="1" spans="1:16" x14ac:dyDescent="0.25">
      <c r="A1" s="197" t="s">
        <v>87</v>
      </c>
      <c r="B1" s="197"/>
      <c r="C1" s="197"/>
      <c r="D1" s="197"/>
      <c r="E1" s="197"/>
      <c r="F1" s="197"/>
      <c r="G1" s="197"/>
      <c r="H1" s="197"/>
      <c r="I1" s="197"/>
      <c r="J1" s="197"/>
      <c r="K1" s="197"/>
      <c r="L1" s="197"/>
      <c r="M1" s="197"/>
      <c r="N1" s="197"/>
      <c r="O1" s="197"/>
      <c r="P1" s="197"/>
    </row>
    <row r="2" spans="1:16" x14ac:dyDescent="0.25">
      <c r="A2" s="197" t="s">
        <v>88</v>
      </c>
      <c r="B2" s="197"/>
      <c r="C2" s="197"/>
      <c r="D2" s="197"/>
      <c r="E2" s="197"/>
      <c r="F2" s="197"/>
      <c r="G2" s="197"/>
      <c r="H2" s="197"/>
      <c r="I2" s="197"/>
      <c r="J2" s="197"/>
      <c r="K2" s="197"/>
      <c r="L2" s="197"/>
      <c r="M2" s="197"/>
      <c r="N2" s="197"/>
      <c r="O2" s="197"/>
      <c r="P2" s="197"/>
    </row>
    <row r="3" spans="1:16" x14ac:dyDescent="0.25">
      <c r="A3" s="197" t="s">
        <v>89</v>
      </c>
      <c r="B3" s="197"/>
      <c r="C3" s="197"/>
      <c r="D3" s="197"/>
      <c r="E3" s="197"/>
      <c r="F3" s="197"/>
      <c r="G3" s="197"/>
      <c r="H3" s="197"/>
      <c r="I3" s="197"/>
      <c r="J3" s="197"/>
      <c r="K3" s="197"/>
      <c r="L3" s="197"/>
      <c r="M3" s="197"/>
      <c r="N3" s="197"/>
      <c r="O3" s="197"/>
      <c r="P3" s="197"/>
    </row>
    <row r="4" spans="1:16" x14ac:dyDescent="0.25">
      <c r="A4" s="197" t="s">
        <v>90</v>
      </c>
      <c r="B4" s="197"/>
      <c r="C4" s="197"/>
      <c r="D4" s="197"/>
      <c r="E4" s="197"/>
      <c r="F4" s="197"/>
      <c r="G4" s="197"/>
      <c r="H4" s="197"/>
      <c r="I4" s="197"/>
      <c r="J4" s="197"/>
      <c r="K4" s="197"/>
      <c r="L4" s="197"/>
      <c r="M4" s="197"/>
      <c r="N4" s="197"/>
      <c r="O4" s="197"/>
      <c r="P4" s="197"/>
    </row>
    <row r="5" spans="1:16" x14ac:dyDescent="0.25">
      <c r="A5" s="156"/>
      <c r="B5" s="156"/>
      <c r="C5" s="157"/>
      <c r="D5" s="156"/>
      <c r="E5" s="156"/>
      <c r="F5" s="156"/>
      <c r="G5" s="156"/>
      <c r="H5" s="182"/>
      <c r="I5" s="156"/>
      <c r="J5" s="156"/>
      <c r="K5" s="156"/>
      <c r="L5" s="156"/>
      <c r="M5" s="156"/>
      <c r="N5" s="156"/>
      <c r="O5" s="156"/>
      <c r="P5" s="156"/>
    </row>
    <row r="6" spans="1:16" x14ac:dyDescent="0.25">
      <c r="A6" s="197" t="s">
        <v>91</v>
      </c>
      <c r="B6" s="197"/>
      <c r="C6" s="197"/>
      <c r="D6" s="197"/>
      <c r="E6" s="197"/>
      <c r="F6" s="197"/>
      <c r="G6" s="197"/>
      <c r="H6" s="197"/>
      <c r="I6" s="197"/>
      <c r="J6" s="197"/>
      <c r="K6" s="197"/>
      <c r="L6" s="197"/>
      <c r="M6" s="197"/>
      <c r="N6" s="197"/>
      <c r="O6" s="197"/>
      <c r="P6" s="197"/>
    </row>
    <row r="7" spans="1:16" x14ac:dyDescent="0.25">
      <c r="A7" s="156"/>
      <c r="B7" s="156"/>
      <c r="C7" s="157"/>
      <c r="D7" s="156"/>
      <c r="E7" s="156"/>
      <c r="F7" s="156"/>
      <c r="G7" s="156"/>
      <c r="H7" s="182"/>
      <c r="I7" s="156"/>
      <c r="J7" s="156"/>
      <c r="K7" s="156"/>
      <c r="L7" s="156"/>
      <c r="M7" s="156"/>
      <c r="N7" s="156"/>
      <c r="O7" s="156"/>
      <c r="P7" s="156"/>
    </row>
    <row r="8" spans="1:16" ht="28.5" x14ac:dyDescent="0.25">
      <c r="A8" s="158" t="s">
        <v>92</v>
      </c>
      <c r="C8" s="159" t="s">
        <v>0</v>
      </c>
    </row>
    <row r="10" spans="1:16" ht="15" x14ac:dyDescent="0.25">
      <c r="A10" s="195" t="s">
        <v>93</v>
      </c>
      <c r="B10" s="195" t="s">
        <v>94</v>
      </c>
      <c r="C10" s="195" t="s">
        <v>95</v>
      </c>
      <c r="D10" s="195" t="s">
        <v>96</v>
      </c>
      <c r="E10" s="195" t="s">
        <v>97</v>
      </c>
      <c r="F10" s="195" t="s">
        <v>98</v>
      </c>
      <c r="G10" s="195" t="s">
        <v>99</v>
      </c>
      <c r="H10" s="196" t="s">
        <v>100</v>
      </c>
      <c r="I10" s="195" t="s">
        <v>101</v>
      </c>
      <c r="J10" s="194" t="s">
        <v>102</v>
      </c>
      <c r="K10" s="194"/>
      <c r="L10" s="194"/>
      <c r="M10" s="194"/>
      <c r="N10" s="194" t="s">
        <v>103</v>
      </c>
      <c r="O10" s="194"/>
      <c r="P10" s="194" t="s">
        <v>104</v>
      </c>
    </row>
    <row r="11" spans="1:16" ht="15" x14ac:dyDescent="0.25">
      <c r="A11" s="195"/>
      <c r="B11" s="195"/>
      <c r="C11" s="195"/>
      <c r="D11" s="195"/>
      <c r="E11" s="195"/>
      <c r="F11" s="195"/>
      <c r="G11" s="195"/>
      <c r="H11" s="196"/>
      <c r="I11" s="195"/>
      <c r="J11" s="194" t="s">
        <v>105</v>
      </c>
      <c r="K11" s="194"/>
      <c r="L11" s="194"/>
      <c r="M11" s="194"/>
      <c r="N11" s="194"/>
      <c r="O11" s="194"/>
      <c r="P11" s="194"/>
    </row>
    <row r="12" spans="1:16" ht="15" x14ac:dyDescent="0.25">
      <c r="A12" s="195"/>
      <c r="B12" s="195"/>
      <c r="C12" s="195"/>
      <c r="D12" s="195"/>
      <c r="E12" s="195"/>
      <c r="F12" s="195"/>
      <c r="G12" s="195"/>
      <c r="H12" s="196"/>
      <c r="I12" s="195"/>
      <c r="J12" s="160" t="s">
        <v>106</v>
      </c>
      <c r="K12" s="160" t="s">
        <v>107</v>
      </c>
      <c r="L12" s="160" t="s">
        <v>108</v>
      </c>
      <c r="M12" s="160" t="s">
        <v>109</v>
      </c>
      <c r="N12" s="160" t="s">
        <v>110</v>
      </c>
      <c r="O12" s="160" t="s">
        <v>111</v>
      </c>
      <c r="P12" s="194"/>
    </row>
    <row r="13" spans="1:16" ht="42.75" x14ac:dyDescent="0.25">
      <c r="A13" s="161">
        <v>1</v>
      </c>
      <c r="B13" s="161">
        <v>21101</v>
      </c>
      <c r="C13" s="162" t="s">
        <v>112</v>
      </c>
      <c r="D13" s="161">
        <v>35</v>
      </c>
      <c r="E13" s="161">
        <v>3504</v>
      </c>
      <c r="F13" s="161">
        <v>12</v>
      </c>
      <c r="G13" s="163" t="s">
        <v>113</v>
      </c>
      <c r="H13" s="184">
        <v>142226.59000000003</v>
      </c>
      <c r="I13" s="164" t="s">
        <v>114</v>
      </c>
      <c r="J13" s="161">
        <v>3</v>
      </c>
      <c r="K13" s="161">
        <v>3</v>
      </c>
      <c r="L13" s="161">
        <v>3</v>
      </c>
      <c r="M13" s="161">
        <v>3</v>
      </c>
      <c r="N13" s="161"/>
      <c r="O13" s="161" t="s">
        <v>115</v>
      </c>
      <c r="P13" s="165" t="s">
        <v>116</v>
      </c>
    </row>
    <row r="14" spans="1:16" ht="42.75" x14ac:dyDescent="0.25">
      <c r="A14" s="161">
        <v>2</v>
      </c>
      <c r="B14" s="161">
        <v>21201</v>
      </c>
      <c r="C14" s="162" t="s">
        <v>117</v>
      </c>
      <c r="D14" s="161">
        <v>35</v>
      </c>
      <c r="E14" s="161">
        <v>3504</v>
      </c>
      <c r="F14" s="161">
        <v>12</v>
      </c>
      <c r="G14" s="163" t="s">
        <v>113</v>
      </c>
      <c r="H14" s="184">
        <v>58312.901900000012</v>
      </c>
      <c r="I14" s="164" t="s">
        <v>114</v>
      </c>
      <c r="J14" s="161">
        <v>3</v>
      </c>
      <c r="K14" s="161">
        <v>3</v>
      </c>
      <c r="L14" s="161">
        <v>3</v>
      </c>
      <c r="M14" s="161">
        <v>3</v>
      </c>
      <c r="N14" s="161"/>
      <c r="O14" s="161" t="s">
        <v>115</v>
      </c>
      <c r="P14" s="165" t="s">
        <v>118</v>
      </c>
    </row>
    <row r="15" spans="1:16" ht="42.75" x14ac:dyDescent="0.25">
      <c r="A15" s="161">
        <v>3</v>
      </c>
      <c r="B15" s="161">
        <v>21501</v>
      </c>
      <c r="C15" s="165" t="s">
        <v>119</v>
      </c>
      <c r="D15" s="161">
        <v>35</v>
      </c>
      <c r="E15" s="161">
        <v>3504</v>
      </c>
      <c r="F15" s="161">
        <v>12</v>
      </c>
      <c r="G15" s="163" t="s">
        <v>113</v>
      </c>
      <c r="H15" s="184">
        <v>158724.87444000001</v>
      </c>
      <c r="I15" s="164" t="s">
        <v>114</v>
      </c>
      <c r="J15" s="161">
        <v>3</v>
      </c>
      <c r="K15" s="161">
        <v>3</v>
      </c>
      <c r="L15" s="161">
        <v>3</v>
      </c>
      <c r="M15" s="161">
        <v>3</v>
      </c>
      <c r="N15" s="161"/>
      <c r="O15" s="161" t="s">
        <v>115</v>
      </c>
      <c r="P15" s="165" t="s">
        <v>118</v>
      </c>
    </row>
    <row r="16" spans="1:16" ht="42.75" x14ac:dyDescent="0.25">
      <c r="A16" s="161">
        <v>4</v>
      </c>
      <c r="B16" s="161">
        <v>21601</v>
      </c>
      <c r="C16" s="165" t="s">
        <v>120</v>
      </c>
      <c r="D16" s="161">
        <v>35</v>
      </c>
      <c r="E16" s="161">
        <v>3504</v>
      </c>
      <c r="F16" s="161">
        <v>12</v>
      </c>
      <c r="G16" s="163" t="s">
        <v>113</v>
      </c>
      <c r="H16" s="184">
        <v>371574.27831000008</v>
      </c>
      <c r="I16" s="164" t="s">
        <v>114</v>
      </c>
      <c r="J16" s="161">
        <v>3</v>
      </c>
      <c r="K16" s="161">
        <v>3</v>
      </c>
      <c r="L16" s="161">
        <v>3</v>
      </c>
      <c r="M16" s="161">
        <v>3</v>
      </c>
      <c r="N16" s="161"/>
      <c r="O16" s="161" t="s">
        <v>115</v>
      </c>
      <c r="P16" s="165" t="s">
        <v>118</v>
      </c>
    </row>
    <row r="17" spans="1:16" ht="42.75" x14ac:dyDescent="0.25">
      <c r="A17" s="161">
        <v>5</v>
      </c>
      <c r="B17" s="161">
        <v>21701</v>
      </c>
      <c r="C17" s="165" t="s">
        <v>25</v>
      </c>
      <c r="D17" s="161">
        <v>35</v>
      </c>
      <c r="E17" s="161">
        <v>3504</v>
      </c>
      <c r="F17" s="161">
        <v>12</v>
      </c>
      <c r="G17" s="163"/>
      <c r="H17" s="184">
        <v>2133.39885</v>
      </c>
      <c r="I17" s="164" t="s">
        <v>114</v>
      </c>
      <c r="J17" s="161">
        <v>3</v>
      </c>
      <c r="K17" s="161">
        <v>3</v>
      </c>
      <c r="L17" s="161">
        <v>3</v>
      </c>
      <c r="M17" s="161">
        <v>3</v>
      </c>
      <c r="N17" s="161" t="s">
        <v>222</v>
      </c>
      <c r="O17" s="161"/>
      <c r="P17" s="165" t="s">
        <v>118</v>
      </c>
    </row>
    <row r="18" spans="1:16" ht="42.75" x14ac:dyDescent="0.25">
      <c r="A18" s="161">
        <v>6</v>
      </c>
      <c r="B18" s="161">
        <v>21801</v>
      </c>
      <c r="C18" s="165" t="s">
        <v>121</v>
      </c>
      <c r="D18" s="161">
        <v>35</v>
      </c>
      <c r="E18" s="161">
        <v>3504</v>
      </c>
      <c r="F18" s="161">
        <v>4</v>
      </c>
      <c r="G18" s="163" t="s">
        <v>113</v>
      </c>
      <c r="H18" s="184">
        <v>13511.52605</v>
      </c>
      <c r="I18" s="164" t="s">
        <v>114</v>
      </c>
      <c r="J18" s="161">
        <v>1</v>
      </c>
      <c r="K18" s="161">
        <v>1</v>
      </c>
      <c r="L18" s="161">
        <v>1</v>
      </c>
      <c r="M18" s="161">
        <v>1</v>
      </c>
      <c r="N18" s="161" t="s">
        <v>115</v>
      </c>
      <c r="O18" s="161"/>
      <c r="P18" s="165" t="s">
        <v>118</v>
      </c>
    </row>
    <row r="19" spans="1:16" ht="42.75" x14ac:dyDescent="0.25">
      <c r="A19" s="161">
        <v>7</v>
      </c>
      <c r="B19" s="161">
        <v>22101</v>
      </c>
      <c r="C19" s="165" t="s">
        <v>122</v>
      </c>
      <c r="D19" s="161">
        <v>35</v>
      </c>
      <c r="E19" s="161">
        <v>3504</v>
      </c>
      <c r="F19" s="161">
        <v>12</v>
      </c>
      <c r="G19" s="163" t="s">
        <v>113</v>
      </c>
      <c r="H19" s="184">
        <v>103825.41070000001</v>
      </c>
      <c r="I19" s="164" t="s">
        <v>114</v>
      </c>
      <c r="J19" s="161">
        <v>3</v>
      </c>
      <c r="K19" s="161">
        <v>3</v>
      </c>
      <c r="L19" s="161">
        <v>3</v>
      </c>
      <c r="M19" s="161">
        <v>3</v>
      </c>
      <c r="N19" s="161" t="s">
        <v>115</v>
      </c>
      <c r="O19" s="161"/>
      <c r="P19" s="165" t="s">
        <v>118</v>
      </c>
    </row>
    <row r="20" spans="1:16" ht="40.5" customHeight="1" x14ac:dyDescent="0.25">
      <c r="A20" s="161">
        <v>8</v>
      </c>
      <c r="B20" s="161">
        <v>22301</v>
      </c>
      <c r="C20" s="165" t="s">
        <v>216</v>
      </c>
      <c r="D20" s="161">
        <v>35</v>
      </c>
      <c r="E20" s="161">
        <v>3504</v>
      </c>
      <c r="F20" s="161">
        <v>12</v>
      </c>
      <c r="G20" s="163" t="s">
        <v>113</v>
      </c>
      <c r="H20" s="184">
        <v>34987.741140000006</v>
      </c>
      <c r="I20" s="164" t="s">
        <v>114</v>
      </c>
      <c r="J20" s="161">
        <v>3</v>
      </c>
      <c r="K20" s="161">
        <v>3</v>
      </c>
      <c r="L20" s="161">
        <v>3</v>
      </c>
      <c r="M20" s="161">
        <v>3</v>
      </c>
      <c r="N20" s="161" t="s">
        <v>222</v>
      </c>
      <c r="O20" s="161"/>
      <c r="P20" s="165" t="s">
        <v>118</v>
      </c>
    </row>
    <row r="21" spans="1:16" ht="42.75" x14ac:dyDescent="0.25">
      <c r="A21" s="161">
        <v>9</v>
      </c>
      <c r="B21" s="161">
        <v>24601</v>
      </c>
      <c r="C21" s="165" t="s">
        <v>123</v>
      </c>
      <c r="D21" s="161">
        <v>35</v>
      </c>
      <c r="E21" s="161">
        <v>3504</v>
      </c>
      <c r="F21" s="161">
        <v>12</v>
      </c>
      <c r="G21" s="163" t="s">
        <v>113</v>
      </c>
      <c r="H21" s="184">
        <v>100063.71799999999</v>
      </c>
      <c r="I21" s="164" t="s">
        <v>114</v>
      </c>
      <c r="J21" s="161">
        <v>3</v>
      </c>
      <c r="K21" s="161">
        <v>3</v>
      </c>
      <c r="L21" s="161">
        <v>3</v>
      </c>
      <c r="M21" s="161">
        <v>3</v>
      </c>
      <c r="N21" s="161" t="s">
        <v>115</v>
      </c>
      <c r="O21" s="161"/>
      <c r="P21" s="165" t="s">
        <v>118</v>
      </c>
    </row>
    <row r="22" spans="1:16" ht="42.75" x14ac:dyDescent="0.25">
      <c r="A22" s="161">
        <v>10</v>
      </c>
      <c r="B22" s="161">
        <v>24801</v>
      </c>
      <c r="C22" s="165" t="s">
        <v>30</v>
      </c>
      <c r="D22" s="161">
        <v>35</v>
      </c>
      <c r="E22" s="161">
        <v>3504</v>
      </c>
      <c r="F22" s="161">
        <v>1</v>
      </c>
      <c r="G22" s="163" t="s">
        <v>113</v>
      </c>
      <c r="H22" s="184">
        <v>1991.1722600000003</v>
      </c>
      <c r="I22" s="164" t="s">
        <v>114</v>
      </c>
      <c r="J22" s="161">
        <v>1</v>
      </c>
      <c r="K22" s="161"/>
      <c r="L22" s="161"/>
      <c r="M22" s="161"/>
      <c r="N22" s="161" t="s">
        <v>115</v>
      </c>
      <c r="O22" s="161"/>
      <c r="P22" s="165" t="s">
        <v>124</v>
      </c>
    </row>
    <row r="23" spans="1:16" ht="42.75" x14ac:dyDescent="0.25">
      <c r="A23" s="161">
        <v>11</v>
      </c>
      <c r="B23" s="161">
        <v>24901</v>
      </c>
      <c r="C23" s="165" t="s">
        <v>125</v>
      </c>
      <c r="D23" s="161">
        <v>35</v>
      </c>
      <c r="E23" s="161">
        <v>3504</v>
      </c>
      <c r="F23" s="161">
        <v>12</v>
      </c>
      <c r="G23" s="163" t="s">
        <v>113</v>
      </c>
      <c r="H23" s="184">
        <v>206228.55550000002</v>
      </c>
      <c r="I23" s="164" t="s">
        <v>114</v>
      </c>
      <c r="J23" s="161">
        <v>2</v>
      </c>
      <c r="K23" s="161">
        <v>2</v>
      </c>
      <c r="L23" s="161">
        <v>2</v>
      </c>
      <c r="M23" s="161">
        <v>2</v>
      </c>
      <c r="N23" s="161" t="s">
        <v>115</v>
      </c>
      <c r="O23" s="161"/>
      <c r="P23" s="165" t="s">
        <v>118</v>
      </c>
    </row>
    <row r="24" spans="1:16" ht="57" x14ac:dyDescent="0.25">
      <c r="A24" s="161">
        <v>12</v>
      </c>
      <c r="B24" s="161">
        <v>25301</v>
      </c>
      <c r="C24" s="165" t="s">
        <v>126</v>
      </c>
      <c r="D24" s="161">
        <v>35</v>
      </c>
      <c r="E24" s="161">
        <v>3504</v>
      </c>
      <c r="F24" s="161">
        <v>4</v>
      </c>
      <c r="G24" s="163" t="s">
        <v>113</v>
      </c>
      <c r="H24" s="184">
        <v>20196.175780000001</v>
      </c>
      <c r="I24" s="164" t="s">
        <v>127</v>
      </c>
      <c r="J24" s="161">
        <v>1</v>
      </c>
      <c r="K24" s="161">
        <v>1</v>
      </c>
      <c r="L24" s="161">
        <v>1</v>
      </c>
      <c r="M24" s="161">
        <v>1</v>
      </c>
      <c r="N24" s="161" t="s">
        <v>115</v>
      </c>
      <c r="O24" s="161"/>
      <c r="P24" s="165" t="s">
        <v>128</v>
      </c>
    </row>
    <row r="25" spans="1:16" ht="42.75" x14ac:dyDescent="0.25">
      <c r="A25" s="161">
        <v>13</v>
      </c>
      <c r="B25" s="161">
        <v>26101</v>
      </c>
      <c r="C25" s="165" t="s">
        <v>129</v>
      </c>
      <c r="D25" s="161">
        <v>35</v>
      </c>
      <c r="E25" s="161">
        <v>3504</v>
      </c>
      <c r="F25" s="161">
        <v>12</v>
      </c>
      <c r="G25" s="163" t="s">
        <v>113</v>
      </c>
      <c r="H25" s="184">
        <v>192511.00150000001</v>
      </c>
      <c r="I25" s="164" t="s">
        <v>114</v>
      </c>
      <c r="J25" s="161">
        <v>3</v>
      </c>
      <c r="K25" s="161">
        <v>3</v>
      </c>
      <c r="L25" s="161">
        <v>3</v>
      </c>
      <c r="M25" s="161">
        <v>3</v>
      </c>
      <c r="N25" s="161" t="s">
        <v>115</v>
      </c>
      <c r="O25" s="161"/>
      <c r="P25" s="165" t="s">
        <v>118</v>
      </c>
    </row>
    <row r="26" spans="1:16" ht="28.5" x14ac:dyDescent="0.25">
      <c r="A26" s="161">
        <v>14</v>
      </c>
      <c r="B26" s="161">
        <v>26102</v>
      </c>
      <c r="C26" s="165" t="s">
        <v>130</v>
      </c>
      <c r="D26" s="161">
        <v>35</v>
      </c>
      <c r="E26" s="161">
        <v>3504</v>
      </c>
      <c r="F26" s="161">
        <v>1</v>
      </c>
      <c r="G26" s="163" t="s">
        <v>113</v>
      </c>
      <c r="H26" s="184">
        <v>2560.0786200000002</v>
      </c>
      <c r="I26" s="164" t="s">
        <v>131</v>
      </c>
      <c r="J26" s="161">
        <v>1</v>
      </c>
      <c r="K26" s="161"/>
      <c r="L26" s="161"/>
      <c r="M26" s="161"/>
      <c r="N26" s="161" t="s">
        <v>115</v>
      </c>
      <c r="O26" s="161"/>
      <c r="P26" s="165" t="s">
        <v>118</v>
      </c>
    </row>
    <row r="27" spans="1:16" ht="28.5" x14ac:dyDescent="0.25">
      <c r="A27" s="161">
        <v>15</v>
      </c>
      <c r="B27" s="161">
        <v>27101</v>
      </c>
      <c r="C27" s="165" t="s">
        <v>132</v>
      </c>
      <c r="D27" s="161">
        <v>35</v>
      </c>
      <c r="E27" s="161">
        <v>3504</v>
      </c>
      <c r="F27" s="161">
        <v>1</v>
      </c>
      <c r="G27" s="163" t="s">
        <v>113</v>
      </c>
      <c r="H27" s="184">
        <v>145576.2268</v>
      </c>
      <c r="I27" s="164" t="s">
        <v>133</v>
      </c>
      <c r="J27" s="161"/>
      <c r="K27" s="161">
        <v>1</v>
      </c>
      <c r="L27" s="161"/>
      <c r="M27" s="161"/>
      <c r="N27" s="161" t="s">
        <v>115</v>
      </c>
      <c r="O27" s="161"/>
      <c r="P27" s="165" t="s">
        <v>118</v>
      </c>
    </row>
    <row r="28" spans="1:16" ht="42.75" x14ac:dyDescent="0.25">
      <c r="A28" s="161">
        <v>16</v>
      </c>
      <c r="B28" s="161">
        <v>27201</v>
      </c>
      <c r="C28" s="165" t="s">
        <v>36</v>
      </c>
      <c r="D28" s="161">
        <v>35</v>
      </c>
      <c r="E28" s="161">
        <v>3504</v>
      </c>
      <c r="F28" s="161">
        <v>2</v>
      </c>
      <c r="G28" s="163" t="s">
        <v>113</v>
      </c>
      <c r="H28" s="184">
        <v>34134.381600000001</v>
      </c>
      <c r="I28" s="164" t="s">
        <v>114</v>
      </c>
      <c r="J28" s="161">
        <v>1</v>
      </c>
      <c r="K28" s="161"/>
      <c r="L28" s="161">
        <v>1</v>
      </c>
      <c r="M28" s="161"/>
      <c r="N28" s="161" t="s">
        <v>115</v>
      </c>
      <c r="O28" s="161"/>
      <c r="P28" s="164" t="s">
        <v>134</v>
      </c>
    </row>
    <row r="29" spans="1:16" ht="71.25" x14ac:dyDescent="0.25">
      <c r="A29" s="161">
        <v>17</v>
      </c>
      <c r="B29" s="161">
        <v>27301</v>
      </c>
      <c r="C29" s="165" t="s">
        <v>135</v>
      </c>
      <c r="D29" s="161">
        <v>35</v>
      </c>
      <c r="E29" s="161">
        <v>3504</v>
      </c>
      <c r="F29" s="161">
        <v>4</v>
      </c>
      <c r="G29" s="163" t="s">
        <v>113</v>
      </c>
      <c r="H29" s="184">
        <v>73609.572260000001</v>
      </c>
      <c r="I29" s="164" t="s">
        <v>136</v>
      </c>
      <c r="J29" s="161">
        <v>1</v>
      </c>
      <c r="K29" s="161">
        <v>1</v>
      </c>
      <c r="L29" s="161">
        <v>1</v>
      </c>
      <c r="M29" s="161">
        <v>1</v>
      </c>
      <c r="N29" s="161" t="s">
        <v>115</v>
      </c>
      <c r="O29" s="161"/>
      <c r="P29" s="165" t="s">
        <v>137</v>
      </c>
    </row>
    <row r="30" spans="1:16" ht="85.5" x14ac:dyDescent="0.25">
      <c r="A30" s="161">
        <v>18</v>
      </c>
      <c r="B30" s="161">
        <v>29101</v>
      </c>
      <c r="C30" s="165" t="s">
        <v>138</v>
      </c>
      <c r="D30" s="161">
        <v>35</v>
      </c>
      <c r="E30" s="161">
        <v>3504</v>
      </c>
      <c r="F30" s="161">
        <v>1</v>
      </c>
      <c r="G30" s="163" t="s">
        <v>113</v>
      </c>
      <c r="H30" s="184">
        <v>68410.989790000007</v>
      </c>
      <c r="I30" s="164" t="s">
        <v>139</v>
      </c>
      <c r="J30" s="161">
        <v>3</v>
      </c>
      <c r="K30" s="161">
        <v>3</v>
      </c>
      <c r="L30" s="161">
        <v>3</v>
      </c>
      <c r="M30" s="161">
        <v>3</v>
      </c>
      <c r="N30" s="161" t="s">
        <v>115</v>
      </c>
      <c r="O30" s="161"/>
      <c r="P30" s="165" t="s">
        <v>118</v>
      </c>
    </row>
    <row r="31" spans="1:16" ht="85.5" x14ac:dyDescent="0.25">
      <c r="A31" s="161">
        <v>19</v>
      </c>
      <c r="B31" s="161">
        <v>29201</v>
      </c>
      <c r="C31" s="165" t="s">
        <v>140</v>
      </c>
      <c r="D31" s="161">
        <v>35</v>
      </c>
      <c r="E31" s="161">
        <v>3504</v>
      </c>
      <c r="F31" s="161">
        <v>2</v>
      </c>
      <c r="G31" s="163" t="s">
        <v>113</v>
      </c>
      <c r="H31" s="184">
        <v>3555.6647500000004</v>
      </c>
      <c r="I31" s="164" t="s">
        <v>139</v>
      </c>
      <c r="J31" s="161">
        <v>1</v>
      </c>
      <c r="K31" s="161"/>
      <c r="L31" s="161">
        <v>1</v>
      </c>
      <c r="M31" s="161"/>
      <c r="N31" s="161" t="s">
        <v>115</v>
      </c>
      <c r="O31" s="161"/>
      <c r="P31" s="165" t="s">
        <v>118</v>
      </c>
    </row>
    <row r="32" spans="1:16" ht="42.75" x14ac:dyDescent="0.25">
      <c r="A32" s="161">
        <v>20</v>
      </c>
      <c r="B32" s="161">
        <v>29401</v>
      </c>
      <c r="C32" s="165" t="s">
        <v>141</v>
      </c>
      <c r="D32" s="161">
        <v>35</v>
      </c>
      <c r="E32" s="161">
        <v>3504</v>
      </c>
      <c r="F32" s="161">
        <v>4</v>
      </c>
      <c r="G32" s="163" t="s">
        <v>113</v>
      </c>
      <c r="H32" s="184">
        <v>46223.641750000003</v>
      </c>
      <c r="I32" s="164" t="s">
        <v>114</v>
      </c>
      <c r="J32" s="161">
        <v>1</v>
      </c>
      <c r="K32" s="161">
        <v>1</v>
      </c>
      <c r="L32" s="161">
        <v>1</v>
      </c>
      <c r="M32" s="161">
        <v>1</v>
      </c>
      <c r="N32" s="161" t="s">
        <v>115</v>
      </c>
      <c r="O32" s="161"/>
      <c r="P32" s="165" t="s">
        <v>118</v>
      </c>
    </row>
    <row r="33" spans="1:16" ht="42.75" x14ac:dyDescent="0.25">
      <c r="A33" s="161">
        <v>21</v>
      </c>
      <c r="B33" s="161">
        <v>31101</v>
      </c>
      <c r="C33" s="165" t="s">
        <v>142</v>
      </c>
      <c r="D33" s="161">
        <v>35</v>
      </c>
      <c r="E33" s="161">
        <v>3504</v>
      </c>
      <c r="F33" s="161">
        <v>12</v>
      </c>
      <c r="G33" s="163" t="s">
        <v>143</v>
      </c>
      <c r="H33" s="184">
        <v>2764089.3188262545</v>
      </c>
      <c r="I33" s="164" t="s">
        <v>114</v>
      </c>
      <c r="J33" s="161">
        <v>3</v>
      </c>
      <c r="K33" s="161">
        <v>3</v>
      </c>
      <c r="L33" s="161">
        <v>3</v>
      </c>
      <c r="M33" s="161">
        <v>3</v>
      </c>
      <c r="N33" s="161" t="s">
        <v>115</v>
      </c>
      <c r="O33" s="161"/>
      <c r="P33" s="165" t="s">
        <v>144</v>
      </c>
    </row>
    <row r="34" spans="1:16" ht="42.75" x14ac:dyDescent="0.25">
      <c r="A34" s="161">
        <v>22</v>
      </c>
      <c r="B34" s="161">
        <v>31401</v>
      </c>
      <c r="C34" s="165" t="s">
        <v>217</v>
      </c>
      <c r="D34" s="161">
        <v>35</v>
      </c>
      <c r="E34" s="161">
        <v>3504</v>
      </c>
      <c r="F34" s="161">
        <v>12</v>
      </c>
      <c r="G34" s="163" t="s">
        <v>143</v>
      </c>
      <c r="H34" s="184">
        <v>901187.27183143096</v>
      </c>
      <c r="I34" s="164" t="s">
        <v>114</v>
      </c>
      <c r="J34" s="161">
        <v>3</v>
      </c>
      <c r="K34" s="161">
        <v>3</v>
      </c>
      <c r="L34" s="161">
        <v>3</v>
      </c>
      <c r="M34" s="161">
        <v>3</v>
      </c>
      <c r="N34" s="161" t="s">
        <v>115</v>
      </c>
      <c r="O34" s="161"/>
      <c r="P34" s="165" t="s">
        <v>144</v>
      </c>
    </row>
    <row r="35" spans="1:16" ht="71.25" x14ac:dyDescent="0.25">
      <c r="A35" s="161">
        <v>23</v>
      </c>
      <c r="B35" s="161">
        <v>31701</v>
      </c>
      <c r="C35" s="165" t="s">
        <v>146</v>
      </c>
      <c r="D35" s="161">
        <v>35</v>
      </c>
      <c r="E35" s="161">
        <v>3504</v>
      </c>
      <c r="F35" s="161">
        <v>12</v>
      </c>
      <c r="G35" s="163" t="s">
        <v>143</v>
      </c>
      <c r="H35" s="184">
        <v>55147.280813565172</v>
      </c>
      <c r="I35" s="164" t="s">
        <v>114</v>
      </c>
      <c r="J35" s="161">
        <v>3</v>
      </c>
      <c r="K35" s="161">
        <v>3</v>
      </c>
      <c r="L35" s="161">
        <v>3</v>
      </c>
      <c r="M35" s="161">
        <v>3</v>
      </c>
      <c r="N35" s="161" t="s">
        <v>115</v>
      </c>
      <c r="O35" s="161"/>
      <c r="P35" s="165" t="s">
        <v>147</v>
      </c>
    </row>
    <row r="36" spans="1:16" ht="42.75" x14ac:dyDescent="0.25">
      <c r="A36" s="161">
        <v>24</v>
      </c>
      <c r="B36" s="161">
        <v>31801</v>
      </c>
      <c r="C36" s="165" t="s">
        <v>46</v>
      </c>
      <c r="D36" s="161">
        <v>35</v>
      </c>
      <c r="E36" s="161">
        <v>3504</v>
      </c>
      <c r="F36" s="161">
        <v>12</v>
      </c>
      <c r="G36" s="163" t="s">
        <v>143</v>
      </c>
      <c r="H36" s="184">
        <v>30936.27948078046</v>
      </c>
      <c r="I36" s="164" t="s">
        <v>114</v>
      </c>
      <c r="J36" s="161">
        <v>3</v>
      </c>
      <c r="K36" s="161">
        <v>3</v>
      </c>
      <c r="L36" s="161">
        <v>3</v>
      </c>
      <c r="M36" s="161">
        <v>3</v>
      </c>
      <c r="N36" s="161" t="s">
        <v>115</v>
      </c>
      <c r="O36" s="161"/>
      <c r="P36" s="165" t="s">
        <v>148</v>
      </c>
    </row>
    <row r="37" spans="1:16" ht="42.75" x14ac:dyDescent="0.25">
      <c r="A37" s="161">
        <v>25</v>
      </c>
      <c r="B37" s="161">
        <v>32301</v>
      </c>
      <c r="C37" s="165" t="s">
        <v>149</v>
      </c>
      <c r="D37" s="161">
        <v>35</v>
      </c>
      <c r="E37" s="161">
        <v>3504</v>
      </c>
      <c r="F37" s="161">
        <v>12</v>
      </c>
      <c r="G37" s="163" t="s">
        <v>143</v>
      </c>
      <c r="H37" s="184">
        <v>260940.79214223521</v>
      </c>
      <c r="I37" s="164" t="s">
        <v>114</v>
      </c>
      <c r="J37" s="161">
        <v>3</v>
      </c>
      <c r="K37" s="161">
        <v>3</v>
      </c>
      <c r="L37" s="161">
        <v>3</v>
      </c>
      <c r="M37" s="161">
        <v>3</v>
      </c>
      <c r="N37" s="161"/>
      <c r="O37" s="161" t="s">
        <v>115</v>
      </c>
      <c r="P37" s="165" t="s">
        <v>150</v>
      </c>
    </row>
    <row r="38" spans="1:16" ht="42.75" x14ac:dyDescent="0.25">
      <c r="A38" s="161">
        <v>26</v>
      </c>
      <c r="B38" s="161">
        <v>32501</v>
      </c>
      <c r="C38" s="165" t="s">
        <v>218</v>
      </c>
      <c r="D38" s="161">
        <v>35</v>
      </c>
      <c r="E38" s="161">
        <v>3504</v>
      </c>
      <c r="F38" s="161">
        <v>12</v>
      </c>
      <c r="G38" s="163" t="s">
        <v>143</v>
      </c>
      <c r="H38" s="184">
        <v>87428.615923944773</v>
      </c>
      <c r="I38" s="164" t="s">
        <v>114</v>
      </c>
      <c r="J38" s="161">
        <v>3</v>
      </c>
      <c r="K38" s="161">
        <v>3</v>
      </c>
      <c r="L38" s="161">
        <v>3</v>
      </c>
      <c r="M38" s="161">
        <v>3</v>
      </c>
      <c r="N38" s="161" t="s">
        <v>222</v>
      </c>
      <c r="O38" s="161"/>
      <c r="P38" s="165" t="s">
        <v>144</v>
      </c>
    </row>
    <row r="39" spans="1:16" ht="42.75" x14ac:dyDescent="0.25">
      <c r="A39" s="161">
        <v>26</v>
      </c>
      <c r="B39" s="161">
        <v>33101</v>
      </c>
      <c r="C39" s="165" t="s">
        <v>151</v>
      </c>
      <c r="D39" s="161">
        <v>35</v>
      </c>
      <c r="E39" s="161">
        <v>3504</v>
      </c>
      <c r="F39" s="161">
        <v>12</v>
      </c>
      <c r="G39" s="163" t="s">
        <v>143</v>
      </c>
      <c r="H39" s="184">
        <v>75323.115257552432</v>
      </c>
      <c r="I39" s="164" t="s">
        <v>152</v>
      </c>
      <c r="J39" s="161">
        <v>3</v>
      </c>
      <c r="K39" s="161">
        <v>3</v>
      </c>
      <c r="L39" s="161">
        <v>3</v>
      </c>
      <c r="M39" s="161">
        <v>3</v>
      </c>
      <c r="N39" s="161" t="s">
        <v>115</v>
      </c>
      <c r="O39" s="161"/>
      <c r="P39" s="165" t="s">
        <v>153</v>
      </c>
    </row>
    <row r="40" spans="1:16" ht="42.75" x14ac:dyDescent="0.25">
      <c r="A40" s="161">
        <v>27</v>
      </c>
      <c r="B40" s="161">
        <v>33301</v>
      </c>
      <c r="C40" s="165" t="s">
        <v>219</v>
      </c>
      <c r="D40" s="161">
        <v>35</v>
      </c>
      <c r="E40" s="161">
        <v>3504</v>
      </c>
      <c r="F40" s="161">
        <v>12</v>
      </c>
      <c r="G40" s="163" t="s">
        <v>143</v>
      </c>
      <c r="H40" s="184">
        <v>52457.169554366868</v>
      </c>
      <c r="I40" s="164" t="s">
        <v>114</v>
      </c>
      <c r="J40" s="161">
        <v>3</v>
      </c>
      <c r="K40" s="161">
        <v>3</v>
      </c>
      <c r="L40" s="161">
        <v>3</v>
      </c>
      <c r="M40" s="161">
        <v>3</v>
      </c>
      <c r="N40" s="161" t="s">
        <v>222</v>
      </c>
      <c r="O40" s="161"/>
      <c r="P40" s="165" t="s">
        <v>144</v>
      </c>
    </row>
    <row r="41" spans="1:16" ht="42.75" x14ac:dyDescent="0.25">
      <c r="A41" s="161">
        <v>27</v>
      </c>
      <c r="B41" s="161">
        <v>33302</v>
      </c>
      <c r="C41" s="165" t="s">
        <v>154</v>
      </c>
      <c r="D41" s="161">
        <v>35</v>
      </c>
      <c r="E41" s="161">
        <v>3504</v>
      </c>
      <c r="F41" s="161">
        <v>12</v>
      </c>
      <c r="G41" s="163" t="s">
        <v>143</v>
      </c>
      <c r="H41" s="184">
        <v>1277802.848119193</v>
      </c>
      <c r="I41" s="164" t="s">
        <v>114</v>
      </c>
      <c r="J41" s="161">
        <v>3</v>
      </c>
      <c r="K41" s="161">
        <v>3</v>
      </c>
      <c r="L41" s="161">
        <v>3</v>
      </c>
      <c r="M41" s="161">
        <v>3</v>
      </c>
      <c r="N41" s="161"/>
      <c r="O41" s="161"/>
      <c r="P41" s="165" t="s">
        <v>155</v>
      </c>
    </row>
    <row r="42" spans="1:16" ht="42.75" x14ac:dyDescent="0.25">
      <c r="A42" s="161">
        <v>28</v>
      </c>
      <c r="B42" s="161">
        <v>33401</v>
      </c>
      <c r="C42" s="165" t="s">
        <v>156</v>
      </c>
      <c r="D42" s="161">
        <v>35</v>
      </c>
      <c r="E42" s="161">
        <v>3504</v>
      </c>
      <c r="F42" s="161">
        <v>12</v>
      </c>
      <c r="G42" s="163" t="s">
        <v>143</v>
      </c>
      <c r="H42" s="184">
        <v>134505.56295991506</v>
      </c>
      <c r="I42" s="164" t="s">
        <v>114</v>
      </c>
      <c r="J42" s="161">
        <v>3</v>
      </c>
      <c r="K42" s="161">
        <v>3</v>
      </c>
      <c r="L42" s="161">
        <v>3</v>
      </c>
      <c r="M42" s="161">
        <v>3</v>
      </c>
      <c r="N42" s="161"/>
      <c r="O42" s="161"/>
      <c r="P42" s="165" t="s">
        <v>144</v>
      </c>
    </row>
    <row r="43" spans="1:16" ht="71.25" x14ac:dyDescent="0.25">
      <c r="A43" s="161">
        <v>29</v>
      </c>
      <c r="B43" s="161">
        <v>33603</v>
      </c>
      <c r="C43" s="165" t="s">
        <v>157</v>
      </c>
      <c r="D43" s="161">
        <v>35</v>
      </c>
      <c r="E43" s="161">
        <v>3504</v>
      </c>
      <c r="F43" s="161">
        <v>12</v>
      </c>
      <c r="G43" s="163" t="s">
        <v>143</v>
      </c>
      <c r="H43" s="183">
        <v>633521.20154119993</v>
      </c>
      <c r="I43" s="164" t="s">
        <v>114</v>
      </c>
      <c r="J43" s="161">
        <v>3</v>
      </c>
      <c r="K43" s="161">
        <v>3</v>
      </c>
      <c r="L43" s="161">
        <v>3</v>
      </c>
      <c r="M43" s="161">
        <v>3</v>
      </c>
      <c r="N43" s="161"/>
      <c r="O43" s="161"/>
      <c r="P43" s="165" t="s">
        <v>158</v>
      </c>
    </row>
    <row r="44" spans="1:16" ht="28.5" x14ac:dyDescent="0.25">
      <c r="A44" s="161">
        <v>30</v>
      </c>
      <c r="B44" s="161">
        <v>33605</v>
      </c>
      <c r="C44" s="165" t="s">
        <v>159</v>
      </c>
      <c r="D44" s="161">
        <v>35</v>
      </c>
      <c r="E44" s="161">
        <v>3504</v>
      </c>
      <c r="F44" s="161">
        <v>2</v>
      </c>
      <c r="G44" s="163" t="s">
        <v>143</v>
      </c>
      <c r="H44" s="184">
        <v>29591.223851181312</v>
      </c>
      <c r="I44" s="164" t="s">
        <v>152</v>
      </c>
      <c r="J44" s="161">
        <v>1</v>
      </c>
      <c r="K44" s="161">
        <v>1</v>
      </c>
      <c r="L44" s="161"/>
      <c r="M44" s="161"/>
      <c r="N44" s="161"/>
      <c r="O44" s="161"/>
      <c r="P44" s="165" t="s">
        <v>160</v>
      </c>
    </row>
    <row r="45" spans="1:16" ht="42.75" x14ac:dyDescent="0.25">
      <c r="A45" s="161">
        <v>31</v>
      </c>
      <c r="B45" s="161">
        <v>33801</v>
      </c>
      <c r="C45" s="165" t="s">
        <v>161</v>
      </c>
      <c r="D45" s="161">
        <v>35</v>
      </c>
      <c r="E45" s="161">
        <v>3504</v>
      </c>
      <c r="F45" s="161">
        <v>12</v>
      </c>
      <c r="G45" s="163" t="s">
        <v>143</v>
      </c>
      <c r="H45" s="184">
        <v>882356.49301704275</v>
      </c>
      <c r="I45" s="164" t="s">
        <v>114</v>
      </c>
      <c r="J45" s="161">
        <v>3</v>
      </c>
      <c r="K45" s="161">
        <v>3</v>
      </c>
      <c r="L45" s="161">
        <v>3</v>
      </c>
      <c r="M45" s="161">
        <v>3</v>
      </c>
      <c r="N45" s="161"/>
      <c r="O45" s="161" t="s">
        <v>115</v>
      </c>
      <c r="P45" s="165" t="s">
        <v>144</v>
      </c>
    </row>
    <row r="46" spans="1:16" ht="28.5" x14ac:dyDescent="0.25">
      <c r="A46" s="161">
        <v>32</v>
      </c>
      <c r="B46" s="161">
        <v>34101</v>
      </c>
      <c r="C46" s="165" t="s">
        <v>162</v>
      </c>
      <c r="D46" s="161">
        <v>35</v>
      </c>
      <c r="E46" s="161">
        <v>3504</v>
      </c>
      <c r="F46" s="161">
        <v>12</v>
      </c>
      <c r="G46" s="163" t="s">
        <v>143</v>
      </c>
      <c r="H46" s="184">
        <v>270356.18154942925</v>
      </c>
      <c r="I46" s="164" t="s">
        <v>152</v>
      </c>
      <c r="J46" s="161">
        <v>3</v>
      </c>
      <c r="K46" s="161">
        <v>3</v>
      </c>
      <c r="L46" s="161">
        <v>3</v>
      </c>
      <c r="M46" s="161">
        <v>3</v>
      </c>
      <c r="N46" s="161"/>
      <c r="O46" s="161"/>
      <c r="P46" s="165" t="s">
        <v>163</v>
      </c>
    </row>
    <row r="47" spans="1:16" ht="42.75" x14ac:dyDescent="0.25">
      <c r="A47" s="161">
        <v>33</v>
      </c>
      <c r="B47" s="161">
        <v>34501</v>
      </c>
      <c r="C47" s="165" t="s">
        <v>164</v>
      </c>
      <c r="D47" s="161">
        <v>35</v>
      </c>
      <c r="E47" s="161">
        <v>3504</v>
      </c>
      <c r="F47" s="161">
        <v>12</v>
      </c>
      <c r="G47" s="163" t="s">
        <v>143</v>
      </c>
      <c r="H47" s="184">
        <v>336263.90739978768</v>
      </c>
      <c r="I47" s="164" t="s">
        <v>114</v>
      </c>
      <c r="J47" s="161">
        <v>3</v>
      </c>
      <c r="K47" s="161">
        <v>3</v>
      </c>
      <c r="L47" s="161">
        <v>3</v>
      </c>
      <c r="M47" s="161">
        <v>3</v>
      </c>
      <c r="N47" s="161"/>
      <c r="O47" s="161" t="s">
        <v>115</v>
      </c>
      <c r="P47" s="165" t="s">
        <v>165</v>
      </c>
    </row>
    <row r="48" spans="1:16" ht="42.75" x14ac:dyDescent="0.25">
      <c r="A48" s="161">
        <v>34</v>
      </c>
      <c r="B48" s="161">
        <v>35101</v>
      </c>
      <c r="C48" s="165" t="s">
        <v>166</v>
      </c>
      <c r="D48" s="161">
        <v>35</v>
      </c>
      <c r="E48" s="161">
        <v>3504</v>
      </c>
      <c r="F48" s="161">
        <v>12</v>
      </c>
      <c r="G48" s="163" t="s">
        <v>143</v>
      </c>
      <c r="H48" s="184">
        <v>24211.001332784712</v>
      </c>
      <c r="I48" s="164" t="s">
        <v>114</v>
      </c>
      <c r="J48" s="161">
        <v>3</v>
      </c>
      <c r="K48" s="161">
        <v>3</v>
      </c>
      <c r="L48" s="161">
        <v>3</v>
      </c>
      <c r="M48" s="161">
        <v>3</v>
      </c>
      <c r="N48" s="161" t="s">
        <v>115</v>
      </c>
      <c r="O48" s="161"/>
      <c r="P48" s="165" t="s">
        <v>144</v>
      </c>
    </row>
    <row r="49" spans="1:16" ht="42.75" x14ac:dyDescent="0.25">
      <c r="A49" s="161">
        <v>35</v>
      </c>
      <c r="B49" s="161">
        <v>35201</v>
      </c>
      <c r="C49" s="165" t="s">
        <v>167</v>
      </c>
      <c r="D49" s="161">
        <v>35</v>
      </c>
      <c r="E49" s="161">
        <v>3504</v>
      </c>
      <c r="F49" s="161">
        <v>12</v>
      </c>
      <c r="G49" s="163" t="s">
        <v>143</v>
      </c>
      <c r="H49" s="184">
        <v>9146.3782812742247</v>
      </c>
      <c r="I49" s="164" t="s">
        <v>114</v>
      </c>
      <c r="J49" s="161">
        <v>3</v>
      </c>
      <c r="K49" s="161">
        <v>3</v>
      </c>
      <c r="L49" s="161">
        <v>3</v>
      </c>
      <c r="M49" s="161">
        <v>3</v>
      </c>
      <c r="N49" s="161" t="s">
        <v>115</v>
      </c>
      <c r="O49" s="161"/>
      <c r="P49" s="165" t="s">
        <v>144</v>
      </c>
    </row>
    <row r="50" spans="1:16" ht="42.75" x14ac:dyDescent="0.25">
      <c r="A50" s="161">
        <v>36</v>
      </c>
      <c r="B50" s="161">
        <v>35302</v>
      </c>
      <c r="C50" s="165" t="s">
        <v>168</v>
      </c>
      <c r="D50" s="161">
        <v>35</v>
      </c>
      <c r="E50" s="161">
        <v>3504</v>
      </c>
      <c r="F50" s="161">
        <v>2</v>
      </c>
      <c r="G50" s="163" t="s">
        <v>143</v>
      </c>
      <c r="H50" s="184">
        <v>5514.7280813565176</v>
      </c>
      <c r="I50" s="164" t="s">
        <v>114</v>
      </c>
      <c r="J50" s="161">
        <v>1</v>
      </c>
      <c r="K50" s="161">
        <v>1</v>
      </c>
      <c r="L50" s="161"/>
      <c r="M50" s="161"/>
      <c r="N50" s="161" t="s">
        <v>115</v>
      </c>
      <c r="O50" s="161"/>
      <c r="P50" s="165" t="s">
        <v>144</v>
      </c>
    </row>
    <row r="51" spans="1:16" ht="42.75" x14ac:dyDescent="0.25">
      <c r="A51" s="161">
        <v>37</v>
      </c>
      <c r="B51" s="161">
        <v>35501</v>
      </c>
      <c r="C51" s="165" t="s">
        <v>169</v>
      </c>
      <c r="D51" s="161">
        <v>35</v>
      </c>
      <c r="E51" s="161">
        <v>3504</v>
      </c>
      <c r="F51" s="161">
        <v>12</v>
      </c>
      <c r="G51" s="163" t="s">
        <v>143</v>
      </c>
      <c r="H51" s="184">
        <v>112984.67288632863</v>
      </c>
      <c r="I51" s="164" t="s">
        <v>114</v>
      </c>
      <c r="J51" s="161">
        <v>3</v>
      </c>
      <c r="K51" s="161">
        <v>3</v>
      </c>
      <c r="L51" s="161">
        <v>3</v>
      </c>
      <c r="M51" s="161">
        <v>3</v>
      </c>
      <c r="N51" s="161" t="s">
        <v>115</v>
      </c>
      <c r="O51" s="161"/>
      <c r="P51" s="165" t="s">
        <v>144</v>
      </c>
    </row>
    <row r="52" spans="1:16" ht="42.75" x14ac:dyDescent="0.25">
      <c r="A52" s="161">
        <v>38</v>
      </c>
      <c r="B52" s="161">
        <v>35701</v>
      </c>
      <c r="C52" s="165" t="s">
        <v>170</v>
      </c>
      <c r="D52" s="161">
        <v>35</v>
      </c>
      <c r="E52" s="161">
        <v>3504</v>
      </c>
      <c r="F52" s="161">
        <v>12</v>
      </c>
      <c r="G52" s="163" t="s">
        <v>143</v>
      </c>
      <c r="H52" s="184">
        <v>316088.07295580039</v>
      </c>
      <c r="I52" s="164" t="s">
        <v>114</v>
      </c>
      <c r="J52" s="161">
        <v>3</v>
      </c>
      <c r="K52" s="161">
        <v>3</v>
      </c>
      <c r="L52" s="161">
        <v>3</v>
      </c>
      <c r="M52" s="161">
        <v>3</v>
      </c>
      <c r="N52" s="161" t="s">
        <v>115</v>
      </c>
      <c r="O52" s="161"/>
      <c r="P52" s="165" t="s">
        <v>144</v>
      </c>
    </row>
    <row r="53" spans="1:16" ht="42.75" x14ac:dyDescent="0.25">
      <c r="A53" s="161">
        <v>39</v>
      </c>
      <c r="B53" s="161">
        <v>35801</v>
      </c>
      <c r="C53" s="165" t="s">
        <v>171</v>
      </c>
      <c r="D53" s="161">
        <v>35</v>
      </c>
      <c r="E53" s="161">
        <v>3504</v>
      </c>
      <c r="F53" s="161">
        <v>12</v>
      </c>
      <c r="G53" s="163" t="s">
        <v>143</v>
      </c>
      <c r="H53" s="184">
        <v>2555605.696238386</v>
      </c>
      <c r="I53" s="164" t="s">
        <v>114</v>
      </c>
      <c r="J53" s="161">
        <v>3</v>
      </c>
      <c r="K53" s="161">
        <v>3</v>
      </c>
      <c r="L53" s="161">
        <v>3</v>
      </c>
      <c r="M53" s="161">
        <v>3</v>
      </c>
      <c r="N53" s="161"/>
      <c r="O53" s="161" t="s">
        <v>115</v>
      </c>
      <c r="P53" s="164" t="s">
        <v>172</v>
      </c>
    </row>
    <row r="54" spans="1:16" ht="42.75" x14ac:dyDescent="0.25">
      <c r="A54" s="161">
        <v>40</v>
      </c>
      <c r="B54" s="161">
        <v>35901</v>
      </c>
      <c r="C54" s="165" t="s">
        <v>173</v>
      </c>
      <c r="D54" s="161">
        <v>35</v>
      </c>
      <c r="E54" s="161">
        <v>3504</v>
      </c>
      <c r="F54" s="161">
        <v>12</v>
      </c>
      <c r="G54" s="163" t="s">
        <v>143</v>
      </c>
      <c r="H54" s="184">
        <v>949609.27449700027</v>
      </c>
      <c r="I54" s="164" t="s">
        <v>114</v>
      </c>
      <c r="J54" s="161">
        <v>3</v>
      </c>
      <c r="K54" s="161">
        <v>3</v>
      </c>
      <c r="L54" s="161">
        <v>3</v>
      </c>
      <c r="M54" s="161">
        <v>3</v>
      </c>
      <c r="N54" s="161"/>
      <c r="O54" s="161" t="s">
        <v>115</v>
      </c>
      <c r="P54" s="164" t="s">
        <v>172</v>
      </c>
    </row>
    <row r="55" spans="1:16" ht="57" x14ac:dyDescent="0.25">
      <c r="A55" s="161">
        <v>41</v>
      </c>
      <c r="B55" s="161">
        <v>36201</v>
      </c>
      <c r="C55" s="165" t="s">
        <v>174</v>
      </c>
      <c r="D55" s="161">
        <v>35</v>
      </c>
      <c r="E55" s="161">
        <v>3504</v>
      </c>
      <c r="F55" s="161">
        <v>12</v>
      </c>
      <c r="G55" s="163" t="s">
        <v>143</v>
      </c>
      <c r="H55" s="184">
        <v>160062</v>
      </c>
      <c r="I55" s="164" t="s">
        <v>175</v>
      </c>
      <c r="J55" s="161">
        <v>3</v>
      </c>
      <c r="K55" s="161">
        <v>3</v>
      </c>
      <c r="L55" s="161">
        <v>3</v>
      </c>
      <c r="M55" s="161">
        <v>3</v>
      </c>
      <c r="N55" s="161" t="s">
        <v>115</v>
      </c>
      <c r="O55" s="161"/>
      <c r="P55" s="165" t="s">
        <v>176</v>
      </c>
    </row>
    <row r="56" spans="1:16" ht="42.75" x14ac:dyDescent="0.25">
      <c r="A56" s="161">
        <v>42</v>
      </c>
      <c r="B56" s="161">
        <v>37101</v>
      </c>
      <c r="C56" s="165" t="s">
        <v>177</v>
      </c>
      <c r="D56" s="161">
        <v>35</v>
      </c>
      <c r="E56" s="161">
        <v>3504</v>
      </c>
      <c r="F56" s="161">
        <v>12</v>
      </c>
      <c r="G56" s="163" t="s">
        <v>143</v>
      </c>
      <c r="H56" s="184">
        <v>516501.36176607374</v>
      </c>
      <c r="I56" s="164" t="s">
        <v>114</v>
      </c>
      <c r="J56" s="161">
        <v>3</v>
      </c>
      <c r="K56" s="161">
        <v>3</v>
      </c>
      <c r="L56" s="161">
        <v>3</v>
      </c>
      <c r="M56" s="161">
        <v>3</v>
      </c>
      <c r="N56" s="161" t="s">
        <v>115</v>
      </c>
      <c r="O56" s="161"/>
      <c r="P56" s="165" t="s">
        <v>144</v>
      </c>
    </row>
    <row r="57" spans="1:16" ht="42.75" x14ac:dyDescent="0.25">
      <c r="A57" s="161">
        <v>43</v>
      </c>
      <c r="B57" s="161">
        <v>37201</v>
      </c>
      <c r="C57" s="165" t="s">
        <v>178</v>
      </c>
      <c r="D57" s="161">
        <v>35</v>
      </c>
      <c r="E57" s="161">
        <v>3504</v>
      </c>
      <c r="F57" s="161">
        <v>12</v>
      </c>
      <c r="G57" s="163" t="s">
        <v>143</v>
      </c>
      <c r="H57" s="184">
        <v>51112.11392476772</v>
      </c>
      <c r="I57" s="164" t="s">
        <v>114</v>
      </c>
      <c r="J57" s="161">
        <v>3</v>
      </c>
      <c r="K57" s="161">
        <v>3</v>
      </c>
      <c r="L57" s="161">
        <v>3</v>
      </c>
      <c r="M57" s="161">
        <v>3</v>
      </c>
      <c r="N57" s="161" t="s">
        <v>115</v>
      </c>
      <c r="O57" s="161"/>
      <c r="P57" s="165" t="s">
        <v>144</v>
      </c>
    </row>
    <row r="58" spans="1:16" ht="42.75" x14ac:dyDescent="0.25">
      <c r="A58" s="161">
        <v>44</v>
      </c>
      <c r="B58" s="161">
        <v>37501</v>
      </c>
      <c r="C58" s="165" t="s">
        <v>179</v>
      </c>
      <c r="D58" s="161">
        <v>35</v>
      </c>
      <c r="E58" s="161">
        <v>3504</v>
      </c>
      <c r="F58" s="161">
        <v>12</v>
      </c>
      <c r="G58" s="163" t="s">
        <v>143</v>
      </c>
      <c r="H58" s="184">
        <v>351059.51932537829</v>
      </c>
      <c r="I58" s="164" t="s">
        <v>114</v>
      </c>
      <c r="J58" s="161">
        <v>3</v>
      </c>
      <c r="K58" s="161">
        <v>3</v>
      </c>
      <c r="L58" s="161">
        <v>3</v>
      </c>
      <c r="M58" s="161">
        <v>3</v>
      </c>
      <c r="N58" s="161" t="s">
        <v>115</v>
      </c>
      <c r="O58" s="161"/>
      <c r="P58" s="165" t="s">
        <v>144</v>
      </c>
    </row>
    <row r="59" spans="1:16" ht="42.75" x14ac:dyDescent="0.25">
      <c r="A59" s="161">
        <v>45</v>
      </c>
      <c r="B59" s="161">
        <v>37502</v>
      </c>
      <c r="C59" s="165" t="s">
        <v>180</v>
      </c>
      <c r="D59" s="161">
        <v>35</v>
      </c>
      <c r="E59" s="161">
        <v>3504</v>
      </c>
      <c r="F59" s="161">
        <v>12</v>
      </c>
      <c r="G59" s="163" t="s">
        <v>143</v>
      </c>
      <c r="H59" s="184">
        <v>56492.336443164313</v>
      </c>
      <c r="I59" s="164" t="s">
        <v>114</v>
      </c>
      <c r="J59" s="161">
        <v>3</v>
      </c>
      <c r="K59" s="161">
        <v>3</v>
      </c>
      <c r="L59" s="161">
        <v>3</v>
      </c>
      <c r="M59" s="161">
        <v>3</v>
      </c>
      <c r="N59" s="161" t="s">
        <v>115</v>
      </c>
      <c r="O59" s="161"/>
      <c r="P59" s="165" t="s">
        <v>144</v>
      </c>
    </row>
    <row r="60" spans="1:16" ht="42.75" x14ac:dyDescent="0.25">
      <c r="A60" s="161">
        <v>46</v>
      </c>
      <c r="B60" s="161">
        <v>38101</v>
      </c>
      <c r="C60" s="165" t="s">
        <v>181</v>
      </c>
      <c r="D60" s="161">
        <v>35</v>
      </c>
      <c r="E60" s="161">
        <v>3504</v>
      </c>
      <c r="F60" s="161">
        <v>4</v>
      </c>
      <c r="G60" s="163" t="s">
        <v>143</v>
      </c>
      <c r="H60" s="184">
        <v>39006.613258375364</v>
      </c>
      <c r="I60" s="164" t="s">
        <v>114</v>
      </c>
      <c r="J60" s="161">
        <v>1</v>
      </c>
      <c r="K60" s="161">
        <v>1</v>
      </c>
      <c r="L60" s="161">
        <v>1</v>
      </c>
      <c r="M60" s="161">
        <v>1</v>
      </c>
      <c r="N60" s="161" t="s">
        <v>115</v>
      </c>
      <c r="O60" s="161"/>
      <c r="P60" s="165" t="s">
        <v>144</v>
      </c>
    </row>
    <row r="61" spans="1:16" ht="42.75" x14ac:dyDescent="0.25">
      <c r="A61" s="161">
        <v>47</v>
      </c>
      <c r="B61" s="161">
        <v>38301</v>
      </c>
      <c r="C61" s="165" t="s">
        <v>182</v>
      </c>
      <c r="D61" s="161">
        <v>35</v>
      </c>
      <c r="E61" s="161">
        <v>3504</v>
      </c>
      <c r="F61" s="161">
        <v>12</v>
      </c>
      <c r="G61" s="163" t="s">
        <v>143</v>
      </c>
      <c r="H61" s="184">
        <v>466734.30347090529</v>
      </c>
      <c r="I61" s="164" t="s">
        <v>114</v>
      </c>
      <c r="J61" s="161">
        <v>3</v>
      </c>
      <c r="K61" s="161">
        <v>3</v>
      </c>
      <c r="L61" s="161">
        <v>3</v>
      </c>
      <c r="M61" s="161">
        <v>3</v>
      </c>
      <c r="N61" s="161" t="s">
        <v>115</v>
      </c>
      <c r="O61" s="161"/>
      <c r="P61" s="165" t="s">
        <v>183</v>
      </c>
    </row>
    <row r="62" spans="1:16" ht="28.5" x14ac:dyDescent="0.25">
      <c r="A62" s="161">
        <v>48</v>
      </c>
      <c r="B62" s="161">
        <v>39201</v>
      </c>
      <c r="C62" s="165" t="s">
        <v>184</v>
      </c>
      <c r="D62" s="161">
        <v>35</v>
      </c>
      <c r="E62" s="161">
        <v>3504</v>
      </c>
      <c r="F62" s="161">
        <v>12</v>
      </c>
      <c r="G62" s="163" t="s">
        <v>143</v>
      </c>
      <c r="H62" s="184">
        <v>1479.5611925590656</v>
      </c>
      <c r="I62" s="164" t="s">
        <v>152</v>
      </c>
      <c r="J62" s="161">
        <v>3</v>
      </c>
      <c r="K62" s="161">
        <v>3</v>
      </c>
      <c r="L62" s="161">
        <v>3</v>
      </c>
      <c r="M62" s="161">
        <v>3</v>
      </c>
      <c r="N62" s="161" t="s">
        <v>115</v>
      </c>
      <c r="O62" s="161"/>
      <c r="P62" s="165" t="s">
        <v>144</v>
      </c>
    </row>
    <row r="63" spans="1:16" ht="28.5" x14ac:dyDescent="0.25">
      <c r="A63" s="161">
        <v>49</v>
      </c>
      <c r="B63" s="161">
        <v>39401</v>
      </c>
      <c r="C63" s="165" t="s">
        <v>220</v>
      </c>
      <c r="D63" s="161">
        <v>35</v>
      </c>
      <c r="E63" s="161">
        <v>3504</v>
      </c>
      <c r="F63" s="161">
        <v>12</v>
      </c>
      <c r="G63" s="163" t="s">
        <v>143</v>
      </c>
      <c r="H63" s="184">
        <v>43042</v>
      </c>
      <c r="I63" s="164" t="s">
        <v>152</v>
      </c>
      <c r="J63" s="161">
        <v>3</v>
      </c>
      <c r="K63" s="161">
        <v>3</v>
      </c>
      <c r="L63" s="161">
        <v>3</v>
      </c>
      <c r="M63" s="161">
        <v>3</v>
      </c>
      <c r="N63" s="161" t="s">
        <v>222</v>
      </c>
      <c r="O63" s="161"/>
      <c r="P63" s="165" t="s">
        <v>223</v>
      </c>
    </row>
    <row r="64" spans="1:16" ht="42.75" x14ac:dyDescent="0.25">
      <c r="A64" s="161">
        <v>50</v>
      </c>
      <c r="B64" s="161">
        <v>51901</v>
      </c>
      <c r="C64" s="165" t="s">
        <v>185</v>
      </c>
      <c r="D64" s="161">
        <v>35</v>
      </c>
      <c r="E64" s="161">
        <v>3504</v>
      </c>
      <c r="F64" s="161">
        <v>1</v>
      </c>
      <c r="G64" s="163" t="s">
        <v>113</v>
      </c>
      <c r="H64" s="184">
        <v>13668</v>
      </c>
      <c r="I64" s="164" t="s">
        <v>114</v>
      </c>
      <c r="J64" s="161">
        <v>1</v>
      </c>
      <c r="K64" s="161">
        <v>1</v>
      </c>
      <c r="L64" s="161">
        <v>1</v>
      </c>
      <c r="M64" s="161">
        <v>1</v>
      </c>
      <c r="N64" s="161"/>
      <c r="O64" s="161" t="s">
        <v>115</v>
      </c>
      <c r="P64" s="165" t="s">
        <v>118</v>
      </c>
    </row>
    <row r="65" spans="1:16" ht="59.25" customHeight="1" x14ac:dyDescent="0.25">
      <c r="A65" s="161">
        <v>51</v>
      </c>
      <c r="B65" s="161">
        <v>59101</v>
      </c>
      <c r="C65" s="165" t="s">
        <v>85</v>
      </c>
      <c r="D65" s="161">
        <v>35</v>
      </c>
      <c r="E65" s="161">
        <v>3504</v>
      </c>
      <c r="F65" s="161">
        <v>1</v>
      </c>
      <c r="G65" s="163" t="s">
        <v>113</v>
      </c>
      <c r="H65" s="184">
        <v>109345</v>
      </c>
      <c r="I65" s="164" t="s">
        <v>114</v>
      </c>
      <c r="J65" s="161">
        <v>1</v>
      </c>
      <c r="K65" s="161">
        <v>1</v>
      </c>
      <c r="L65" s="161">
        <v>1</v>
      </c>
      <c r="M65" s="161">
        <v>1</v>
      </c>
      <c r="N65" s="161"/>
      <c r="O65" s="161" t="s">
        <v>115</v>
      </c>
      <c r="P65" s="165" t="s">
        <v>186</v>
      </c>
    </row>
    <row r="66" spans="1:16" ht="42.75" x14ac:dyDescent="0.25">
      <c r="A66" s="161">
        <v>52</v>
      </c>
      <c r="B66" s="161">
        <v>51101</v>
      </c>
      <c r="C66" s="165" t="s">
        <v>187</v>
      </c>
      <c r="D66" s="161">
        <v>35</v>
      </c>
      <c r="E66" s="161">
        <v>3504</v>
      </c>
      <c r="F66" s="161">
        <v>1</v>
      </c>
      <c r="G66" s="163" t="s">
        <v>113</v>
      </c>
      <c r="H66" s="184">
        <v>30753</v>
      </c>
      <c r="I66" s="164" t="s">
        <v>114</v>
      </c>
      <c r="J66" s="161">
        <v>1</v>
      </c>
      <c r="K66" s="161">
        <v>1</v>
      </c>
      <c r="L66" s="161">
        <v>1</v>
      </c>
      <c r="M66" s="161">
        <v>1</v>
      </c>
      <c r="N66" s="161"/>
      <c r="O66" s="161" t="s">
        <v>115</v>
      </c>
      <c r="P66" s="165" t="s">
        <v>188</v>
      </c>
    </row>
    <row r="67" spans="1:16" ht="57" x14ac:dyDescent="0.25">
      <c r="A67" s="161">
        <v>53</v>
      </c>
      <c r="B67" s="161">
        <v>51501</v>
      </c>
      <c r="C67" s="165" t="s">
        <v>189</v>
      </c>
      <c r="D67" s="161">
        <v>35</v>
      </c>
      <c r="E67" s="161">
        <v>3504</v>
      </c>
      <c r="F67" s="161">
        <v>1</v>
      </c>
      <c r="G67" s="163" t="s">
        <v>113</v>
      </c>
      <c r="H67" s="184">
        <v>341703</v>
      </c>
      <c r="I67" s="164" t="s">
        <v>114</v>
      </c>
      <c r="J67" s="161">
        <v>1</v>
      </c>
      <c r="K67" s="161">
        <v>1</v>
      </c>
      <c r="L67" s="161">
        <v>1</v>
      </c>
      <c r="M67" s="161">
        <v>1</v>
      </c>
      <c r="N67" s="161"/>
      <c r="O67" s="161" t="s">
        <v>115</v>
      </c>
      <c r="P67" s="165" t="s">
        <v>190</v>
      </c>
    </row>
    <row r="68" spans="1:16" ht="42.75" x14ac:dyDescent="0.25">
      <c r="A68" s="161">
        <v>54</v>
      </c>
      <c r="B68" s="161">
        <v>51902</v>
      </c>
      <c r="C68" s="165" t="s">
        <v>191</v>
      </c>
      <c r="D68" s="161">
        <v>35</v>
      </c>
      <c r="E68" s="161">
        <v>3504</v>
      </c>
      <c r="F68" s="161">
        <v>1</v>
      </c>
      <c r="G68" s="163" t="s">
        <v>113</v>
      </c>
      <c r="H68" s="184">
        <v>54672</v>
      </c>
      <c r="I68" s="164" t="s">
        <v>114</v>
      </c>
      <c r="J68" s="161">
        <v>1</v>
      </c>
      <c r="K68" s="161">
        <v>1</v>
      </c>
      <c r="L68" s="161">
        <v>1</v>
      </c>
      <c r="M68" s="161">
        <v>1</v>
      </c>
      <c r="N68" s="161"/>
      <c r="O68" s="161" t="s">
        <v>115</v>
      </c>
      <c r="P68" s="165" t="s">
        <v>192</v>
      </c>
    </row>
    <row r="69" spans="1:16" ht="71.25" x14ac:dyDescent="0.25">
      <c r="A69" s="161">
        <v>55</v>
      </c>
      <c r="B69" s="161">
        <v>52101</v>
      </c>
      <c r="C69" s="165" t="s">
        <v>193</v>
      </c>
      <c r="D69" s="161">
        <v>35</v>
      </c>
      <c r="E69" s="161">
        <v>3504</v>
      </c>
      <c r="F69" s="161">
        <v>1</v>
      </c>
      <c r="G69" s="163" t="s">
        <v>113</v>
      </c>
      <c r="H69" s="184">
        <v>102511</v>
      </c>
      <c r="I69" s="164" t="s">
        <v>114</v>
      </c>
      <c r="J69" s="161">
        <v>1</v>
      </c>
      <c r="K69" s="161">
        <v>1</v>
      </c>
      <c r="L69" s="161">
        <v>1</v>
      </c>
      <c r="M69" s="161">
        <v>1</v>
      </c>
      <c r="N69" s="161"/>
      <c r="O69" s="161" t="s">
        <v>115</v>
      </c>
      <c r="P69" s="165" t="s">
        <v>194</v>
      </c>
    </row>
    <row r="70" spans="1:16" ht="57" x14ac:dyDescent="0.25">
      <c r="A70" s="161">
        <v>56</v>
      </c>
      <c r="B70" s="161">
        <v>52301</v>
      </c>
      <c r="C70" s="165" t="s">
        <v>81</v>
      </c>
      <c r="D70" s="161">
        <v>35</v>
      </c>
      <c r="E70" s="161">
        <v>3504</v>
      </c>
      <c r="F70" s="161">
        <v>1</v>
      </c>
      <c r="G70" s="163" t="s">
        <v>113</v>
      </c>
      <c r="H70" s="184">
        <v>20502</v>
      </c>
      <c r="I70" s="164" t="s">
        <v>114</v>
      </c>
      <c r="J70" s="161">
        <v>1</v>
      </c>
      <c r="K70" s="161">
        <v>1</v>
      </c>
      <c r="L70" s="161">
        <v>1</v>
      </c>
      <c r="M70" s="161">
        <v>1</v>
      </c>
      <c r="N70" s="161"/>
      <c r="O70" s="161" t="s">
        <v>115</v>
      </c>
      <c r="P70" s="165" t="s">
        <v>195</v>
      </c>
    </row>
    <row r="71" spans="1:16" ht="42.75" x14ac:dyDescent="0.25">
      <c r="A71" s="161">
        <v>57</v>
      </c>
      <c r="B71" s="161">
        <v>56501</v>
      </c>
      <c r="C71" s="165" t="s">
        <v>196</v>
      </c>
      <c r="D71" s="161">
        <v>35</v>
      </c>
      <c r="E71" s="161">
        <v>3504</v>
      </c>
      <c r="F71" s="161">
        <v>1</v>
      </c>
      <c r="G71" s="163" t="s">
        <v>113</v>
      </c>
      <c r="H71" s="184">
        <v>3417</v>
      </c>
      <c r="I71" s="164" t="s">
        <v>114</v>
      </c>
      <c r="J71" s="161">
        <v>1</v>
      </c>
      <c r="K71" s="161"/>
      <c r="L71" s="161">
        <v>1</v>
      </c>
      <c r="M71" s="161"/>
      <c r="N71" s="161"/>
      <c r="O71" s="161" t="s">
        <v>115</v>
      </c>
      <c r="P71" s="165" t="s">
        <v>118</v>
      </c>
    </row>
    <row r="72" spans="1:16" ht="42.75" x14ac:dyDescent="0.25">
      <c r="A72" s="161">
        <v>58</v>
      </c>
      <c r="B72" s="161">
        <v>56601</v>
      </c>
      <c r="C72" s="165" t="s">
        <v>221</v>
      </c>
      <c r="D72" s="161">
        <v>35</v>
      </c>
      <c r="E72" s="161">
        <v>3504</v>
      </c>
      <c r="F72" s="161">
        <v>1</v>
      </c>
      <c r="G72" s="163" t="s">
        <v>113</v>
      </c>
      <c r="H72" s="184">
        <v>3417</v>
      </c>
      <c r="I72" s="164" t="s">
        <v>114</v>
      </c>
      <c r="J72" s="161"/>
      <c r="K72" s="161"/>
      <c r="L72" s="161">
        <v>1</v>
      </c>
      <c r="M72" s="161"/>
      <c r="N72" s="161"/>
      <c r="O72" s="161" t="s">
        <v>222</v>
      </c>
      <c r="P72" s="165" t="s">
        <v>118</v>
      </c>
    </row>
    <row r="73" spans="1:16" ht="42.75" x14ac:dyDescent="0.25">
      <c r="A73" s="161">
        <v>59</v>
      </c>
      <c r="B73" s="161">
        <v>54101</v>
      </c>
      <c r="C73" s="165" t="s">
        <v>197</v>
      </c>
      <c r="D73" s="161">
        <v>35</v>
      </c>
      <c r="E73" s="161">
        <v>3504</v>
      </c>
      <c r="F73" s="161">
        <v>1</v>
      </c>
      <c r="G73" s="163" t="s">
        <v>113</v>
      </c>
      <c r="H73" s="184">
        <v>3417</v>
      </c>
      <c r="I73" s="164" t="s">
        <v>114</v>
      </c>
      <c r="J73" s="161"/>
      <c r="K73" s="161">
        <v>1</v>
      </c>
      <c r="L73" s="161"/>
      <c r="M73" s="161">
        <v>1</v>
      </c>
      <c r="N73" s="161"/>
      <c r="O73" s="161" t="s">
        <v>115</v>
      </c>
      <c r="P73" s="165" t="s">
        <v>198</v>
      </c>
    </row>
  </sheetData>
  <mergeCells count="19">
    <mergeCell ref="A10:A12"/>
    <mergeCell ref="B10:B12"/>
    <mergeCell ref="C10:C12"/>
    <mergeCell ref="D10:D12"/>
    <mergeCell ref="E10:E12"/>
    <mergeCell ref="A1:P1"/>
    <mergeCell ref="A2:P2"/>
    <mergeCell ref="A3:P3"/>
    <mergeCell ref="A4:P4"/>
    <mergeCell ref="A6:P6"/>
    <mergeCell ref="P10:P12"/>
    <mergeCell ref="J11:M11"/>
    <mergeCell ref="N11:O11"/>
    <mergeCell ref="F10:F12"/>
    <mergeCell ref="G10:G12"/>
    <mergeCell ref="H10:H12"/>
    <mergeCell ref="I10:I12"/>
    <mergeCell ref="J10:M10"/>
    <mergeCell ref="N10:O10"/>
  </mergeCells>
  <printOptions horizontalCentered="1"/>
  <pageMargins left="0.70866141732283472" right="0.70866141732283472" top="0.74803149606299213" bottom="0.74803149606299213" header="0.31496062992125984" footer="0.31496062992125984"/>
  <pageSetup paperSize="5" scale="49"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view="pageBreakPreview" topLeftCell="B55" zoomScale="60" zoomScaleNormal="100" workbookViewId="0">
      <selection activeCell="C74" sqref="C74"/>
    </sheetView>
  </sheetViews>
  <sheetFormatPr baseColWidth="10" defaultRowHeight="14.25" x14ac:dyDescent="0.2"/>
  <cols>
    <col min="1" max="1" width="18.85546875" style="166" customWidth="1"/>
    <col min="2" max="2" width="37" style="166" customWidth="1"/>
    <col min="3" max="3" width="14.7109375" style="166" customWidth="1"/>
    <col min="4" max="11" width="13.140625" style="166" bestFit="1" customWidth="1"/>
    <col min="12" max="12" width="15.140625" style="166" bestFit="1" customWidth="1"/>
    <col min="13" max="13" width="13.140625" style="166" bestFit="1" customWidth="1"/>
    <col min="14" max="14" width="14" style="166" bestFit="1" customWidth="1"/>
    <col min="15" max="16" width="13.140625" style="166" bestFit="1" customWidth="1"/>
    <col min="17" max="16384" width="11.42578125" style="166"/>
  </cols>
  <sheetData>
    <row r="1" spans="1:16" x14ac:dyDescent="0.2">
      <c r="A1" s="198" t="s">
        <v>87</v>
      </c>
      <c r="B1" s="198"/>
      <c r="C1" s="198"/>
      <c r="D1" s="198"/>
      <c r="E1" s="198"/>
      <c r="F1" s="198"/>
      <c r="G1" s="198"/>
      <c r="H1" s="198"/>
      <c r="I1" s="198"/>
      <c r="J1" s="198"/>
      <c r="K1" s="198"/>
      <c r="L1" s="198"/>
      <c r="M1" s="198"/>
      <c r="N1" s="198"/>
      <c r="O1" s="198"/>
      <c r="P1" s="198"/>
    </row>
    <row r="2" spans="1:16" x14ac:dyDescent="0.2">
      <c r="A2" s="198" t="s">
        <v>88</v>
      </c>
      <c r="B2" s="198"/>
      <c r="C2" s="198"/>
      <c r="D2" s="198"/>
      <c r="E2" s="198"/>
      <c r="F2" s="198"/>
      <c r="G2" s="198"/>
      <c r="H2" s="198"/>
      <c r="I2" s="198"/>
      <c r="J2" s="198"/>
      <c r="K2" s="198"/>
      <c r="L2" s="198"/>
      <c r="M2" s="198"/>
      <c r="N2" s="198"/>
      <c r="O2" s="198"/>
      <c r="P2" s="198"/>
    </row>
    <row r="3" spans="1:16" x14ac:dyDescent="0.2">
      <c r="A3" s="198" t="s">
        <v>89</v>
      </c>
      <c r="B3" s="198"/>
      <c r="C3" s="198"/>
      <c r="D3" s="198"/>
      <c r="E3" s="198"/>
      <c r="F3" s="198"/>
      <c r="G3" s="198"/>
      <c r="H3" s="198"/>
      <c r="I3" s="198"/>
      <c r="J3" s="198"/>
      <c r="K3" s="198"/>
      <c r="L3" s="198"/>
      <c r="M3" s="198"/>
      <c r="N3" s="198"/>
      <c r="O3" s="198"/>
      <c r="P3" s="198"/>
    </row>
    <row r="4" spans="1:16" x14ac:dyDescent="0.2">
      <c r="A4" s="198" t="s">
        <v>90</v>
      </c>
      <c r="B4" s="198"/>
      <c r="C4" s="198"/>
      <c r="D4" s="198"/>
      <c r="E4" s="198"/>
      <c r="F4" s="198"/>
      <c r="G4" s="198"/>
      <c r="H4" s="198"/>
      <c r="I4" s="198"/>
      <c r="J4" s="198"/>
      <c r="K4" s="198"/>
      <c r="L4" s="198"/>
      <c r="M4" s="198"/>
      <c r="N4" s="198"/>
      <c r="O4" s="198"/>
      <c r="P4" s="198"/>
    </row>
    <row r="6" spans="1:16" x14ac:dyDescent="0.2">
      <c r="A6" s="198" t="s">
        <v>199</v>
      </c>
      <c r="B6" s="198"/>
      <c r="C6" s="198"/>
      <c r="D6" s="198"/>
      <c r="E6" s="198"/>
      <c r="F6" s="198"/>
      <c r="G6" s="198"/>
      <c r="H6" s="198"/>
      <c r="I6" s="198"/>
      <c r="J6" s="198"/>
      <c r="K6" s="198"/>
      <c r="L6" s="198"/>
      <c r="M6" s="198"/>
      <c r="N6" s="198"/>
      <c r="O6" s="198"/>
    </row>
    <row r="8" spans="1:16" ht="30" x14ac:dyDescent="0.2">
      <c r="A8" s="167" t="s">
        <v>200</v>
      </c>
      <c r="B8" s="167" t="s">
        <v>201</v>
      </c>
      <c r="C8" s="167" t="s">
        <v>202</v>
      </c>
      <c r="D8" s="160" t="s">
        <v>203</v>
      </c>
      <c r="E8" s="160" t="s">
        <v>204</v>
      </c>
      <c r="F8" s="160" t="s">
        <v>205</v>
      </c>
      <c r="G8" s="160" t="s">
        <v>206</v>
      </c>
      <c r="H8" s="160" t="s">
        <v>207</v>
      </c>
      <c r="I8" s="160" t="s">
        <v>208</v>
      </c>
      <c r="J8" s="160" t="s">
        <v>209</v>
      </c>
      <c r="K8" s="160" t="s">
        <v>210</v>
      </c>
      <c r="L8" s="160" t="s">
        <v>211</v>
      </c>
      <c r="M8" s="160" t="s">
        <v>212</v>
      </c>
      <c r="N8" s="160" t="s">
        <v>213</v>
      </c>
      <c r="O8" s="160" t="s">
        <v>214</v>
      </c>
    </row>
    <row r="9" spans="1:16" ht="15" x14ac:dyDescent="0.2">
      <c r="A9" s="168">
        <v>2000</v>
      </c>
      <c r="B9" s="168" t="s">
        <v>20</v>
      </c>
      <c r="C9" s="169">
        <f>SUM(C10:C29)</f>
        <v>1780357.9000000001</v>
      </c>
      <c r="D9" s="169">
        <f t="shared" ref="D9:O9" si="0">SUM(D10:D29)</f>
        <v>148363.15833333335</v>
      </c>
      <c r="E9" s="169">
        <f t="shared" si="0"/>
        <v>148362.9425</v>
      </c>
      <c r="F9" s="169">
        <f t="shared" si="0"/>
        <v>148362.9425</v>
      </c>
      <c r="G9" s="169">
        <f t="shared" si="0"/>
        <v>148362.9425</v>
      </c>
      <c r="H9" s="169">
        <f t="shared" si="0"/>
        <v>148362.9425</v>
      </c>
      <c r="I9" s="169">
        <f t="shared" si="0"/>
        <v>148362.9425</v>
      </c>
      <c r="J9" s="169">
        <f t="shared" si="0"/>
        <v>148362.9425</v>
      </c>
      <c r="K9" s="169">
        <f t="shared" si="0"/>
        <v>148362.9425</v>
      </c>
      <c r="L9" s="169">
        <f t="shared" si="0"/>
        <v>148362.9425</v>
      </c>
      <c r="M9" s="169">
        <f t="shared" si="0"/>
        <v>148362.9425</v>
      </c>
      <c r="N9" s="169">
        <f t="shared" si="0"/>
        <v>148362.9425</v>
      </c>
      <c r="O9" s="169">
        <f t="shared" si="0"/>
        <v>148362.9425</v>
      </c>
      <c r="P9" s="170"/>
    </row>
    <row r="10" spans="1:16" ht="25.5" x14ac:dyDescent="0.2">
      <c r="A10" s="171">
        <v>21101</v>
      </c>
      <c r="B10" s="172" t="s">
        <v>112</v>
      </c>
      <c r="C10" s="184">
        <v>142226.59</v>
      </c>
      <c r="D10" s="173">
        <f>+C10/12</f>
        <v>11852.215833333334</v>
      </c>
      <c r="E10" s="173">
        <v>11852</v>
      </c>
      <c r="F10" s="173">
        <v>11852</v>
      </c>
      <c r="G10" s="173">
        <v>11852</v>
      </c>
      <c r="H10" s="173">
        <v>11852</v>
      </c>
      <c r="I10" s="173">
        <v>11852</v>
      </c>
      <c r="J10" s="173">
        <v>11852</v>
      </c>
      <c r="K10" s="173">
        <v>11852</v>
      </c>
      <c r="L10" s="173">
        <v>11852</v>
      </c>
      <c r="M10" s="173">
        <v>11852</v>
      </c>
      <c r="N10" s="173">
        <v>11852</v>
      </c>
      <c r="O10" s="173">
        <v>11852</v>
      </c>
      <c r="P10" s="170"/>
    </row>
    <row r="11" spans="1:16" ht="25.5" x14ac:dyDescent="0.2">
      <c r="A11" s="174">
        <v>21201</v>
      </c>
      <c r="B11" s="172" t="s">
        <v>117</v>
      </c>
      <c r="C11" s="184">
        <v>58312.901900000012</v>
      </c>
      <c r="D11" s="173">
        <f>+C11/12</f>
        <v>4859.4084916666679</v>
      </c>
      <c r="E11" s="173">
        <v>4859.4084916666679</v>
      </c>
      <c r="F11" s="173">
        <v>4859.4084916666679</v>
      </c>
      <c r="G11" s="173">
        <v>4859.4084916666679</v>
      </c>
      <c r="H11" s="173">
        <v>4859.4084916666679</v>
      </c>
      <c r="I11" s="173">
        <v>4859.4084916666679</v>
      </c>
      <c r="J11" s="173">
        <v>4859.4084916666679</v>
      </c>
      <c r="K11" s="173">
        <v>4859.4084916666679</v>
      </c>
      <c r="L11" s="173">
        <v>4859.4084916666679</v>
      </c>
      <c r="M11" s="173">
        <v>4859.4084916666679</v>
      </c>
      <c r="N11" s="173">
        <v>4859.4084916666679</v>
      </c>
      <c r="O11" s="173">
        <v>4859.4084916666679</v>
      </c>
      <c r="P11" s="170"/>
    </row>
    <row r="12" spans="1:16" x14ac:dyDescent="0.2">
      <c r="A12" s="174">
        <v>21501</v>
      </c>
      <c r="B12" s="175" t="s">
        <v>119</v>
      </c>
      <c r="C12" s="184">
        <v>158724.87444000001</v>
      </c>
      <c r="D12" s="173">
        <f>+C12/12</f>
        <v>13227.072870000002</v>
      </c>
      <c r="E12" s="173">
        <v>13227.072870000002</v>
      </c>
      <c r="F12" s="173">
        <v>13227.072870000002</v>
      </c>
      <c r="G12" s="173">
        <v>13227.072870000002</v>
      </c>
      <c r="H12" s="173">
        <v>13227.072870000002</v>
      </c>
      <c r="I12" s="173">
        <v>13227.072870000002</v>
      </c>
      <c r="J12" s="173">
        <v>13227.072870000002</v>
      </c>
      <c r="K12" s="173">
        <v>13227.072870000002</v>
      </c>
      <c r="L12" s="173">
        <v>13227.072870000002</v>
      </c>
      <c r="M12" s="173">
        <v>13227.072870000002</v>
      </c>
      <c r="N12" s="173">
        <v>13227.072870000002</v>
      </c>
      <c r="O12" s="173">
        <v>13227.072870000002</v>
      </c>
      <c r="P12" s="170"/>
    </row>
    <row r="13" spans="1:16" x14ac:dyDescent="0.2">
      <c r="A13" s="174">
        <v>21601</v>
      </c>
      <c r="B13" s="175" t="s">
        <v>120</v>
      </c>
      <c r="C13" s="184">
        <v>371574.27831000008</v>
      </c>
      <c r="D13" s="173">
        <f t="shared" ref="D13:D29" si="1">+C13/12</f>
        <v>30964.523192500008</v>
      </c>
      <c r="E13" s="173">
        <v>30964.523192500008</v>
      </c>
      <c r="F13" s="173">
        <v>30964.523192500008</v>
      </c>
      <c r="G13" s="173">
        <v>30964.523192500008</v>
      </c>
      <c r="H13" s="173">
        <v>30964.523192500008</v>
      </c>
      <c r="I13" s="173">
        <v>30964.523192500008</v>
      </c>
      <c r="J13" s="173">
        <v>30964.523192500008</v>
      </c>
      <c r="K13" s="173">
        <v>30964.523192500008</v>
      </c>
      <c r="L13" s="173">
        <v>30964.523192500008</v>
      </c>
      <c r="M13" s="173">
        <v>30964.523192500008</v>
      </c>
      <c r="N13" s="173">
        <v>30964.523192500008</v>
      </c>
      <c r="O13" s="173">
        <v>30964.523192500008</v>
      </c>
      <c r="P13" s="170"/>
    </row>
    <row r="14" spans="1:16" x14ac:dyDescent="0.2">
      <c r="A14" s="174">
        <v>21701</v>
      </c>
      <c r="B14" s="175" t="s">
        <v>224</v>
      </c>
      <c r="C14" s="184">
        <v>2133.39885</v>
      </c>
      <c r="D14" s="173">
        <f t="shared" si="1"/>
        <v>177.78323750000001</v>
      </c>
      <c r="E14" s="173">
        <v>177.78323750000001</v>
      </c>
      <c r="F14" s="173">
        <v>177.78323750000001</v>
      </c>
      <c r="G14" s="173">
        <v>177.78323750000001</v>
      </c>
      <c r="H14" s="173">
        <v>177.78323750000001</v>
      </c>
      <c r="I14" s="173">
        <v>177.78323750000001</v>
      </c>
      <c r="J14" s="173">
        <v>177.78323750000001</v>
      </c>
      <c r="K14" s="173">
        <v>177.78323750000001</v>
      </c>
      <c r="L14" s="173">
        <v>177.78323750000001</v>
      </c>
      <c r="M14" s="173">
        <v>177.78323750000001</v>
      </c>
      <c r="N14" s="173">
        <v>177.78323750000001</v>
      </c>
      <c r="O14" s="173">
        <v>177.78323750000001</v>
      </c>
      <c r="P14" s="170"/>
    </row>
    <row r="15" spans="1:16" ht="28.5" x14ac:dyDescent="0.2">
      <c r="A15" s="174">
        <v>21801</v>
      </c>
      <c r="B15" s="175" t="s">
        <v>121</v>
      </c>
      <c r="C15" s="184">
        <v>13511.52605</v>
      </c>
      <c r="D15" s="173">
        <f t="shared" si="1"/>
        <v>1125.9605041666666</v>
      </c>
      <c r="E15" s="173">
        <v>1125.9605041666666</v>
      </c>
      <c r="F15" s="173">
        <v>1125.9605041666666</v>
      </c>
      <c r="G15" s="173">
        <v>1125.9605041666666</v>
      </c>
      <c r="H15" s="173">
        <v>1125.9605041666666</v>
      </c>
      <c r="I15" s="173">
        <v>1125.9605041666666</v>
      </c>
      <c r="J15" s="173">
        <v>1125.9605041666666</v>
      </c>
      <c r="K15" s="173">
        <v>1125.9605041666666</v>
      </c>
      <c r="L15" s="173">
        <v>1125.9605041666666</v>
      </c>
      <c r="M15" s="173">
        <v>1125.9605041666666</v>
      </c>
      <c r="N15" s="173">
        <v>1125.9605041666666</v>
      </c>
      <c r="O15" s="173">
        <v>1125.9605041666666</v>
      </c>
      <c r="P15" s="170"/>
    </row>
    <row r="16" spans="1:16" ht="28.5" x14ac:dyDescent="0.2">
      <c r="A16" s="174">
        <v>22101</v>
      </c>
      <c r="B16" s="175" t="s">
        <v>122</v>
      </c>
      <c r="C16" s="184">
        <v>103825.41070000001</v>
      </c>
      <c r="D16" s="173">
        <f t="shared" si="1"/>
        <v>8652.1175583333334</v>
      </c>
      <c r="E16" s="173">
        <v>8652.1175583333334</v>
      </c>
      <c r="F16" s="173">
        <v>8652.1175583333334</v>
      </c>
      <c r="G16" s="173">
        <v>8652.1175583333334</v>
      </c>
      <c r="H16" s="173">
        <v>8652.1175583333334</v>
      </c>
      <c r="I16" s="173">
        <v>8652.1175583333334</v>
      </c>
      <c r="J16" s="173">
        <v>8652.1175583333334</v>
      </c>
      <c r="K16" s="173">
        <v>8652.1175583333334</v>
      </c>
      <c r="L16" s="173">
        <v>8652.1175583333334</v>
      </c>
      <c r="M16" s="173">
        <v>8652.1175583333334</v>
      </c>
      <c r="N16" s="173">
        <v>8652.1175583333334</v>
      </c>
      <c r="O16" s="173">
        <v>8652.1175583333334</v>
      </c>
      <c r="P16" s="170"/>
    </row>
    <row r="17" spans="1:16" ht="28.5" x14ac:dyDescent="0.2">
      <c r="A17" s="174">
        <v>22301</v>
      </c>
      <c r="B17" s="175" t="s">
        <v>225</v>
      </c>
      <c r="C17" s="184">
        <v>34987.741140000006</v>
      </c>
      <c r="D17" s="173">
        <f t="shared" si="1"/>
        <v>2915.6450950000003</v>
      </c>
      <c r="E17" s="173">
        <v>2915.6450950000003</v>
      </c>
      <c r="F17" s="173">
        <v>2915.6450950000003</v>
      </c>
      <c r="G17" s="173">
        <v>2915.6450950000003</v>
      </c>
      <c r="H17" s="173">
        <v>2915.6450950000003</v>
      </c>
      <c r="I17" s="173">
        <v>2915.6450950000003</v>
      </c>
      <c r="J17" s="173">
        <v>2915.6450950000003</v>
      </c>
      <c r="K17" s="173">
        <v>2915.6450950000003</v>
      </c>
      <c r="L17" s="173">
        <v>2915.6450950000003</v>
      </c>
      <c r="M17" s="173">
        <v>2915.6450950000003</v>
      </c>
      <c r="N17" s="173">
        <v>2915.6450950000003</v>
      </c>
      <c r="O17" s="173">
        <v>2915.6450950000003</v>
      </c>
      <c r="P17" s="170"/>
    </row>
    <row r="18" spans="1:16" x14ac:dyDescent="0.2">
      <c r="A18" s="174">
        <v>24601</v>
      </c>
      <c r="B18" s="175" t="s">
        <v>123</v>
      </c>
      <c r="C18" s="184">
        <v>100063.71799999999</v>
      </c>
      <c r="D18" s="173">
        <f t="shared" si="1"/>
        <v>8338.6431666666667</v>
      </c>
      <c r="E18" s="173">
        <v>8338.6431666666667</v>
      </c>
      <c r="F18" s="173">
        <v>8338.6431666666667</v>
      </c>
      <c r="G18" s="173">
        <v>8338.6431666666667</v>
      </c>
      <c r="H18" s="173">
        <v>8338.6431666666667</v>
      </c>
      <c r="I18" s="173">
        <v>8338.6431666666667</v>
      </c>
      <c r="J18" s="173">
        <v>8338.6431666666667</v>
      </c>
      <c r="K18" s="173">
        <v>8338.6431666666667</v>
      </c>
      <c r="L18" s="173">
        <v>8338.6431666666667</v>
      </c>
      <c r="M18" s="173">
        <v>8338.6431666666667</v>
      </c>
      <c r="N18" s="173">
        <v>8338.6431666666667</v>
      </c>
      <c r="O18" s="173">
        <v>8338.6431666666667</v>
      </c>
      <c r="P18" s="170"/>
    </row>
    <row r="19" spans="1:16" x14ac:dyDescent="0.2">
      <c r="A19" s="174">
        <v>24801</v>
      </c>
      <c r="B19" s="175" t="s">
        <v>30</v>
      </c>
      <c r="C19" s="184">
        <v>1991.1722600000003</v>
      </c>
      <c r="D19" s="173">
        <f t="shared" si="1"/>
        <v>165.93102166666668</v>
      </c>
      <c r="E19" s="173">
        <v>165.93102166666668</v>
      </c>
      <c r="F19" s="173">
        <v>165.93102166666668</v>
      </c>
      <c r="G19" s="173">
        <v>165.93102166666668</v>
      </c>
      <c r="H19" s="173">
        <v>165.93102166666668</v>
      </c>
      <c r="I19" s="173">
        <v>165.93102166666668</v>
      </c>
      <c r="J19" s="173">
        <v>165.93102166666668</v>
      </c>
      <c r="K19" s="173">
        <v>165.93102166666668</v>
      </c>
      <c r="L19" s="173">
        <v>165.93102166666668</v>
      </c>
      <c r="M19" s="173">
        <v>165.93102166666668</v>
      </c>
      <c r="N19" s="173">
        <v>165.93102166666668</v>
      </c>
      <c r="O19" s="173">
        <v>165.93102166666668</v>
      </c>
      <c r="P19" s="170"/>
    </row>
    <row r="20" spans="1:16" ht="28.5" x14ac:dyDescent="0.2">
      <c r="A20" s="174">
        <v>24901</v>
      </c>
      <c r="B20" s="175" t="s">
        <v>125</v>
      </c>
      <c r="C20" s="184">
        <v>206228.55550000002</v>
      </c>
      <c r="D20" s="173">
        <f t="shared" si="1"/>
        <v>17185.712958333334</v>
      </c>
      <c r="E20" s="173">
        <v>17185.712958333334</v>
      </c>
      <c r="F20" s="173">
        <v>17185.712958333334</v>
      </c>
      <c r="G20" s="173">
        <v>17185.712958333334</v>
      </c>
      <c r="H20" s="173">
        <v>17185.712958333334</v>
      </c>
      <c r="I20" s="173">
        <v>17185.712958333334</v>
      </c>
      <c r="J20" s="173">
        <v>17185.712958333334</v>
      </c>
      <c r="K20" s="173">
        <v>17185.712958333334</v>
      </c>
      <c r="L20" s="173">
        <v>17185.712958333334</v>
      </c>
      <c r="M20" s="173">
        <v>17185.712958333334</v>
      </c>
      <c r="N20" s="173">
        <v>17185.712958333334</v>
      </c>
      <c r="O20" s="173">
        <v>17185.712958333334</v>
      </c>
      <c r="P20" s="170"/>
    </row>
    <row r="21" spans="1:16" ht="28.5" x14ac:dyDescent="0.2">
      <c r="A21" s="174">
        <v>25301</v>
      </c>
      <c r="B21" s="175" t="s">
        <v>126</v>
      </c>
      <c r="C21" s="184">
        <v>20196.175780000001</v>
      </c>
      <c r="D21" s="173">
        <f t="shared" si="1"/>
        <v>1683.0146483333335</v>
      </c>
      <c r="E21" s="173">
        <v>1683.0146483333335</v>
      </c>
      <c r="F21" s="173">
        <v>1683.0146483333335</v>
      </c>
      <c r="G21" s="173">
        <v>1683.0146483333335</v>
      </c>
      <c r="H21" s="173">
        <v>1683.0146483333335</v>
      </c>
      <c r="I21" s="173">
        <v>1683.0146483333335</v>
      </c>
      <c r="J21" s="173">
        <v>1683.0146483333335</v>
      </c>
      <c r="K21" s="173">
        <v>1683.0146483333335</v>
      </c>
      <c r="L21" s="173">
        <v>1683.0146483333335</v>
      </c>
      <c r="M21" s="173">
        <v>1683.0146483333335</v>
      </c>
      <c r="N21" s="173">
        <v>1683.0146483333335</v>
      </c>
      <c r="O21" s="173">
        <v>1683.0146483333335</v>
      </c>
      <c r="P21" s="170"/>
    </row>
    <row r="22" spans="1:16" x14ac:dyDescent="0.2">
      <c r="A22" s="174">
        <v>26101</v>
      </c>
      <c r="B22" s="175" t="s">
        <v>129</v>
      </c>
      <c r="C22" s="184">
        <v>192511.00150000001</v>
      </c>
      <c r="D22" s="173">
        <f t="shared" si="1"/>
        <v>16042.583458333334</v>
      </c>
      <c r="E22" s="173">
        <v>16042.583458333334</v>
      </c>
      <c r="F22" s="173">
        <v>16042.583458333334</v>
      </c>
      <c r="G22" s="173">
        <v>16042.583458333334</v>
      </c>
      <c r="H22" s="173">
        <v>16042.583458333334</v>
      </c>
      <c r="I22" s="173">
        <v>16042.583458333334</v>
      </c>
      <c r="J22" s="173">
        <v>16042.583458333334</v>
      </c>
      <c r="K22" s="173">
        <v>16042.583458333334</v>
      </c>
      <c r="L22" s="173">
        <v>16042.583458333334</v>
      </c>
      <c r="M22" s="173">
        <v>16042.583458333334</v>
      </c>
      <c r="N22" s="173">
        <v>16042.583458333334</v>
      </c>
      <c r="O22" s="173">
        <v>16042.583458333334</v>
      </c>
      <c r="P22" s="170"/>
    </row>
    <row r="23" spans="1:16" x14ac:dyDescent="0.2">
      <c r="A23" s="174">
        <v>26102</v>
      </c>
      <c r="B23" s="175" t="s">
        <v>130</v>
      </c>
      <c r="C23" s="184">
        <v>2560.0786200000002</v>
      </c>
      <c r="D23" s="173">
        <f t="shared" si="1"/>
        <v>213.33988500000001</v>
      </c>
      <c r="E23" s="173">
        <v>213.33988500000001</v>
      </c>
      <c r="F23" s="173">
        <v>213.33988500000001</v>
      </c>
      <c r="G23" s="173">
        <v>213.33988500000001</v>
      </c>
      <c r="H23" s="173">
        <v>213.33988500000001</v>
      </c>
      <c r="I23" s="173">
        <v>213.33988500000001</v>
      </c>
      <c r="J23" s="173">
        <v>213.33988500000001</v>
      </c>
      <c r="K23" s="173">
        <v>213.33988500000001</v>
      </c>
      <c r="L23" s="173">
        <v>213.33988500000001</v>
      </c>
      <c r="M23" s="173">
        <v>213.33988500000001</v>
      </c>
      <c r="N23" s="173">
        <v>213.33988500000001</v>
      </c>
      <c r="O23" s="173">
        <v>213.33988500000001</v>
      </c>
      <c r="P23" s="170"/>
    </row>
    <row r="24" spans="1:16" x14ac:dyDescent="0.2">
      <c r="A24" s="174">
        <v>27101</v>
      </c>
      <c r="B24" s="175" t="s">
        <v>132</v>
      </c>
      <c r="C24" s="184">
        <v>145576.2268</v>
      </c>
      <c r="D24" s="173">
        <f t="shared" si="1"/>
        <v>12131.352233333333</v>
      </c>
      <c r="E24" s="173">
        <v>12131.352233333333</v>
      </c>
      <c r="F24" s="173">
        <v>12131.352233333333</v>
      </c>
      <c r="G24" s="173">
        <v>12131.352233333333</v>
      </c>
      <c r="H24" s="173">
        <v>12131.352233333333</v>
      </c>
      <c r="I24" s="173">
        <v>12131.352233333333</v>
      </c>
      <c r="J24" s="173">
        <v>12131.352233333333</v>
      </c>
      <c r="K24" s="173">
        <v>12131.352233333333</v>
      </c>
      <c r="L24" s="173">
        <v>12131.352233333333</v>
      </c>
      <c r="M24" s="173">
        <v>12131.352233333333</v>
      </c>
      <c r="N24" s="173">
        <v>12131.352233333333</v>
      </c>
      <c r="O24" s="173">
        <v>12131.352233333333</v>
      </c>
      <c r="P24" s="170"/>
    </row>
    <row r="25" spans="1:16" ht="28.5" x14ac:dyDescent="0.2">
      <c r="A25" s="174">
        <v>27201</v>
      </c>
      <c r="B25" s="175" t="s">
        <v>36</v>
      </c>
      <c r="C25" s="184">
        <v>34134.381600000001</v>
      </c>
      <c r="D25" s="173">
        <f t="shared" si="1"/>
        <v>2844.5318000000002</v>
      </c>
      <c r="E25" s="173">
        <v>2844.5318000000002</v>
      </c>
      <c r="F25" s="173">
        <v>2844.5318000000002</v>
      </c>
      <c r="G25" s="173">
        <v>2844.5318000000002</v>
      </c>
      <c r="H25" s="173">
        <v>2844.5318000000002</v>
      </c>
      <c r="I25" s="173">
        <v>2844.5318000000002</v>
      </c>
      <c r="J25" s="173">
        <v>2844.5318000000002</v>
      </c>
      <c r="K25" s="173">
        <v>2844.5318000000002</v>
      </c>
      <c r="L25" s="173">
        <v>2844.5318000000002</v>
      </c>
      <c r="M25" s="173">
        <v>2844.5318000000002</v>
      </c>
      <c r="N25" s="173">
        <v>2844.5318000000002</v>
      </c>
      <c r="O25" s="173">
        <v>2844.5318000000002</v>
      </c>
      <c r="P25" s="170"/>
    </row>
    <row r="26" spans="1:16" x14ac:dyDescent="0.2">
      <c r="A26" s="174">
        <v>27301</v>
      </c>
      <c r="B26" s="175" t="s">
        <v>135</v>
      </c>
      <c r="C26" s="184">
        <v>73609.572260000001</v>
      </c>
      <c r="D26" s="173">
        <f t="shared" si="1"/>
        <v>6134.131021666667</v>
      </c>
      <c r="E26" s="173">
        <v>6134.131021666667</v>
      </c>
      <c r="F26" s="173">
        <v>6134.131021666667</v>
      </c>
      <c r="G26" s="173">
        <v>6134.131021666667</v>
      </c>
      <c r="H26" s="173">
        <v>6134.131021666667</v>
      </c>
      <c r="I26" s="173">
        <v>6134.131021666667</v>
      </c>
      <c r="J26" s="173">
        <v>6134.131021666667</v>
      </c>
      <c r="K26" s="173">
        <v>6134.131021666667</v>
      </c>
      <c r="L26" s="173">
        <v>6134.131021666667</v>
      </c>
      <c r="M26" s="173">
        <v>6134.131021666667</v>
      </c>
      <c r="N26" s="173">
        <v>6134.131021666667</v>
      </c>
      <c r="O26" s="173">
        <v>6134.131021666667</v>
      </c>
      <c r="P26" s="170"/>
    </row>
    <row r="27" spans="1:16" x14ac:dyDescent="0.2">
      <c r="A27" s="174">
        <v>29101</v>
      </c>
      <c r="B27" s="175" t="s">
        <v>138</v>
      </c>
      <c r="C27" s="184">
        <v>68410.989790000007</v>
      </c>
      <c r="D27" s="173">
        <f t="shared" si="1"/>
        <v>5700.9158158333339</v>
      </c>
      <c r="E27" s="173">
        <v>5700.9158158333339</v>
      </c>
      <c r="F27" s="173">
        <v>5700.9158158333339</v>
      </c>
      <c r="G27" s="173">
        <v>5700.9158158333339</v>
      </c>
      <c r="H27" s="173">
        <v>5700.9158158333339</v>
      </c>
      <c r="I27" s="173">
        <v>5700.9158158333339</v>
      </c>
      <c r="J27" s="173">
        <v>5700.9158158333339</v>
      </c>
      <c r="K27" s="173">
        <v>5700.9158158333339</v>
      </c>
      <c r="L27" s="173">
        <v>5700.9158158333339</v>
      </c>
      <c r="M27" s="173">
        <v>5700.9158158333339</v>
      </c>
      <c r="N27" s="173">
        <v>5700.9158158333339</v>
      </c>
      <c r="O27" s="173">
        <v>5700.9158158333339</v>
      </c>
      <c r="P27" s="170"/>
    </row>
    <row r="28" spans="1:16" ht="28.5" x14ac:dyDescent="0.2">
      <c r="A28" s="174">
        <v>29201</v>
      </c>
      <c r="B28" s="176" t="s">
        <v>140</v>
      </c>
      <c r="C28" s="184">
        <v>3555.6647500000004</v>
      </c>
      <c r="D28" s="173">
        <f t="shared" si="1"/>
        <v>296.30539583333336</v>
      </c>
      <c r="E28" s="173">
        <v>296.30539583333336</v>
      </c>
      <c r="F28" s="173">
        <v>296.30539583333336</v>
      </c>
      <c r="G28" s="173">
        <v>296.30539583333336</v>
      </c>
      <c r="H28" s="173">
        <v>296.30539583333336</v>
      </c>
      <c r="I28" s="173">
        <v>296.30539583333336</v>
      </c>
      <c r="J28" s="173">
        <v>296.30539583333336</v>
      </c>
      <c r="K28" s="173">
        <v>296.30539583333336</v>
      </c>
      <c r="L28" s="173">
        <v>296.30539583333336</v>
      </c>
      <c r="M28" s="173">
        <v>296.30539583333336</v>
      </c>
      <c r="N28" s="173">
        <v>296.30539583333336</v>
      </c>
      <c r="O28" s="173">
        <v>296.30539583333336</v>
      </c>
      <c r="P28" s="170"/>
    </row>
    <row r="29" spans="1:16" ht="42.75" x14ac:dyDescent="0.2">
      <c r="A29" s="174">
        <v>29401</v>
      </c>
      <c r="B29" s="176" t="s">
        <v>141</v>
      </c>
      <c r="C29" s="184">
        <v>46223.641750000003</v>
      </c>
      <c r="D29" s="173">
        <f t="shared" si="1"/>
        <v>3851.9701458333334</v>
      </c>
      <c r="E29" s="173">
        <v>3851.9701458333334</v>
      </c>
      <c r="F29" s="173">
        <v>3851.9701458333334</v>
      </c>
      <c r="G29" s="173">
        <v>3851.9701458333334</v>
      </c>
      <c r="H29" s="173">
        <v>3851.9701458333334</v>
      </c>
      <c r="I29" s="173">
        <v>3851.9701458333334</v>
      </c>
      <c r="J29" s="173">
        <v>3851.9701458333334</v>
      </c>
      <c r="K29" s="173">
        <v>3851.9701458333334</v>
      </c>
      <c r="L29" s="173">
        <v>3851.9701458333334</v>
      </c>
      <c r="M29" s="173">
        <v>3851.9701458333334</v>
      </c>
      <c r="N29" s="173">
        <v>3851.9701458333334</v>
      </c>
      <c r="O29" s="173">
        <v>3851.9701458333334</v>
      </c>
      <c r="P29" s="170"/>
    </row>
    <row r="30" spans="1:16" ht="15" x14ac:dyDescent="0.2">
      <c r="A30" s="168">
        <v>3000</v>
      </c>
      <c r="B30" s="168" t="s">
        <v>41</v>
      </c>
      <c r="C30" s="177">
        <f t="shared" ref="C30:O30" si="2">SUM(C31:C61)</f>
        <v>13450556.895922033</v>
      </c>
      <c r="D30" s="177">
        <f t="shared" si="2"/>
        <v>1118413.8060059045</v>
      </c>
      <c r="E30" s="177">
        <f t="shared" si="2"/>
        <v>1118413.8060059045</v>
      </c>
      <c r="F30" s="177">
        <f t="shared" si="2"/>
        <v>1133209.8060059045</v>
      </c>
      <c r="G30" s="177">
        <f t="shared" si="2"/>
        <v>1118413.8060059045</v>
      </c>
      <c r="H30" s="177">
        <f t="shared" si="2"/>
        <v>1118413.8060059045</v>
      </c>
      <c r="I30" s="177">
        <f t="shared" si="2"/>
        <v>1133209.8060059045</v>
      </c>
      <c r="J30" s="177">
        <f t="shared" si="2"/>
        <v>1118413.8060059045</v>
      </c>
      <c r="K30" s="177">
        <f t="shared" si="2"/>
        <v>1118413.8060059045</v>
      </c>
      <c r="L30" s="177">
        <f t="shared" si="2"/>
        <v>1118413.8060059045</v>
      </c>
      <c r="M30" s="177">
        <f t="shared" si="2"/>
        <v>1118413.8060059045</v>
      </c>
      <c r="N30" s="177">
        <f t="shared" si="2"/>
        <v>1118413.8060059045</v>
      </c>
      <c r="O30" s="177">
        <f t="shared" si="2"/>
        <v>1118413.8060059045</v>
      </c>
    </row>
    <row r="31" spans="1:16" x14ac:dyDescent="0.2">
      <c r="A31" s="174">
        <v>31101</v>
      </c>
      <c r="B31" s="176" t="s">
        <v>142</v>
      </c>
      <c r="C31" s="184">
        <v>2764089.3188262545</v>
      </c>
      <c r="D31" s="173">
        <f>+C31/12</f>
        <v>230340.77656885455</v>
      </c>
      <c r="E31" s="173">
        <v>230340.77656885455</v>
      </c>
      <c r="F31" s="173">
        <v>230340.77656885455</v>
      </c>
      <c r="G31" s="173">
        <v>230340.77656885455</v>
      </c>
      <c r="H31" s="173">
        <v>230340.77656885455</v>
      </c>
      <c r="I31" s="173">
        <v>230340.77656885455</v>
      </c>
      <c r="J31" s="173">
        <v>230340.77656885455</v>
      </c>
      <c r="K31" s="173">
        <v>230340.77656885455</v>
      </c>
      <c r="L31" s="173">
        <v>230340.77656885455</v>
      </c>
      <c r="M31" s="173">
        <v>230340.77656885455</v>
      </c>
      <c r="N31" s="173">
        <v>230340.77656885455</v>
      </c>
      <c r="O31" s="173">
        <v>230340.77656885455</v>
      </c>
    </row>
    <row r="32" spans="1:16" x14ac:dyDescent="0.2">
      <c r="A32" s="174">
        <v>31401</v>
      </c>
      <c r="B32" s="176" t="s">
        <v>145</v>
      </c>
      <c r="C32" s="184">
        <v>901187.27183143096</v>
      </c>
      <c r="D32" s="173">
        <f t="shared" ref="D32:D41" si="3">+C32/12</f>
        <v>75098.939319285913</v>
      </c>
      <c r="E32" s="173">
        <v>75098.939319285913</v>
      </c>
      <c r="F32" s="173">
        <v>75098.939319285913</v>
      </c>
      <c r="G32" s="173">
        <v>75098.939319285913</v>
      </c>
      <c r="H32" s="173">
        <v>75098.939319285913</v>
      </c>
      <c r="I32" s="173">
        <v>75098.939319285913</v>
      </c>
      <c r="J32" s="173">
        <v>75098.939319285913</v>
      </c>
      <c r="K32" s="173">
        <v>75098.939319285913</v>
      </c>
      <c r="L32" s="173">
        <v>75098.939319285913</v>
      </c>
      <c r="M32" s="173">
        <v>75098.939319285913</v>
      </c>
      <c r="N32" s="173">
        <v>75098.939319285913</v>
      </c>
      <c r="O32" s="173">
        <v>75098.939319285913</v>
      </c>
    </row>
    <row r="33" spans="1:16" ht="28.5" x14ac:dyDescent="0.2">
      <c r="A33" s="174">
        <v>31701</v>
      </c>
      <c r="B33" s="176" t="s">
        <v>146</v>
      </c>
      <c r="C33" s="184">
        <v>55147.280813565172</v>
      </c>
      <c r="D33" s="173">
        <f t="shared" si="3"/>
        <v>4595.606734463764</v>
      </c>
      <c r="E33" s="173">
        <v>4595.606734463764</v>
      </c>
      <c r="F33" s="173">
        <v>4595.606734463764</v>
      </c>
      <c r="G33" s="173">
        <v>4595.606734463764</v>
      </c>
      <c r="H33" s="173">
        <v>4595.606734463764</v>
      </c>
      <c r="I33" s="173">
        <v>4595.606734463764</v>
      </c>
      <c r="J33" s="173">
        <v>4595.606734463764</v>
      </c>
      <c r="K33" s="173">
        <v>4595.606734463764</v>
      </c>
      <c r="L33" s="173">
        <v>4595.606734463764</v>
      </c>
      <c r="M33" s="173">
        <v>4595.606734463764</v>
      </c>
      <c r="N33" s="173">
        <v>4595.606734463764</v>
      </c>
      <c r="O33" s="173">
        <v>4595.606734463764</v>
      </c>
    </row>
    <row r="34" spans="1:16" x14ac:dyDescent="0.2">
      <c r="A34" s="174">
        <v>31801</v>
      </c>
      <c r="B34" s="176" t="s">
        <v>46</v>
      </c>
      <c r="C34" s="184">
        <v>30936.27948078046</v>
      </c>
      <c r="D34" s="173">
        <f t="shared" si="3"/>
        <v>2578.0232900650385</v>
      </c>
      <c r="E34" s="173">
        <v>2578.0232900650385</v>
      </c>
      <c r="F34" s="173">
        <v>2578.0232900650385</v>
      </c>
      <c r="G34" s="173">
        <v>2578.0232900650385</v>
      </c>
      <c r="H34" s="173">
        <v>2578.0232900650385</v>
      </c>
      <c r="I34" s="173">
        <v>2578.0232900650385</v>
      </c>
      <c r="J34" s="173">
        <v>2578.0232900650385</v>
      </c>
      <c r="K34" s="173">
        <v>2578.0232900650385</v>
      </c>
      <c r="L34" s="173">
        <v>2578.0232900650385</v>
      </c>
      <c r="M34" s="173">
        <v>2578.0232900650385</v>
      </c>
      <c r="N34" s="173">
        <v>2578.0232900650385</v>
      </c>
      <c r="O34" s="173">
        <v>2578.0232900650385</v>
      </c>
    </row>
    <row r="35" spans="1:16" ht="28.5" x14ac:dyDescent="0.2">
      <c r="A35" s="174">
        <v>32301</v>
      </c>
      <c r="B35" s="176" t="s">
        <v>149</v>
      </c>
      <c r="C35" s="184">
        <v>260940.79214223521</v>
      </c>
      <c r="D35" s="173">
        <f t="shared" si="3"/>
        <v>21745.066011852934</v>
      </c>
      <c r="E35" s="173">
        <v>21745.066011852934</v>
      </c>
      <c r="F35" s="173">
        <v>21745.066011852934</v>
      </c>
      <c r="G35" s="173">
        <v>21745.066011852934</v>
      </c>
      <c r="H35" s="173">
        <v>21745.066011852934</v>
      </c>
      <c r="I35" s="173">
        <v>21745.066011852934</v>
      </c>
      <c r="J35" s="173">
        <v>21745.066011852934</v>
      </c>
      <c r="K35" s="173">
        <v>21745.066011852934</v>
      </c>
      <c r="L35" s="173">
        <v>21745.066011852934</v>
      </c>
      <c r="M35" s="173">
        <v>21745.066011852934</v>
      </c>
      <c r="N35" s="173">
        <v>21745.066011852934</v>
      </c>
      <c r="O35" s="173">
        <v>21745.066011852934</v>
      </c>
      <c r="P35" s="178"/>
    </row>
    <row r="36" spans="1:16" ht="28.5" x14ac:dyDescent="0.2">
      <c r="A36" s="174">
        <v>32501</v>
      </c>
      <c r="B36" s="176" t="s">
        <v>226</v>
      </c>
      <c r="C36" s="184">
        <v>87428.615923944773</v>
      </c>
      <c r="D36" s="173">
        <f t="shared" si="3"/>
        <v>7285.7179936620641</v>
      </c>
      <c r="E36" s="173">
        <v>7285.7179936620641</v>
      </c>
      <c r="F36" s="173">
        <v>7285.7179936620641</v>
      </c>
      <c r="G36" s="173">
        <v>7285.7179936620641</v>
      </c>
      <c r="H36" s="173">
        <v>7285.7179936620641</v>
      </c>
      <c r="I36" s="173">
        <v>7285.7179936620641</v>
      </c>
      <c r="J36" s="173">
        <v>7285.7179936620641</v>
      </c>
      <c r="K36" s="173">
        <v>7285.7179936620641</v>
      </c>
      <c r="L36" s="173">
        <v>7285.7179936620641</v>
      </c>
      <c r="M36" s="173">
        <v>7285.7179936620641</v>
      </c>
      <c r="N36" s="173">
        <v>7285.7179936620641</v>
      </c>
      <c r="O36" s="173">
        <v>7285.7179936620641</v>
      </c>
      <c r="P36" s="178"/>
    </row>
    <row r="37" spans="1:16" ht="28.5" x14ac:dyDescent="0.2">
      <c r="A37" s="174">
        <v>33101</v>
      </c>
      <c r="B37" s="176" t="s">
        <v>151</v>
      </c>
      <c r="C37" s="184">
        <v>75323.115257552432</v>
      </c>
      <c r="D37" s="173">
        <f t="shared" si="3"/>
        <v>6276.926271462703</v>
      </c>
      <c r="E37" s="173">
        <v>6276.926271462703</v>
      </c>
      <c r="F37" s="173">
        <v>6276.926271462703</v>
      </c>
      <c r="G37" s="173">
        <v>6276.926271462703</v>
      </c>
      <c r="H37" s="173">
        <v>6276.926271462703</v>
      </c>
      <c r="I37" s="173">
        <v>6276.926271462703</v>
      </c>
      <c r="J37" s="173">
        <v>6276.926271462703</v>
      </c>
      <c r="K37" s="173">
        <v>6276.926271462703</v>
      </c>
      <c r="L37" s="173">
        <v>6276.926271462703</v>
      </c>
      <c r="M37" s="173">
        <v>6276.926271462703</v>
      </c>
      <c r="N37" s="173">
        <v>6276.926271462703</v>
      </c>
      <c r="O37" s="173">
        <v>6276.926271462703</v>
      </c>
    </row>
    <row r="38" spans="1:16" x14ac:dyDescent="0.2">
      <c r="A38" s="174">
        <v>33301</v>
      </c>
      <c r="B38" s="176" t="s">
        <v>219</v>
      </c>
      <c r="C38" s="184">
        <v>52457.169554366868</v>
      </c>
      <c r="D38" s="173">
        <f t="shared" si="3"/>
        <v>4371.430796197239</v>
      </c>
      <c r="E38" s="173">
        <v>4371.430796197239</v>
      </c>
      <c r="F38" s="173">
        <v>4371.430796197239</v>
      </c>
      <c r="G38" s="173">
        <v>4371.430796197239</v>
      </c>
      <c r="H38" s="173">
        <v>4371.430796197239</v>
      </c>
      <c r="I38" s="173">
        <v>4371.430796197239</v>
      </c>
      <c r="J38" s="173">
        <v>4371.430796197239</v>
      </c>
      <c r="K38" s="173">
        <v>4371.430796197239</v>
      </c>
      <c r="L38" s="173">
        <v>4371.430796197239</v>
      </c>
      <c r="M38" s="173">
        <v>4371.430796197239</v>
      </c>
      <c r="N38" s="173">
        <v>4371.430796197239</v>
      </c>
      <c r="O38" s="173">
        <v>4371.430796197239</v>
      </c>
    </row>
    <row r="39" spans="1:16" x14ac:dyDescent="0.2">
      <c r="A39" s="174">
        <v>33302</v>
      </c>
      <c r="B39" s="176" t="s">
        <v>154</v>
      </c>
      <c r="C39" s="184">
        <v>1277802.848119193</v>
      </c>
      <c r="D39" s="173">
        <f t="shared" si="3"/>
        <v>106483.57067659941</v>
      </c>
      <c r="E39" s="173">
        <v>106483.57067659941</v>
      </c>
      <c r="F39" s="173">
        <v>106483.57067659941</v>
      </c>
      <c r="G39" s="173">
        <v>106483.57067659941</v>
      </c>
      <c r="H39" s="173">
        <v>106483.57067659941</v>
      </c>
      <c r="I39" s="173">
        <v>106483.57067659941</v>
      </c>
      <c r="J39" s="173">
        <v>106483.57067659941</v>
      </c>
      <c r="K39" s="173">
        <v>106483.57067659941</v>
      </c>
      <c r="L39" s="173">
        <v>106483.57067659941</v>
      </c>
      <c r="M39" s="173">
        <v>106483.57067659941</v>
      </c>
      <c r="N39" s="173">
        <v>106483.57067659941</v>
      </c>
      <c r="O39" s="173">
        <v>106483.57067659941</v>
      </c>
    </row>
    <row r="40" spans="1:16" x14ac:dyDescent="0.2">
      <c r="A40" s="174">
        <v>33401</v>
      </c>
      <c r="B40" s="176" t="s">
        <v>156</v>
      </c>
      <c r="C40" s="184">
        <v>134505.56295991506</v>
      </c>
      <c r="D40" s="173">
        <f t="shared" si="3"/>
        <v>11208.796913326254</v>
      </c>
      <c r="E40" s="173">
        <v>11208.796913326254</v>
      </c>
      <c r="F40" s="173">
        <v>11208.796913326254</v>
      </c>
      <c r="G40" s="173">
        <v>11208.796913326254</v>
      </c>
      <c r="H40" s="173">
        <v>11208.796913326254</v>
      </c>
      <c r="I40" s="173">
        <v>11208.796913326254</v>
      </c>
      <c r="J40" s="173">
        <v>11208.796913326254</v>
      </c>
      <c r="K40" s="173">
        <v>11208.796913326254</v>
      </c>
      <c r="L40" s="173">
        <v>11208.796913326254</v>
      </c>
      <c r="M40" s="173">
        <v>11208.796913326254</v>
      </c>
      <c r="N40" s="173">
        <v>11208.796913326254</v>
      </c>
      <c r="O40" s="173">
        <v>11208.796913326254</v>
      </c>
    </row>
    <row r="41" spans="1:16" x14ac:dyDescent="0.2">
      <c r="A41" s="174">
        <v>33603</v>
      </c>
      <c r="B41" s="176" t="s">
        <v>157</v>
      </c>
      <c r="C41" s="183">
        <v>633521.20154119993</v>
      </c>
      <c r="D41" s="173">
        <f t="shared" si="3"/>
        <v>52793.433461766661</v>
      </c>
      <c r="E41" s="173">
        <v>52793.433461766661</v>
      </c>
      <c r="F41" s="173">
        <v>52793.433461766661</v>
      </c>
      <c r="G41" s="173">
        <v>52793.433461766661</v>
      </c>
      <c r="H41" s="173">
        <v>52793.433461766661</v>
      </c>
      <c r="I41" s="173">
        <v>52793.433461766661</v>
      </c>
      <c r="J41" s="173">
        <v>52793.433461766661</v>
      </c>
      <c r="K41" s="173">
        <v>52793.433461766661</v>
      </c>
      <c r="L41" s="173">
        <v>52793.433461766661</v>
      </c>
      <c r="M41" s="173">
        <v>52793.433461766661</v>
      </c>
      <c r="N41" s="173">
        <v>52793.433461766661</v>
      </c>
      <c r="O41" s="173">
        <v>52793.433461766661</v>
      </c>
    </row>
    <row r="42" spans="1:16" ht="28.5" x14ac:dyDescent="0.2">
      <c r="A42" s="174">
        <v>33605</v>
      </c>
      <c r="B42" s="176" t="s">
        <v>159</v>
      </c>
      <c r="C42" s="184">
        <v>29591.223851181312</v>
      </c>
      <c r="D42" s="173"/>
      <c r="E42" s="173"/>
      <c r="F42" s="173">
        <v>14796</v>
      </c>
      <c r="G42" s="173"/>
      <c r="H42" s="173"/>
      <c r="I42" s="173">
        <v>14796</v>
      </c>
      <c r="J42" s="173"/>
      <c r="K42" s="173"/>
      <c r="L42" s="173"/>
      <c r="M42" s="173"/>
      <c r="N42" s="173"/>
      <c r="O42" s="173"/>
    </row>
    <row r="43" spans="1:16" x14ac:dyDescent="0.2">
      <c r="A43" s="174">
        <v>33801</v>
      </c>
      <c r="B43" s="176" t="s">
        <v>161</v>
      </c>
      <c r="C43" s="184">
        <v>882356.49301704275</v>
      </c>
      <c r="D43" s="173">
        <f>+C43/12</f>
        <v>73529.707751420225</v>
      </c>
      <c r="E43" s="173">
        <v>73529.707751420225</v>
      </c>
      <c r="F43" s="173">
        <v>73529.707751420225</v>
      </c>
      <c r="G43" s="173">
        <v>73529.707751420225</v>
      </c>
      <c r="H43" s="173">
        <v>73529.707751420225</v>
      </c>
      <c r="I43" s="173">
        <v>73529.707751420225</v>
      </c>
      <c r="J43" s="173">
        <v>73529.707751420225</v>
      </c>
      <c r="K43" s="173">
        <v>73529.707751420225</v>
      </c>
      <c r="L43" s="173">
        <v>73529.707751420225</v>
      </c>
      <c r="M43" s="173">
        <v>73529.707751420225</v>
      </c>
      <c r="N43" s="173">
        <v>73529.707751420225</v>
      </c>
      <c r="O43" s="173">
        <v>73529.707751420225</v>
      </c>
    </row>
    <row r="44" spans="1:16" x14ac:dyDescent="0.2">
      <c r="A44" s="174">
        <v>34101</v>
      </c>
      <c r="B44" s="176" t="s">
        <v>162</v>
      </c>
      <c r="C44" s="184">
        <v>270356.18154942925</v>
      </c>
      <c r="D44" s="173">
        <f t="shared" ref="D44:D61" si="4">+C44/12</f>
        <v>22529.681795785771</v>
      </c>
      <c r="E44" s="173">
        <v>22529.681795785771</v>
      </c>
      <c r="F44" s="173">
        <v>22529.681795785771</v>
      </c>
      <c r="G44" s="173">
        <v>22529.681795785771</v>
      </c>
      <c r="H44" s="173">
        <v>22529.681795785771</v>
      </c>
      <c r="I44" s="173">
        <v>22529.681795785771</v>
      </c>
      <c r="J44" s="173">
        <v>22529.681795785771</v>
      </c>
      <c r="K44" s="173">
        <v>22529.681795785771</v>
      </c>
      <c r="L44" s="173">
        <v>22529.681795785771</v>
      </c>
      <c r="M44" s="173">
        <v>22529.681795785771</v>
      </c>
      <c r="N44" s="173">
        <v>22529.681795785771</v>
      </c>
      <c r="O44" s="173">
        <v>22529.681795785771</v>
      </c>
    </row>
    <row r="45" spans="1:16" x14ac:dyDescent="0.2">
      <c r="A45" s="174">
        <v>34501</v>
      </c>
      <c r="B45" s="176" t="s">
        <v>164</v>
      </c>
      <c r="C45" s="184">
        <v>336263.90739978768</v>
      </c>
      <c r="D45" s="173">
        <f t="shared" si="4"/>
        <v>28021.992283315642</v>
      </c>
      <c r="E45" s="173">
        <v>28021.992283315642</v>
      </c>
      <c r="F45" s="173">
        <v>28021.992283315642</v>
      </c>
      <c r="G45" s="173">
        <v>28021.992283315642</v>
      </c>
      <c r="H45" s="173">
        <v>28021.992283315642</v>
      </c>
      <c r="I45" s="173">
        <v>28021.992283315642</v>
      </c>
      <c r="J45" s="173">
        <v>28021.992283315642</v>
      </c>
      <c r="K45" s="173">
        <v>28021.992283315642</v>
      </c>
      <c r="L45" s="173">
        <v>28021.992283315642</v>
      </c>
      <c r="M45" s="173">
        <v>28021.992283315642</v>
      </c>
      <c r="N45" s="173">
        <v>28021.992283315642</v>
      </c>
      <c r="O45" s="173">
        <v>28021.992283315642</v>
      </c>
    </row>
    <row r="46" spans="1:16" ht="28.5" x14ac:dyDescent="0.2">
      <c r="A46" s="174">
        <v>35101</v>
      </c>
      <c r="B46" s="176" t="s">
        <v>166</v>
      </c>
      <c r="C46" s="184">
        <v>24211.001332784712</v>
      </c>
      <c r="D46" s="173">
        <f t="shared" si="4"/>
        <v>2017.583444398726</v>
      </c>
      <c r="E46" s="173">
        <v>2017.583444398726</v>
      </c>
      <c r="F46" s="173">
        <v>2017.583444398726</v>
      </c>
      <c r="G46" s="173">
        <v>2017.583444398726</v>
      </c>
      <c r="H46" s="173">
        <v>2017.583444398726</v>
      </c>
      <c r="I46" s="173">
        <v>2017.583444398726</v>
      </c>
      <c r="J46" s="173">
        <v>2017.583444398726</v>
      </c>
      <c r="K46" s="173">
        <v>2017.583444398726</v>
      </c>
      <c r="L46" s="173">
        <v>2017.583444398726</v>
      </c>
      <c r="M46" s="173">
        <v>2017.583444398726</v>
      </c>
      <c r="N46" s="173">
        <v>2017.583444398726</v>
      </c>
      <c r="O46" s="173">
        <v>2017.583444398726</v>
      </c>
    </row>
    <row r="47" spans="1:16" ht="28.5" x14ac:dyDescent="0.2">
      <c r="A47" s="174">
        <v>35201</v>
      </c>
      <c r="B47" s="176" t="s">
        <v>167</v>
      </c>
      <c r="C47" s="184">
        <v>9146.3782812742247</v>
      </c>
      <c r="D47" s="173">
        <f t="shared" si="4"/>
        <v>762.19819010618539</v>
      </c>
      <c r="E47" s="173">
        <v>762.19819010618539</v>
      </c>
      <c r="F47" s="173">
        <v>762.19819010618539</v>
      </c>
      <c r="G47" s="173">
        <v>762.19819010618539</v>
      </c>
      <c r="H47" s="173">
        <v>762.19819010618539</v>
      </c>
      <c r="I47" s="173">
        <v>762.19819010618539</v>
      </c>
      <c r="J47" s="173">
        <v>762.19819010618539</v>
      </c>
      <c r="K47" s="173">
        <v>762.19819010618539</v>
      </c>
      <c r="L47" s="173">
        <v>762.19819010618539</v>
      </c>
      <c r="M47" s="173">
        <v>762.19819010618539</v>
      </c>
      <c r="N47" s="173">
        <v>762.19819010618539</v>
      </c>
      <c r="O47" s="173">
        <v>762.19819010618539</v>
      </c>
    </row>
    <row r="48" spans="1:16" ht="28.5" x14ac:dyDescent="0.2">
      <c r="A48" s="174">
        <v>35302</v>
      </c>
      <c r="B48" s="176" t="s">
        <v>168</v>
      </c>
      <c r="C48" s="184">
        <v>5514.7280813565176</v>
      </c>
      <c r="D48" s="173">
        <f t="shared" si="4"/>
        <v>459.56067344637648</v>
      </c>
      <c r="E48" s="173">
        <v>459.56067344637648</v>
      </c>
      <c r="F48" s="173">
        <v>459.56067344637648</v>
      </c>
      <c r="G48" s="173">
        <v>459.56067344637648</v>
      </c>
      <c r="H48" s="173">
        <v>459.56067344637648</v>
      </c>
      <c r="I48" s="173">
        <v>459.56067344637648</v>
      </c>
      <c r="J48" s="173">
        <v>459.56067344637648</v>
      </c>
      <c r="K48" s="173">
        <v>459.56067344637648</v>
      </c>
      <c r="L48" s="173">
        <v>459.56067344637648</v>
      </c>
      <c r="M48" s="173">
        <v>459.56067344637648</v>
      </c>
      <c r="N48" s="173">
        <v>459.56067344637648</v>
      </c>
      <c r="O48" s="173">
        <v>459.56067344637648</v>
      </c>
    </row>
    <row r="49" spans="1:16" ht="28.5" x14ac:dyDescent="0.2">
      <c r="A49" s="174">
        <v>35501</v>
      </c>
      <c r="B49" s="176" t="s">
        <v>169</v>
      </c>
      <c r="C49" s="184">
        <v>112984.67288632863</v>
      </c>
      <c r="D49" s="173">
        <f t="shared" si="4"/>
        <v>9415.3894071940522</v>
      </c>
      <c r="E49" s="173">
        <v>9415.3894071940522</v>
      </c>
      <c r="F49" s="173">
        <v>9415.3894071940522</v>
      </c>
      <c r="G49" s="173">
        <v>9415.3894071940522</v>
      </c>
      <c r="H49" s="173">
        <v>9415.3894071940522</v>
      </c>
      <c r="I49" s="173">
        <v>9415.3894071940522</v>
      </c>
      <c r="J49" s="173">
        <v>9415.3894071940522</v>
      </c>
      <c r="K49" s="173">
        <v>9415.3894071940522</v>
      </c>
      <c r="L49" s="173">
        <v>9415.3894071940522</v>
      </c>
      <c r="M49" s="173">
        <v>9415.3894071940522</v>
      </c>
      <c r="N49" s="173">
        <v>9415.3894071940522</v>
      </c>
      <c r="O49" s="173">
        <v>9415.3894071940522</v>
      </c>
    </row>
    <row r="50" spans="1:16" ht="28.5" x14ac:dyDescent="0.2">
      <c r="A50" s="174">
        <v>35701</v>
      </c>
      <c r="B50" s="176" t="s">
        <v>170</v>
      </c>
      <c r="C50" s="184">
        <v>316088.07295580039</v>
      </c>
      <c r="D50" s="173">
        <f t="shared" si="4"/>
        <v>26340.672746316701</v>
      </c>
      <c r="E50" s="173">
        <v>26340.672746316701</v>
      </c>
      <c r="F50" s="173">
        <v>26340.672746316701</v>
      </c>
      <c r="G50" s="173">
        <v>26340.672746316701</v>
      </c>
      <c r="H50" s="173">
        <v>26340.672746316701</v>
      </c>
      <c r="I50" s="173">
        <v>26340.672746316701</v>
      </c>
      <c r="J50" s="173">
        <v>26340.672746316701</v>
      </c>
      <c r="K50" s="173">
        <v>26340.672746316701</v>
      </c>
      <c r="L50" s="173">
        <v>26340.672746316701</v>
      </c>
      <c r="M50" s="173">
        <v>26340.672746316701</v>
      </c>
      <c r="N50" s="173">
        <v>26340.672746316701</v>
      </c>
      <c r="O50" s="173">
        <v>26340.672746316701</v>
      </c>
    </row>
    <row r="51" spans="1:16" ht="28.5" x14ac:dyDescent="0.2">
      <c r="A51" s="174">
        <v>35801</v>
      </c>
      <c r="B51" s="176" t="s">
        <v>171</v>
      </c>
      <c r="C51" s="184">
        <v>2555605.696238386</v>
      </c>
      <c r="D51" s="173">
        <f t="shared" si="4"/>
        <v>212967.14135319882</v>
      </c>
      <c r="E51" s="173">
        <v>212967.14135319882</v>
      </c>
      <c r="F51" s="173">
        <v>212967.14135319882</v>
      </c>
      <c r="G51" s="173">
        <v>212967.14135319882</v>
      </c>
      <c r="H51" s="173">
        <v>212967.14135319882</v>
      </c>
      <c r="I51" s="173">
        <v>212967.14135319882</v>
      </c>
      <c r="J51" s="173">
        <v>212967.14135319882</v>
      </c>
      <c r="K51" s="173">
        <v>212967.14135319882</v>
      </c>
      <c r="L51" s="173">
        <v>212967.14135319882</v>
      </c>
      <c r="M51" s="173">
        <v>212967.14135319882</v>
      </c>
      <c r="N51" s="173">
        <v>212967.14135319882</v>
      </c>
      <c r="O51" s="173">
        <v>212967.14135319882</v>
      </c>
    </row>
    <row r="52" spans="1:16" x14ac:dyDescent="0.2">
      <c r="A52" s="174">
        <v>35901</v>
      </c>
      <c r="B52" s="176" t="s">
        <v>173</v>
      </c>
      <c r="C52" s="184">
        <v>949609.27449700027</v>
      </c>
      <c r="D52" s="173">
        <f t="shared" si="4"/>
        <v>79134.106208083351</v>
      </c>
      <c r="E52" s="173">
        <v>79134.106208083351</v>
      </c>
      <c r="F52" s="173">
        <v>79134.106208083351</v>
      </c>
      <c r="G52" s="173">
        <v>79134.106208083351</v>
      </c>
      <c r="H52" s="173">
        <v>79134.106208083351</v>
      </c>
      <c r="I52" s="173">
        <v>79134.106208083351</v>
      </c>
      <c r="J52" s="173">
        <v>79134.106208083351</v>
      </c>
      <c r="K52" s="173">
        <v>79134.106208083351</v>
      </c>
      <c r="L52" s="173">
        <v>79134.106208083351</v>
      </c>
      <c r="M52" s="173">
        <v>79134.106208083351</v>
      </c>
      <c r="N52" s="173">
        <v>79134.106208083351</v>
      </c>
      <c r="O52" s="173">
        <v>79134.106208083351</v>
      </c>
    </row>
    <row r="53" spans="1:16" ht="57" x14ac:dyDescent="0.2">
      <c r="A53" s="174">
        <v>36201</v>
      </c>
      <c r="B53" s="176" t="s">
        <v>174</v>
      </c>
      <c r="C53" s="184">
        <v>160062</v>
      </c>
      <c r="D53" s="173">
        <f t="shared" si="4"/>
        <v>13338.5</v>
      </c>
      <c r="E53" s="173">
        <v>13338.5</v>
      </c>
      <c r="F53" s="173">
        <v>13338.5</v>
      </c>
      <c r="G53" s="173">
        <v>13338.5</v>
      </c>
      <c r="H53" s="173">
        <v>13338.5</v>
      </c>
      <c r="I53" s="173">
        <v>13338.5</v>
      </c>
      <c r="J53" s="173">
        <v>13338.5</v>
      </c>
      <c r="K53" s="173">
        <v>13338.5</v>
      </c>
      <c r="L53" s="173">
        <v>13338.5</v>
      </c>
      <c r="M53" s="173">
        <v>13338.5</v>
      </c>
      <c r="N53" s="173">
        <v>13338.5</v>
      </c>
      <c r="O53" s="173">
        <v>13338.5</v>
      </c>
    </row>
    <row r="54" spans="1:16" x14ac:dyDescent="0.2">
      <c r="A54" s="174">
        <v>37101</v>
      </c>
      <c r="B54" s="176" t="s">
        <v>177</v>
      </c>
      <c r="C54" s="184">
        <v>516501.36176607374</v>
      </c>
      <c r="D54" s="173">
        <f t="shared" si="4"/>
        <v>43041.780147172809</v>
      </c>
      <c r="E54" s="173">
        <v>43041.780147172809</v>
      </c>
      <c r="F54" s="173">
        <v>43041.780147172809</v>
      </c>
      <c r="G54" s="173">
        <v>43041.780147172809</v>
      </c>
      <c r="H54" s="173">
        <v>43041.780147172809</v>
      </c>
      <c r="I54" s="173">
        <v>43041.780147172809</v>
      </c>
      <c r="J54" s="173">
        <v>43041.780147172809</v>
      </c>
      <c r="K54" s="173">
        <v>43041.780147172809</v>
      </c>
      <c r="L54" s="173">
        <v>43041.780147172809</v>
      </c>
      <c r="M54" s="173">
        <v>43041.780147172809</v>
      </c>
      <c r="N54" s="173">
        <v>43041.780147172809</v>
      </c>
      <c r="O54" s="173">
        <v>43041.780147172809</v>
      </c>
    </row>
    <row r="55" spans="1:16" x14ac:dyDescent="0.2">
      <c r="A55" s="174">
        <v>37201</v>
      </c>
      <c r="B55" s="176" t="s">
        <v>178</v>
      </c>
      <c r="C55" s="184">
        <v>51112.11392476772</v>
      </c>
      <c r="D55" s="173">
        <f t="shared" si="4"/>
        <v>4259.342827063977</v>
      </c>
      <c r="E55" s="173">
        <v>4259.342827063977</v>
      </c>
      <c r="F55" s="173">
        <v>4259.342827063977</v>
      </c>
      <c r="G55" s="173">
        <v>4259.342827063977</v>
      </c>
      <c r="H55" s="173">
        <v>4259.342827063977</v>
      </c>
      <c r="I55" s="173">
        <v>4259.342827063977</v>
      </c>
      <c r="J55" s="173">
        <v>4259.342827063977</v>
      </c>
      <c r="K55" s="173">
        <v>4259.342827063977</v>
      </c>
      <c r="L55" s="173">
        <v>4259.342827063977</v>
      </c>
      <c r="M55" s="173">
        <v>4259.342827063977</v>
      </c>
      <c r="N55" s="173">
        <v>4259.342827063977</v>
      </c>
      <c r="O55" s="173">
        <v>4259.342827063977</v>
      </c>
    </row>
    <row r="56" spans="1:16" x14ac:dyDescent="0.2">
      <c r="A56" s="174">
        <v>37501</v>
      </c>
      <c r="B56" s="176" t="s">
        <v>179</v>
      </c>
      <c r="C56" s="184">
        <v>351059.51932537829</v>
      </c>
      <c r="D56" s="173">
        <f t="shared" si="4"/>
        <v>29254.959943781523</v>
      </c>
      <c r="E56" s="173">
        <v>29254.959943781523</v>
      </c>
      <c r="F56" s="173">
        <v>29254.959943781523</v>
      </c>
      <c r="G56" s="173">
        <v>29254.959943781523</v>
      </c>
      <c r="H56" s="173">
        <v>29254.959943781523</v>
      </c>
      <c r="I56" s="173">
        <v>29254.959943781523</v>
      </c>
      <c r="J56" s="173">
        <v>29254.959943781523</v>
      </c>
      <c r="K56" s="173">
        <v>29254.959943781523</v>
      </c>
      <c r="L56" s="173">
        <v>29254.959943781523</v>
      </c>
      <c r="M56" s="173">
        <v>29254.959943781523</v>
      </c>
      <c r="N56" s="173">
        <v>29254.959943781523</v>
      </c>
      <c r="O56" s="173">
        <v>29254.959943781523</v>
      </c>
    </row>
    <row r="57" spans="1:16" x14ac:dyDescent="0.2">
      <c r="A57" s="174">
        <v>37502</v>
      </c>
      <c r="B57" s="176" t="s">
        <v>180</v>
      </c>
      <c r="C57" s="184">
        <v>56492.336443164313</v>
      </c>
      <c r="D57" s="173">
        <f t="shared" si="4"/>
        <v>4707.6947035970261</v>
      </c>
      <c r="E57" s="173">
        <v>4707.6947035970261</v>
      </c>
      <c r="F57" s="173">
        <v>4707.6947035970261</v>
      </c>
      <c r="G57" s="173">
        <v>4707.6947035970261</v>
      </c>
      <c r="H57" s="173">
        <v>4707.6947035970261</v>
      </c>
      <c r="I57" s="173">
        <v>4707.6947035970261</v>
      </c>
      <c r="J57" s="173">
        <v>4707.6947035970261</v>
      </c>
      <c r="K57" s="173">
        <v>4707.6947035970261</v>
      </c>
      <c r="L57" s="173">
        <v>4707.6947035970261</v>
      </c>
      <c r="M57" s="173">
        <v>4707.6947035970261</v>
      </c>
      <c r="N57" s="173">
        <v>4707.6947035970261</v>
      </c>
      <c r="O57" s="173">
        <v>4707.6947035970261</v>
      </c>
    </row>
    <row r="58" spans="1:16" x14ac:dyDescent="0.2">
      <c r="A58" s="174">
        <v>38101</v>
      </c>
      <c r="B58" s="176" t="s">
        <v>181</v>
      </c>
      <c r="C58" s="184">
        <v>39006.613258375364</v>
      </c>
      <c r="D58" s="173">
        <f t="shared" si="4"/>
        <v>3250.5511048646135</v>
      </c>
      <c r="E58" s="173">
        <v>3250.5511048646135</v>
      </c>
      <c r="F58" s="173">
        <v>3250.5511048646135</v>
      </c>
      <c r="G58" s="173">
        <v>3250.5511048646135</v>
      </c>
      <c r="H58" s="173">
        <v>3250.5511048646135</v>
      </c>
      <c r="I58" s="173">
        <v>3250.5511048646135</v>
      </c>
      <c r="J58" s="173">
        <v>3250.5511048646135</v>
      </c>
      <c r="K58" s="173">
        <v>3250.5511048646135</v>
      </c>
      <c r="L58" s="173">
        <v>3250.5511048646135</v>
      </c>
      <c r="M58" s="173">
        <v>3250.5511048646135</v>
      </c>
      <c r="N58" s="173">
        <v>3250.5511048646135</v>
      </c>
      <c r="O58" s="173">
        <v>3250.5511048646135</v>
      </c>
    </row>
    <row r="59" spans="1:16" x14ac:dyDescent="0.2">
      <c r="A59" s="174">
        <v>38301</v>
      </c>
      <c r="B59" s="176" t="s">
        <v>182</v>
      </c>
      <c r="C59" s="184">
        <v>466734.30347090529</v>
      </c>
      <c r="D59" s="173">
        <f t="shared" si="4"/>
        <v>38894.525289242105</v>
      </c>
      <c r="E59" s="173">
        <v>38894.525289242105</v>
      </c>
      <c r="F59" s="173">
        <v>38894.525289242105</v>
      </c>
      <c r="G59" s="173">
        <v>38894.525289242105</v>
      </c>
      <c r="H59" s="173">
        <v>38894.525289242105</v>
      </c>
      <c r="I59" s="173">
        <v>38894.525289242105</v>
      </c>
      <c r="J59" s="173">
        <v>38894.525289242105</v>
      </c>
      <c r="K59" s="173">
        <v>38894.525289242105</v>
      </c>
      <c r="L59" s="173">
        <v>38894.525289242105</v>
      </c>
      <c r="M59" s="173">
        <v>38894.525289242105</v>
      </c>
      <c r="N59" s="173">
        <v>38894.525289242105</v>
      </c>
      <c r="O59" s="173">
        <v>38894.525289242105</v>
      </c>
    </row>
    <row r="60" spans="1:16" x14ac:dyDescent="0.2">
      <c r="A60" s="174">
        <v>39201</v>
      </c>
      <c r="B60" s="176" t="s">
        <v>184</v>
      </c>
      <c r="C60" s="184">
        <v>1479.5611925590656</v>
      </c>
      <c r="D60" s="173">
        <f t="shared" si="4"/>
        <v>123.2967660465888</v>
      </c>
      <c r="E60" s="173">
        <v>123.2967660465888</v>
      </c>
      <c r="F60" s="173">
        <v>123.2967660465888</v>
      </c>
      <c r="G60" s="173">
        <v>123.2967660465888</v>
      </c>
      <c r="H60" s="173">
        <v>123.2967660465888</v>
      </c>
      <c r="I60" s="173">
        <v>123.2967660465888</v>
      </c>
      <c r="J60" s="173">
        <v>123.2967660465888</v>
      </c>
      <c r="K60" s="173">
        <v>123.2967660465888</v>
      </c>
      <c r="L60" s="173">
        <v>123.2967660465888</v>
      </c>
      <c r="M60" s="173">
        <v>123.2967660465888</v>
      </c>
      <c r="N60" s="173">
        <v>123.2967660465888</v>
      </c>
      <c r="O60" s="173">
        <v>123.2967660465888</v>
      </c>
    </row>
    <row r="61" spans="1:16" ht="29.25" customHeight="1" x14ac:dyDescent="0.2">
      <c r="A61" s="174">
        <v>39401</v>
      </c>
      <c r="B61" s="176" t="s">
        <v>220</v>
      </c>
      <c r="C61" s="184">
        <v>43042</v>
      </c>
      <c r="D61" s="173">
        <f t="shared" si="4"/>
        <v>3586.8333333333335</v>
      </c>
      <c r="E61" s="173">
        <v>3586.8333333333335</v>
      </c>
      <c r="F61" s="173">
        <v>3586.8333333333335</v>
      </c>
      <c r="G61" s="173">
        <v>3586.8333333333335</v>
      </c>
      <c r="H61" s="173">
        <v>3586.8333333333335</v>
      </c>
      <c r="I61" s="173">
        <v>3586.8333333333335</v>
      </c>
      <c r="J61" s="173">
        <v>3586.8333333333335</v>
      </c>
      <c r="K61" s="173">
        <v>3586.8333333333335</v>
      </c>
      <c r="L61" s="173">
        <v>3586.8333333333335</v>
      </c>
      <c r="M61" s="173">
        <v>3586.8333333333335</v>
      </c>
      <c r="N61" s="173">
        <v>3586.8333333333335</v>
      </c>
      <c r="O61" s="173">
        <v>3586.8333333333335</v>
      </c>
    </row>
    <row r="62" spans="1:16" ht="15" x14ac:dyDescent="0.25">
      <c r="A62" s="179">
        <v>5000</v>
      </c>
      <c r="B62" s="179" t="s">
        <v>215</v>
      </c>
      <c r="C62" s="169">
        <f>SUM(C63:C72)</f>
        <v>683405</v>
      </c>
      <c r="D62" s="180"/>
      <c r="E62" s="181"/>
      <c r="F62" s="180"/>
      <c r="G62" s="181"/>
      <c r="H62" s="180"/>
      <c r="I62" s="181"/>
      <c r="J62" s="181"/>
      <c r="K62" s="181"/>
      <c r="L62" s="180">
        <f>SUM(L63:L72)</f>
        <v>683405</v>
      </c>
      <c r="M62" s="181"/>
      <c r="N62" s="181"/>
      <c r="O62" s="181"/>
    </row>
    <row r="63" spans="1:16" ht="28.5" x14ac:dyDescent="0.2">
      <c r="A63" s="161">
        <v>51901</v>
      </c>
      <c r="B63" s="165" t="s">
        <v>185</v>
      </c>
      <c r="C63" s="184">
        <v>13668</v>
      </c>
      <c r="D63" s="181"/>
      <c r="E63" s="181"/>
      <c r="F63" s="181"/>
      <c r="G63" s="181"/>
      <c r="H63" s="181"/>
      <c r="I63" s="181"/>
      <c r="J63" s="181"/>
      <c r="K63" s="181"/>
      <c r="L63" s="181">
        <v>13668</v>
      </c>
      <c r="M63" s="181"/>
      <c r="N63" s="181"/>
      <c r="O63" s="181"/>
      <c r="P63" s="178"/>
    </row>
    <row r="64" spans="1:16" x14ac:dyDescent="0.2">
      <c r="A64" s="161">
        <v>59101</v>
      </c>
      <c r="B64" s="165" t="s">
        <v>85</v>
      </c>
      <c r="C64" s="184">
        <v>109345</v>
      </c>
      <c r="D64" s="181"/>
      <c r="E64" s="181"/>
      <c r="F64" s="181"/>
      <c r="G64" s="181"/>
      <c r="H64" s="181"/>
      <c r="I64" s="181"/>
      <c r="J64" s="181"/>
      <c r="K64" s="181"/>
      <c r="L64" s="181">
        <v>109345</v>
      </c>
      <c r="M64" s="181"/>
      <c r="N64" s="181"/>
      <c r="O64" s="181"/>
    </row>
    <row r="65" spans="1:15" x14ac:dyDescent="0.2">
      <c r="A65" s="161">
        <v>51101</v>
      </c>
      <c r="B65" s="165" t="s">
        <v>187</v>
      </c>
      <c r="C65" s="184">
        <v>30753</v>
      </c>
      <c r="D65" s="181"/>
      <c r="E65" s="181"/>
      <c r="F65" s="181"/>
      <c r="G65" s="181"/>
      <c r="H65" s="181"/>
      <c r="I65" s="181"/>
      <c r="J65" s="181"/>
      <c r="K65" s="181"/>
      <c r="L65" s="181">
        <v>30753</v>
      </c>
      <c r="M65" s="181"/>
      <c r="N65" s="181"/>
      <c r="O65" s="181"/>
    </row>
    <row r="66" spans="1:15" ht="28.5" x14ac:dyDescent="0.2">
      <c r="A66" s="161">
        <v>51501</v>
      </c>
      <c r="B66" s="165" t="s">
        <v>189</v>
      </c>
      <c r="C66" s="184">
        <v>341703</v>
      </c>
      <c r="D66" s="181"/>
      <c r="E66" s="181"/>
      <c r="F66" s="181"/>
      <c r="G66" s="181"/>
      <c r="H66" s="181"/>
      <c r="I66" s="181"/>
      <c r="J66" s="181"/>
      <c r="K66" s="181"/>
      <c r="L66" s="181">
        <v>341703</v>
      </c>
      <c r="M66" s="181"/>
      <c r="N66" s="181"/>
      <c r="O66" s="181"/>
    </row>
    <row r="67" spans="1:15" ht="28.5" x14ac:dyDescent="0.2">
      <c r="A67" s="161">
        <v>51902</v>
      </c>
      <c r="B67" s="165" t="s">
        <v>191</v>
      </c>
      <c r="C67" s="184">
        <v>54672</v>
      </c>
      <c r="D67" s="181"/>
      <c r="E67" s="181"/>
      <c r="F67" s="181"/>
      <c r="G67" s="181"/>
      <c r="H67" s="181"/>
      <c r="I67" s="181"/>
      <c r="J67" s="181"/>
      <c r="K67" s="181"/>
      <c r="L67" s="181">
        <v>54672</v>
      </c>
      <c r="M67" s="181"/>
      <c r="N67" s="181"/>
      <c r="O67" s="181"/>
    </row>
    <row r="68" spans="1:15" x14ac:dyDescent="0.2">
      <c r="A68" s="161">
        <v>52101</v>
      </c>
      <c r="B68" s="165" t="s">
        <v>193</v>
      </c>
      <c r="C68" s="184">
        <v>102511</v>
      </c>
      <c r="D68" s="181"/>
      <c r="E68" s="181"/>
      <c r="F68" s="181"/>
      <c r="G68" s="181"/>
      <c r="H68" s="181"/>
      <c r="I68" s="181"/>
      <c r="J68" s="181"/>
      <c r="K68" s="181"/>
      <c r="L68" s="181">
        <v>102511</v>
      </c>
      <c r="M68" s="181"/>
      <c r="N68" s="181"/>
      <c r="O68" s="181"/>
    </row>
    <row r="69" spans="1:15" x14ac:dyDescent="0.2">
      <c r="A69" s="161">
        <v>52301</v>
      </c>
      <c r="B69" s="165" t="s">
        <v>81</v>
      </c>
      <c r="C69" s="184">
        <v>20502</v>
      </c>
      <c r="D69" s="181"/>
      <c r="E69" s="181"/>
      <c r="F69" s="181"/>
      <c r="G69" s="181"/>
      <c r="H69" s="181"/>
      <c r="I69" s="181"/>
      <c r="J69" s="181"/>
      <c r="K69" s="181"/>
      <c r="L69" s="181">
        <v>20502</v>
      </c>
      <c r="M69" s="181"/>
      <c r="N69" s="181"/>
      <c r="O69" s="181"/>
    </row>
    <row r="70" spans="1:15" ht="28.5" x14ac:dyDescent="0.2">
      <c r="A70" s="161">
        <v>56501</v>
      </c>
      <c r="B70" s="165" t="s">
        <v>196</v>
      </c>
      <c r="C70" s="184">
        <v>3417</v>
      </c>
      <c r="D70" s="181"/>
      <c r="E70" s="181"/>
      <c r="F70" s="181"/>
      <c r="G70" s="181"/>
      <c r="H70" s="181"/>
      <c r="I70" s="181"/>
      <c r="J70" s="181"/>
      <c r="K70" s="181"/>
      <c r="L70" s="181">
        <v>3417</v>
      </c>
      <c r="M70" s="181"/>
      <c r="N70" s="181"/>
      <c r="O70" s="181"/>
    </row>
    <row r="71" spans="1:15" ht="28.5" x14ac:dyDescent="0.2">
      <c r="A71" s="161">
        <v>56601</v>
      </c>
      <c r="B71" s="165" t="s">
        <v>221</v>
      </c>
      <c r="C71" s="184">
        <v>3417</v>
      </c>
      <c r="D71" s="181"/>
      <c r="E71" s="181"/>
      <c r="F71" s="181"/>
      <c r="G71" s="181"/>
      <c r="H71" s="181"/>
      <c r="I71" s="181"/>
      <c r="J71" s="181"/>
      <c r="K71" s="181"/>
      <c r="L71" s="181">
        <v>3417</v>
      </c>
      <c r="M71" s="181"/>
      <c r="N71" s="181"/>
      <c r="O71" s="181"/>
    </row>
    <row r="72" spans="1:15" x14ac:dyDescent="0.2">
      <c r="A72" s="161">
        <v>54101</v>
      </c>
      <c r="B72" s="165" t="s">
        <v>197</v>
      </c>
      <c r="C72" s="184">
        <v>3417</v>
      </c>
      <c r="D72" s="185"/>
      <c r="E72" s="185"/>
      <c r="F72" s="185"/>
      <c r="G72" s="185"/>
      <c r="H72" s="185"/>
      <c r="I72" s="185"/>
      <c r="J72" s="185"/>
      <c r="K72" s="185"/>
      <c r="L72" s="185">
        <v>3417</v>
      </c>
      <c r="M72" s="185"/>
      <c r="N72" s="185"/>
      <c r="O72" s="185"/>
    </row>
    <row r="73" spans="1:15" x14ac:dyDescent="0.2">
      <c r="C73" s="186">
        <f>+C62+C30+C9</f>
        <v>15914319.795922033</v>
      </c>
    </row>
  </sheetData>
  <mergeCells count="5">
    <mergeCell ref="A1:P1"/>
    <mergeCell ref="A2:P2"/>
    <mergeCell ref="A3:P3"/>
    <mergeCell ref="A4:P4"/>
    <mergeCell ref="A6:O6"/>
  </mergeCells>
  <printOptions horizontalCentered="1"/>
  <pageMargins left="0.70866141732283472" right="0.70866141732283472" top="0.74803149606299213" bottom="0.74803149606299213" header="0.31496062992125984" footer="0.31496062992125984"/>
  <pageSetup paperSize="5" scale="69"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PE2016</vt:lpstr>
      <vt:lpstr>PAAAS2017</vt:lpstr>
      <vt:lpstr>CALENDARIZADO</vt:lpstr>
      <vt:lpstr>CALENDARIZADO!Área_de_impresión</vt:lpstr>
      <vt:lpstr>'PE2016'!Área_de_impresión</vt:lpstr>
      <vt:lpstr>CALENDARIZADO!Títulos_a_imprimir</vt:lpstr>
      <vt:lpstr>PAAAS2017!Títulos_a_imprimir</vt:lpstr>
      <vt:lpstr>'PE2016'!Títulos_a_imprimir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Irán Moreno</dc:creator>
  <cp:lastModifiedBy>Ellioth</cp:lastModifiedBy>
  <cp:lastPrinted>2017-02-13T15:26:58Z</cp:lastPrinted>
  <dcterms:created xsi:type="dcterms:W3CDTF">2017-02-10T18:37:44Z</dcterms:created>
  <dcterms:modified xsi:type="dcterms:W3CDTF">2017-02-23T16:03:03Z</dcterms:modified>
</cp:coreProperties>
</file>