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46" yWindow="1005" windowWidth="11250" windowHeight="5580" activeTab="5"/>
  </bookViews>
  <sheets>
    <sheet name="EVTOP-01" sheetId="1" r:id="rId1"/>
    <sheet name="ANALITICO POR PARTIDA" sheetId="2" r:id="rId2"/>
    <sheet name="ANEXO 01" sheetId="3" r:id="rId3"/>
    <sheet name="EV TOP-03 GLOBAL" sheetId="4" r:id="rId4"/>
    <sheet name="AVANCE EVTOP-03" sheetId="5" r:id="rId5"/>
    <sheet name="MODIFICACIONES " sheetId="6" r:id="rId6"/>
  </sheets>
  <definedNames>
    <definedName name="_xlnm.Print_Area" localSheetId="2">'ANEXO 01'!$A$1:$D$28</definedName>
    <definedName name="_xlnm.Print_Area" localSheetId="0">'EVTOP-01'!$A$1:$I$63</definedName>
    <definedName name="_xlnm.Print_Titles" localSheetId="0">'EVTOP-01'!$1:$7</definedName>
  </definedNames>
  <calcPr fullCalcOnLoad="1"/>
</workbook>
</file>

<file path=xl/sharedStrings.xml><?xml version="1.0" encoding="utf-8"?>
<sst xmlns="http://schemas.openxmlformats.org/spreadsheetml/2006/main" count="527" uniqueCount="262">
  <si>
    <t>CONCEPTO</t>
  </si>
  <si>
    <t>ACUMULADO</t>
  </si>
  <si>
    <t>INGRESOS PROPIOS</t>
  </si>
  <si>
    <t>TOTAL</t>
  </si>
  <si>
    <t>INGRESOS :</t>
  </si>
  <si>
    <t>CAPITULO:</t>
  </si>
  <si>
    <t>OTROS INGRESOS</t>
  </si>
  <si>
    <t>MODIFICADO</t>
  </si>
  <si>
    <t>Y ENTIDADES DE LA ADMINISTRACION PUBLICA ESTATAL</t>
  </si>
  <si>
    <t>del Contador</t>
  </si>
  <si>
    <t>CLAVE PARTIDA PRESUPUESTAL</t>
  </si>
  <si>
    <t>DESCRIPCION</t>
  </si>
  <si>
    <t>ASIGNACION ORIGINAL</t>
  </si>
  <si>
    <t>DISPONIBLE</t>
  </si>
  <si>
    <t>SEGUIMIENTO FINANCIERO DE INGRESOS Y EGRESOS, DE ORGANISMOS</t>
  </si>
  <si>
    <t>EVTOP-01</t>
  </si>
  <si>
    <t>EJERCIDO EN EL TRIMESTRE</t>
  </si>
  <si>
    <t>MONTO</t>
  </si>
  <si>
    <t>(Pesos)</t>
  </si>
  <si>
    <t>SISTEMA ESTATAL DE EVALUACION DEL DESEMPEÑO</t>
  </si>
  <si>
    <t>TOTAL DE INGRESOS</t>
  </si>
  <si>
    <t>Saldo inicial (Caja y Bancos)</t>
  </si>
  <si>
    <t>PROGRAMADO ORIGINAL</t>
  </si>
  <si>
    <t>TOTAL EJERCIDO</t>
  </si>
  <si>
    <t xml:space="preserve"> % AVANCE</t>
  </si>
  <si>
    <t xml:space="preserve">% AVANCE </t>
  </si>
  <si>
    <t>Variación: Ingreso - Gasto ($)</t>
  </si>
  <si>
    <t>Nombre y firma</t>
  </si>
  <si>
    <t>del Director General o responsable</t>
  </si>
  <si>
    <t>2.- EGRESOS: (EXCLUSIVAMENTE SOBRE LOS INGRESOS PROPIOS)</t>
  </si>
  <si>
    <t>1.-EGRESOS: (GLOBAL)</t>
  </si>
  <si>
    <t>TOTAL TRIMESTRE</t>
  </si>
  <si>
    <t>FEDERALES</t>
  </si>
  <si>
    <t>ESTATALES</t>
  </si>
  <si>
    <t>FECHA</t>
  </si>
  <si>
    <t>IMPORTE</t>
  </si>
  <si>
    <t>EVTOP-01-01</t>
  </si>
  <si>
    <t>No. CHEQUE/O. PAGO</t>
  </si>
  <si>
    <t>RELACIÓN DE RECURSOS ESTATALES RECIBIDOS DURANTE EL TRIMESTRE</t>
  </si>
  <si>
    <t>.-Avance Preliminar del Presupuesto anual</t>
  </si>
  <si>
    <t>ORGANISMO: CONSEJO ESTATAL DE CIENCIA Y TECNOLOGIA</t>
  </si>
  <si>
    <t xml:space="preserve"> ASIGNACION MODIFICADA</t>
  </si>
  <si>
    <t>%</t>
  </si>
  <si>
    <t>CAPITULO 1000</t>
  </si>
  <si>
    <t>CAPITULO 2000</t>
  </si>
  <si>
    <t>CAPITULO 3000</t>
  </si>
  <si>
    <t>CAPITULO 5000</t>
  </si>
  <si>
    <t>CAPITULO 7000</t>
  </si>
  <si>
    <t>ENERO</t>
  </si>
  <si>
    <t>FEBRERO</t>
  </si>
  <si>
    <t>MARZO</t>
  </si>
  <si>
    <t>SUELDOS</t>
  </si>
  <si>
    <t>RIESGO LABORAL</t>
  </si>
  <si>
    <t>AYUDA PARA HABITACIÓN</t>
  </si>
  <si>
    <t>CUÓTAS POR SERVICIO MÉDICO</t>
  </si>
  <si>
    <t>CUÓTAS PARA INFRAESTRUCTURA</t>
  </si>
  <si>
    <t>CUÓTAS AL FOVISSSTESON</t>
  </si>
  <si>
    <t>OTRAS PRESTACIONES</t>
  </si>
  <si>
    <t>ARRENDAMIENTO DE EDIFICIOS</t>
  </si>
  <si>
    <t>SERVICIOS FINANCIEROS Y BANCARIOS</t>
  </si>
  <si>
    <t>PASAJES AEREOS</t>
  </si>
  <si>
    <t>PASAJES TERRESTRES</t>
  </si>
  <si>
    <t>VIÁTICOS EN EL PAÍS</t>
  </si>
  <si>
    <t>GASTOS DE CAMINO</t>
  </si>
  <si>
    <t>IMPUESTOS Y DERECHOS</t>
  </si>
  <si>
    <t>CONGRESOS Y CONVENCIONES</t>
  </si>
  <si>
    <t>GASTOS DE ATENCIÓN Y PROMOCIÓN</t>
  </si>
  <si>
    <t>SERVICIOS DE CONSULTORIA</t>
  </si>
  <si>
    <t>LIC. ÉRIKA VIANEY VERDUGO PACHECO</t>
  </si>
  <si>
    <t>LIC. MARTHA NIDIA CAMPA GADEA</t>
  </si>
  <si>
    <t>AYUDA PARA ENERGÍA ELECTRICA</t>
  </si>
  <si>
    <t>CUÓTAS POR SEGURO DE VIDA AL ISSSTESON</t>
  </si>
  <si>
    <t>CUÓTAS POR RETIRO AL ISSSTESON</t>
  </si>
  <si>
    <t>ASIGNACIÓN PARA PRÉSTAMOS  A CORTO PLAZO</t>
  </si>
  <si>
    <t>ASIGNACIÓN PARA PRÉSTAMOS PRENDARIOS</t>
  </si>
  <si>
    <t>PAGAS DE DEFUNCIÓN,PENSIONES Y JUBILACIONES</t>
  </si>
  <si>
    <t>MATERIALES , UTILES Y EQUIPOS MENORES DE OFICINA</t>
  </si>
  <si>
    <t>MATERIALES Y UTILES DE IMPRESIÓN Y REPRODUCCIÓN</t>
  </si>
  <si>
    <t>PRODUCTOS ALIMENTICIOS PARA EL PERSONAL</t>
  </si>
  <si>
    <t>ADQUISICIÓN DE AGUA POTABLE</t>
  </si>
  <si>
    <t>COMBUSTIBLES</t>
  </si>
  <si>
    <t>SERVICIO POSTAL</t>
  </si>
  <si>
    <t xml:space="preserve">SERVICIOS INTEGRALES Y OTROS SERVICIOS </t>
  </si>
  <si>
    <t>ARRENDAMIENTO DE MUEBLES, MAQUINARIA Y EQUIPO</t>
  </si>
  <si>
    <t>MANTENIMIENTO Y CONSERVACIÓN DE MOBILIARIO Y EQUIPO</t>
  </si>
  <si>
    <t>REPARACIÓN Y CONSERVACIÓN DE EQUIPO DE TRANSPORTE</t>
  </si>
  <si>
    <t>SERVICIOS INTEGRALES DE TRASLADO Y VIÁTICOS</t>
  </si>
  <si>
    <t>CUÓTAS</t>
  </si>
  <si>
    <t>PENAS, MULTAS, ACCESORIOS Y ACTUALIZACIONES</t>
  </si>
  <si>
    <t>DIFUSIÓN PARA REGISTRO DE CONACYT Y EVALUADORES ACREDITADOS</t>
  </si>
  <si>
    <t>DIFUSIÓN Y PROMOCIÓN DE FONDOS</t>
  </si>
  <si>
    <t>GENERACIÓN DE BASE DE DATOS PARA EL SISTEMA ESTATAL DE INFORMACIÓN CIENTÍFICA Y TECNOLÓGICA DEL ESTADO</t>
  </si>
  <si>
    <t>APOYOS A INVESTIGADORES EN FORMACIÓN CON PONENCIAS FUERA DEL ESTADO</t>
  </si>
  <si>
    <t>PROGRAMAS DE APOYO PARA EL FOMENTO, FORMACIÓN, DESARROLLO Y VINCULACIÓN DE RECURSOS HUMANOS EN EL EXTRANJERO</t>
  </si>
  <si>
    <t>CONCURSO INFANTIL DE CIENCIA Y TECNOLOGÍA</t>
  </si>
  <si>
    <t>REFACCIONES Y ACCESORIOS MENORES</t>
  </si>
  <si>
    <t xml:space="preserve"> </t>
  </si>
  <si>
    <t>MATERIALES EDUCATIVOS</t>
  </si>
  <si>
    <t>PLACAS, ENGOMADOS, CALCOMANIAS Y HOLOGRAMAS</t>
  </si>
  <si>
    <t>UTENSILIOS PARA EL SERVICIO DE ALIMENTACION</t>
  </si>
  <si>
    <t>MATERIALES COMPLEMENTARIOS</t>
  </si>
  <si>
    <t>REFACCIONES Y ACCESORIOS MEN. DE EQUIPO DE COMP.</t>
  </si>
  <si>
    <t>TELEFONIA CELULAR</t>
  </si>
  <si>
    <t xml:space="preserve">ARRENDAMIENTO DE EQUIPO DE TRANSPORTE </t>
  </si>
  <si>
    <t xml:space="preserve">PATENTES, REGALIAS Y OTROS </t>
  </si>
  <si>
    <t>FLETES Y MANIOBRAS</t>
  </si>
  <si>
    <t>MANTENIMIENTO Y CONSERVACIÓN DE BIENES INFORMATICOS</t>
  </si>
  <si>
    <t>DIFUSIÓN POR RADIO, TELEVISIÓN Y OTROS MEDIOS</t>
  </si>
  <si>
    <t>VIÁTICOS EN EL EXTRANJERO</t>
  </si>
  <si>
    <t>IMPRESIONES Y PUBLICACIONES OFICIALES</t>
  </si>
  <si>
    <t>EQUIPO DE CÓMPUTO Y TECNOLOGÍAS DE LA INFORMACIÓN</t>
  </si>
  <si>
    <t>OTROS MOBILIARIOS Y EQUIPO DE ADMINISTRACIÓN</t>
  </si>
  <si>
    <t>EQUIPOS Y APARATOS AUDIOVISUALES</t>
  </si>
  <si>
    <t>SOFTWARE</t>
  </si>
  <si>
    <t>CELEBRAR REUNIONES DE IDENTIFICACION DE DEMANDAS CON CONSEJOS REGIONALES</t>
  </si>
  <si>
    <t>CELEBRAR REUNIONES DE ARTICULACION PRODUCTIVA</t>
  </si>
  <si>
    <r>
      <t xml:space="preserve">MAPEO TECNOLÓGICO: </t>
    </r>
    <r>
      <rPr>
        <i/>
        <sz val="8"/>
        <rFont val="Arial"/>
        <family val="2"/>
      </rPr>
      <t>TECHNOLOGY ROADMAPPING</t>
    </r>
  </si>
  <si>
    <t>PREMIO ESTATAL DE INVESTIGACIÓN (2 MODALIDADES)</t>
  </si>
  <si>
    <t>DIFUSIÓN DEL PREMIO ESTATAL</t>
  </si>
  <si>
    <t xml:space="preserve">ELABORACIÓN DE DOCUMENTOS DE DIVULGACIÓN DE ACTIVIDADES DEL CONSEJO </t>
  </si>
  <si>
    <t>ASISTENCIA REUNONES REDNACECYT</t>
  </si>
  <si>
    <t>COORDINACIÓN DE LA SEMANA DE CIENCIA Y TECNOLOGÍA</t>
  </si>
  <si>
    <t>CAMPAÑA DE DIFUSIÓN DE CIENCIA Y TECNOLOGÍA</t>
  </si>
  <si>
    <t>FONDO DE ASEGURAMIENTO TECNOLÓGICO Y DIFUSIÓN DE LA PROPIEDAD INDUSTRIAL EN SONORA</t>
  </si>
  <si>
    <t>FONDO PARA LA FORMACIÓN DE RECURSOS HUMANOS DE ALTO NIVEL (BECAS)</t>
  </si>
  <si>
    <t>ESTABLECER LA ESTRUCTURA DE OPERACIÓN DEL FONDO ESTATAL PARA LA INVESTIGACIÓN CIENTÍFICA, DESARROLLO TECNOLÓGICO E INNOVACIÓN</t>
  </si>
  <si>
    <t>FOMENTO DE ENFOQUE CIENTÍFICO EN NIÑOS</t>
  </si>
  <si>
    <t>ELABORACIÓN DEL PLAN DE ESTRATEGÍA EDUCATIVA</t>
  </si>
  <si>
    <t>MATERIALES PARA INFORMACION</t>
  </si>
  <si>
    <t>SERVICIOS LEGALES DE CONTABILIDAD, AUDITORIAS Y RELACIONADOS</t>
  </si>
  <si>
    <t>GASTOS DE CEREMONIAL</t>
  </si>
  <si>
    <t>AYUDAS CULTURALES Y SOCIALES</t>
  </si>
  <si>
    <t>CAPITULO 4000</t>
  </si>
  <si>
    <t>EVENTOS DE DIFUSIÓN DE CIENCIAY TECNOLOGÍA</t>
  </si>
  <si>
    <t>SISTEMA ESTATAL DE EVALUACIÓN</t>
  </si>
  <si>
    <t>PROGRAMA OPERATIVO ANUAL 2011</t>
  </si>
  <si>
    <t>EVTOP-03</t>
  </si>
  <si>
    <t/>
  </si>
  <si>
    <t>CLAVE NEP ORGANISMO</t>
  </si>
  <si>
    <t>UNIDAD DE MEDIDA</t>
  </si>
  <si>
    <t>ORIGINAL ANUAL</t>
  </si>
  <si>
    <t>CALENDARIO</t>
  </si>
  <si>
    <t>REALIZADO</t>
  </si>
  <si>
    <t>AV. FISICO %</t>
  </si>
  <si>
    <t>DEP</t>
  </si>
  <si>
    <t>UR</t>
  </si>
  <si>
    <t>FIN</t>
  </si>
  <si>
    <t>FUN</t>
  </si>
  <si>
    <t>SUBF</t>
  </si>
  <si>
    <t>ER</t>
  </si>
  <si>
    <t>PROGR</t>
  </si>
  <si>
    <t>A/P</t>
  </si>
  <si>
    <t>1er. TRIM.</t>
  </si>
  <si>
    <t>2do. TRIM.</t>
  </si>
  <si>
    <t>3er. TRIM.</t>
  </si>
  <si>
    <t>4to. TRIM.</t>
  </si>
  <si>
    <t>TOTAL ACUM.</t>
  </si>
  <si>
    <t>01</t>
  </si>
  <si>
    <t>SECRETARIA DE ECONOMIA</t>
  </si>
  <si>
    <t>CONSEJO ESTATAL DE CIENCIA Y TECNOLOGIA</t>
  </si>
  <si>
    <t>3</t>
  </si>
  <si>
    <t>DESARROLLO ECONOMICO</t>
  </si>
  <si>
    <t>8</t>
  </si>
  <si>
    <t>INVESTIGACION Y DESARROLLO RELACIONADO CON ASUNTOS ECONOMICOS</t>
  </si>
  <si>
    <t>PROMOVER Y DIFUNDIR LA INVESTIGACION CIENTIFICA Y TECNOLOGICA</t>
  </si>
  <si>
    <t>E4</t>
  </si>
  <si>
    <t>SONORA COMPETITIVO Y SUSTENTABLE</t>
  </si>
  <si>
    <t>DESARROLLO TECNOLOGICO E INNOVACION</t>
  </si>
  <si>
    <t>INVESTIGACION Y DESARROLLO TECNOLÓGICO PARA EL DESARROLLO RURAL</t>
  </si>
  <si>
    <t>001</t>
  </si>
  <si>
    <t>ADMINISTRAR LOS RECURSOS MATERIALES Y HUMANOS</t>
  </si>
  <si>
    <t>1</t>
  </si>
  <si>
    <t>OPERAR EL SISTEMA CONTABLE</t>
  </si>
  <si>
    <t>INFORME</t>
  </si>
  <si>
    <t>2</t>
  </si>
  <si>
    <t>INTEGRAR EL DOCUMENTO DE AVANCE FISICO-FINANCIERO DEL POA 2011</t>
  </si>
  <si>
    <t>002</t>
  </si>
  <si>
    <t>IDENTIFICAR NECESIDADES DE INVESTIGACIÓN CIENTÍFICA, DESARROLLO TECNOLÓGICO Y TRANSFERENCIA DE TECNOLOGÍA</t>
  </si>
  <si>
    <t>CELEBRAR REUNIONES DE IDENTIFICACIÓN DE DEMANDAS CON LOS CONSEJOS REGIONALES</t>
  </si>
  <si>
    <t>EVENTO</t>
  </si>
  <si>
    <t>CELEBRAR REUNIONES DE ARTICULACIÓN PRODUCTIVA</t>
  </si>
  <si>
    <t>MAPEO TECNOLÓGICO: TECHNOLOGY ROADMAPPING</t>
  </si>
  <si>
    <t>003</t>
  </si>
  <si>
    <t>CAPACITACIÓN, DIFUSIÓN Y PROMOCIÓN DEL DESARROLLO TECNOLÓGICO</t>
  </si>
  <si>
    <t>PREMIO ESTATAL DE INVESTIGACION ( 2 MODALIDADES)</t>
  </si>
  <si>
    <t>DIFUSIÓN DEL PREMIO PREMIO ESTATAL</t>
  </si>
  <si>
    <t>REUNIÓN</t>
  </si>
  <si>
    <t>ELABORACIÓN DE DOCUMENTOS DE DIVULGACIÓN DE ACTIVIDADES DEL CONSEJO</t>
  </si>
  <si>
    <t>DOCUMENTO</t>
  </si>
  <si>
    <t>4</t>
  </si>
  <si>
    <t>5</t>
  </si>
  <si>
    <t>6</t>
  </si>
  <si>
    <t>ASISTENCIAS A REUNIONES REDNACECYT</t>
  </si>
  <si>
    <t>7</t>
  </si>
  <si>
    <t>COORDINACIÓN DE SEMANA DE CIENCIA Y TECNOLOGÍA</t>
  </si>
  <si>
    <t>9</t>
  </si>
  <si>
    <t>EVENTOS DE DIFUSIÓN DE CÍENCIA Y TECNOLOGÍA</t>
  </si>
  <si>
    <t>10</t>
  </si>
  <si>
    <t>CAMPAÑA DE DIFUSIÓN DE CIENCÍA Y TECNOLOGÍA</t>
  </si>
  <si>
    <t>004</t>
  </si>
  <si>
    <t>INVESTIGACION CIENTIFICA TECNOLÓGICA PARA LA PRODUCTIVIDAD</t>
  </si>
  <si>
    <t>FONDO DE ASEGURAMIENTO TECNOLÓGICO Y DIFUSIÓN DE LA PROPIEDAD INDUSTRIAL EN SONORA.</t>
  </si>
  <si>
    <t>PROYECTO</t>
  </si>
  <si>
    <t>FONDO PARA LA FORMACION DE RECURSOS HUMANOS DE ALTO NIVEL ( BECAS)</t>
  </si>
  <si>
    <t>BECA</t>
  </si>
  <si>
    <t>ESTABLECER ESTRUCTURA DE OPERACIÓN DEL FONDO ESTATAL PARA LA INVESTIGACIÓN CIENTÍFICA, DESARROLLO TECNOLÓGICO E INNOVACIÓN</t>
  </si>
  <si>
    <t>CONVENIO</t>
  </si>
  <si>
    <t>PERSONA</t>
  </si>
  <si>
    <t>005</t>
  </si>
  <si>
    <t>VINCULACIÓN Y DESARROLLO DE CAPITAL HUMANO</t>
  </si>
  <si>
    <t>FOMENTO DE ENFOQUE CIENTIFICO EN NIÑOS</t>
  </si>
  <si>
    <t>ELABORACIÓN DEL PLAN DE ESTRATEGIA EDUCATIVA</t>
  </si>
  <si>
    <t>006</t>
  </si>
  <si>
    <t>PROGRAMA DE GESTIÓN DE FONDOS PARA LA INNOVACIÓN Y EL DESARROLLO TECNOLÓGICO</t>
  </si>
  <si>
    <t>AMPLIAR LA CARTERA DE FONDOS NACIONALES E INTERNACIONALES</t>
  </si>
  <si>
    <t>GESTIÓN DE FONDOS ANTE DEPENDENCIAS Y AYUNTAMIENTOS PARA PROYECTOS DE DESARROLLO TECNOLÓGICO ESTRATÉGICOS POR SECTOR Y REGIÓN</t>
  </si>
  <si>
    <t>GESTIÓN PARA REINTEGRAR FONDOS ESTATALES NO APLICADOS</t>
  </si>
  <si>
    <t>ASUNTOS</t>
  </si>
  <si>
    <t>MODIF. ANUAL</t>
  </si>
  <si>
    <t>ACUMUL.ANUAL</t>
  </si>
  <si>
    <t>I</t>
  </si>
  <si>
    <t>II</t>
  </si>
  <si>
    <t>III</t>
  </si>
  <si>
    <t>IV</t>
  </si>
  <si>
    <r>
      <t xml:space="preserve">MAPEO TECNOLÓGICO: </t>
    </r>
    <r>
      <rPr>
        <i/>
        <sz val="8"/>
        <color indexed="8"/>
        <rFont val="Arial Narrow"/>
        <family val="2"/>
      </rPr>
      <t>TECHNOLOGY ROADMAPPING</t>
    </r>
  </si>
  <si>
    <t>OCTUBRE</t>
  </si>
  <si>
    <t>NOVIEMBRE</t>
  </si>
  <si>
    <t>DICIEMBRE</t>
  </si>
  <si>
    <t>TRIMESTRE:CUARTO 2011</t>
  </si>
  <si>
    <t>ANALITICO DE RECURSOS EJERCIDOS POR PARTIDA PRESUPUESTAL,CUARTO TRIMESTRE 2011</t>
  </si>
  <si>
    <t>MANTENIMIENTO Y CONSERVACIÓN DE INMUEBLES</t>
  </si>
  <si>
    <t>MUEBLES DE OFICINA Y ESTANTERIA</t>
  </si>
  <si>
    <t>TRIMESTRE: CUARTO TRIMESTRE 2011</t>
  </si>
  <si>
    <t>PRIMA VACACIONAL</t>
  </si>
  <si>
    <t>SUBSIDIO PARA PAGO DE BONO NAVIDEÑO Y AJ CALENDARIO DICIEMBRE 2011</t>
  </si>
  <si>
    <t>SUBSIDIO PARA PAGO DE PRIMA VACACIONAL JULIO-DICIEMBRE 2011</t>
  </si>
  <si>
    <t>MINISTRACIÓN PAGO MENSUAL DICIEMBRE 2011</t>
  </si>
  <si>
    <t>SUBSIDIO APORTACIONES Y DEDUCCIONES 2DA QUINCENA DICIEMBRE 2011</t>
  </si>
  <si>
    <t>SUBSIDIO PAGO DE NOMINA 2DA QUINCENA DICIEMBRE 2011</t>
  </si>
  <si>
    <t>SUBSIDIO APORTACIONES Y DEDUCCIONES 1ER QUINCENA DICIEMBRE 2011</t>
  </si>
  <si>
    <t>SUBSIDIO PAGO DE NOMINA 1ER QUINCENA DICIEMBRE 2011</t>
  </si>
  <si>
    <t>0/12/2011</t>
  </si>
  <si>
    <t>SUBSIDIO PARA PAGO DE AGUINALDO ENERO-DICIEMBRE 2011</t>
  </si>
  <si>
    <t>MINISTRACIÓN PAGO MENSUAL NOVIEMBRE 2011</t>
  </si>
  <si>
    <t>SUBSIDIO APORTACIONES Y DEDUCCIONES 2DA QUINCENA NOVIEMBRE 2011</t>
  </si>
  <si>
    <t>SUBSIDIO PAGO DE NOMINA 2DA QUINCENA NOVIEMBRE 2011</t>
  </si>
  <si>
    <t>SUBSIDIO APORTACIONES Y DEDUCCIONES 1ER QUINCENA NOVIEMBRE 2011</t>
  </si>
  <si>
    <t>SUBSIDIO PAGO DE NOMINA 1ER QUINCENA NOVIEMBRE 2011</t>
  </si>
  <si>
    <t>MINISTRACIÓN PAGO MENSUAL OCTUBRE 2011</t>
  </si>
  <si>
    <t>SUBSIDIO APORTACIONES Y DEDUCCIONES 2DA QUINCENA OCTUBRE 2011</t>
  </si>
  <si>
    <t>2110/2011</t>
  </si>
  <si>
    <t>SUBSIDIO PAGO DE NOMINA 2DA QUINCENA OCTUBRE 2011</t>
  </si>
  <si>
    <t>SUBSIDIO APORTACIONES Y DEDUCCIONES 1ER QUINCENA OCTUBRE 2011</t>
  </si>
  <si>
    <t>SUBSIDIO PAGO DE NOMINA 1ER QUINCENA OCTUBRE 2011</t>
  </si>
  <si>
    <t>MINISTRACIÓN DE SUBSIDIOS GASTO OPERATIVO MES DE  NOVIEMBRE 2011</t>
  </si>
  <si>
    <t>MINISTRACIÓN DE SUBSIDIOS GASTO OPERATIVO MES OCTUBRE 2011</t>
  </si>
  <si>
    <t>MINISTRACIÓN DE SUBSIDIOS GASTO OPERATIVO 1 ER QUINCENA SEPTIEMBRE</t>
  </si>
  <si>
    <t>MINISTRACIÓN DE SUBSIDIOS GASTO OPERATIVO 2 DA QUINCENA SEPTIEMBRE</t>
  </si>
  <si>
    <t>PARTIDA</t>
  </si>
  <si>
    <t>AMPLIACIÓN</t>
  </si>
  <si>
    <t>REDUCCIÓN</t>
  </si>
  <si>
    <t>ANALITICO DE VARIACIONES EN  PARTIDAS AL 4TO TRIMESTRE 2011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</si>
</sst>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-* #,##0_-;\-* #,##0_-;_-* &quot;-&quot;??_-;_-@_-"/>
    <numFmt numFmtId="166" formatCode="0.0%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 Unicode MS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sz val="8"/>
      <color indexed="9"/>
      <name val="Arial Narrow"/>
      <family val="2"/>
    </font>
    <font>
      <i/>
      <sz val="8"/>
      <color indexed="8"/>
      <name val="Arial Narrow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4"/>
      <color indexed="8"/>
      <name val="Calibri"/>
      <family val="0"/>
    </font>
    <font>
      <sz val="3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double"/>
      <right style="hair"/>
      <top style="hair"/>
      <bottom style="hair"/>
    </border>
    <border>
      <left style="double"/>
      <right style="hair"/>
      <top/>
      <bottom/>
    </border>
    <border>
      <left style="double"/>
      <right style="hair"/>
      <top style="hair"/>
      <bottom/>
    </border>
    <border>
      <left style="double"/>
      <right style="hair"/>
      <top style="hair"/>
      <bottom style="double"/>
    </border>
    <border>
      <left style="hair"/>
      <right style="double"/>
      <top style="hair"/>
      <bottom style="hair"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 style="double"/>
      <top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 style="hair"/>
      <right style="hair"/>
      <top style="hair"/>
      <bottom style="double"/>
    </border>
    <border>
      <left style="double"/>
      <right/>
      <top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/>
      <bottom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/>
      <right style="double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 style="thin"/>
      <right style="medium"/>
      <top/>
      <bottom/>
    </border>
    <border>
      <left/>
      <right style="double"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double"/>
      <right style="thin"/>
      <top style="hair"/>
      <bottom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/>
      <top style="hair"/>
      <bottom style="double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/>
      <bottom style="hair"/>
    </border>
    <border>
      <left style="thin"/>
      <right style="double"/>
      <top/>
      <bottom/>
    </border>
    <border>
      <left style="thin"/>
      <right style="double"/>
      <top style="hair"/>
      <bottom style="hair"/>
    </border>
    <border>
      <left style="thin"/>
      <right style="double"/>
      <top/>
      <bottom style="hair"/>
    </border>
    <border>
      <left style="thin"/>
      <right style="double"/>
      <top style="hair"/>
      <bottom/>
    </border>
    <border>
      <left style="hair"/>
      <right style="hair"/>
      <top style="double"/>
      <bottom/>
    </border>
    <border>
      <left style="hair"/>
      <right style="double"/>
      <top/>
      <bottom style="hair"/>
    </border>
    <border>
      <left style="hair"/>
      <right style="hair"/>
      <top style="hair"/>
      <bottom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hair"/>
      <right style="double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 style="medium"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double"/>
      <right/>
      <top style="medium"/>
      <bottom style="medium"/>
    </border>
    <border>
      <left/>
      <right style="double"/>
      <top style="double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double"/>
      <top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64" fontId="0" fillId="0" borderId="0" applyFon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4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Continuous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Alignment="1">
      <alignment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165" fontId="0" fillId="33" borderId="15" xfId="47" applyNumberFormat="1" applyFont="1" applyFill="1" applyBorder="1" applyAlignment="1">
      <alignment horizontal="right" wrapText="1"/>
    </xf>
    <xf numFmtId="165" fontId="0" fillId="33" borderId="15" xfId="47" applyNumberFormat="1" applyFont="1" applyFill="1" applyBorder="1" applyAlignment="1">
      <alignment horizontal="center"/>
    </xf>
    <xf numFmtId="165" fontId="0" fillId="33" borderId="19" xfId="47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165" fontId="0" fillId="0" borderId="15" xfId="47" applyNumberFormat="1" applyFont="1" applyBorder="1" applyAlignment="1">
      <alignment/>
    </xf>
    <xf numFmtId="165" fontId="0" fillId="0" borderId="19" xfId="47" applyNumberFormat="1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47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10" fontId="0" fillId="0" borderId="16" xfId="47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10" fontId="0" fillId="0" borderId="12" xfId="47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8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4" fontId="7" fillId="0" borderId="21" xfId="0" applyNumberFormat="1" applyFont="1" applyFill="1" applyBorder="1" applyAlignment="1" applyProtection="1">
      <alignment horizontal="center" vertical="center" wrapText="1"/>
      <protection/>
    </xf>
    <xf numFmtId="14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166" fontId="2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vertical="center" wrapText="1"/>
    </xf>
    <xf numFmtId="43" fontId="6" fillId="33" borderId="25" xfId="47" applyFont="1" applyFill="1" applyBorder="1" applyAlignment="1">
      <alignment vertical="center" wrapText="1"/>
    </xf>
    <xf numFmtId="43" fontId="6" fillId="33" borderId="26" xfId="47" applyFont="1" applyFill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43" fontId="2" fillId="0" borderId="29" xfId="47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43" fontId="2" fillId="0" borderId="29" xfId="47" applyFont="1" applyFill="1" applyBorder="1" applyAlignment="1">
      <alignment vertical="center" wrapText="1"/>
    </xf>
    <xf numFmtId="43" fontId="2" fillId="0" borderId="31" xfId="47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vertical="center" wrapText="1"/>
    </xf>
    <xf numFmtId="43" fontId="2" fillId="0" borderId="28" xfId="47" applyFont="1" applyBorder="1" applyAlignment="1">
      <alignment vertical="center" wrapText="1"/>
    </xf>
    <xf numFmtId="43" fontId="2" fillId="0" borderId="31" xfId="47" applyFont="1" applyBorder="1" applyAlignment="1">
      <alignment vertical="center" wrapText="1"/>
    </xf>
    <xf numFmtId="43" fontId="2" fillId="0" borderId="37" xfId="47" applyFont="1" applyFill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34" borderId="39" xfId="0" applyFont="1" applyFill="1" applyBorder="1" applyAlignment="1">
      <alignment vertical="center" wrapText="1"/>
    </xf>
    <xf numFmtId="43" fontId="2" fillId="34" borderId="40" xfId="47" applyFont="1" applyFill="1" applyBorder="1" applyAlignment="1">
      <alignment vertical="center" wrapText="1"/>
    </xf>
    <xf numFmtId="43" fontId="2" fillId="0" borderId="41" xfId="47" applyFont="1" applyFill="1" applyBorder="1" applyAlignment="1">
      <alignment vertical="center" wrapText="1"/>
    </xf>
    <xf numFmtId="43" fontId="2" fillId="0" borderId="42" xfId="47" applyFont="1" applyFill="1" applyBorder="1" applyAlignment="1">
      <alignment vertical="center" wrapText="1"/>
    </xf>
    <xf numFmtId="43" fontId="2" fillId="0" borderId="43" xfId="47" applyFont="1" applyFill="1" applyBorder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34" borderId="45" xfId="0" applyFont="1" applyFill="1" applyBorder="1" applyAlignment="1">
      <alignment vertical="center" wrapText="1"/>
    </xf>
    <xf numFmtId="43" fontId="2" fillId="34" borderId="45" xfId="47" applyFont="1" applyFill="1" applyBorder="1" applyAlignment="1">
      <alignment vertical="center" wrapText="1"/>
    </xf>
    <xf numFmtId="43" fontId="2" fillId="0" borderId="45" xfId="47" applyFont="1" applyFill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43" fontId="2" fillId="0" borderId="46" xfId="47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43" fontId="2" fillId="0" borderId="45" xfId="47" applyFont="1" applyBorder="1" applyAlignment="1">
      <alignment vertical="center" wrapText="1"/>
    </xf>
    <xf numFmtId="43" fontId="2" fillId="0" borderId="0" xfId="47" applyFont="1" applyFill="1" applyBorder="1" applyAlignment="1">
      <alignment vertical="center" wrapText="1"/>
    </xf>
    <xf numFmtId="0" fontId="6" fillId="33" borderId="25" xfId="0" applyFont="1" applyFill="1" applyBorder="1" applyAlignment="1">
      <alignment horizontal="center" vertical="center" wrapText="1"/>
    </xf>
    <xf numFmtId="43" fontId="58" fillId="33" borderId="25" xfId="47" applyFont="1" applyFill="1" applyBorder="1" applyAlignment="1">
      <alignment vertical="center" wrapText="1"/>
    </xf>
    <xf numFmtId="0" fontId="2" fillId="0" borderId="47" xfId="0" applyFont="1" applyBorder="1" applyAlignment="1">
      <alignment horizontal="center" vertical="center" wrapText="1"/>
    </xf>
    <xf numFmtId="43" fontId="2" fillId="0" borderId="0" xfId="47" applyFont="1" applyBorder="1" applyAlignment="1">
      <alignment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14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14" fontId="7" fillId="0" borderId="49" xfId="0" applyNumberFormat="1" applyFont="1" applyFill="1" applyBorder="1" applyAlignment="1" applyProtection="1">
      <alignment horizontal="center" vertical="center" wrapText="1"/>
      <protection/>
    </xf>
    <xf numFmtId="0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3" fillId="0" borderId="53" xfId="0" applyFont="1" applyBorder="1" applyAlignment="1">
      <alignment vertical="center" wrapText="1"/>
    </xf>
    <xf numFmtId="0" fontId="13" fillId="0" borderId="54" xfId="0" applyFont="1" applyBorder="1" applyAlignment="1">
      <alignment vertical="center" wrapText="1"/>
    </xf>
    <xf numFmtId="49" fontId="13" fillId="0" borderId="54" xfId="0" applyNumberFormat="1" applyFont="1" applyBorder="1" applyAlignment="1">
      <alignment vertical="center" wrapText="1"/>
    </xf>
    <xf numFmtId="0" fontId="13" fillId="0" borderId="54" xfId="0" applyFont="1" applyBorder="1" applyAlignment="1">
      <alignment horizontal="left" vertical="center" wrapText="1"/>
    </xf>
    <xf numFmtId="0" fontId="13" fillId="0" borderId="54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47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55" xfId="0" applyFont="1" applyBorder="1" applyAlignment="1">
      <alignment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left" vertical="center" wrapText="1"/>
    </xf>
    <xf numFmtId="4" fontId="14" fillId="0" borderId="56" xfId="0" applyNumberFormat="1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49" fontId="15" fillId="0" borderId="62" xfId="0" applyNumberFormat="1" applyFont="1" applyBorder="1" applyAlignment="1">
      <alignment horizontal="center" vertical="center" wrapText="1"/>
    </xf>
    <xf numFmtId="49" fontId="15" fillId="0" borderId="63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3" fontId="14" fillId="0" borderId="65" xfId="0" applyNumberFormat="1" applyFont="1" applyBorder="1" applyAlignment="1">
      <alignment horizontal="center" vertical="center" wrapText="1"/>
    </xf>
    <xf numFmtId="3" fontId="14" fillId="0" borderId="17" xfId="0" applyNumberFormat="1" applyFont="1" applyBorder="1" applyAlignment="1">
      <alignment horizontal="center" vertical="center" wrapText="1"/>
    </xf>
    <xf numFmtId="3" fontId="14" fillId="0" borderId="61" xfId="0" applyNumberFormat="1" applyFont="1" applyBorder="1" applyAlignment="1">
      <alignment horizontal="center" vertical="center" wrapText="1"/>
    </xf>
    <xf numFmtId="3" fontId="14" fillId="0" borderId="66" xfId="0" applyNumberFormat="1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49" fontId="15" fillId="0" borderId="69" xfId="0" applyNumberFormat="1" applyFont="1" applyBorder="1" applyAlignment="1">
      <alignment horizontal="center" vertical="center" wrapText="1"/>
    </xf>
    <xf numFmtId="0" fontId="15" fillId="0" borderId="69" xfId="0" applyFont="1" applyBorder="1" applyAlignment="1">
      <alignment horizontal="left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3" fontId="14" fillId="0" borderId="71" xfId="0" applyNumberFormat="1" applyFont="1" applyBorder="1" applyAlignment="1">
      <alignment horizontal="center" vertical="center" wrapText="1"/>
    </xf>
    <xf numFmtId="3" fontId="14" fillId="0" borderId="68" xfId="0" applyNumberFormat="1" applyFont="1" applyBorder="1" applyAlignment="1">
      <alignment horizontal="center" vertical="center" wrapText="1"/>
    </xf>
    <xf numFmtId="3" fontId="14" fillId="0" borderId="69" xfId="0" applyNumberFormat="1" applyFont="1" applyBorder="1" applyAlignment="1">
      <alignment horizontal="center" vertical="center" wrapText="1"/>
    </xf>
    <xf numFmtId="3" fontId="14" fillId="0" borderId="72" xfId="0" applyNumberFormat="1" applyFont="1" applyBorder="1" applyAlignment="1">
      <alignment horizontal="center" vertical="center" wrapText="1"/>
    </xf>
    <xf numFmtId="3" fontId="14" fillId="0" borderId="73" xfId="0" applyNumberFormat="1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49" fontId="15" fillId="0" borderId="68" xfId="0" applyNumberFormat="1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left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3" fontId="14" fillId="0" borderId="55" xfId="0" applyNumberFormat="1" applyFont="1" applyBorder="1" applyAlignment="1">
      <alignment horizontal="center" vertical="center" wrapText="1"/>
    </xf>
    <xf numFmtId="3" fontId="14" fillId="0" borderId="76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3" fontId="14" fillId="0" borderId="78" xfId="0" applyNumberFormat="1" applyFont="1" applyBorder="1" applyAlignment="1">
      <alignment horizontal="center" vertical="center" wrapText="1"/>
    </xf>
    <xf numFmtId="3" fontId="14" fillId="0" borderId="79" xfId="0" applyNumberFormat="1" applyFont="1" applyBorder="1" applyAlignment="1">
      <alignment horizontal="center" vertical="center" wrapText="1"/>
    </xf>
    <xf numFmtId="0" fontId="15" fillId="0" borderId="80" xfId="0" applyFont="1" applyBorder="1" applyAlignment="1">
      <alignment horizontal="left" vertical="center" wrapText="1"/>
    </xf>
    <xf numFmtId="0" fontId="15" fillId="0" borderId="77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center" vertical="center" wrapText="1"/>
    </xf>
    <xf numFmtId="3" fontId="14" fillId="34" borderId="76" xfId="0" applyNumberFormat="1" applyFont="1" applyFill="1" applyBorder="1" applyAlignment="1">
      <alignment horizontal="center" vertical="center" wrapText="1"/>
    </xf>
    <xf numFmtId="9" fontId="14" fillId="34" borderId="73" xfId="0" applyNumberFormat="1" applyFont="1" applyFill="1" applyBorder="1" applyAlignment="1">
      <alignment horizontal="center" vertical="center" wrapText="1"/>
    </xf>
    <xf numFmtId="49" fontId="16" fillId="0" borderId="69" xfId="0" applyNumberFormat="1" applyFont="1" applyFill="1" applyBorder="1" applyAlignment="1">
      <alignment horizontal="center" vertical="center" wrapText="1"/>
    </xf>
    <xf numFmtId="0" fontId="16" fillId="0" borderId="80" xfId="0" applyFont="1" applyFill="1" applyBorder="1" applyAlignment="1">
      <alignment horizontal="left" vertical="center" wrapText="1"/>
    </xf>
    <xf numFmtId="0" fontId="16" fillId="0" borderId="69" xfId="0" applyFont="1" applyFill="1" applyBorder="1" applyAlignment="1">
      <alignment horizontal="center" vertical="center" wrapText="1"/>
    </xf>
    <xf numFmtId="0" fontId="15" fillId="0" borderId="77" xfId="0" applyFont="1" applyFill="1" applyBorder="1" applyAlignment="1">
      <alignment horizontal="center" vertical="center" wrapText="1"/>
    </xf>
    <xf numFmtId="0" fontId="16" fillId="0" borderId="81" xfId="0" applyFont="1" applyFill="1" applyBorder="1" applyAlignment="1">
      <alignment horizontal="center" vertical="center" wrapText="1"/>
    </xf>
    <xf numFmtId="49" fontId="15" fillId="0" borderId="69" xfId="0" applyNumberFormat="1" applyFont="1" applyFill="1" applyBorder="1" applyAlignment="1">
      <alignment horizontal="center" vertical="center" wrapText="1"/>
    </xf>
    <xf numFmtId="0" fontId="15" fillId="0" borderId="80" xfId="0" applyFont="1" applyFill="1" applyBorder="1" applyAlignment="1">
      <alignment horizontal="left"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15" fillId="0" borderId="8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6" fillId="0" borderId="69" xfId="0" applyNumberFormat="1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left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5" fillId="0" borderId="82" xfId="0" applyFont="1" applyBorder="1" applyAlignment="1">
      <alignment horizontal="center" vertical="center" wrapText="1"/>
    </xf>
    <xf numFmtId="49" fontId="16" fillId="0" borderId="68" xfId="0" applyNumberFormat="1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left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15" fillId="0" borderId="70" xfId="0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3" fillId="34" borderId="68" xfId="0" applyFont="1" applyFill="1" applyBorder="1" applyAlignment="1">
      <alignment horizontal="center" vertical="center" wrapText="1"/>
    </xf>
    <xf numFmtId="49" fontId="15" fillId="0" borderId="68" xfId="0" applyNumberFormat="1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left" vertical="center" wrapText="1"/>
    </xf>
    <xf numFmtId="0" fontId="13" fillId="34" borderId="72" xfId="0" applyFont="1" applyFill="1" applyBorder="1" applyAlignment="1">
      <alignment horizontal="center" vertical="center" wrapText="1"/>
    </xf>
    <xf numFmtId="0" fontId="18" fillId="34" borderId="72" xfId="0" applyFont="1" applyFill="1" applyBorder="1" applyAlignment="1">
      <alignment horizontal="center" vertical="center" wrapText="1"/>
    </xf>
    <xf numFmtId="0" fontId="15" fillId="0" borderId="83" xfId="0" applyFont="1" applyBorder="1" applyAlignment="1">
      <alignment horizontal="center" vertical="center" wrapText="1"/>
    </xf>
    <xf numFmtId="0" fontId="15" fillId="0" borderId="84" xfId="0" applyFont="1" applyBorder="1" applyAlignment="1">
      <alignment horizontal="center" vertical="center" wrapText="1"/>
    </xf>
    <xf numFmtId="49" fontId="16" fillId="0" borderId="84" xfId="0" applyNumberFormat="1" applyFont="1" applyFill="1" applyBorder="1" applyAlignment="1">
      <alignment horizontal="center" vertical="center" wrapText="1"/>
    </xf>
    <xf numFmtId="0" fontId="16" fillId="0" borderId="84" xfId="0" applyFont="1" applyFill="1" applyBorder="1" applyAlignment="1">
      <alignment horizontal="left" vertical="center" wrapText="1"/>
    </xf>
    <xf numFmtId="0" fontId="16" fillId="0" borderId="84" xfId="0" applyFont="1" applyFill="1" applyBorder="1" applyAlignment="1">
      <alignment horizontal="center" vertical="center" wrapText="1"/>
    </xf>
    <xf numFmtId="0" fontId="15" fillId="0" borderId="85" xfId="0" applyFont="1" applyFill="1" applyBorder="1" applyAlignment="1">
      <alignment horizontal="center" vertical="center" wrapText="1"/>
    </xf>
    <xf numFmtId="0" fontId="13" fillId="0" borderId="86" xfId="0" applyFont="1" applyFill="1" applyBorder="1" applyAlignment="1">
      <alignment horizontal="center" vertical="center" wrapText="1"/>
    </xf>
    <xf numFmtId="0" fontId="13" fillId="0" borderId="87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41" fontId="13" fillId="0" borderId="54" xfId="0" applyNumberFormat="1" applyFont="1" applyBorder="1" applyAlignment="1">
      <alignment vertical="center" wrapText="1"/>
    </xf>
    <xf numFmtId="41" fontId="13" fillId="0" borderId="54" xfId="0" applyNumberFormat="1" applyFont="1" applyFill="1" applyBorder="1" applyAlignment="1">
      <alignment vertical="center" wrapText="1"/>
    </xf>
    <xf numFmtId="41" fontId="13" fillId="0" borderId="0" xfId="0" applyNumberFormat="1" applyFont="1" applyBorder="1" applyAlignment="1">
      <alignment vertical="center" wrapText="1"/>
    </xf>
    <xf numFmtId="41" fontId="13" fillId="0" borderId="0" xfId="0" applyNumberFormat="1" applyFont="1" applyFill="1" applyBorder="1" applyAlignment="1">
      <alignment vertical="center" wrapText="1"/>
    </xf>
    <xf numFmtId="9" fontId="13" fillId="0" borderId="55" xfId="0" applyNumberFormat="1" applyFont="1" applyBorder="1" applyAlignment="1">
      <alignment vertical="center" wrapText="1"/>
    </xf>
    <xf numFmtId="41" fontId="14" fillId="0" borderId="0" xfId="0" applyNumberFormat="1" applyFont="1" applyBorder="1" applyAlignment="1">
      <alignment horizontal="center" vertical="center" wrapText="1"/>
    </xf>
    <xf numFmtId="41" fontId="13" fillId="0" borderId="0" xfId="0" applyNumberFormat="1" applyFont="1" applyFill="1" applyBorder="1" applyAlignment="1">
      <alignment horizontal="center" vertical="center" wrapText="1"/>
    </xf>
    <xf numFmtId="41" fontId="13" fillId="0" borderId="0" xfId="0" applyNumberFormat="1" applyFont="1" applyBorder="1" applyAlignment="1">
      <alignment horizontal="center" vertical="center" wrapText="1"/>
    </xf>
    <xf numFmtId="41" fontId="13" fillId="0" borderId="56" xfId="0" applyNumberFormat="1" applyFont="1" applyBorder="1" applyAlignment="1">
      <alignment horizontal="center" vertical="center" wrapText="1"/>
    </xf>
    <xf numFmtId="41" fontId="13" fillId="0" borderId="56" xfId="0" applyNumberFormat="1" applyFont="1" applyFill="1" applyBorder="1" applyAlignment="1">
      <alignment horizontal="center" vertical="center" wrapText="1"/>
    </xf>
    <xf numFmtId="9" fontId="13" fillId="0" borderId="57" xfId="0" applyNumberFormat="1" applyFont="1" applyBorder="1" applyAlignment="1">
      <alignment horizontal="center" vertical="center" wrapText="1"/>
    </xf>
    <xf numFmtId="41" fontId="14" fillId="0" borderId="56" xfId="0" applyNumberFormat="1" applyFont="1" applyBorder="1" applyAlignment="1">
      <alignment horizontal="center" vertical="center" wrapText="1"/>
    </xf>
    <xf numFmtId="41" fontId="14" fillId="0" borderId="56" xfId="0" applyNumberFormat="1" applyFont="1" applyFill="1" applyBorder="1" applyAlignment="1">
      <alignment horizontal="center" vertical="center" wrapText="1"/>
    </xf>
    <xf numFmtId="9" fontId="14" fillId="0" borderId="57" xfId="0" applyNumberFormat="1" applyFont="1" applyBorder="1" applyAlignment="1">
      <alignment horizontal="center" vertical="center" wrapText="1"/>
    </xf>
    <xf numFmtId="41" fontId="14" fillId="0" borderId="60" xfId="0" applyNumberFormat="1" applyFont="1" applyFill="1" applyBorder="1" applyAlignment="1">
      <alignment horizontal="center" vertical="center" wrapText="1"/>
    </xf>
    <xf numFmtId="41" fontId="14" fillId="0" borderId="15" xfId="0" applyNumberFormat="1" applyFont="1" applyFill="1" applyBorder="1" applyAlignment="1">
      <alignment horizontal="center" vertical="center" wrapText="1"/>
    </xf>
    <xf numFmtId="41" fontId="14" fillId="0" borderId="78" xfId="0" applyNumberFormat="1" applyFont="1" applyFill="1" applyBorder="1" applyAlignment="1">
      <alignment horizontal="center" vertical="center" wrapText="1"/>
    </xf>
    <xf numFmtId="41" fontId="14" fillId="0" borderId="60" xfId="0" applyNumberFormat="1" applyFont="1" applyBorder="1" applyAlignment="1">
      <alignment horizontal="center" vertical="center" wrapText="1"/>
    </xf>
    <xf numFmtId="41" fontId="14" fillId="0" borderId="15" xfId="0" applyNumberFormat="1" applyFont="1" applyBorder="1" applyAlignment="1">
      <alignment horizontal="center" vertical="center" wrapText="1"/>
    </xf>
    <xf numFmtId="0" fontId="14" fillId="0" borderId="88" xfId="0" applyFont="1" applyBorder="1" applyAlignment="1">
      <alignment horizontal="center" vertical="center" wrapText="1"/>
    </xf>
    <xf numFmtId="0" fontId="14" fillId="0" borderId="89" xfId="0" applyFont="1" applyBorder="1" applyAlignment="1">
      <alignment horizontal="center" vertical="center" wrapText="1"/>
    </xf>
    <xf numFmtId="49" fontId="14" fillId="0" borderId="89" xfId="0" applyNumberFormat="1" applyFont="1" applyBorder="1" applyAlignment="1">
      <alignment horizontal="center" vertical="center" wrapText="1"/>
    </xf>
    <xf numFmtId="0" fontId="14" fillId="0" borderId="89" xfId="0" applyFont="1" applyBorder="1" applyAlignment="1">
      <alignment horizontal="left" vertical="center" wrapText="1"/>
    </xf>
    <xf numFmtId="41" fontId="14" fillId="0" borderId="89" xfId="0" applyNumberFormat="1" applyFont="1" applyBorder="1" applyAlignment="1">
      <alignment horizontal="center" vertical="center" wrapText="1"/>
    </xf>
    <xf numFmtId="41" fontId="14" fillId="0" borderId="89" xfId="0" applyNumberFormat="1" applyFont="1" applyFill="1" applyBorder="1" applyAlignment="1">
      <alignment horizontal="center" vertical="center" wrapText="1"/>
    </xf>
    <xf numFmtId="9" fontId="14" fillId="0" borderId="90" xfId="0" applyNumberFormat="1" applyFont="1" applyBorder="1" applyAlignment="1">
      <alignment horizontal="center" vertical="center" wrapText="1"/>
    </xf>
    <xf numFmtId="49" fontId="15" fillId="0" borderId="59" xfId="0" applyNumberFormat="1" applyFont="1" applyBorder="1" applyAlignment="1">
      <alignment horizontal="center" vertical="center" wrapText="1"/>
    </xf>
    <xf numFmtId="49" fontId="15" fillId="0" borderId="91" xfId="0" applyNumberFormat="1" applyFont="1" applyBorder="1" applyAlignment="1">
      <alignment horizontal="center" vertical="center" wrapText="1"/>
    </xf>
    <xf numFmtId="41" fontId="14" fillId="0" borderId="91" xfId="0" applyNumberFormat="1" applyFont="1" applyBorder="1" applyAlignment="1">
      <alignment horizontal="center" vertical="center" wrapText="1"/>
    </xf>
    <xf numFmtId="9" fontId="14" fillId="0" borderId="92" xfId="0" applyNumberFormat="1" applyFont="1" applyBorder="1" applyAlignment="1">
      <alignment horizontal="center" vertical="center" wrapText="1"/>
    </xf>
    <xf numFmtId="41" fontId="14" fillId="0" borderId="68" xfId="0" applyNumberFormat="1" applyFont="1" applyBorder="1" applyAlignment="1">
      <alignment horizontal="center" vertical="center" wrapText="1"/>
    </xf>
    <xf numFmtId="41" fontId="14" fillId="0" borderId="68" xfId="0" applyNumberFormat="1" applyFont="1" applyFill="1" applyBorder="1" applyAlignment="1">
      <alignment horizontal="center" vertical="center" wrapText="1"/>
    </xf>
    <xf numFmtId="41" fontId="14" fillId="0" borderId="69" xfId="0" applyNumberFormat="1" applyFont="1" applyFill="1" applyBorder="1" applyAlignment="1">
      <alignment horizontal="center" vertical="center" wrapText="1"/>
    </xf>
    <xf numFmtId="41" fontId="14" fillId="0" borderId="69" xfId="0" applyNumberFormat="1" applyFont="1" applyBorder="1" applyAlignment="1">
      <alignment horizontal="center" vertical="center" wrapText="1"/>
    </xf>
    <xf numFmtId="9" fontId="14" fillId="0" borderId="93" xfId="0" applyNumberFormat="1" applyFont="1" applyBorder="1" applyAlignment="1">
      <alignment horizontal="center" vertical="center" wrapText="1"/>
    </xf>
    <xf numFmtId="9" fontId="14" fillId="0" borderId="94" xfId="0" applyNumberFormat="1" applyFont="1" applyBorder="1" applyAlignment="1">
      <alignment horizontal="center" vertical="center" wrapText="1"/>
    </xf>
    <xf numFmtId="41" fontId="14" fillId="0" borderId="91" xfId="0" applyNumberFormat="1" applyFont="1" applyFill="1" applyBorder="1" applyAlignment="1">
      <alignment horizontal="center" vertical="center" wrapText="1"/>
    </xf>
    <xf numFmtId="41" fontId="15" fillId="0" borderId="69" xfId="0" applyNumberFormat="1" applyFont="1" applyBorder="1" applyAlignment="1">
      <alignment horizontal="center" vertical="center" wrapText="1"/>
    </xf>
    <xf numFmtId="41" fontId="15" fillId="0" borderId="69" xfId="0" applyNumberFormat="1" applyFont="1" applyFill="1" applyBorder="1" applyAlignment="1">
      <alignment horizontal="center" vertical="center" wrapText="1"/>
    </xf>
    <xf numFmtId="41" fontId="13" fillId="0" borderId="69" xfId="0" applyNumberFormat="1" applyFont="1" applyBorder="1" applyAlignment="1">
      <alignment horizontal="center" vertical="center" wrapText="1"/>
    </xf>
    <xf numFmtId="41" fontId="13" fillId="34" borderId="69" xfId="0" applyNumberFormat="1" applyFont="1" applyFill="1" applyBorder="1" applyAlignment="1">
      <alignment horizontal="center" vertical="center" wrapText="1"/>
    </xf>
    <xf numFmtId="3" fontId="14" fillId="34" borderId="69" xfId="0" applyNumberFormat="1" applyFont="1" applyFill="1" applyBorder="1" applyAlignment="1">
      <alignment horizontal="center" vertical="center" wrapText="1"/>
    </xf>
    <xf numFmtId="9" fontId="14" fillId="34" borderId="93" xfId="0" applyNumberFormat="1" applyFont="1" applyFill="1" applyBorder="1" applyAlignment="1">
      <alignment horizontal="center" vertical="center" wrapText="1"/>
    </xf>
    <xf numFmtId="41" fontId="16" fillId="0" borderId="69" xfId="0" applyNumberFormat="1" applyFont="1" applyFill="1" applyBorder="1" applyAlignment="1">
      <alignment horizontal="center" vertical="center" wrapText="1"/>
    </xf>
    <xf numFmtId="41" fontId="13" fillId="0" borderId="69" xfId="0" applyNumberFormat="1" applyFont="1" applyFill="1" applyBorder="1" applyAlignment="1">
      <alignment horizontal="center" vertical="center" wrapText="1"/>
    </xf>
    <xf numFmtId="41" fontId="15" fillId="0" borderId="68" xfId="0" applyNumberFormat="1" applyFont="1" applyFill="1" applyBorder="1" applyAlignment="1">
      <alignment horizontal="center" vertical="center" wrapText="1"/>
    </xf>
    <xf numFmtId="41" fontId="13" fillId="0" borderId="68" xfId="0" applyNumberFormat="1" applyFont="1" applyFill="1" applyBorder="1" applyAlignment="1">
      <alignment horizontal="center" vertical="center" wrapText="1"/>
    </xf>
    <xf numFmtId="41" fontId="13" fillId="0" borderId="68" xfId="0" applyNumberFormat="1" applyFont="1" applyBorder="1" applyAlignment="1">
      <alignment horizontal="center" vertical="center" wrapText="1"/>
    </xf>
    <xf numFmtId="41" fontId="13" fillId="34" borderId="68" xfId="0" applyNumberFormat="1" applyFont="1" applyFill="1" applyBorder="1" applyAlignment="1">
      <alignment horizontal="center" vertical="center" wrapText="1"/>
    </xf>
    <xf numFmtId="0" fontId="18" fillId="34" borderId="68" xfId="0" applyFont="1" applyFill="1" applyBorder="1" applyAlignment="1">
      <alignment horizontal="center" vertical="center" wrapText="1"/>
    </xf>
    <xf numFmtId="41" fontId="15" fillId="0" borderId="84" xfId="0" applyNumberFormat="1" applyFont="1" applyFill="1" applyBorder="1" applyAlignment="1">
      <alignment horizontal="center" vertical="center" wrapText="1"/>
    </xf>
    <xf numFmtId="41" fontId="13" fillId="0" borderId="84" xfId="0" applyNumberFormat="1" applyFont="1" applyFill="1" applyBorder="1" applyAlignment="1">
      <alignment horizontal="center" vertical="center" wrapText="1"/>
    </xf>
    <xf numFmtId="41" fontId="13" fillId="0" borderId="84" xfId="0" applyNumberFormat="1" applyFont="1" applyBorder="1" applyAlignment="1">
      <alignment horizontal="center" vertical="center" wrapText="1"/>
    </xf>
    <xf numFmtId="9" fontId="14" fillId="34" borderId="95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41" fontId="15" fillId="0" borderId="0" xfId="0" applyNumberFormat="1" applyFont="1" applyBorder="1" applyAlignment="1">
      <alignment horizontal="center" vertical="center" wrapText="1"/>
    </xf>
    <xf numFmtId="41" fontId="15" fillId="0" borderId="54" xfId="0" applyNumberFormat="1" applyFont="1" applyBorder="1" applyAlignment="1">
      <alignment horizontal="center" vertical="center" wrapText="1"/>
    </xf>
    <xf numFmtId="41" fontId="13" fillId="34" borderId="54" xfId="0" applyNumberFormat="1" applyFont="1" applyFill="1" applyBorder="1" applyAlignment="1">
      <alignment horizontal="center" vertical="center" wrapText="1"/>
    </xf>
    <xf numFmtId="0" fontId="18" fillId="34" borderId="54" xfId="0" applyFont="1" applyFill="1" applyBorder="1" applyAlignment="1">
      <alignment horizontal="center" vertical="center" wrapText="1"/>
    </xf>
    <xf numFmtId="9" fontId="14" fillId="34" borderId="54" xfId="0" applyNumberFormat="1" applyFont="1" applyFill="1" applyBorder="1" applyAlignment="1">
      <alignment horizontal="center" vertical="center" wrapText="1"/>
    </xf>
    <xf numFmtId="41" fontId="13" fillId="0" borderId="0" xfId="0" applyNumberFormat="1" applyFont="1" applyAlignment="1">
      <alignment vertical="center" wrapText="1"/>
    </xf>
    <xf numFmtId="41" fontId="13" fillId="0" borderId="0" xfId="0" applyNumberFormat="1" applyFont="1" applyFill="1" applyAlignment="1">
      <alignment vertical="center" wrapText="1"/>
    </xf>
    <xf numFmtId="9" fontId="13" fillId="0" borderId="0" xfId="0" applyNumberFormat="1" applyFont="1" applyAlignment="1">
      <alignment vertical="center" wrapText="1"/>
    </xf>
    <xf numFmtId="165" fontId="0" fillId="0" borderId="15" xfId="0" applyNumberFormat="1" applyFont="1" applyFill="1" applyBorder="1" applyAlignment="1">
      <alignment/>
    </xf>
    <xf numFmtId="165" fontId="0" fillId="0" borderId="16" xfId="0" applyNumberFormat="1" applyFont="1" applyFill="1" applyBorder="1" applyAlignment="1">
      <alignment/>
    </xf>
    <xf numFmtId="165" fontId="0" fillId="0" borderId="15" xfId="47" applyNumberFormat="1" applyFont="1" applyFill="1" applyBorder="1" applyAlignment="1">
      <alignment horizontal="center"/>
    </xf>
    <xf numFmtId="165" fontId="0" fillId="0" borderId="15" xfId="47" applyNumberFormat="1" applyFont="1" applyFill="1" applyBorder="1" applyAlignment="1">
      <alignment horizontal="right"/>
    </xf>
    <xf numFmtId="165" fontId="0" fillId="0" borderId="15" xfId="47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165" fontId="8" fillId="35" borderId="12" xfId="0" applyNumberFormat="1" applyFont="1" applyFill="1" applyBorder="1" applyAlignment="1">
      <alignment/>
    </xf>
    <xf numFmtId="43" fontId="2" fillId="0" borderId="96" xfId="47" applyFont="1" applyFill="1" applyBorder="1" applyAlignment="1">
      <alignment vertical="center" wrapText="1"/>
    </xf>
    <xf numFmtId="43" fontId="2" fillId="0" borderId="97" xfId="47" applyFont="1" applyFill="1" applyBorder="1" applyAlignment="1">
      <alignment vertical="center" wrapText="1"/>
    </xf>
    <xf numFmtId="43" fontId="2" fillId="0" borderId="98" xfId="47" applyFont="1" applyFill="1" applyBorder="1" applyAlignment="1">
      <alignment vertical="center" wrapText="1"/>
    </xf>
    <xf numFmtId="43" fontId="59" fillId="0" borderId="29" xfId="47" applyFont="1" applyFill="1" applyBorder="1" applyAlignment="1">
      <alignment vertical="center" wrapText="1"/>
    </xf>
    <xf numFmtId="43" fontId="11" fillId="0" borderId="29" xfId="47" applyFont="1" applyFill="1" applyBorder="1" applyAlignment="1">
      <alignment vertical="center" wrapText="1"/>
    </xf>
    <xf numFmtId="43" fontId="59" fillId="0" borderId="37" xfId="47" applyFont="1" applyFill="1" applyBorder="1" applyAlignment="1">
      <alignment vertical="center" wrapText="1"/>
    </xf>
    <xf numFmtId="43" fontId="3" fillId="0" borderId="0" xfId="0" applyNumberFormat="1" applyFont="1" applyAlignment="1">
      <alignment horizontal="right" vertical="center" wrapText="1"/>
    </xf>
    <xf numFmtId="43" fontId="3" fillId="0" borderId="0" xfId="0" applyNumberFormat="1" applyFont="1" applyAlignment="1">
      <alignment horizontal="center" vertical="center" wrapText="1"/>
    </xf>
    <xf numFmtId="43" fontId="0" fillId="0" borderId="0" xfId="0" applyNumberFormat="1" applyAlignment="1">
      <alignment vertical="center" wrapText="1"/>
    </xf>
    <xf numFmtId="43" fontId="0" fillId="0" borderId="99" xfId="0" applyNumberFormat="1" applyBorder="1" applyAlignment="1">
      <alignment horizontal="center" vertical="center" wrapText="1"/>
    </xf>
    <xf numFmtId="43" fontId="0" fillId="0" borderId="100" xfId="0" applyNumberForma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 wrapText="1"/>
    </xf>
    <xf numFmtId="3" fontId="14" fillId="0" borderId="68" xfId="0" applyNumberFormat="1" applyFont="1" applyFill="1" applyBorder="1" applyAlignment="1">
      <alignment horizontal="center" vertical="center" wrapText="1"/>
    </xf>
    <xf numFmtId="3" fontId="13" fillId="0" borderId="69" xfId="0" applyNumberFormat="1" applyFont="1" applyFill="1" applyBorder="1" applyAlignment="1">
      <alignment horizontal="center" vertical="center" wrapText="1"/>
    </xf>
    <xf numFmtId="9" fontId="14" fillId="0" borderId="18" xfId="0" applyNumberFormat="1" applyFont="1" applyBorder="1" applyAlignment="1">
      <alignment horizontal="center" vertical="center" wrapText="1"/>
    </xf>
    <xf numFmtId="9" fontId="14" fillId="0" borderId="70" xfId="0" applyNumberFormat="1" applyFont="1" applyBorder="1" applyAlignment="1">
      <alignment horizontal="center" vertical="center" wrapText="1"/>
    </xf>
    <xf numFmtId="43" fontId="6" fillId="36" borderId="25" xfId="47" applyFont="1" applyFill="1" applyBorder="1" applyAlignment="1">
      <alignment vertical="center" wrapText="1"/>
    </xf>
    <xf numFmtId="43" fontId="6" fillId="36" borderId="26" xfId="47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3" fontId="2" fillId="0" borderId="28" xfId="47" applyFont="1" applyFill="1" applyBorder="1" applyAlignment="1">
      <alignment vertical="center" wrapText="1"/>
    </xf>
    <xf numFmtId="43" fontId="2" fillId="0" borderId="39" xfId="47" applyFont="1" applyFill="1" applyBorder="1" applyAlignment="1">
      <alignment vertical="center" wrapText="1"/>
    </xf>
    <xf numFmtId="43" fontId="2" fillId="0" borderId="46" xfId="47" applyFont="1" applyFill="1" applyBorder="1" applyAlignment="1">
      <alignment vertical="center" wrapText="1"/>
    </xf>
    <xf numFmtId="165" fontId="0" fillId="0" borderId="16" xfId="47" applyNumberFormat="1" applyFont="1" applyFill="1" applyBorder="1" applyAlignment="1">
      <alignment/>
    </xf>
    <xf numFmtId="0" fontId="20" fillId="0" borderId="0" xfId="0" applyFont="1" applyAlignment="1">
      <alignment/>
    </xf>
    <xf numFmtId="166" fontId="6" fillId="36" borderId="25" xfId="47" applyNumberFormat="1" applyFont="1" applyFill="1" applyBorder="1" applyAlignment="1">
      <alignment horizontal="center" vertical="center" wrapText="1"/>
    </xf>
    <xf numFmtId="166" fontId="2" fillId="0" borderId="101" xfId="47" applyNumberFormat="1" applyFont="1" applyFill="1" applyBorder="1" applyAlignment="1">
      <alignment horizontal="center" vertical="center" wrapText="1"/>
    </xf>
    <xf numFmtId="166" fontId="6" fillId="33" borderId="25" xfId="47" applyNumberFormat="1" applyFont="1" applyFill="1" applyBorder="1" applyAlignment="1">
      <alignment horizontal="center" vertical="center" wrapText="1"/>
    </xf>
    <xf numFmtId="166" fontId="2" fillId="0" borderId="102" xfId="47" applyNumberFormat="1" applyFont="1" applyFill="1" applyBorder="1" applyAlignment="1">
      <alignment horizontal="center" vertical="center" wrapText="1"/>
    </xf>
    <xf numFmtId="166" fontId="2" fillId="0" borderId="0" xfId="47" applyNumberFormat="1" applyFont="1" applyFill="1" applyBorder="1" applyAlignment="1">
      <alignment horizontal="center" vertical="center" wrapText="1"/>
    </xf>
    <xf numFmtId="166" fontId="2" fillId="0" borderId="103" xfId="47" applyNumberFormat="1" applyFont="1" applyFill="1" applyBorder="1" applyAlignment="1">
      <alignment horizontal="center" vertical="center" wrapText="1"/>
    </xf>
    <xf numFmtId="166" fontId="2" fillId="0" borderId="45" xfId="47" applyNumberFormat="1" applyFont="1" applyFill="1" applyBorder="1" applyAlignment="1">
      <alignment horizontal="center" vertical="center" wrapText="1"/>
    </xf>
    <xf numFmtId="43" fontId="7" fillId="0" borderId="104" xfId="47" applyFont="1" applyFill="1" applyBorder="1" applyAlignment="1" applyProtection="1">
      <alignment horizontal="center" vertical="center" wrapText="1"/>
      <protection/>
    </xf>
    <xf numFmtId="43" fontId="7" fillId="0" borderId="100" xfId="47" applyFont="1" applyFill="1" applyBorder="1" applyAlignment="1" applyProtection="1">
      <alignment horizontal="center" vertical="center" wrapText="1"/>
      <protection/>
    </xf>
    <xf numFmtId="43" fontId="7" fillId="0" borderId="105" xfId="47" applyFont="1" applyFill="1" applyBorder="1" applyAlignment="1" applyProtection="1">
      <alignment horizontal="center" vertical="center" wrapText="1"/>
      <protection/>
    </xf>
    <xf numFmtId="43" fontId="7" fillId="0" borderId="106" xfId="47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3" fontId="0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19" xfId="47" applyNumberFormat="1" applyFont="1" applyFill="1" applyBorder="1" applyAlignment="1">
      <alignment/>
    </xf>
    <xf numFmtId="166" fontId="6" fillId="0" borderId="96" xfId="47" applyNumberFormat="1" applyFont="1" applyFill="1" applyBorder="1" applyAlignment="1">
      <alignment horizontal="center" vertical="center" wrapText="1"/>
    </xf>
    <xf numFmtId="166" fontId="6" fillId="0" borderId="98" xfId="47" applyNumberFormat="1" applyFont="1" applyFill="1" applyBorder="1" applyAlignment="1">
      <alignment horizontal="center" vertical="center" wrapText="1"/>
    </xf>
    <xf numFmtId="166" fontId="6" fillId="0" borderId="32" xfId="47" applyNumberFormat="1" applyFont="1" applyFill="1" applyBorder="1" applyAlignment="1">
      <alignment horizontal="center" vertical="center" wrapText="1"/>
    </xf>
    <xf numFmtId="166" fontId="6" fillId="0" borderId="29" xfId="47" applyNumberFormat="1" applyFont="1" applyFill="1" applyBorder="1" applyAlignment="1">
      <alignment horizontal="center" vertical="center" wrapText="1"/>
    </xf>
    <xf numFmtId="43" fontId="2" fillId="0" borderId="32" xfId="47" applyFont="1" applyFill="1" applyBorder="1" applyAlignment="1">
      <alignment vertical="center" wrapText="1"/>
    </xf>
    <xf numFmtId="43" fontId="2" fillId="0" borderId="25" xfId="47" applyFont="1" applyFill="1" applyBorder="1" applyAlignment="1">
      <alignment vertical="center" wrapText="1"/>
    </xf>
    <xf numFmtId="43" fontId="2" fillId="0" borderId="107" xfId="47" applyFont="1" applyFill="1" applyBorder="1" applyAlignment="1">
      <alignment vertical="center" wrapText="1"/>
    </xf>
    <xf numFmtId="43" fontId="2" fillId="0" borderId="26" xfId="47" applyFont="1" applyFill="1" applyBorder="1" applyAlignment="1">
      <alignment vertical="center" wrapText="1"/>
    </xf>
    <xf numFmtId="166" fontId="2" fillId="0" borderId="25" xfId="47" applyNumberFormat="1" applyFont="1" applyFill="1" applyBorder="1" applyAlignment="1">
      <alignment horizontal="center" vertical="center" wrapText="1"/>
    </xf>
    <xf numFmtId="0" fontId="14" fillId="0" borderId="78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3" fontId="14" fillId="0" borderId="61" xfId="0" applyNumberFormat="1" applyFont="1" applyFill="1" applyBorder="1" applyAlignment="1">
      <alignment horizontal="center" vertical="center" wrapText="1"/>
    </xf>
    <xf numFmtId="3" fontId="14" fillId="0" borderId="108" xfId="0" applyNumberFormat="1" applyFont="1" applyFill="1" applyBorder="1" applyAlignment="1">
      <alignment horizontal="center" vertical="center" wrapText="1"/>
    </xf>
    <xf numFmtId="3" fontId="14" fillId="0" borderId="76" xfId="0" applyNumberFormat="1" applyFont="1" applyFill="1" applyBorder="1" applyAlignment="1">
      <alignment horizontal="center" vertical="center" wrapText="1"/>
    </xf>
    <xf numFmtId="3" fontId="14" fillId="0" borderId="81" xfId="0" applyNumberFormat="1" applyFont="1" applyFill="1" applyBorder="1" applyAlignment="1">
      <alignment horizontal="center" vertical="center" wrapText="1"/>
    </xf>
    <xf numFmtId="3" fontId="14" fillId="0" borderId="69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60" xfId="0" applyNumberFormat="1" applyFont="1" applyFill="1" applyBorder="1" applyAlignment="1">
      <alignment horizontal="center" vertical="center" wrapText="1"/>
    </xf>
    <xf numFmtId="3" fontId="14" fillId="0" borderId="71" xfId="0" applyNumberFormat="1" applyFont="1" applyFill="1" applyBorder="1" applyAlignment="1">
      <alignment horizontal="center" vertical="center" wrapText="1"/>
    </xf>
    <xf numFmtId="3" fontId="14" fillId="0" borderId="109" xfId="0" applyNumberFormat="1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vertical="center" wrapText="1"/>
    </xf>
    <xf numFmtId="3" fontId="13" fillId="0" borderId="81" xfId="0" applyNumberFormat="1" applyFont="1" applyFill="1" applyBorder="1" applyAlignment="1">
      <alignment horizontal="center" vertical="center" wrapText="1"/>
    </xf>
    <xf numFmtId="0" fontId="16" fillId="0" borderId="76" xfId="0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13" fillId="0" borderId="1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4" fontId="0" fillId="0" borderId="48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6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3" fillId="0" borderId="45" xfId="0" applyFont="1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54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4" fillId="0" borderId="115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right" vertical="center" wrapText="1"/>
    </xf>
    <xf numFmtId="0" fontId="14" fillId="0" borderId="116" xfId="0" applyFont="1" applyBorder="1" applyAlignment="1">
      <alignment horizontal="right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117" xfId="0" applyFont="1" applyBorder="1" applyAlignment="1">
      <alignment horizontal="center" vertical="center" wrapText="1"/>
    </xf>
    <xf numFmtId="0" fontId="14" fillId="0" borderId="117" xfId="0" applyFont="1" applyBorder="1" applyAlignment="1">
      <alignment horizontal="right" vertical="center" wrapText="1"/>
    </xf>
    <xf numFmtId="0" fontId="14" fillId="0" borderId="118" xfId="0" applyFont="1" applyBorder="1" applyAlignment="1">
      <alignment horizontal="right" vertical="center" wrapText="1"/>
    </xf>
    <xf numFmtId="0" fontId="14" fillId="0" borderId="119" xfId="0" applyFont="1" applyBorder="1" applyAlignment="1">
      <alignment horizontal="center" vertical="center" wrapText="1"/>
    </xf>
    <xf numFmtId="0" fontId="14" fillId="0" borderId="120" xfId="0" applyFont="1" applyBorder="1" applyAlignment="1">
      <alignment horizontal="center" vertical="center" wrapText="1"/>
    </xf>
    <xf numFmtId="0" fontId="14" fillId="0" borderId="121" xfId="0" applyFont="1" applyBorder="1" applyAlignment="1">
      <alignment horizontal="center" vertical="center" wrapText="1"/>
    </xf>
    <xf numFmtId="0" fontId="14" fillId="0" borderId="122" xfId="0" applyFont="1" applyBorder="1" applyAlignment="1">
      <alignment horizontal="left" vertical="center" wrapText="1"/>
    </xf>
    <xf numFmtId="0" fontId="14" fillId="0" borderId="60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14" fillId="0" borderId="123" xfId="0" applyFont="1" applyBorder="1" applyAlignment="1">
      <alignment horizontal="center" vertical="center" wrapText="1"/>
    </xf>
    <xf numFmtId="0" fontId="14" fillId="0" borderId="124" xfId="0" applyFont="1" applyBorder="1" applyAlignment="1">
      <alignment horizontal="center" vertical="center" wrapText="1"/>
    </xf>
    <xf numFmtId="0" fontId="14" fillId="0" borderId="125" xfId="0" applyFont="1" applyBorder="1" applyAlignment="1">
      <alignment horizontal="center" vertical="center" wrapText="1"/>
    </xf>
    <xf numFmtId="0" fontId="14" fillId="0" borderId="126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41" fontId="14" fillId="0" borderId="56" xfId="0" applyNumberFormat="1" applyFont="1" applyFill="1" applyBorder="1" applyAlignment="1">
      <alignment horizontal="center" vertical="center" wrapText="1"/>
    </xf>
    <xf numFmtId="41" fontId="14" fillId="0" borderId="19" xfId="0" applyNumberFormat="1" applyFont="1" applyBorder="1" applyAlignment="1">
      <alignment horizontal="center" vertical="center" wrapText="1"/>
    </xf>
    <xf numFmtId="41" fontId="14" fillId="0" borderId="126" xfId="0" applyNumberFormat="1" applyFont="1" applyBorder="1" applyAlignment="1">
      <alignment horizontal="center" vertical="center" wrapText="1"/>
    </xf>
    <xf numFmtId="41" fontId="14" fillId="0" borderId="78" xfId="0" applyNumberFormat="1" applyFont="1" applyBorder="1" applyAlignment="1">
      <alignment horizontal="center" vertical="center" wrapText="1"/>
    </xf>
    <xf numFmtId="41" fontId="14" fillId="0" borderId="127" xfId="0" applyNumberFormat="1" applyFont="1" applyFill="1" applyBorder="1" applyAlignment="1">
      <alignment horizontal="center" vertical="center" wrapText="1"/>
    </xf>
    <xf numFmtId="41" fontId="14" fillId="0" borderId="121" xfId="0" applyNumberFormat="1" applyFont="1" applyFill="1" applyBorder="1" applyAlignment="1">
      <alignment horizontal="center" vertical="center" wrapText="1"/>
    </xf>
    <xf numFmtId="41" fontId="14" fillId="0" borderId="128" xfId="0" applyNumberFormat="1" applyFont="1" applyFill="1" applyBorder="1" applyAlignment="1">
      <alignment horizontal="center" vertical="center" wrapText="1"/>
    </xf>
    <xf numFmtId="41" fontId="14" fillId="0" borderId="123" xfId="0" applyNumberFormat="1" applyFont="1" applyBorder="1" applyAlignment="1">
      <alignment horizontal="center" vertical="center" wrapText="1"/>
    </xf>
    <xf numFmtId="41" fontId="14" fillId="0" borderId="124" xfId="0" applyNumberFormat="1" applyFont="1" applyBorder="1" applyAlignment="1">
      <alignment horizontal="center" vertical="center" wrapText="1"/>
    </xf>
    <xf numFmtId="0" fontId="14" fillId="0" borderId="129" xfId="0" applyFont="1" applyBorder="1" applyAlignment="1">
      <alignment horizontal="center" vertical="center" wrapText="1"/>
    </xf>
    <xf numFmtId="0" fontId="14" fillId="0" borderId="130" xfId="0" applyFont="1" applyBorder="1" applyAlignment="1">
      <alignment horizontal="center" vertical="center" wrapText="1"/>
    </xf>
    <xf numFmtId="9" fontId="14" fillId="0" borderId="55" xfId="0" applyNumberFormat="1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3" fontId="14" fillId="34" borderId="110" xfId="0" applyNumberFormat="1" applyFont="1" applyFill="1" applyBorder="1" applyAlignment="1">
      <alignment horizontal="center" vertical="center" wrapText="1"/>
    </xf>
    <xf numFmtId="9" fontId="14" fillId="34" borderId="131" xfId="0" applyNumberFormat="1" applyFont="1" applyFill="1" applyBorder="1" applyAlignment="1">
      <alignment horizontal="center" vertical="center" wrapText="1"/>
    </xf>
    <xf numFmtId="0" fontId="13" fillId="0" borderId="132" xfId="0" applyFont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2</xdr:col>
      <xdr:colOff>990600</xdr:colOff>
      <xdr:row>4</xdr:row>
      <xdr:rowOff>114300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666750" y="0"/>
          <a:ext cx="47910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Sonora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Consejo Estatal de Ciencia y Tecnología
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647700</xdr:colOff>
      <xdr:row>4</xdr:row>
      <xdr:rowOff>76200</xdr:rowOff>
    </xdr:to>
    <xdr:pic>
      <xdr:nvPicPr>
        <xdr:cNvPr id="2" name="2 Imagen" descr="G:\PAPELERIA BASICA INDICADORES Y ARCHIVOS\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647700</xdr:colOff>
      <xdr:row>0</xdr:row>
      <xdr:rowOff>85725</xdr:rowOff>
    </xdr:from>
    <xdr:to>
      <xdr:col>8</xdr:col>
      <xdr:colOff>9525</xdr:colOff>
      <xdr:row>5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85725"/>
          <a:ext cx="2390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0</xdr:row>
      <xdr:rowOff>38100</xdr:rowOff>
    </xdr:from>
    <xdr:to>
      <xdr:col>7</xdr:col>
      <xdr:colOff>304800</xdr:colOff>
      <xdr:row>4</xdr:row>
      <xdr:rowOff>123825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714375" y="38100"/>
          <a:ext cx="17430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Sonora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Consejo Estatal de Ciencia y Tecnología
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47625</xdr:rowOff>
    </xdr:from>
    <xdr:to>
      <xdr:col>2</xdr:col>
      <xdr:colOff>152400</xdr:colOff>
      <xdr:row>4</xdr:row>
      <xdr:rowOff>66675</xdr:rowOff>
    </xdr:to>
    <xdr:pic>
      <xdr:nvPicPr>
        <xdr:cNvPr id="2" name="4 Imagen" descr="G:\PAPELERIA BASICA INDICADORES Y ARCHIVOS\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0</xdr:row>
      <xdr:rowOff>38100</xdr:rowOff>
    </xdr:from>
    <xdr:to>
      <xdr:col>9</xdr:col>
      <xdr:colOff>1743075</xdr:colOff>
      <xdr:row>4</xdr:row>
      <xdr:rowOff>123825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714375" y="38100"/>
          <a:ext cx="388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Sonora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Consejo Estatal de Ciencia y Tecnología
</a:t>
          </a:r>
        </a:p>
      </xdr:txBody>
    </xdr:sp>
    <xdr:clientData/>
  </xdr:twoCellAnchor>
  <xdr:twoCellAnchor editAs="oneCell">
    <xdr:from>
      <xdr:col>14</xdr:col>
      <xdr:colOff>123825</xdr:colOff>
      <xdr:row>0</xdr:row>
      <xdr:rowOff>0</xdr:rowOff>
    </xdr:from>
    <xdr:to>
      <xdr:col>18</xdr:col>
      <xdr:colOff>285750</xdr:colOff>
      <xdr:row>2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590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0</xdr:row>
      <xdr:rowOff>38100</xdr:rowOff>
    </xdr:from>
    <xdr:to>
      <xdr:col>7</xdr:col>
      <xdr:colOff>304800</xdr:colOff>
      <xdr:row>4</xdr:row>
      <xdr:rowOff>123825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714375" y="38100"/>
          <a:ext cx="17430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Sonora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Consejo Estatal de Ciencia y Tecnología
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47625</xdr:rowOff>
    </xdr:from>
    <xdr:to>
      <xdr:col>2</xdr:col>
      <xdr:colOff>295275</xdr:colOff>
      <xdr:row>4</xdr:row>
      <xdr:rowOff>57150</xdr:rowOff>
    </xdr:to>
    <xdr:pic>
      <xdr:nvPicPr>
        <xdr:cNvPr id="2" name="6 Imagen" descr="G:\PAPELERIA BASICA INDICADORES Y ARCHIVOS\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0</xdr:row>
      <xdr:rowOff>38100</xdr:rowOff>
    </xdr:from>
    <xdr:to>
      <xdr:col>9</xdr:col>
      <xdr:colOff>1743075</xdr:colOff>
      <xdr:row>4</xdr:row>
      <xdr:rowOff>123825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714375" y="38100"/>
          <a:ext cx="388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Sonora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Consejo Estatal de Ciencia y Tecnología
</a:t>
          </a:r>
        </a:p>
      </xdr:txBody>
    </xdr:sp>
    <xdr:clientData/>
  </xdr:twoCellAnchor>
  <xdr:twoCellAnchor editAs="oneCell">
    <xdr:from>
      <xdr:col>19</xdr:col>
      <xdr:colOff>447675</xdr:colOff>
      <xdr:row>0</xdr:row>
      <xdr:rowOff>104775</xdr:rowOff>
    </xdr:from>
    <xdr:to>
      <xdr:col>22</xdr:col>
      <xdr:colOff>381000</xdr:colOff>
      <xdr:row>3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39450" y="104775"/>
          <a:ext cx="1743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2</xdr:col>
      <xdr:colOff>990600</xdr:colOff>
      <xdr:row>4</xdr:row>
      <xdr:rowOff>114300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666750" y="0"/>
          <a:ext cx="47910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Sonora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Consejo Estatal de Ciencia y Tecnología
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647700</xdr:colOff>
      <xdr:row>4</xdr:row>
      <xdr:rowOff>76200</xdr:rowOff>
    </xdr:to>
    <xdr:pic>
      <xdr:nvPicPr>
        <xdr:cNvPr id="2" name="2 Imagen" descr="G:\PAPELERIA BASICA INDICADORES Y ARCHIVOS\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85725</xdr:rowOff>
    </xdr:from>
    <xdr:to>
      <xdr:col>6</xdr:col>
      <xdr:colOff>9525</xdr:colOff>
      <xdr:row>5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9625" y="85725"/>
          <a:ext cx="9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1</xdr:row>
      <xdr:rowOff>0</xdr:rowOff>
    </xdr:from>
    <xdr:to>
      <xdr:col>6</xdr:col>
      <xdr:colOff>123825</xdr:colOff>
      <xdr:row>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142875"/>
          <a:ext cx="2543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showGridLines="0" zoomScale="75" zoomScaleNormal="75" zoomScalePageLayoutView="0" workbookViewId="0" topLeftCell="A8">
      <selection activeCell="M33" sqref="M33"/>
    </sheetView>
  </sheetViews>
  <sheetFormatPr defaultColWidth="11.421875" defaultRowHeight="12.75"/>
  <cols>
    <col min="1" max="1" width="17.7109375" style="0" customWidth="1"/>
    <col min="2" max="6" width="14.7109375" style="0" customWidth="1"/>
    <col min="7" max="7" width="20.421875" style="0" customWidth="1"/>
    <col min="8" max="8" width="12.8515625" style="0" bestFit="1" customWidth="1"/>
    <col min="9" max="9" width="9.421875" style="0" customWidth="1"/>
    <col min="12" max="12" width="12.00390625" style="0" bestFit="1" customWidth="1"/>
  </cols>
  <sheetData>
    <row r="1" ht="12.75">
      <c r="I1" s="3" t="s">
        <v>15</v>
      </c>
    </row>
    <row r="2" spans="1:9" ht="12.75">
      <c r="A2" s="376" t="s">
        <v>19</v>
      </c>
      <c r="B2" s="376"/>
      <c r="C2" s="376"/>
      <c r="D2" s="376"/>
      <c r="E2" s="376"/>
      <c r="F2" s="376"/>
      <c r="G2" s="376"/>
      <c r="H2" s="376"/>
      <c r="I2" s="376"/>
    </row>
    <row r="3" spans="1:9" ht="12.75">
      <c r="A3" s="376" t="s">
        <v>14</v>
      </c>
      <c r="B3" s="376"/>
      <c r="C3" s="376"/>
      <c r="D3" s="376"/>
      <c r="E3" s="376"/>
      <c r="F3" s="376"/>
      <c r="G3" s="376"/>
      <c r="H3" s="376"/>
      <c r="I3" s="376"/>
    </row>
    <row r="4" spans="1:9" ht="12.75">
      <c r="A4" s="376" t="s">
        <v>8</v>
      </c>
      <c r="B4" s="376"/>
      <c r="C4" s="376"/>
      <c r="D4" s="376"/>
      <c r="E4" s="376"/>
      <c r="F4" s="376"/>
      <c r="G4" s="376"/>
      <c r="H4" s="376"/>
      <c r="I4" s="376"/>
    </row>
    <row r="5" spans="1:9" ht="12.75">
      <c r="A5" s="22"/>
      <c r="B5" s="22"/>
      <c r="C5" s="22"/>
      <c r="D5" s="22"/>
      <c r="E5" s="22"/>
      <c r="F5" s="22"/>
      <c r="G5" s="22"/>
      <c r="H5" s="22"/>
      <c r="I5" s="22"/>
    </row>
    <row r="6" spans="1:9" ht="13.5" customHeight="1" thickBot="1">
      <c r="A6" s="1"/>
      <c r="F6" s="380" t="s">
        <v>228</v>
      </c>
      <c r="G6" s="381"/>
      <c r="H6" s="381"/>
      <c r="I6" s="381"/>
    </row>
    <row r="7" spans="1:9" ht="14.25" thickBot="1" thickTop="1">
      <c r="A7" s="377" t="s">
        <v>40</v>
      </c>
      <c r="B7" s="378"/>
      <c r="C7" s="378"/>
      <c r="D7" s="378"/>
      <c r="E7" s="378"/>
      <c r="F7" s="378"/>
      <c r="G7" s="378"/>
      <c r="H7" s="378"/>
      <c r="I7" s="379"/>
    </row>
    <row r="8" ht="15.75" customHeight="1" thickTop="1"/>
    <row r="9" spans="1:8" ht="12.75">
      <c r="A9" s="2" t="s">
        <v>4</v>
      </c>
      <c r="F9" s="25" t="s">
        <v>18</v>
      </c>
      <c r="G9" s="4"/>
      <c r="H9" s="1"/>
    </row>
    <row r="10" spans="1:9" ht="12.75">
      <c r="A10" s="382" t="s">
        <v>0</v>
      </c>
      <c r="B10" s="385" t="s">
        <v>22</v>
      </c>
      <c r="C10" s="382" t="s">
        <v>7</v>
      </c>
      <c r="D10" s="31" t="s">
        <v>20</v>
      </c>
      <c r="E10" s="32"/>
      <c r="F10" s="33"/>
      <c r="G10" s="33"/>
      <c r="H10" s="34"/>
      <c r="I10" s="382" t="s">
        <v>24</v>
      </c>
    </row>
    <row r="11" spans="1:9" ht="12.75">
      <c r="A11" s="384"/>
      <c r="B11" s="386"/>
      <c r="C11" s="384"/>
      <c r="D11" s="57" t="s">
        <v>225</v>
      </c>
      <c r="E11" s="57" t="s">
        <v>226</v>
      </c>
      <c r="F11" s="35" t="s">
        <v>227</v>
      </c>
      <c r="G11" s="35" t="s">
        <v>31</v>
      </c>
      <c r="H11" s="35" t="s">
        <v>1</v>
      </c>
      <c r="I11" s="384"/>
    </row>
    <row r="12" spans="1:9" ht="26.25" customHeight="1">
      <c r="A12" s="36" t="s">
        <v>21</v>
      </c>
      <c r="B12" s="37"/>
      <c r="C12" s="297">
        <v>1164034</v>
      </c>
      <c r="D12" s="296">
        <v>4229196</v>
      </c>
      <c r="E12" s="296">
        <v>3531088</v>
      </c>
      <c r="F12" s="297">
        <v>1503946</v>
      </c>
      <c r="G12" s="38">
        <v>4229196</v>
      </c>
      <c r="H12" s="38">
        <v>4229196</v>
      </c>
      <c r="I12" s="39"/>
    </row>
    <row r="13" spans="1:10" ht="16.5" customHeight="1">
      <c r="A13" s="40" t="s">
        <v>32</v>
      </c>
      <c r="B13" s="41"/>
      <c r="C13" s="298"/>
      <c r="D13" s="298"/>
      <c r="E13" s="298">
        <v>131000</v>
      </c>
      <c r="F13" s="298"/>
      <c r="G13" s="41">
        <v>131000</v>
      </c>
      <c r="H13" s="41"/>
      <c r="I13" s="42"/>
      <c r="J13" s="21"/>
    </row>
    <row r="14" spans="1:10" ht="16.5" customHeight="1">
      <c r="A14" s="43" t="s">
        <v>33</v>
      </c>
      <c r="B14" s="298">
        <v>16253608</v>
      </c>
      <c r="C14" s="298">
        <v>8463337.55</v>
      </c>
      <c r="D14" s="298">
        <v>470045.78</v>
      </c>
      <c r="E14" s="298">
        <v>577776</v>
      </c>
      <c r="F14" s="298">
        <v>453576.68</v>
      </c>
      <c r="G14" s="298">
        <f>SUM(D14:F14)</f>
        <v>1501398.46</v>
      </c>
      <c r="H14" s="298">
        <v>8333766.33</v>
      </c>
      <c r="I14" s="44">
        <f>+H14/B14</f>
        <v>0.5127333161966254</v>
      </c>
      <c r="J14" s="21"/>
    </row>
    <row r="15" spans="1:10" ht="16.5" customHeight="1">
      <c r="A15" s="45" t="s">
        <v>2</v>
      </c>
      <c r="B15" s="343"/>
      <c r="C15" s="298"/>
      <c r="D15" s="298"/>
      <c r="E15" s="298"/>
      <c r="F15" s="298"/>
      <c r="G15" s="298"/>
      <c r="H15" s="298"/>
      <c r="I15" s="44"/>
      <c r="J15" s="21"/>
    </row>
    <row r="16" spans="1:9" ht="16.5" customHeight="1">
      <c r="A16" s="46" t="s">
        <v>6</v>
      </c>
      <c r="B16" s="324"/>
      <c r="C16" s="324"/>
      <c r="D16" s="324">
        <v>455.66</v>
      </c>
      <c r="E16" s="324">
        <v>403.57</v>
      </c>
      <c r="F16" s="324">
        <v>282.02</v>
      </c>
      <c r="G16" s="298">
        <f>SUM(D16:F16)</f>
        <v>1141.25</v>
      </c>
      <c r="H16" s="298">
        <v>15261</v>
      </c>
      <c r="I16" s="47"/>
    </row>
    <row r="17" spans="1:9" ht="8.25" customHeight="1">
      <c r="A17" s="26"/>
      <c r="B17" s="338"/>
      <c r="C17" s="338"/>
      <c r="D17" s="48"/>
      <c r="E17" s="48"/>
      <c r="F17" s="48"/>
      <c r="G17" s="49"/>
      <c r="H17" s="49"/>
      <c r="I17" s="26"/>
    </row>
    <row r="18" spans="1:9" ht="12.75">
      <c r="A18" s="50" t="s">
        <v>3</v>
      </c>
      <c r="B18" s="339">
        <f>SUM(B13:B16)</f>
        <v>16253608</v>
      </c>
      <c r="C18" s="339">
        <f aca="true" t="shared" si="0" ref="C18:H18">SUM(C12:C16)</f>
        <v>9627371.55</v>
      </c>
      <c r="D18" s="51">
        <f t="shared" si="0"/>
        <v>4699697.44</v>
      </c>
      <c r="E18" s="51">
        <f>SUM(E12:E16)</f>
        <v>4240267.57</v>
      </c>
      <c r="F18" s="51">
        <f t="shared" si="0"/>
        <v>1957804.7</v>
      </c>
      <c r="G18" s="51">
        <f>SUM(G12:G16)</f>
        <v>5862735.71</v>
      </c>
      <c r="H18" s="51">
        <f t="shared" si="0"/>
        <v>12578223.33</v>
      </c>
      <c r="I18" s="52">
        <f>+H18/B18</f>
        <v>0.7738726890669444</v>
      </c>
    </row>
    <row r="19" spans="1:9" ht="12" customHeight="1">
      <c r="A19" s="28"/>
      <c r="B19" s="340"/>
      <c r="C19" s="340"/>
      <c r="D19" s="28"/>
      <c r="E19" s="28"/>
      <c r="F19" s="28"/>
      <c r="G19" s="28"/>
      <c r="H19" s="28"/>
      <c r="I19" s="28"/>
    </row>
    <row r="20" spans="1:9" ht="15">
      <c r="A20" s="30" t="s">
        <v>30</v>
      </c>
      <c r="B20" s="340"/>
      <c r="C20" s="340"/>
      <c r="D20" s="28"/>
      <c r="E20" s="28"/>
      <c r="F20" s="28" t="s">
        <v>18</v>
      </c>
      <c r="G20" s="28"/>
      <c r="H20" s="28"/>
      <c r="I20" s="28"/>
    </row>
    <row r="21" spans="1:9" ht="12.75">
      <c r="A21" s="382" t="s">
        <v>0</v>
      </c>
      <c r="B21" s="388" t="s">
        <v>22</v>
      </c>
      <c r="C21" s="390" t="s">
        <v>7</v>
      </c>
      <c r="D21" s="31" t="s">
        <v>23</v>
      </c>
      <c r="E21" s="32"/>
      <c r="F21" s="33"/>
      <c r="G21" s="33"/>
      <c r="H21" s="34"/>
      <c r="I21" s="382" t="s">
        <v>25</v>
      </c>
    </row>
    <row r="22" spans="1:9" ht="12.75">
      <c r="A22" s="383"/>
      <c r="B22" s="389"/>
      <c r="C22" s="391"/>
      <c r="D22" s="57" t="s">
        <v>225</v>
      </c>
      <c r="E22" s="57" t="s">
        <v>226</v>
      </c>
      <c r="F22" s="35" t="s">
        <v>227</v>
      </c>
      <c r="G22" s="35" t="s">
        <v>31</v>
      </c>
      <c r="H22" s="35" t="s">
        <v>1</v>
      </c>
      <c r="I22" s="384"/>
    </row>
    <row r="23" spans="1:16" ht="16.5" customHeight="1">
      <c r="A23" s="53" t="s">
        <v>5</v>
      </c>
      <c r="B23" s="341"/>
      <c r="C23" s="341"/>
      <c r="D23" s="53"/>
      <c r="E23" s="53"/>
      <c r="F23" s="53"/>
      <c r="G23" s="53"/>
      <c r="H23" s="53"/>
      <c r="I23" s="53"/>
      <c r="P23" s="325"/>
    </row>
    <row r="24" spans="1:9" ht="16.5" customHeight="1">
      <c r="A24" s="45">
        <v>1000</v>
      </c>
      <c r="B24" s="294">
        <v>2753608</v>
      </c>
      <c r="C24" s="294">
        <v>3603337</v>
      </c>
      <c r="D24" s="294">
        <v>245045.78</v>
      </c>
      <c r="E24" s="294">
        <v>465276.22</v>
      </c>
      <c r="F24" s="294">
        <v>341076.68</v>
      </c>
      <c r="G24" s="294">
        <f aca="true" t="shared" si="1" ref="G24:G29">SUM(D24:F24)</f>
        <v>1051398.68</v>
      </c>
      <c r="H24" s="294">
        <v>3345166</v>
      </c>
      <c r="I24" s="44">
        <f>+H24/B24</f>
        <v>1.2148301428525774</v>
      </c>
    </row>
    <row r="25" spans="1:9" ht="16.5" customHeight="1">
      <c r="A25" s="45">
        <v>2000</v>
      </c>
      <c r="B25" s="294">
        <v>323800</v>
      </c>
      <c r="C25" s="294">
        <v>141095.93</v>
      </c>
      <c r="D25" s="294">
        <v>9567.52</v>
      </c>
      <c r="E25" s="294">
        <v>4287.84</v>
      </c>
      <c r="F25" s="294">
        <v>23605.27</v>
      </c>
      <c r="G25" s="294">
        <f t="shared" si="1"/>
        <v>37460.630000000005</v>
      </c>
      <c r="H25" s="294">
        <v>132898.47</v>
      </c>
      <c r="I25" s="44">
        <f>+H25/B25</f>
        <v>0.4104338171710933</v>
      </c>
    </row>
    <row r="26" spans="1:9" ht="16.5" customHeight="1">
      <c r="A26" s="45">
        <v>3000</v>
      </c>
      <c r="B26" s="294">
        <v>2126200</v>
      </c>
      <c r="C26" s="294">
        <v>2748904.66</v>
      </c>
      <c r="D26" s="294">
        <v>249700.36</v>
      </c>
      <c r="E26" s="294">
        <v>574726.57</v>
      </c>
      <c r="F26" s="294">
        <v>205984.69</v>
      </c>
      <c r="G26" s="294">
        <f t="shared" si="1"/>
        <v>1030411.6199999999</v>
      </c>
      <c r="H26" s="294">
        <v>2363613.07</v>
      </c>
      <c r="I26" s="44">
        <f>+H26/B26</f>
        <v>1.111660742169128</v>
      </c>
    </row>
    <row r="27" spans="1:9" ht="16.5" customHeight="1">
      <c r="A27" s="45">
        <v>4000</v>
      </c>
      <c r="B27" s="294"/>
      <c r="C27" s="294">
        <v>10000</v>
      </c>
      <c r="D27" s="294"/>
      <c r="E27" s="294"/>
      <c r="F27" s="294"/>
      <c r="G27" s="294">
        <f t="shared" si="1"/>
        <v>0</v>
      </c>
      <c r="H27" s="294">
        <v>10000</v>
      </c>
      <c r="I27" s="44" t="e">
        <f>+H27/B27</f>
        <v>#DIV/0!</v>
      </c>
    </row>
    <row r="28" spans="1:12" ht="16.5" customHeight="1">
      <c r="A28" s="45">
        <v>5000</v>
      </c>
      <c r="B28" s="294">
        <v>250000</v>
      </c>
      <c r="C28" s="294">
        <v>250000</v>
      </c>
      <c r="D28" s="294"/>
      <c r="E28" s="294"/>
      <c r="F28" s="294">
        <v>244470</v>
      </c>
      <c r="G28" s="294">
        <v>244470</v>
      </c>
      <c r="H28" s="294">
        <v>244470</v>
      </c>
      <c r="I28" s="44">
        <f>+H28/B28</f>
        <v>0.97788</v>
      </c>
      <c r="L28" s="375"/>
    </row>
    <row r="29" spans="1:9" ht="16.5" customHeight="1">
      <c r="A29" s="45">
        <v>6000</v>
      </c>
      <c r="B29" s="294"/>
      <c r="C29" s="294"/>
      <c r="D29" s="294"/>
      <c r="E29" s="294"/>
      <c r="F29" s="294"/>
      <c r="G29" s="294">
        <f t="shared" si="1"/>
        <v>0</v>
      </c>
      <c r="H29" s="294"/>
      <c r="I29" s="44"/>
    </row>
    <row r="30" spans="1:9" ht="16.5" customHeight="1">
      <c r="A30" s="45">
        <v>7000</v>
      </c>
      <c r="B30" s="294">
        <v>10800000</v>
      </c>
      <c r="C30" s="294">
        <v>2874034.41</v>
      </c>
      <c r="D30" s="294">
        <v>664296.31</v>
      </c>
      <c r="E30" s="294">
        <v>1692030.6</v>
      </c>
      <c r="F30" s="294">
        <v>0</v>
      </c>
      <c r="G30" s="294">
        <f>SUM(D30:F30)</f>
        <v>2356326.91</v>
      </c>
      <c r="H30" s="294">
        <v>2445127</v>
      </c>
      <c r="I30" s="44">
        <f>+H30/B30</f>
        <v>0.22640064814814814</v>
      </c>
    </row>
    <row r="31" spans="1:9" ht="16.5" customHeight="1">
      <c r="A31" s="45">
        <v>8000</v>
      </c>
      <c r="B31" s="294"/>
      <c r="C31" s="294"/>
      <c r="D31" s="294"/>
      <c r="E31" s="294"/>
      <c r="F31" s="294"/>
      <c r="G31" s="294"/>
      <c r="H31" s="294"/>
      <c r="I31" s="45"/>
    </row>
    <row r="32" spans="1:9" ht="16.5" customHeight="1">
      <c r="A32" s="54">
        <v>9000</v>
      </c>
      <c r="B32" s="295"/>
      <c r="C32" s="295"/>
      <c r="D32" s="295"/>
      <c r="E32" s="295"/>
      <c r="F32" s="295"/>
      <c r="G32" s="295"/>
      <c r="H32" s="295"/>
      <c r="I32" s="54"/>
    </row>
    <row r="33" spans="1:9" ht="9" customHeight="1">
      <c r="A33" s="26"/>
      <c r="B33" s="342"/>
      <c r="C33" s="342"/>
      <c r="D33" s="26"/>
      <c r="E33" s="26"/>
      <c r="F33" s="26"/>
      <c r="G33" s="26"/>
      <c r="H33" s="26"/>
      <c r="I33" s="26"/>
    </row>
    <row r="34" spans="1:9" ht="12.75">
      <c r="A34" s="50" t="s">
        <v>3</v>
      </c>
      <c r="B34" s="299">
        <f aca="true" t="shared" si="2" ref="B34:H34">SUM(B24:B32)</f>
        <v>16253608</v>
      </c>
      <c r="C34" s="299">
        <f t="shared" si="2"/>
        <v>9627372</v>
      </c>
      <c r="D34" s="299">
        <f>SUM(D24:D32)</f>
        <v>1168609.97</v>
      </c>
      <c r="E34" s="299">
        <f t="shared" si="2"/>
        <v>2736321.23</v>
      </c>
      <c r="F34" s="299">
        <f t="shared" si="2"/>
        <v>815136.64</v>
      </c>
      <c r="G34" s="299">
        <f>SUM(G24:G32)</f>
        <v>4720067.84</v>
      </c>
      <c r="H34" s="299">
        <f t="shared" si="2"/>
        <v>8541274.54</v>
      </c>
      <c r="I34" s="52">
        <f>+H34/B34</f>
        <v>0.5255002175516967</v>
      </c>
    </row>
    <row r="35" spans="1:9" ht="10.5" customHeight="1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4.25">
      <c r="A36" s="29" t="s">
        <v>26</v>
      </c>
      <c r="B36" s="300">
        <f aca="true" t="shared" si="3" ref="B36:H36">+B18-B34</f>
        <v>0</v>
      </c>
      <c r="C36" s="300">
        <f t="shared" si="3"/>
        <v>-0.44999999925494194</v>
      </c>
      <c r="D36" s="300">
        <f>+D18-D34</f>
        <v>3531087.4700000007</v>
      </c>
      <c r="E36" s="300">
        <f t="shared" si="3"/>
        <v>1503946.3400000003</v>
      </c>
      <c r="F36" s="300">
        <f t="shared" si="3"/>
        <v>1142668.06</v>
      </c>
      <c r="G36" s="300">
        <f>+G18-G34</f>
        <v>1142667.87</v>
      </c>
      <c r="H36" s="300">
        <f t="shared" si="3"/>
        <v>4036948.790000001</v>
      </c>
      <c r="I36" s="55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2" spans="1:9" ht="84.75" customHeight="1">
      <c r="A42" s="2" t="s">
        <v>29</v>
      </c>
      <c r="B42" s="7"/>
      <c r="C42" s="7"/>
      <c r="D42" s="7"/>
      <c r="E42" s="7"/>
      <c r="F42" s="16" t="s">
        <v>18</v>
      </c>
      <c r="G42" s="7"/>
      <c r="H42" s="7"/>
      <c r="I42" s="7"/>
    </row>
    <row r="43" spans="1:9" ht="12.75">
      <c r="A43" s="392" t="s">
        <v>0</v>
      </c>
      <c r="B43" s="398" t="s">
        <v>22</v>
      </c>
      <c r="C43" s="392" t="s">
        <v>7</v>
      </c>
      <c r="D43" s="9" t="s">
        <v>23</v>
      </c>
      <c r="E43" s="10"/>
      <c r="F43" s="11"/>
      <c r="G43" s="11"/>
      <c r="H43" s="12"/>
      <c r="I43" s="392" t="s">
        <v>25</v>
      </c>
    </row>
    <row r="44" spans="1:9" ht="12.75">
      <c r="A44" s="397"/>
      <c r="B44" s="399"/>
      <c r="C44" s="393"/>
      <c r="D44" s="27" t="s">
        <v>48</v>
      </c>
      <c r="E44" s="27" t="s">
        <v>49</v>
      </c>
      <c r="F44" s="13" t="s">
        <v>50</v>
      </c>
      <c r="G44" s="13" t="s">
        <v>31</v>
      </c>
      <c r="H44" s="13" t="s">
        <v>1</v>
      </c>
      <c r="I44" s="393"/>
    </row>
    <row r="45" spans="1:9" ht="12.75">
      <c r="A45" s="17" t="s">
        <v>5</v>
      </c>
      <c r="B45" s="17"/>
      <c r="C45" s="17"/>
      <c r="D45" s="17"/>
      <c r="E45" s="17"/>
      <c r="F45" s="17"/>
      <c r="G45" s="17"/>
      <c r="H45" s="17"/>
      <c r="I45" s="17"/>
    </row>
    <row r="46" spans="1:10" ht="12.75">
      <c r="A46" s="14">
        <v>1000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f>SUM(D46:F46)</f>
        <v>0</v>
      </c>
      <c r="H46" s="18">
        <v>0</v>
      </c>
      <c r="I46" s="14"/>
      <c r="J46" s="21"/>
    </row>
    <row r="47" spans="1:10" ht="12.75">
      <c r="A47" s="14">
        <v>2000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f aca="true" t="shared" si="4" ref="G47:G54">SUM(D47:F47)</f>
        <v>0</v>
      </c>
      <c r="H47" s="18"/>
      <c r="I47" s="14"/>
      <c r="J47" s="21"/>
    </row>
    <row r="48" spans="1:10" ht="12.75">
      <c r="A48" s="14">
        <v>3000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f t="shared" si="4"/>
        <v>0</v>
      </c>
      <c r="H48" s="18"/>
      <c r="I48" s="14"/>
      <c r="J48" s="21"/>
    </row>
    <row r="49" spans="1:10" ht="12.75">
      <c r="A49" s="14">
        <v>4000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f t="shared" si="4"/>
        <v>0</v>
      </c>
      <c r="H49" s="18"/>
      <c r="I49" s="14"/>
      <c r="J49" s="21"/>
    </row>
    <row r="50" spans="1:10" ht="12.75">
      <c r="A50" s="14">
        <v>5000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f t="shared" si="4"/>
        <v>0</v>
      </c>
      <c r="H50" s="18"/>
      <c r="I50" s="14"/>
      <c r="J50" s="21"/>
    </row>
    <row r="51" spans="1:9" ht="12.75">
      <c r="A51" s="14">
        <v>6000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f t="shared" si="4"/>
        <v>0</v>
      </c>
      <c r="H51" s="18"/>
      <c r="I51" s="14"/>
    </row>
    <row r="52" spans="1:9" ht="12.75">
      <c r="A52" s="14">
        <v>7000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f t="shared" si="4"/>
        <v>0</v>
      </c>
      <c r="H52" s="18"/>
      <c r="I52" s="14"/>
    </row>
    <row r="53" spans="1:9" ht="12.75">
      <c r="A53" s="14">
        <v>8000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f t="shared" si="4"/>
        <v>0</v>
      </c>
      <c r="H53" s="18"/>
      <c r="I53" s="14"/>
    </row>
    <row r="54" spans="1:9" ht="12.75">
      <c r="A54" s="15">
        <v>9000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f t="shared" si="4"/>
        <v>0</v>
      </c>
      <c r="H54" s="19"/>
      <c r="I54" s="15"/>
    </row>
    <row r="55" spans="1:9" ht="12.75">
      <c r="A55" s="16"/>
      <c r="B55" s="20"/>
      <c r="C55" s="20"/>
      <c r="D55" s="20"/>
      <c r="E55" s="20"/>
      <c r="F55" s="20"/>
      <c r="G55" s="20"/>
      <c r="H55" s="20"/>
      <c r="I55" s="16"/>
    </row>
    <row r="56" spans="1:9" ht="13.5" thickBot="1">
      <c r="A56" s="23" t="s">
        <v>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56"/>
    </row>
    <row r="57" spans="1:9" ht="13.5" thickTop="1">
      <c r="A57" s="394" t="s">
        <v>39</v>
      </c>
      <c r="B57" s="395"/>
      <c r="C57" s="395"/>
      <c r="D57" s="395"/>
      <c r="E57" s="395"/>
      <c r="F57" s="395"/>
      <c r="G57" s="395"/>
      <c r="H57" s="395"/>
      <c r="I57" s="16"/>
    </row>
    <row r="59" spans="1:9" ht="12.75">
      <c r="A59" s="26" t="s">
        <v>69</v>
      </c>
      <c r="G59" s="396" t="s">
        <v>68</v>
      </c>
      <c r="H59" s="396"/>
      <c r="I59" s="396"/>
    </row>
    <row r="60" spans="1:9" ht="12.75">
      <c r="A60" s="8" t="s">
        <v>27</v>
      </c>
      <c r="B60" s="8"/>
      <c r="G60" s="387" t="s">
        <v>27</v>
      </c>
      <c r="H60" s="387"/>
      <c r="I60" s="387"/>
    </row>
    <row r="61" spans="1:9" ht="12.75">
      <c r="A61" s="5" t="s">
        <v>28</v>
      </c>
      <c r="B61" s="5"/>
      <c r="G61" s="387" t="s">
        <v>9</v>
      </c>
      <c r="H61" s="387"/>
      <c r="I61" s="387"/>
    </row>
  </sheetData>
  <sheetProtection/>
  <mergeCells count="21">
    <mergeCell ref="B43:B44"/>
    <mergeCell ref="G60:I60"/>
    <mergeCell ref="B21:B22"/>
    <mergeCell ref="C21:C22"/>
    <mergeCell ref="I43:I44"/>
    <mergeCell ref="C43:C44"/>
    <mergeCell ref="G61:I61"/>
    <mergeCell ref="A57:H57"/>
    <mergeCell ref="G59:I59"/>
    <mergeCell ref="I21:I22"/>
    <mergeCell ref="A43:A44"/>
    <mergeCell ref="A2:I2"/>
    <mergeCell ref="A3:I3"/>
    <mergeCell ref="A4:I4"/>
    <mergeCell ref="A7:I7"/>
    <mergeCell ref="F6:I6"/>
    <mergeCell ref="A21:A22"/>
    <mergeCell ref="C10:C11"/>
    <mergeCell ref="A10:A11"/>
    <mergeCell ref="I10:I11"/>
    <mergeCell ref="B10:B11"/>
  </mergeCells>
  <printOptions horizontalCentered="1"/>
  <pageMargins left="0.11811023622047245" right="0.11811023622047245" top="0.21" bottom="0.14" header="0" footer="0"/>
  <pageSetup horizontalDpi="600" verticalDpi="600" orientation="landscape" scale="90" r:id="rId1"/>
  <ignoredErrors>
    <ignoredError sqref="G26:G27 G24:G25 G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69">
      <selection activeCell="D97" sqref="D97"/>
    </sheetView>
  </sheetViews>
  <sheetFormatPr defaultColWidth="11.421875" defaultRowHeight="12.75"/>
  <cols>
    <col min="1" max="1" width="12.421875" style="66" customWidth="1"/>
    <col min="2" max="2" width="54.57421875" style="65" customWidth="1"/>
    <col min="3" max="3" width="17.57421875" style="320" customWidth="1"/>
    <col min="4" max="4" width="17.140625" style="65" customWidth="1"/>
    <col min="5" max="5" width="15.7109375" style="65" customWidth="1"/>
    <col min="6" max="6" width="18.421875" style="65" bestFit="1" customWidth="1"/>
    <col min="7" max="7" width="8.57421875" style="66" customWidth="1"/>
    <col min="8" max="8" width="18.421875" style="65" bestFit="1" customWidth="1"/>
    <col min="9" max="16384" width="11.421875" style="65" customWidth="1"/>
  </cols>
  <sheetData>
    <row r="1" ht="11.25">
      <c r="A1" s="64"/>
    </row>
    <row r="2" ht="11.25">
      <c r="A2" s="64"/>
    </row>
    <row r="3" ht="11.25">
      <c r="A3" s="64"/>
    </row>
    <row r="4" ht="11.25">
      <c r="A4" s="64"/>
    </row>
    <row r="5" ht="11.25">
      <c r="A5" s="64"/>
    </row>
    <row r="6" ht="11.25">
      <c r="A6" s="64"/>
    </row>
    <row r="7" spans="1:8" ht="11.25">
      <c r="A7" s="401" t="s">
        <v>229</v>
      </c>
      <c r="B7" s="401"/>
      <c r="C7" s="401"/>
      <c r="D7" s="401"/>
      <c r="E7" s="401"/>
      <c r="F7" s="401"/>
      <c r="G7" s="401"/>
      <c r="H7" s="401"/>
    </row>
    <row r="8" ht="12" thickBot="1"/>
    <row r="9" spans="1:8" ht="12" thickTop="1">
      <c r="A9" s="404" t="s">
        <v>10</v>
      </c>
      <c r="B9" s="406" t="s">
        <v>11</v>
      </c>
      <c r="C9" s="408" t="s">
        <v>12</v>
      </c>
      <c r="D9" s="408" t="s">
        <v>41</v>
      </c>
      <c r="E9" s="410" t="s">
        <v>16</v>
      </c>
      <c r="F9" s="410" t="s">
        <v>1</v>
      </c>
      <c r="G9" s="410"/>
      <c r="H9" s="402" t="s">
        <v>13</v>
      </c>
    </row>
    <row r="10" spans="1:8" ht="12" thickBot="1">
      <c r="A10" s="405"/>
      <c r="B10" s="407"/>
      <c r="C10" s="409"/>
      <c r="D10" s="409"/>
      <c r="E10" s="411"/>
      <c r="F10" s="62" t="s">
        <v>17</v>
      </c>
      <c r="G10" s="63" t="s">
        <v>42</v>
      </c>
      <c r="H10" s="403"/>
    </row>
    <row r="11" spans="1:8" ht="12.75" thickBot="1" thickTop="1">
      <c r="A11" s="67"/>
      <c r="B11" s="68" t="s">
        <v>43</v>
      </c>
      <c r="C11" s="318">
        <v>2753608</v>
      </c>
      <c r="D11" s="69">
        <v>3603337.55</v>
      </c>
      <c r="E11" s="318">
        <f>SUM(E12:E25)</f>
        <v>1051398.68</v>
      </c>
      <c r="F11" s="318">
        <f>SUM(F12:F25)</f>
        <v>3345166.3200000003</v>
      </c>
      <c r="G11" s="326">
        <f aca="true" t="shared" si="0" ref="G11:G38">+F11/C11</f>
        <v>1.2148302590637448</v>
      </c>
      <c r="H11" s="319">
        <f>SUM(H12:H25)</f>
        <v>-73443.44000000018</v>
      </c>
    </row>
    <row r="12" spans="1:8" ht="12" thickTop="1">
      <c r="A12" s="71">
        <v>11301</v>
      </c>
      <c r="B12" s="72" t="s">
        <v>51</v>
      </c>
      <c r="C12" s="76">
        <v>599248.08</v>
      </c>
      <c r="D12" s="73">
        <v>599248.08</v>
      </c>
      <c r="E12" s="76">
        <v>149812.02</v>
      </c>
      <c r="F12" s="301">
        <v>590783.19</v>
      </c>
      <c r="G12" s="327">
        <f t="shared" si="0"/>
        <v>0.9858741474816239</v>
      </c>
      <c r="H12" s="302">
        <f>+D12-F12</f>
        <v>8464.890000000014</v>
      </c>
    </row>
    <row r="13" spans="1:8" ht="11.25">
      <c r="A13" s="74">
        <v>11306</v>
      </c>
      <c r="B13" s="75" t="s">
        <v>52</v>
      </c>
      <c r="C13" s="76">
        <v>1128836.64</v>
      </c>
      <c r="D13" s="73">
        <v>1128836.64</v>
      </c>
      <c r="E13" s="76">
        <v>522412.45</v>
      </c>
      <c r="F13" s="303">
        <v>1224748.53</v>
      </c>
      <c r="G13" s="327">
        <f t="shared" si="0"/>
        <v>1.0849652523681372</v>
      </c>
      <c r="H13" s="302">
        <f>+D13-F13</f>
        <v>-95911.89000000013</v>
      </c>
    </row>
    <row r="14" spans="1:8" ht="11.25">
      <c r="A14" s="74">
        <v>11307</v>
      </c>
      <c r="B14" s="75" t="s">
        <v>53</v>
      </c>
      <c r="C14" s="76">
        <v>359548.56</v>
      </c>
      <c r="D14" s="76">
        <v>359548.56</v>
      </c>
      <c r="E14" s="76">
        <v>89887.14</v>
      </c>
      <c r="F14" s="303">
        <v>354469.58</v>
      </c>
      <c r="G14" s="327">
        <f t="shared" si="0"/>
        <v>0.9858740082285409</v>
      </c>
      <c r="H14" s="302">
        <f aca="true" t="shared" si="1" ref="H14:H25">+D14-F14</f>
        <v>5078.979999999981</v>
      </c>
    </row>
    <row r="15" spans="1:8" ht="11.25">
      <c r="A15" s="74">
        <v>11310</v>
      </c>
      <c r="B15" s="75" t="s">
        <v>70</v>
      </c>
      <c r="C15" s="76">
        <v>239698.8</v>
      </c>
      <c r="D15" s="76">
        <v>239698.8</v>
      </c>
      <c r="E15" s="76">
        <v>59924.7</v>
      </c>
      <c r="F15" s="76">
        <v>236312.82</v>
      </c>
      <c r="G15" s="327">
        <f t="shared" si="0"/>
        <v>0.9858740218974814</v>
      </c>
      <c r="H15" s="302">
        <f t="shared" si="1"/>
        <v>3385.9799999999814</v>
      </c>
    </row>
    <row r="16" spans="1:8" ht="11.25">
      <c r="A16" s="74">
        <v>13201</v>
      </c>
      <c r="B16" s="75" t="s">
        <v>233</v>
      </c>
      <c r="C16" s="76"/>
      <c r="D16" s="77"/>
      <c r="E16" s="76">
        <v>15259.09</v>
      </c>
      <c r="F16" s="77">
        <v>38957.53</v>
      </c>
      <c r="G16" s="327" t="e">
        <f t="shared" si="0"/>
        <v>#DIV/0!</v>
      </c>
      <c r="H16" s="302">
        <f>+D16-F16</f>
        <v>-38957.53</v>
      </c>
    </row>
    <row r="17" spans="1:8" ht="11.25">
      <c r="A17" s="74">
        <v>14101</v>
      </c>
      <c r="B17" s="75" t="s">
        <v>54</v>
      </c>
      <c r="C17" s="76">
        <v>151994.16</v>
      </c>
      <c r="D17" s="77">
        <v>151994.16</v>
      </c>
      <c r="E17" s="76">
        <v>36988.74</v>
      </c>
      <c r="F17" s="77">
        <v>148780.89</v>
      </c>
      <c r="G17" s="327">
        <f t="shared" si="0"/>
        <v>0.9788592535397413</v>
      </c>
      <c r="H17" s="302">
        <f t="shared" si="1"/>
        <v>3213.2699999999895</v>
      </c>
    </row>
    <row r="18" spans="1:8" ht="12.75" customHeight="1">
      <c r="A18" s="74">
        <v>14102</v>
      </c>
      <c r="B18" s="78" t="s">
        <v>71</v>
      </c>
      <c r="C18" s="76">
        <v>16.8</v>
      </c>
      <c r="D18" s="77">
        <v>16.8</v>
      </c>
      <c r="E18" s="76">
        <v>4.2</v>
      </c>
      <c r="F18" s="77">
        <v>16.6</v>
      </c>
      <c r="G18" s="327">
        <f t="shared" si="0"/>
        <v>0.9880952380952381</v>
      </c>
      <c r="H18" s="302">
        <f t="shared" si="1"/>
        <v>0.1999999999999993</v>
      </c>
    </row>
    <row r="19" spans="1:8" ht="12.75" customHeight="1">
      <c r="A19" s="74">
        <v>14102</v>
      </c>
      <c r="B19" s="79" t="s">
        <v>72</v>
      </c>
      <c r="C19" s="76">
        <v>223.44</v>
      </c>
      <c r="D19" s="77">
        <v>223.44</v>
      </c>
      <c r="E19" s="76">
        <v>55.86</v>
      </c>
      <c r="F19" s="77">
        <v>219.74</v>
      </c>
      <c r="G19" s="327">
        <f t="shared" si="0"/>
        <v>0.9834407447189403</v>
      </c>
      <c r="H19" s="302">
        <f t="shared" si="1"/>
        <v>3.6999999999999886</v>
      </c>
    </row>
    <row r="20" spans="1:8" ht="12.75" customHeight="1">
      <c r="A20" s="74">
        <v>14104</v>
      </c>
      <c r="B20" s="75" t="s">
        <v>73</v>
      </c>
      <c r="C20" s="76">
        <v>8940.24</v>
      </c>
      <c r="D20" s="77">
        <v>8940.24</v>
      </c>
      <c r="E20" s="76">
        <v>2175.66</v>
      </c>
      <c r="F20" s="77">
        <v>9168.36</v>
      </c>
      <c r="G20" s="327">
        <f t="shared" si="0"/>
        <v>1.0255160935276906</v>
      </c>
      <c r="H20" s="302">
        <f t="shared" si="1"/>
        <v>-228.1200000000008</v>
      </c>
    </row>
    <row r="21" spans="1:8" ht="12.75" customHeight="1">
      <c r="A21" s="74">
        <v>14105</v>
      </c>
      <c r="B21" s="75" t="s">
        <v>74</v>
      </c>
      <c r="C21" s="76">
        <v>8940.24</v>
      </c>
      <c r="D21" s="77">
        <v>8940.24</v>
      </c>
      <c r="E21" s="76">
        <v>2175.66</v>
      </c>
      <c r="F21" s="77">
        <v>8334.1</v>
      </c>
      <c r="G21" s="327">
        <f t="shared" si="0"/>
        <v>0.932200925254803</v>
      </c>
      <c r="H21" s="302">
        <f t="shared" si="1"/>
        <v>606.1399999999994</v>
      </c>
    </row>
    <row r="22" spans="1:8" ht="12.75" customHeight="1">
      <c r="A22" s="80">
        <v>14107</v>
      </c>
      <c r="B22" s="75" t="s">
        <v>55</v>
      </c>
      <c r="C22" s="76">
        <v>62584.56</v>
      </c>
      <c r="D22" s="77">
        <v>62584.56</v>
      </c>
      <c r="E22" s="76">
        <v>15230.34</v>
      </c>
      <c r="F22" s="77">
        <v>61261.47</v>
      </c>
      <c r="G22" s="327">
        <f t="shared" si="0"/>
        <v>0.9788591627072237</v>
      </c>
      <c r="H22" s="302">
        <f t="shared" si="1"/>
        <v>1323.0899999999965</v>
      </c>
    </row>
    <row r="23" spans="1:8" ht="12.75" customHeight="1">
      <c r="A23" s="81">
        <v>14201</v>
      </c>
      <c r="B23" s="75" t="s">
        <v>56</v>
      </c>
      <c r="C23" s="76">
        <v>71526.24</v>
      </c>
      <c r="D23" s="77">
        <v>71526.24</v>
      </c>
      <c r="E23" s="76">
        <v>17406.36</v>
      </c>
      <c r="F23" s="77">
        <v>70014.12</v>
      </c>
      <c r="G23" s="327">
        <f t="shared" si="0"/>
        <v>0.9788592270473044</v>
      </c>
      <c r="H23" s="302">
        <f t="shared" si="1"/>
        <v>1512.12000000001</v>
      </c>
    </row>
    <row r="24" spans="1:8" ht="12.75" customHeight="1">
      <c r="A24" s="82">
        <v>14301</v>
      </c>
      <c r="B24" s="75" t="s">
        <v>75</v>
      </c>
      <c r="C24" s="76">
        <v>312927.64</v>
      </c>
      <c r="D24" s="77">
        <v>312927.64</v>
      </c>
      <c r="E24" s="76">
        <v>76152.9</v>
      </c>
      <c r="F24" s="77">
        <v>306312.15</v>
      </c>
      <c r="G24" s="327">
        <f t="shared" si="0"/>
        <v>0.978859361863976</v>
      </c>
      <c r="H24" s="302">
        <f t="shared" si="1"/>
        <v>6615.489999999991</v>
      </c>
    </row>
    <row r="25" spans="1:8" ht="12.75" customHeight="1" thickBot="1">
      <c r="A25" s="83">
        <v>15901</v>
      </c>
      <c r="B25" s="75" t="s">
        <v>57</v>
      </c>
      <c r="C25" s="76">
        <v>327237.48</v>
      </c>
      <c r="D25" s="77">
        <v>327237.48</v>
      </c>
      <c r="E25" s="76">
        <v>63913.56</v>
      </c>
      <c r="F25" s="77">
        <v>295787.24</v>
      </c>
      <c r="G25" s="327">
        <f t="shared" si="0"/>
        <v>0.903891693579843</v>
      </c>
      <c r="H25" s="302">
        <f t="shared" si="1"/>
        <v>31450.23999999999</v>
      </c>
    </row>
    <row r="26" spans="1:9" ht="12.75" thickBot="1" thickTop="1">
      <c r="A26" s="67"/>
      <c r="B26" s="68" t="s">
        <v>44</v>
      </c>
      <c r="C26" s="318">
        <f>SUM(C27:C38)</f>
        <v>199900</v>
      </c>
      <c r="D26" s="69">
        <f>SUM(D27:D38)</f>
        <v>141095.93</v>
      </c>
      <c r="E26" s="104">
        <f>SUM(E27:E38)</f>
        <v>37460.63</v>
      </c>
      <c r="F26" s="104">
        <f>SUM(F27:F38)</f>
        <v>132898.47</v>
      </c>
      <c r="G26" s="328">
        <f>+F26/C26</f>
        <v>0.6648247623811906</v>
      </c>
      <c r="H26" s="70">
        <f>SUM(H27:H38)</f>
        <v>8197.46</v>
      </c>
      <c r="I26" s="84"/>
    </row>
    <row r="27" spans="1:8" ht="12.75" customHeight="1" thickTop="1">
      <c r="A27" s="71">
        <v>21101</v>
      </c>
      <c r="B27" s="85" t="s">
        <v>76</v>
      </c>
      <c r="C27" s="321">
        <v>49000</v>
      </c>
      <c r="D27" s="321">
        <v>63771.34</v>
      </c>
      <c r="E27" s="76">
        <v>23715.4</v>
      </c>
      <c r="F27" s="76">
        <v>63771.34</v>
      </c>
      <c r="G27" s="327">
        <f t="shared" si="0"/>
        <v>1.3014559183673469</v>
      </c>
      <c r="H27" s="302">
        <f>+D27-F27</f>
        <v>0</v>
      </c>
    </row>
    <row r="28" spans="1:8" ht="12.75" customHeight="1">
      <c r="A28" s="74">
        <v>21102</v>
      </c>
      <c r="B28" s="86" t="s">
        <v>77</v>
      </c>
      <c r="C28" s="77">
        <v>49000</v>
      </c>
      <c r="D28" s="77">
        <v>7240.19</v>
      </c>
      <c r="E28" s="76">
        <v>0</v>
      </c>
      <c r="F28" s="76">
        <v>7240.19</v>
      </c>
      <c r="G28" s="327">
        <f t="shared" si="0"/>
        <v>0.14775897959183673</v>
      </c>
      <c r="H28" s="302">
        <f>+D28-F28</f>
        <v>0</v>
      </c>
    </row>
    <row r="29" spans="1:8" ht="12.75" customHeight="1">
      <c r="A29" s="74">
        <v>21501</v>
      </c>
      <c r="B29" s="86" t="s">
        <v>128</v>
      </c>
      <c r="C29" s="77"/>
      <c r="D29" s="77">
        <v>2334.4</v>
      </c>
      <c r="E29" s="76">
        <v>0</v>
      </c>
      <c r="F29" s="76">
        <v>2334.4</v>
      </c>
      <c r="G29" s="327" t="e">
        <f t="shared" si="0"/>
        <v>#DIV/0!</v>
      </c>
      <c r="H29" s="302">
        <f>+D29-F29</f>
        <v>0</v>
      </c>
    </row>
    <row r="30" spans="1:8" ht="12.75" customHeight="1">
      <c r="A30" s="74">
        <v>21701</v>
      </c>
      <c r="B30" s="86" t="s">
        <v>97</v>
      </c>
      <c r="C30" s="77">
        <v>6000</v>
      </c>
      <c r="D30" s="77"/>
      <c r="E30" s="76">
        <v>0</v>
      </c>
      <c r="F30" s="76">
        <v>0</v>
      </c>
      <c r="G30" s="327">
        <f t="shared" si="0"/>
        <v>0</v>
      </c>
      <c r="H30" s="302">
        <f>+D30-F30</f>
        <v>0</v>
      </c>
    </row>
    <row r="31" spans="1:8" ht="12.75" customHeight="1">
      <c r="A31" s="74">
        <v>21801</v>
      </c>
      <c r="B31" s="86" t="s">
        <v>98</v>
      </c>
      <c r="C31" s="77">
        <v>5000</v>
      </c>
      <c r="D31" s="77">
        <v>0</v>
      </c>
      <c r="E31" s="76">
        <v>0</v>
      </c>
      <c r="F31" s="76">
        <v>0</v>
      </c>
      <c r="G31" s="327">
        <f t="shared" si="0"/>
        <v>0</v>
      </c>
      <c r="H31" s="302">
        <f>+D31-F31</f>
        <v>0</v>
      </c>
    </row>
    <row r="32" spans="1:8" ht="12.75" customHeight="1">
      <c r="A32" s="80">
        <v>22101</v>
      </c>
      <c r="B32" s="73" t="s">
        <v>78</v>
      </c>
      <c r="C32" s="76">
        <v>19000</v>
      </c>
      <c r="D32" s="76">
        <v>30500</v>
      </c>
      <c r="E32" s="76">
        <v>7500.57</v>
      </c>
      <c r="F32" s="76">
        <v>30253.52</v>
      </c>
      <c r="G32" s="327">
        <f t="shared" si="0"/>
        <v>1.5922905263157896</v>
      </c>
      <c r="H32" s="87">
        <f aca="true" t="shared" si="2" ref="H32:H38">+D32-F32</f>
        <v>246.47999999999956</v>
      </c>
    </row>
    <row r="33" spans="1:8" ht="12.75" customHeight="1">
      <c r="A33" s="80">
        <v>22106</v>
      </c>
      <c r="B33" s="73" t="s">
        <v>79</v>
      </c>
      <c r="C33" s="76">
        <v>9500</v>
      </c>
      <c r="D33" s="76">
        <v>9500</v>
      </c>
      <c r="E33" s="76">
        <v>1898.7</v>
      </c>
      <c r="F33" s="304">
        <v>4775.06</v>
      </c>
      <c r="G33" s="327">
        <f t="shared" si="0"/>
        <v>0.5026378947368422</v>
      </c>
      <c r="H33" s="87">
        <f t="shared" si="2"/>
        <v>4724.94</v>
      </c>
    </row>
    <row r="34" spans="1:8" ht="12.75" customHeight="1">
      <c r="A34" s="80">
        <v>22301</v>
      </c>
      <c r="B34" s="73" t="s">
        <v>99</v>
      </c>
      <c r="C34" s="76">
        <v>2200</v>
      </c>
      <c r="D34" s="76">
        <v>2200</v>
      </c>
      <c r="E34" s="76">
        <v>1501.84</v>
      </c>
      <c r="F34" s="76">
        <v>1840.84</v>
      </c>
      <c r="G34" s="327">
        <f t="shared" si="0"/>
        <v>0.8367454545454545</v>
      </c>
      <c r="H34" s="87">
        <f t="shared" si="2"/>
        <v>359.1600000000001</v>
      </c>
    </row>
    <row r="35" spans="1:8" ht="12.75" customHeight="1">
      <c r="A35" s="80">
        <v>24801</v>
      </c>
      <c r="B35" s="73" t="s">
        <v>100</v>
      </c>
      <c r="C35" s="76">
        <v>3200</v>
      </c>
      <c r="D35" s="76">
        <v>0</v>
      </c>
      <c r="E35" s="76">
        <v>0</v>
      </c>
      <c r="F35" s="76">
        <v>0</v>
      </c>
      <c r="G35" s="327">
        <f t="shared" si="0"/>
        <v>0</v>
      </c>
      <c r="H35" s="87">
        <f t="shared" si="2"/>
        <v>0</v>
      </c>
    </row>
    <row r="36" spans="1:8" ht="12.75" customHeight="1">
      <c r="A36" s="80">
        <v>26101</v>
      </c>
      <c r="B36" s="73" t="s">
        <v>80</v>
      </c>
      <c r="C36" s="76">
        <v>40000</v>
      </c>
      <c r="D36" s="76">
        <v>25000</v>
      </c>
      <c r="E36" s="76">
        <v>2844.12</v>
      </c>
      <c r="F36" s="76">
        <v>22134.12</v>
      </c>
      <c r="G36" s="327">
        <f t="shared" si="0"/>
        <v>0.553353</v>
      </c>
      <c r="H36" s="87">
        <f t="shared" si="2"/>
        <v>2865.880000000001</v>
      </c>
    </row>
    <row r="37" spans="1:8" ht="12.75" customHeight="1">
      <c r="A37" s="80">
        <v>29201</v>
      </c>
      <c r="B37" s="73" t="s">
        <v>95</v>
      </c>
      <c r="C37" s="76">
        <v>2000</v>
      </c>
      <c r="D37" s="76">
        <v>120</v>
      </c>
      <c r="E37" s="76">
        <v>0</v>
      </c>
      <c r="F37" s="76">
        <v>119</v>
      </c>
      <c r="G37" s="327">
        <f t="shared" si="0"/>
        <v>0.0595</v>
      </c>
      <c r="H37" s="87">
        <f t="shared" si="2"/>
        <v>1</v>
      </c>
    </row>
    <row r="38" spans="1:8" ht="12.75" customHeight="1" thickBot="1">
      <c r="A38" s="80">
        <v>29401</v>
      </c>
      <c r="B38" s="73" t="s">
        <v>101</v>
      </c>
      <c r="C38" s="76">
        <v>15000</v>
      </c>
      <c r="D38" s="76">
        <v>430</v>
      </c>
      <c r="E38" s="76">
        <v>0</v>
      </c>
      <c r="F38" s="76">
        <v>430</v>
      </c>
      <c r="G38" s="327">
        <f t="shared" si="0"/>
        <v>0.028666666666666667</v>
      </c>
      <c r="H38" s="87">
        <f t="shared" si="2"/>
        <v>0</v>
      </c>
    </row>
    <row r="39" spans="1:9" ht="12.75" thickBot="1" thickTop="1">
      <c r="A39" s="67"/>
      <c r="B39" s="68" t="s">
        <v>45</v>
      </c>
      <c r="C39" s="318">
        <f>SUM(C40:C68)</f>
        <v>2250100</v>
      </c>
      <c r="D39" s="69">
        <f>SUM(D40:D68)</f>
        <v>2748904.66</v>
      </c>
      <c r="E39" s="69">
        <f>SUM(E40:E68)</f>
        <v>1030411.6200000001</v>
      </c>
      <c r="F39" s="69">
        <f>SUM(F40:F68)</f>
        <v>2363613.0700000003</v>
      </c>
      <c r="G39" s="328">
        <f aca="true" t="shared" si="3" ref="G39:G68">+F39/C39</f>
        <v>1.0504480111995025</v>
      </c>
      <c r="H39" s="69">
        <f>SUM(H40:H68)</f>
        <v>385291.5900000001</v>
      </c>
      <c r="I39" s="84">
        <f>+E39-'EVTOP-01'!G26</f>
        <v>0</v>
      </c>
    </row>
    <row r="40" spans="1:8" ht="12" thickTop="1">
      <c r="A40" s="80">
        <v>31501</v>
      </c>
      <c r="B40" s="73" t="s">
        <v>102</v>
      </c>
      <c r="C40" s="76">
        <v>12000</v>
      </c>
      <c r="D40" s="76">
        <v>23000</v>
      </c>
      <c r="E40" s="76">
        <v>9814</v>
      </c>
      <c r="F40" s="76">
        <v>22912</v>
      </c>
      <c r="G40" s="329">
        <f t="shared" si="3"/>
        <v>1.9093333333333333</v>
      </c>
      <c r="H40" s="87">
        <f>+D40-F40</f>
        <v>88</v>
      </c>
    </row>
    <row r="41" spans="1:8" ht="11.25">
      <c r="A41" s="80">
        <v>31801</v>
      </c>
      <c r="B41" s="73" t="s">
        <v>81</v>
      </c>
      <c r="C41" s="76">
        <v>5700</v>
      </c>
      <c r="D41" s="76">
        <v>7300</v>
      </c>
      <c r="E41" s="76">
        <v>0</v>
      </c>
      <c r="F41" s="76">
        <v>7227.15</v>
      </c>
      <c r="G41" s="329">
        <f t="shared" si="3"/>
        <v>1.267921052631579</v>
      </c>
      <c r="H41" s="87">
        <f>+D41-F41</f>
        <v>72.85000000000036</v>
      </c>
    </row>
    <row r="42" spans="1:8" ht="11.25">
      <c r="A42" s="80">
        <v>31901</v>
      </c>
      <c r="B42" s="73" t="s">
        <v>82</v>
      </c>
      <c r="C42" s="76">
        <v>700</v>
      </c>
      <c r="D42" s="76">
        <v>700</v>
      </c>
      <c r="E42" s="76">
        <v>0</v>
      </c>
      <c r="F42" s="76">
        <v>205.94</v>
      </c>
      <c r="G42" s="329">
        <f t="shared" si="3"/>
        <v>0.2942</v>
      </c>
      <c r="H42" s="87">
        <f>+D42-F42</f>
        <v>494.06</v>
      </c>
    </row>
    <row r="43" spans="1:8" ht="11.25">
      <c r="A43" s="80">
        <v>32201</v>
      </c>
      <c r="B43" s="73" t="s">
        <v>58</v>
      </c>
      <c r="C43" s="76">
        <v>230000</v>
      </c>
      <c r="D43" s="76">
        <v>37000</v>
      </c>
      <c r="E43" s="305">
        <v>23042.52</v>
      </c>
      <c r="F43" s="305">
        <v>36181.52</v>
      </c>
      <c r="G43" s="329">
        <f t="shared" si="3"/>
        <v>0.15731095652173913</v>
      </c>
      <c r="H43" s="87">
        <f aca="true" t="shared" si="4" ref="H43:H68">+D43-F43</f>
        <v>818.4800000000032</v>
      </c>
    </row>
    <row r="44" spans="1:8" ht="11.25">
      <c r="A44" s="80">
        <v>32301</v>
      </c>
      <c r="B44" s="73" t="s">
        <v>83</v>
      </c>
      <c r="C44" s="76">
        <v>31000</v>
      </c>
      <c r="D44" s="76">
        <v>19876</v>
      </c>
      <c r="E44" s="76">
        <v>0</v>
      </c>
      <c r="F44" s="76">
        <v>13282</v>
      </c>
      <c r="G44" s="329">
        <f t="shared" si="3"/>
        <v>0.4284516129032258</v>
      </c>
      <c r="H44" s="87">
        <f t="shared" si="4"/>
        <v>6594</v>
      </c>
    </row>
    <row r="45" spans="1:8" ht="11.25">
      <c r="A45" s="80">
        <v>32501</v>
      </c>
      <c r="B45" s="73" t="s">
        <v>103</v>
      </c>
      <c r="C45" s="76">
        <v>7500</v>
      </c>
      <c r="D45" s="76">
        <v>2600</v>
      </c>
      <c r="E45" s="76">
        <v>0</v>
      </c>
      <c r="F45" s="76">
        <v>2546</v>
      </c>
      <c r="G45" s="329">
        <f t="shared" si="3"/>
        <v>0.3394666666666667</v>
      </c>
      <c r="H45" s="87">
        <f t="shared" si="4"/>
        <v>54</v>
      </c>
    </row>
    <row r="46" spans="1:8" ht="11.25">
      <c r="A46" s="80">
        <v>32701</v>
      </c>
      <c r="B46" s="73" t="s">
        <v>104</v>
      </c>
      <c r="C46" s="76">
        <v>20000</v>
      </c>
      <c r="D46" s="76">
        <v>34000</v>
      </c>
      <c r="E46" s="76">
        <v>0</v>
      </c>
      <c r="F46" s="76">
        <v>33523.5</v>
      </c>
      <c r="G46" s="329">
        <f t="shared" si="3"/>
        <v>1.676175</v>
      </c>
      <c r="H46" s="87">
        <f t="shared" si="4"/>
        <v>476.5</v>
      </c>
    </row>
    <row r="47" spans="1:8" ht="11.25">
      <c r="A47" s="80">
        <v>33101</v>
      </c>
      <c r="B47" s="73" t="s">
        <v>129</v>
      </c>
      <c r="C47" s="76"/>
      <c r="D47" s="76">
        <v>230000</v>
      </c>
      <c r="E47" s="76">
        <v>0</v>
      </c>
      <c r="F47" s="76">
        <v>227321.44</v>
      </c>
      <c r="G47" s="329" t="e">
        <f t="shared" si="3"/>
        <v>#DIV/0!</v>
      </c>
      <c r="H47" s="87">
        <f>+D47-F47</f>
        <v>2678.5599999999977</v>
      </c>
    </row>
    <row r="48" spans="1:8" ht="11.25">
      <c r="A48" s="80">
        <v>33302</v>
      </c>
      <c r="B48" s="73" t="s">
        <v>67</v>
      </c>
      <c r="C48" s="76">
        <v>854000</v>
      </c>
      <c r="D48" s="76">
        <v>1052000</v>
      </c>
      <c r="E48" s="305">
        <v>588352</v>
      </c>
      <c r="F48" s="305">
        <v>1051138.38</v>
      </c>
      <c r="G48" s="329">
        <f t="shared" si="3"/>
        <v>1.2308411943793909</v>
      </c>
      <c r="H48" s="87">
        <f t="shared" si="4"/>
        <v>861.6200000001118</v>
      </c>
    </row>
    <row r="49" spans="1:8" ht="11.25">
      <c r="A49" s="80">
        <v>33603</v>
      </c>
      <c r="B49" s="73" t="s">
        <v>109</v>
      </c>
      <c r="C49" s="76">
        <v>75000</v>
      </c>
      <c r="D49" s="76">
        <v>186000</v>
      </c>
      <c r="E49" s="305">
        <v>144820.57</v>
      </c>
      <c r="F49" s="305">
        <v>185883.38</v>
      </c>
      <c r="G49" s="329">
        <f t="shared" si="3"/>
        <v>2.4784450666666666</v>
      </c>
      <c r="H49" s="87">
        <f t="shared" si="4"/>
        <v>116.61999999999534</v>
      </c>
    </row>
    <row r="50" spans="1:8" ht="11.25">
      <c r="A50" s="80">
        <v>34101</v>
      </c>
      <c r="B50" s="73" t="s">
        <v>59</v>
      </c>
      <c r="C50" s="76">
        <v>4800</v>
      </c>
      <c r="D50" s="76">
        <v>4800</v>
      </c>
      <c r="E50" s="305">
        <v>1044</v>
      </c>
      <c r="F50" s="305">
        <v>4321.95</v>
      </c>
      <c r="G50" s="329">
        <f t="shared" si="3"/>
        <v>0.90040625</v>
      </c>
      <c r="H50" s="87">
        <f t="shared" si="4"/>
        <v>478.0500000000002</v>
      </c>
    </row>
    <row r="51" spans="1:8" ht="11.25">
      <c r="A51" s="80">
        <v>34701</v>
      </c>
      <c r="B51" s="73" t="s">
        <v>105</v>
      </c>
      <c r="C51" s="76">
        <v>4500</v>
      </c>
      <c r="D51" s="76">
        <v>4500</v>
      </c>
      <c r="E51" s="305">
        <v>719.68</v>
      </c>
      <c r="F51" s="305">
        <v>1495.08</v>
      </c>
      <c r="G51" s="329">
        <f t="shared" si="3"/>
        <v>0.33224</v>
      </c>
      <c r="H51" s="87">
        <f>+D51-F51</f>
        <v>3004.92</v>
      </c>
    </row>
    <row r="52" spans="1:8" ht="11.25">
      <c r="A52" s="80">
        <v>35101</v>
      </c>
      <c r="B52" s="73" t="s">
        <v>230</v>
      </c>
      <c r="C52" s="76"/>
      <c r="D52" s="76">
        <v>350000</v>
      </c>
      <c r="E52" s="305">
        <v>15312</v>
      </c>
      <c r="F52" s="305">
        <v>15312</v>
      </c>
      <c r="G52" s="329" t="e">
        <f t="shared" si="3"/>
        <v>#DIV/0!</v>
      </c>
      <c r="H52" s="87">
        <f>+D52-F52</f>
        <v>334688</v>
      </c>
    </row>
    <row r="53" spans="1:8" ht="11.25">
      <c r="A53" s="80">
        <v>35201</v>
      </c>
      <c r="B53" s="73" t="s">
        <v>84</v>
      </c>
      <c r="C53" s="76">
        <v>2400</v>
      </c>
      <c r="D53" s="76">
        <v>8400</v>
      </c>
      <c r="E53" s="305">
        <v>7709.73</v>
      </c>
      <c r="F53" s="305">
        <v>8360.73</v>
      </c>
      <c r="G53" s="329">
        <f t="shared" si="3"/>
        <v>3.4836375</v>
      </c>
      <c r="H53" s="87">
        <f t="shared" si="4"/>
        <v>39.27000000000044</v>
      </c>
    </row>
    <row r="54" spans="1:8" ht="11.25">
      <c r="A54" s="80">
        <v>35302</v>
      </c>
      <c r="B54" s="73" t="s">
        <v>106</v>
      </c>
      <c r="C54" s="76">
        <v>7500</v>
      </c>
      <c r="D54" s="76">
        <v>2000</v>
      </c>
      <c r="E54" s="305">
        <v>1992.8</v>
      </c>
      <c r="F54" s="305">
        <v>1992.8</v>
      </c>
      <c r="G54" s="329">
        <f t="shared" si="3"/>
        <v>0.26570666666666665</v>
      </c>
      <c r="H54" s="87">
        <f>+D54-F54</f>
        <v>7.2000000000000455</v>
      </c>
    </row>
    <row r="55" spans="1:8" ht="11.25">
      <c r="A55" s="80">
        <v>35501</v>
      </c>
      <c r="B55" s="73" t="s">
        <v>85</v>
      </c>
      <c r="C55" s="76">
        <v>16500</v>
      </c>
      <c r="D55" s="76">
        <v>13100</v>
      </c>
      <c r="E55" s="304">
        <v>3823.35</v>
      </c>
      <c r="F55" s="304">
        <v>13053.59</v>
      </c>
      <c r="G55" s="329">
        <f t="shared" si="3"/>
        <v>0.7911266666666666</v>
      </c>
      <c r="H55" s="306">
        <f>+D55-F55</f>
        <v>46.409999999999854</v>
      </c>
    </row>
    <row r="56" spans="1:8" ht="11.25">
      <c r="A56" s="80">
        <v>36101</v>
      </c>
      <c r="B56" s="73" t="s">
        <v>107</v>
      </c>
      <c r="C56" s="76">
        <v>109900</v>
      </c>
      <c r="D56" s="76">
        <v>62000</v>
      </c>
      <c r="E56" s="76">
        <v>0</v>
      </c>
      <c r="F56" s="76">
        <v>61654</v>
      </c>
      <c r="G56" s="329">
        <f t="shared" si="3"/>
        <v>0.5610009099181074</v>
      </c>
      <c r="H56" s="87">
        <f>+D56-F56</f>
        <v>346</v>
      </c>
    </row>
    <row r="57" spans="1:8" ht="11.25">
      <c r="A57" s="80">
        <v>37101</v>
      </c>
      <c r="B57" s="73" t="s">
        <v>60</v>
      </c>
      <c r="C57" s="76">
        <v>275000</v>
      </c>
      <c r="D57" s="76">
        <v>275000</v>
      </c>
      <c r="E57" s="76">
        <v>58237</v>
      </c>
      <c r="F57" s="76">
        <v>262326.34</v>
      </c>
      <c r="G57" s="329">
        <f t="shared" si="3"/>
        <v>0.9539139636363637</v>
      </c>
      <c r="H57" s="87">
        <f t="shared" si="4"/>
        <v>12673.659999999974</v>
      </c>
    </row>
    <row r="58" spans="1:8" ht="11.25">
      <c r="A58" s="80">
        <v>37201</v>
      </c>
      <c r="B58" s="73" t="s">
        <v>61</v>
      </c>
      <c r="C58" s="76">
        <v>24000</v>
      </c>
      <c r="D58" s="76">
        <v>6600</v>
      </c>
      <c r="E58" s="76">
        <v>0</v>
      </c>
      <c r="F58" s="76">
        <v>6565</v>
      </c>
      <c r="G58" s="329">
        <f t="shared" si="3"/>
        <v>0.2735416666666667</v>
      </c>
      <c r="H58" s="87">
        <f t="shared" si="4"/>
        <v>35</v>
      </c>
    </row>
    <row r="59" spans="1:8" ht="11.25">
      <c r="A59" s="80">
        <v>37501</v>
      </c>
      <c r="B59" s="73" t="s">
        <v>62</v>
      </c>
      <c r="C59" s="76">
        <v>150000</v>
      </c>
      <c r="D59" s="76">
        <v>93000</v>
      </c>
      <c r="E59" s="76">
        <v>21500</v>
      </c>
      <c r="F59" s="76">
        <v>92590</v>
      </c>
      <c r="G59" s="329">
        <f t="shared" si="3"/>
        <v>0.6172666666666666</v>
      </c>
      <c r="H59" s="87">
        <f t="shared" si="4"/>
        <v>410</v>
      </c>
    </row>
    <row r="60" spans="1:8" ht="11.25">
      <c r="A60" s="80">
        <v>37502</v>
      </c>
      <c r="B60" s="73" t="s">
        <v>63</v>
      </c>
      <c r="C60" s="76">
        <v>47900</v>
      </c>
      <c r="D60" s="76">
        <v>33128.66</v>
      </c>
      <c r="E60" s="76">
        <v>1800</v>
      </c>
      <c r="F60" s="76">
        <v>14700</v>
      </c>
      <c r="G60" s="329">
        <f t="shared" si="3"/>
        <v>0.3068893528183716</v>
      </c>
      <c r="H60" s="87">
        <f t="shared" si="4"/>
        <v>18428.660000000003</v>
      </c>
    </row>
    <row r="61" spans="1:8" ht="11.25">
      <c r="A61" s="80">
        <v>37601</v>
      </c>
      <c r="B61" s="73" t="s">
        <v>108</v>
      </c>
      <c r="C61" s="76">
        <v>45000</v>
      </c>
      <c r="D61" s="76">
        <v>0</v>
      </c>
      <c r="E61" s="76">
        <v>0</v>
      </c>
      <c r="F61" s="76">
        <v>0</v>
      </c>
      <c r="G61" s="329">
        <f t="shared" si="3"/>
        <v>0</v>
      </c>
      <c r="H61" s="87">
        <f t="shared" si="4"/>
        <v>0</v>
      </c>
    </row>
    <row r="62" spans="1:8" ht="11.25">
      <c r="A62" s="80">
        <v>37801</v>
      </c>
      <c r="B62" s="73" t="s">
        <v>86</v>
      </c>
      <c r="C62" s="76">
        <v>700</v>
      </c>
      <c r="D62" s="76">
        <v>700</v>
      </c>
      <c r="E62" s="76">
        <v>0</v>
      </c>
      <c r="F62" s="76">
        <v>700</v>
      </c>
      <c r="G62" s="329">
        <f t="shared" si="3"/>
        <v>1</v>
      </c>
      <c r="H62" s="87">
        <f>+D62-F62</f>
        <v>0</v>
      </c>
    </row>
    <row r="63" spans="1:8" ht="11.25">
      <c r="A63" s="80">
        <v>37901</v>
      </c>
      <c r="B63" s="73" t="s">
        <v>87</v>
      </c>
      <c r="C63" s="76">
        <v>3100</v>
      </c>
      <c r="D63" s="76">
        <v>7000</v>
      </c>
      <c r="E63" s="76">
        <v>1820</v>
      </c>
      <c r="F63" s="76">
        <v>6969</v>
      </c>
      <c r="G63" s="329">
        <f t="shared" si="3"/>
        <v>2.2480645161290322</v>
      </c>
      <c r="H63" s="87">
        <f t="shared" si="4"/>
        <v>31</v>
      </c>
    </row>
    <row r="64" spans="1:8" ht="11.25">
      <c r="A64" s="80">
        <v>38101</v>
      </c>
      <c r="B64" s="73" t="s">
        <v>130</v>
      </c>
      <c r="C64" s="76"/>
      <c r="D64" s="76">
        <v>27000</v>
      </c>
      <c r="E64" s="76">
        <v>7021.67</v>
      </c>
      <c r="F64" s="76">
        <v>26636.09</v>
      </c>
      <c r="G64" s="329" t="e">
        <f t="shared" si="3"/>
        <v>#DIV/0!</v>
      </c>
      <c r="H64" s="87">
        <f>+D64-F64</f>
        <v>363.90999999999985</v>
      </c>
    </row>
    <row r="65" spans="1:8" ht="11.25">
      <c r="A65" s="80">
        <v>38301</v>
      </c>
      <c r="B65" s="73" t="s">
        <v>65</v>
      </c>
      <c r="C65" s="76">
        <v>160700</v>
      </c>
      <c r="D65" s="76">
        <v>85000</v>
      </c>
      <c r="E65" s="76">
        <v>35522.61</v>
      </c>
      <c r="F65" s="76">
        <v>83695.66</v>
      </c>
      <c r="G65" s="329">
        <f t="shared" si="3"/>
        <v>0.5208192906036092</v>
      </c>
      <c r="H65" s="87">
        <f t="shared" si="4"/>
        <v>1304.3399999999965</v>
      </c>
    </row>
    <row r="66" spans="1:8" ht="11.25">
      <c r="A66" s="80">
        <v>38501</v>
      </c>
      <c r="B66" s="73" t="s">
        <v>66</v>
      </c>
      <c r="C66" s="76">
        <v>155000</v>
      </c>
      <c r="D66" s="76">
        <v>177000</v>
      </c>
      <c r="E66" s="76">
        <v>107879.69</v>
      </c>
      <c r="F66" s="76">
        <v>176487.52</v>
      </c>
      <c r="G66" s="329">
        <f t="shared" si="3"/>
        <v>1.1386291612903225</v>
      </c>
      <c r="H66" s="87">
        <f t="shared" si="4"/>
        <v>512.4800000000105</v>
      </c>
    </row>
    <row r="67" spans="1:8" ht="11.25">
      <c r="A67" s="80">
        <v>39201</v>
      </c>
      <c r="B67" s="73" t="s">
        <v>64</v>
      </c>
      <c r="C67" s="76">
        <v>6000</v>
      </c>
      <c r="D67" s="76">
        <v>6000</v>
      </c>
      <c r="E67" s="76">
        <v>0</v>
      </c>
      <c r="F67" s="76">
        <v>5474</v>
      </c>
      <c r="G67" s="329">
        <f t="shared" si="3"/>
        <v>0.9123333333333333</v>
      </c>
      <c r="H67" s="87">
        <f t="shared" si="4"/>
        <v>526</v>
      </c>
    </row>
    <row r="68" spans="1:8" ht="11.25">
      <c r="A68" s="80">
        <v>39501</v>
      </c>
      <c r="B68" s="73" t="s">
        <v>88</v>
      </c>
      <c r="C68" s="76">
        <v>1200</v>
      </c>
      <c r="D68" s="76">
        <v>1200</v>
      </c>
      <c r="E68" s="76">
        <v>0</v>
      </c>
      <c r="F68" s="76">
        <v>1058</v>
      </c>
      <c r="G68" s="329">
        <f t="shared" si="3"/>
        <v>0.8816666666666667</v>
      </c>
      <c r="H68" s="87">
        <f t="shared" si="4"/>
        <v>142</v>
      </c>
    </row>
    <row r="69" spans="1:8" ht="12" thickBot="1">
      <c r="A69" s="105"/>
      <c r="B69" s="106"/>
      <c r="C69" s="102"/>
      <c r="D69" s="106"/>
      <c r="E69" s="102"/>
      <c r="F69" s="102"/>
      <c r="G69" s="330"/>
      <c r="H69" s="102"/>
    </row>
    <row r="70" spans="1:8" ht="12.75" thickBot="1" thickTop="1">
      <c r="A70" s="67"/>
      <c r="B70" s="68" t="s">
        <v>132</v>
      </c>
      <c r="C70" s="318">
        <f>SUM(C71:C71)</f>
        <v>0</v>
      </c>
      <c r="D70" s="69">
        <f>SUM(D71:D71)</f>
        <v>10000</v>
      </c>
      <c r="E70" s="69">
        <f>SUM(E71)</f>
        <v>0</v>
      </c>
      <c r="F70" s="69">
        <f>SUM(F71)</f>
        <v>10000</v>
      </c>
      <c r="G70" s="328" t="e">
        <f>+F70/C70</f>
        <v>#DIV/0!</v>
      </c>
      <c r="H70" s="69">
        <f>SUM(H71:H71)</f>
        <v>0</v>
      </c>
    </row>
    <row r="71" spans="1:8" ht="12" thickTop="1">
      <c r="A71" s="80">
        <v>44401</v>
      </c>
      <c r="B71" s="73" t="s">
        <v>131</v>
      </c>
      <c r="C71" s="76" t="s">
        <v>96</v>
      </c>
      <c r="D71" s="76">
        <v>10000</v>
      </c>
      <c r="E71" s="76"/>
      <c r="F71" s="76">
        <v>10000</v>
      </c>
      <c r="G71" s="329">
        <v>0</v>
      </c>
      <c r="H71" s="87">
        <f>+D71-F71</f>
        <v>0</v>
      </c>
    </row>
    <row r="72" spans="1:8" ht="12" thickBot="1">
      <c r="A72" s="105"/>
      <c r="B72" s="106"/>
      <c r="C72" s="102"/>
      <c r="D72" s="106"/>
      <c r="E72" s="102"/>
      <c r="F72" s="102"/>
      <c r="G72" s="330"/>
      <c r="H72" s="102"/>
    </row>
    <row r="73" spans="1:8" ht="12.75" thickBot="1" thickTop="1">
      <c r="A73" s="67"/>
      <c r="B73" s="68" t="s">
        <v>46</v>
      </c>
      <c r="C73" s="318">
        <f>SUM(C74:C78)</f>
        <v>250000</v>
      </c>
      <c r="D73" s="69">
        <f>SUM(D74:D78)</f>
        <v>250000</v>
      </c>
      <c r="E73" s="69">
        <v>244470</v>
      </c>
      <c r="F73" s="69">
        <v>244470</v>
      </c>
      <c r="G73" s="328">
        <f>+F73/C73</f>
        <v>0.97788</v>
      </c>
      <c r="H73" s="69">
        <f>SUM(H74:H79)</f>
        <v>250000</v>
      </c>
    </row>
    <row r="74" spans="1:8" ht="12" thickTop="1">
      <c r="A74" s="80">
        <v>51101</v>
      </c>
      <c r="B74" s="73" t="s">
        <v>231</v>
      </c>
      <c r="C74" s="76"/>
      <c r="D74" s="76">
        <v>0</v>
      </c>
      <c r="E74" s="76"/>
      <c r="F74" s="76"/>
      <c r="G74" s="329"/>
      <c r="H74" s="87">
        <f>+D74-F74</f>
        <v>0</v>
      </c>
    </row>
    <row r="75" spans="1:8" ht="11.25">
      <c r="A75" s="80">
        <v>51501</v>
      </c>
      <c r="B75" s="73" t="s">
        <v>110</v>
      </c>
      <c r="C75" s="76">
        <v>150000</v>
      </c>
      <c r="D75" s="76">
        <v>150000</v>
      </c>
      <c r="E75" s="76"/>
      <c r="F75" s="76"/>
      <c r="G75" s="329"/>
      <c r="H75" s="87">
        <f>+D75-F75</f>
        <v>150000</v>
      </c>
    </row>
    <row r="76" spans="1:8" ht="11.25">
      <c r="A76" s="80">
        <v>51901</v>
      </c>
      <c r="B76" s="73" t="s">
        <v>111</v>
      </c>
      <c r="C76" s="76">
        <v>30000</v>
      </c>
      <c r="D76" s="76">
        <v>30000</v>
      </c>
      <c r="E76" s="76"/>
      <c r="F76" s="76"/>
      <c r="G76" s="329"/>
      <c r="H76" s="87">
        <f>+D76-F76</f>
        <v>30000</v>
      </c>
    </row>
    <row r="77" spans="1:8" ht="11.25">
      <c r="A77" s="80">
        <v>52101</v>
      </c>
      <c r="B77" s="73" t="s">
        <v>112</v>
      </c>
      <c r="C77" s="76">
        <v>30000</v>
      </c>
      <c r="D77" s="76">
        <v>30000</v>
      </c>
      <c r="E77" s="76"/>
      <c r="F77" s="76"/>
      <c r="G77" s="329"/>
      <c r="H77" s="87">
        <f>+D77-F77</f>
        <v>30000</v>
      </c>
    </row>
    <row r="78" spans="1:8" ht="11.25">
      <c r="A78" s="80">
        <v>59101</v>
      </c>
      <c r="B78" s="73" t="s">
        <v>113</v>
      </c>
      <c r="C78" s="76">
        <v>40000</v>
      </c>
      <c r="D78" s="76">
        <v>40000</v>
      </c>
      <c r="E78" s="76"/>
      <c r="F78" s="76"/>
      <c r="G78" s="329"/>
      <c r="H78" s="87">
        <f>+D78-F78</f>
        <v>40000</v>
      </c>
    </row>
    <row r="79" spans="1:8" ht="12" thickBot="1">
      <c r="A79" s="88"/>
      <c r="B79" s="89"/>
      <c r="C79" s="322">
        <v>0</v>
      </c>
      <c r="D79" s="90">
        <v>0</v>
      </c>
      <c r="E79" s="91">
        <v>0</v>
      </c>
      <c r="F79" s="92"/>
      <c r="G79" s="331"/>
      <c r="H79" s="93">
        <f>+C79-F79</f>
        <v>0</v>
      </c>
    </row>
    <row r="80" spans="1:8" ht="12.75" thickBot="1" thickTop="1">
      <c r="A80" s="94"/>
      <c r="B80" s="95"/>
      <c r="C80" s="97"/>
      <c r="D80" s="96"/>
      <c r="E80" s="97"/>
      <c r="F80" s="97"/>
      <c r="G80" s="332"/>
      <c r="H80" s="97"/>
    </row>
    <row r="81" spans="1:8" ht="12.75" thickBot="1" thickTop="1">
      <c r="A81" s="94"/>
      <c r="B81" s="95"/>
      <c r="C81" s="97"/>
      <c r="D81" s="96"/>
      <c r="E81" s="97"/>
      <c r="F81" s="97"/>
      <c r="G81" s="332"/>
      <c r="H81" s="97"/>
    </row>
    <row r="82" spans="1:8" ht="12.75" thickBot="1" thickTop="1">
      <c r="A82" s="67"/>
      <c r="B82" s="68" t="s">
        <v>47</v>
      </c>
      <c r="C82" s="318">
        <f>SUM(C83:C103)</f>
        <v>10800000</v>
      </c>
      <c r="D82" s="69">
        <f>SUM(D83:D103)</f>
        <v>2874034</v>
      </c>
      <c r="E82" s="69">
        <f>SUM(E83:E104)</f>
        <v>2356202.89</v>
      </c>
      <c r="F82" s="69">
        <f>SUM(F83:F104)</f>
        <v>2439726.89</v>
      </c>
      <c r="G82" s="328">
        <f>F82/C82</f>
        <v>0.22590063796296297</v>
      </c>
      <c r="H82" s="69">
        <f>SUM(H83:H104)</f>
        <v>434307.11</v>
      </c>
    </row>
    <row r="83" spans="1:8" ht="23.25" thickTop="1">
      <c r="A83" s="80">
        <v>7302</v>
      </c>
      <c r="B83" s="73" t="s">
        <v>114</v>
      </c>
      <c r="C83" s="76">
        <v>100000</v>
      </c>
      <c r="D83" s="76">
        <v>0</v>
      </c>
      <c r="E83" s="76"/>
      <c r="F83" s="76"/>
      <c r="G83" s="344">
        <f>F83/C83</f>
        <v>0</v>
      </c>
      <c r="H83" s="87">
        <f>+D83-F83</f>
        <v>0</v>
      </c>
    </row>
    <row r="84" spans="1:8" ht="11.25">
      <c r="A84" s="80">
        <v>7302</v>
      </c>
      <c r="B84" s="73" t="s">
        <v>115</v>
      </c>
      <c r="C84" s="76">
        <v>150000</v>
      </c>
      <c r="D84" s="76">
        <v>0</v>
      </c>
      <c r="E84" s="76"/>
      <c r="F84" s="76"/>
      <c r="G84" s="345">
        <f aca="true" t="shared" si="5" ref="G84:G103">F84/C84</f>
        <v>0</v>
      </c>
      <c r="H84" s="87">
        <f>+D84-F84</f>
        <v>0</v>
      </c>
    </row>
    <row r="85" spans="1:8" ht="11.25">
      <c r="A85" s="80">
        <v>7302</v>
      </c>
      <c r="B85" s="73" t="s">
        <v>116</v>
      </c>
      <c r="C85" s="76">
        <v>1500000</v>
      </c>
      <c r="D85" s="76">
        <v>0</v>
      </c>
      <c r="E85" s="76"/>
      <c r="F85" s="76"/>
      <c r="G85" s="347">
        <f t="shared" si="5"/>
        <v>0</v>
      </c>
      <c r="H85" s="87">
        <f>+D85-F85</f>
        <v>0</v>
      </c>
    </row>
    <row r="86" spans="1:8" ht="11.25">
      <c r="A86" s="80">
        <v>7303</v>
      </c>
      <c r="B86" s="73" t="s">
        <v>117</v>
      </c>
      <c r="C86" s="76">
        <v>750000</v>
      </c>
      <c r="D86" s="76">
        <v>0</v>
      </c>
      <c r="E86" s="76"/>
      <c r="F86" s="76"/>
      <c r="G86" s="346">
        <f t="shared" si="5"/>
        <v>0</v>
      </c>
      <c r="H86" s="87">
        <f>+D86-F86</f>
        <v>0</v>
      </c>
    </row>
    <row r="87" spans="1:8" ht="11.25">
      <c r="A87" s="80">
        <v>7303</v>
      </c>
      <c r="B87" s="73" t="s">
        <v>118</v>
      </c>
      <c r="C87" s="76">
        <v>100000</v>
      </c>
      <c r="D87" s="76">
        <v>0</v>
      </c>
      <c r="E87" s="76"/>
      <c r="F87" s="76"/>
      <c r="G87" s="347">
        <f t="shared" si="5"/>
        <v>0</v>
      </c>
      <c r="H87" s="87">
        <f aca="true" t="shared" si="6" ref="H87:H104">+D87-F87</f>
        <v>0</v>
      </c>
    </row>
    <row r="88" spans="1:8" ht="22.5">
      <c r="A88" s="80">
        <v>7303</v>
      </c>
      <c r="B88" s="73" t="s">
        <v>119</v>
      </c>
      <c r="C88" s="76">
        <v>50000</v>
      </c>
      <c r="D88" s="76">
        <v>0</v>
      </c>
      <c r="E88" s="76"/>
      <c r="F88" s="76"/>
      <c r="G88" s="346">
        <f t="shared" si="5"/>
        <v>0</v>
      </c>
      <c r="H88" s="87">
        <f t="shared" si="6"/>
        <v>0</v>
      </c>
    </row>
    <row r="89" spans="1:8" ht="22.5">
      <c r="A89" s="80">
        <v>7303</v>
      </c>
      <c r="B89" s="73" t="s">
        <v>89</v>
      </c>
      <c r="C89" s="76">
        <v>10000</v>
      </c>
      <c r="D89" s="76">
        <v>0</v>
      </c>
      <c r="E89" s="76"/>
      <c r="F89" s="76"/>
      <c r="G89" s="345">
        <f t="shared" si="5"/>
        <v>0</v>
      </c>
      <c r="H89" s="87">
        <f t="shared" si="6"/>
        <v>0</v>
      </c>
    </row>
    <row r="90" spans="1:8" ht="11.25">
      <c r="A90" s="80">
        <v>7303</v>
      </c>
      <c r="B90" s="73" t="s">
        <v>90</v>
      </c>
      <c r="C90" s="76">
        <v>100000</v>
      </c>
      <c r="D90" s="76">
        <v>0</v>
      </c>
      <c r="E90" s="76"/>
      <c r="F90" s="76"/>
      <c r="G90" s="347">
        <f t="shared" si="5"/>
        <v>0</v>
      </c>
      <c r="H90" s="87">
        <f t="shared" si="6"/>
        <v>0</v>
      </c>
    </row>
    <row r="91" spans="1:8" ht="11.25">
      <c r="A91" s="80">
        <v>7303</v>
      </c>
      <c r="B91" s="73" t="s">
        <v>120</v>
      </c>
      <c r="C91" s="76">
        <v>40000</v>
      </c>
      <c r="D91" s="76">
        <v>0</v>
      </c>
      <c r="E91" s="76"/>
      <c r="F91" s="76"/>
      <c r="G91" s="347">
        <f t="shared" si="5"/>
        <v>0</v>
      </c>
      <c r="H91" s="87">
        <f t="shared" si="6"/>
        <v>0</v>
      </c>
    </row>
    <row r="92" spans="1:8" ht="11.25">
      <c r="A92" s="80">
        <v>7303</v>
      </c>
      <c r="B92" s="73" t="s">
        <v>121</v>
      </c>
      <c r="C92" s="76">
        <v>100000</v>
      </c>
      <c r="D92" s="76">
        <v>100000</v>
      </c>
      <c r="E92" s="76">
        <v>231000</v>
      </c>
      <c r="F92" s="76">
        <v>231000</v>
      </c>
      <c r="G92" s="347">
        <f t="shared" si="5"/>
        <v>2.31</v>
      </c>
      <c r="H92" s="87">
        <f>+D92-F92</f>
        <v>-131000</v>
      </c>
    </row>
    <row r="93" spans="1:8" ht="22.5">
      <c r="A93" s="80">
        <v>7303</v>
      </c>
      <c r="B93" s="73" t="s">
        <v>91</v>
      </c>
      <c r="C93" s="76">
        <v>500000</v>
      </c>
      <c r="D93" s="76">
        <v>0</v>
      </c>
      <c r="E93" s="76"/>
      <c r="F93" s="76"/>
      <c r="G93" s="346">
        <f t="shared" si="5"/>
        <v>0</v>
      </c>
      <c r="H93" s="87">
        <f t="shared" si="6"/>
        <v>0</v>
      </c>
    </row>
    <row r="94" spans="1:8" ht="11.25">
      <c r="A94" s="80">
        <v>7303</v>
      </c>
      <c r="B94" s="73" t="s">
        <v>133</v>
      </c>
      <c r="C94" s="76">
        <v>900000</v>
      </c>
      <c r="D94" s="76">
        <v>50000</v>
      </c>
      <c r="E94" s="76">
        <v>40693.13</v>
      </c>
      <c r="F94" s="76">
        <v>40693.13</v>
      </c>
      <c r="G94" s="345">
        <f t="shared" si="5"/>
        <v>0.045214588888888886</v>
      </c>
      <c r="H94" s="87">
        <f t="shared" si="6"/>
        <v>9306.870000000003</v>
      </c>
    </row>
    <row r="95" spans="1:8" ht="11.25">
      <c r="A95" s="80">
        <v>7303</v>
      </c>
      <c r="B95" s="73" t="s">
        <v>122</v>
      </c>
      <c r="C95" s="76">
        <v>1250000</v>
      </c>
      <c r="D95" s="76">
        <v>542034</v>
      </c>
      <c r="E95" s="76">
        <v>289910</v>
      </c>
      <c r="F95" s="76">
        <v>289910</v>
      </c>
      <c r="G95" s="347">
        <f t="shared" si="5"/>
        <v>0.231928</v>
      </c>
      <c r="H95" s="87">
        <f t="shared" si="6"/>
        <v>252124</v>
      </c>
    </row>
    <row r="96" spans="1:8" ht="22.5">
      <c r="A96" s="80">
        <v>7304</v>
      </c>
      <c r="B96" s="73" t="s">
        <v>123</v>
      </c>
      <c r="C96" s="76">
        <v>3920000</v>
      </c>
      <c r="D96" s="76">
        <v>2000000</v>
      </c>
      <c r="E96" s="76">
        <v>1663773.76</v>
      </c>
      <c r="F96" s="76">
        <v>1697297.76</v>
      </c>
      <c r="G96" s="347">
        <f t="shared" si="5"/>
        <v>0.4329841224489796</v>
      </c>
      <c r="H96" s="87">
        <f t="shared" si="6"/>
        <v>302702.24</v>
      </c>
    </row>
    <row r="97" spans="1:8" ht="22.5">
      <c r="A97" s="80">
        <v>7304</v>
      </c>
      <c r="B97" s="73" t="s">
        <v>124</v>
      </c>
      <c r="C97" s="76">
        <v>500000</v>
      </c>
      <c r="D97" s="76">
        <v>0</v>
      </c>
      <c r="E97" s="76"/>
      <c r="F97" s="76"/>
      <c r="G97" s="347">
        <f t="shared" si="5"/>
        <v>0</v>
      </c>
      <c r="H97" s="87">
        <f t="shared" si="6"/>
        <v>0</v>
      </c>
    </row>
    <row r="98" spans="1:8" ht="33.75">
      <c r="A98" s="80">
        <v>7304</v>
      </c>
      <c r="B98" s="73" t="s">
        <v>125</v>
      </c>
      <c r="C98" s="76">
        <v>40000</v>
      </c>
      <c r="D98" s="76">
        <v>40000</v>
      </c>
      <c r="E98" s="76"/>
      <c r="F98" s="76">
        <v>40000</v>
      </c>
      <c r="G98" s="346">
        <f t="shared" si="5"/>
        <v>1</v>
      </c>
      <c r="H98" s="87">
        <f t="shared" si="6"/>
        <v>0</v>
      </c>
    </row>
    <row r="99" spans="1:8" ht="22.5">
      <c r="A99" s="80">
        <v>7304</v>
      </c>
      <c r="B99" s="73" t="s">
        <v>92</v>
      </c>
      <c r="C99" s="76">
        <v>50000</v>
      </c>
      <c r="D99" s="76">
        <v>25000</v>
      </c>
      <c r="E99" s="76">
        <v>15000</v>
      </c>
      <c r="F99" s="76">
        <v>25000</v>
      </c>
      <c r="G99" s="345">
        <f t="shared" si="5"/>
        <v>0.5</v>
      </c>
      <c r="H99" s="87">
        <f t="shared" si="6"/>
        <v>0</v>
      </c>
    </row>
    <row r="100" spans="1:8" ht="33.75">
      <c r="A100" s="80">
        <v>7304</v>
      </c>
      <c r="B100" s="73" t="s">
        <v>93</v>
      </c>
      <c r="C100" s="76">
        <v>200000</v>
      </c>
      <c r="D100" s="76"/>
      <c r="E100" s="76"/>
      <c r="F100" s="76"/>
      <c r="G100" s="347">
        <f t="shared" si="5"/>
        <v>0</v>
      </c>
      <c r="H100" s="87">
        <f t="shared" si="6"/>
        <v>0</v>
      </c>
    </row>
    <row r="101" spans="1:8" ht="11.25">
      <c r="A101" s="80">
        <v>7305</v>
      </c>
      <c r="B101" s="73" t="s">
        <v>126</v>
      </c>
      <c r="C101" s="76">
        <v>70000</v>
      </c>
      <c r="D101" s="76">
        <v>75000</v>
      </c>
      <c r="E101" s="76">
        <v>74240</v>
      </c>
      <c r="F101" s="76">
        <v>74240</v>
      </c>
      <c r="G101" s="347">
        <f t="shared" si="5"/>
        <v>1.0605714285714285</v>
      </c>
      <c r="H101" s="87">
        <f t="shared" si="6"/>
        <v>760</v>
      </c>
    </row>
    <row r="102" spans="1:8" ht="11.25">
      <c r="A102" s="80">
        <v>7305</v>
      </c>
      <c r="B102" s="73" t="s">
        <v>127</v>
      </c>
      <c r="C102" s="76">
        <v>400000</v>
      </c>
      <c r="D102" s="76">
        <v>0</v>
      </c>
      <c r="E102" s="76"/>
      <c r="F102" s="76"/>
      <c r="G102" s="347">
        <f t="shared" si="5"/>
        <v>0</v>
      </c>
      <c r="H102" s="87">
        <f t="shared" si="6"/>
        <v>0</v>
      </c>
    </row>
    <row r="103" spans="1:8" ht="11.25">
      <c r="A103" s="80">
        <v>7305</v>
      </c>
      <c r="B103" s="73" t="s">
        <v>94</v>
      </c>
      <c r="C103" s="76">
        <v>70000</v>
      </c>
      <c r="D103" s="76">
        <v>42000</v>
      </c>
      <c r="E103" s="76">
        <v>41586</v>
      </c>
      <c r="F103" s="76">
        <v>41586</v>
      </c>
      <c r="G103" s="346">
        <f t="shared" si="5"/>
        <v>0.5940857142857143</v>
      </c>
      <c r="H103" s="87">
        <f t="shared" si="6"/>
        <v>414</v>
      </c>
    </row>
    <row r="104" spans="1:8" ht="12" thickBot="1">
      <c r="A104" s="83"/>
      <c r="B104" s="98"/>
      <c r="C104" s="323">
        <v>0</v>
      </c>
      <c r="D104" s="323">
        <v>0</v>
      </c>
      <c r="E104" s="99">
        <v>0</v>
      </c>
      <c r="F104" s="348">
        <v>0</v>
      </c>
      <c r="G104" s="345">
        <v>0</v>
      </c>
      <c r="H104" s="350">
        <f t="shared" si="6"/>
        <v>0</v>
      </c>
    </row>
    <row r="105" spans="1:8" ht="12.75" thickBot="1" thickTop="1">
      <c r="A105" s="94"/>
      <c r="B105" s="100"/>
      <c r="C105" s="97"/>
      <c r="D105" s="101"/>
      <c r="E105" s="101"/>
      <c r="F105" s="349"/>
      <c r="G105" s="352"/>
      <c r="H105" s="351"/>
    </row>
    <row r="106" spans="1:8" ht="12.75" thickBot="1" thickTop="1">
      <c r="A106" s="67"/>
      <c r="B106" s="103" t="s">
        <v>3</v>
      </c>
      <c r="C106" s="318">
        <f>+C11+C26+C39+C70+C73+C82</f>
        <v>16253608</v>
      </c>
      <c r="D106" s="69">
        <f>+D11+D26+D39+D70+D73+D82</f>
        <v>9627372.14</v>
      </c>
      <c r="E106" s="69">
        <f>+E11+E26+E39+E70+E73+E82</f>
        <v>4719943.82</v>
      </c>
      <c r="F106" s="69">
        <f>+F11+F26+F39+F70+F73+F82</f>
        <v>8535874.750000002</v>
      </c>
      <c r="G106" s="328">
        <v>0</v>
      </c>
      <c r="H106" s="70">
        <f>+H11+H26+H39+H73+H82</f>
        <v>1004352.7199999999</v>
      </c>
    </row>
    <row r="107" ht="12" thickTop="1"/>
    <row r="108" spans="1:8" ht="11.25">
      <c r="A108" s="400"/>
      <c r="B108" s="400"/>
      <c r="C108" s="400"/>
      <c r="D108" s="400"/>
      <c r="E108" s="400"/>
      <c r="F108" s="400"/>
      <c r="G108" s="400"/>
      <c r="H108" s="400"/>
    </row>
  </sheetData>
  <sheetProtection/>
  <mergeCells count="9">
    <mergeCell ref="A108:H108"/>
    <mergeCell ref="A7:H7"/>
    <mergeCell ref="H9:H10"/>
    <mergeCell ref="A9:A10"/>
    <mergeCell ref="B9:B10"/>
    <mergeCell ref="C9:C10"/>
    <mergeCell ref="D9:D10"/>
    <mergeCell ref="E9:E10"/>
    <mergeCell ref="F9:G9"/>
  </mergeCells>
  <printOptions/>
  <pageMargins left="0.15748031496062992" right="0.15748031496062992" top="0.5511811023622047" bottom="0.35433070866141736" header="0.31496062992125984" footer="0.31496062992125984"/>
  <pageSetup horizontalDpi="300" verticalDpi="300" orientation="portrait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J19" sqref="J19"/>
    </sheetView>
  </sheetViews>
  <sheetFormatPr defaultColWidth="11.421875" defaultRowHeight="12.75"/>
  <cols>
    <col min="1" max="1" width="10.140625" style="114" bestFit="1" customWidth="1"/>
    <col min="2" max="2" width="12.421875" style="114" customWidth="1"/>
    <col min="3" max="3" width="79.8515625" style="372" customWidth="1"/>
    <col min="4" max="4" width="20.57421875" style="309" customWidth="1"/>
    <col min="5" max="7" width="14.7109375" style="114" customWidth="1"/>
    <col min="8" max="8" width="8.28125" style="114" customWidth="1"/>
    <col min="9" max="16384" width="11.421875" style="114" customWidth="1"/>
  </cols>
  <sheetData>
    <row r="1" ht="12.75">
      <c r="D1" s="307" t="s">
        <v>36</v>
      </c>
    </row>
    <row r="2" spans="1:4" ht="12.75">
      <c r="A2" s="115"/>
      <c r="B2" s="115"/>
      <c r="C2" s="337"/>
      <c r="D2" s="308"/>
    </row>
    <row r="3" spans="1:4" ht="12.75">
      <c r="A3" s="413" t="s">
        <v>38</v>
      </c>
      <c r="B3" s="413"/>
      <c r="C3" s="413"/>
      <c r="D3" s="413"/>
    </row>
    <row r="4" spans="1:4" ht="12.75">
      <c r="A4" s="115"/>
      <c r="B4" s="115"/>
      <c r="C4" s="337"/>
      <c r="D4" s="308"/>
    </row>
    <row r="5" spans="1:4" ht="12.75">
      <c r="A5" s="115"/>
      <c r="B5" s="115"/>
      <c r="C5" s="337"/>
      <c r="D5" s="308"/>
    </row>
    <row r="6" spans="1:4" ht="12.75">
      <c r="A6" s="115"/>
      <c r="B6" s="115"/>
      <c r="C6" s="412" t="s">
        <v>232</v>
      </c>
      <c r="D6" s="412"/>
    </row>
    <row r="7" spans="1:4" ht="12.75">
      <c r="A7" s="412" t="s">
        <v>40</v>
      </c>
      <c r="B7" s="412"/>
      <c r="C7" s="412"/>
      <c r="D7" s="412"/>
    </row>
    <row r="8" ht="13.5" thickBot="1"/>
    <row r="9" spans="1:4" ht="38.25">
      <c r="A9" s="116" t="s">
        <v>34</v>
      </c>
      <c r="B9" s="117" t="s">
        <v>37</v>
      </c>
      <c r="C9" s="373" t="s">
        <v>0</v>
      </c>
      <c r="D9" s="310" t="s">
        <v>35</v>
      </c>
    </row>
    <row r="10" spans="1:4" ht="12.75">
      <c r="A10" s="371">
        <v>40807</v>
      </c>
      <c r="B10" s="370">
        <v>48198</v>
      </c>
      <c r="C10" s="374" t="s">
        <v>256</v>
      </c>
      <c r="D10" s="311">
        <v>112500</v>
      </c>
    </row>
    <row r="11" spans="1:4" ht="12.75">
      <c r="A11" s="371">
        <v>40807</v>
      </c>
      <c r="B11" s="370">
        <v>48203</v>
      </c>
      <c r="C11" s="374" t="s">
        <v>257</v>
      </c>
      <c r="D11" s="311">
        <v>112500</v>
      </c>
    </row>
    <row r="12" spans="1:4" ht="15">
      <c r="A12" s="59">
        <v>40826</v>
      </c>
      <c r="B12" s="58">
        <v>50605</v>
      </c>
      <c r="C12" s="107" t="s">
        <v>255</v>
      </c>
      <c r="D12" s="335">
        <v>112500</v>
      </c>
    </row>
    <row r="13" spans="1:4" ht="15">
      <c r="A13" s="59">
        <v>40836</v>
      </c>
      <c r="B13" s="58">
        <v>50153</v>
      </c>
      <c r="C13" s="107" t="s">
        <v>253</v>
      </c>
      <c r="D13" s="335">
        <v>63061.53</v>
      </c>
    </row>
    <row r="14" spans="1:4" ht="15">
      <c r="A14" s="59">
        <v>40823</v>
      </c>
      <c r="B14" s="58">
        <v>50411</v>
      </c>
      <c r="C14" s="107" t="s">
        <v>252</v>
      </c>
      <c r="D14" s="335">
        <v>43961.36</v>
      </c>
    </row>
    <row r="15" spans="1:4" ht="15">
      <c r="A15" s="59">
        <v>40836</v>
      </c>
      <c r="B15" s="58">
        <v>52727</v>
      </c>
      <c r="C15" s="107" t="s">
        <v>251</v>
      </c>
      <c r="D15" s="335">
        <v>63061.53</v>
      </c>
    </row>
    <row r="16" spans="1:4" ht="15">
      <c r="A16" s="59" t="s">
        <v>250</v>
      </c>
      <c r="B16" s="58">
        <v>52767</v>
      </c>
      <c r="C16" s="107" t="s">
        <v>249</v>
      </c>
      <c r="D16" s="335">
        <v>43961.36</v>
      </c>
    </row>
    <row r="17" spans="1:4" ht="15.75" thickBot="1">
      <c r="A17" s="60">
        <v>40829</v>
      </c>
      <c r="B17" s="61">
        <v>51579</v>
      </c>
      <c r="C17" s="108" t="s">
        <v>248</v>
      </c>
      <c r="D17" s="336">
        <v>31000</v>
      </c>
    </row>
    <row r="18" spans="1:4" ht="15">
      <c r="A18" s="109">
        <v>40864</v>
      </c>
      <c r="B18" s="110">
        <v>56485</v>
      </c>
      <c r="C18" s="111" t="s">
        <v>254</v>
      </c>
      <c r="D18" s="334">
        <v>112500</v>
      </c>
    </row>
    <row r="19" spans="1:4" ht="15">
      <c r="A19" s="59">
        <v>40854</v>
      </c>
      <c r="B19" s="58">
        <v>55199</v>
      </c>
      <c r="C19" s="107" t="s">
        <v>247</v>
      </c>
      <c r="D19" s="335">
        <v>63061.53</v>
      </c>
    </row>
    <row r="20" spans="1:4" ht="15">
      <c r="A20" s="59">
        <v>40855</v>
      </c>
      <c r="B20" s="58">
        <v>55413</v>
      </c>
      <c r="C20" s="107" t="s">
        <v>246</v>
      </c>
      <c r="D20" s="335">
        <v>43961.36</v>
      </c>
    </row>
    <row r="21" spans="1:4" ht="15">
      <c r="A21" s="59">
        <v>40865</v>
      </c>
      <c r="B21" s="58">
        <v>56676</v>
      </c>
      <c r="C21" s="107" t="s">
        <v>245</v>
      </c>
      <c r="D21" s="335">
        <v>63061.53</v>
      </c>
    </row>
    <row r="22" spans="1:4" ht="15">
      <c r="A22" s="59">
        <v>40865</v>
      </c>
      <c r="B22" s="58">
        <v>56814</v>
      </c>
      <c r="C22" s="107" t="s">
        <v>244</v>
      </c>
      <c r="D22" s="335">
        <v>43961.36</v>
      </c>
    </row>
    <row r="23" spans="1:4" ht="15">
      <c r="A23" s="59">
        <v>40861</v>
      </c>
      <c r="B23" s="58">
        <v>56201</v>
      </c>
      <c r="C23" s="107" t="s">
        <v>243</v>
      </c>
      <c r="D23" s="335">
        <v>81791.66</v>
      </c>
    </row>
    <row r="24" spans="1:4" ht="15.75" thickBot="1">
      <c r="A24" s="112">
        <v>40872</v>
      </c>
      <c r="B24" s="113">
        <v>57047</v>
      </c>
      <c r="C24" s="108" t="s">
        <v>242</v>
      </c>
      <c r="D24" s="333">
        <v>169438.78</v>
      </c>
    </row>
    <row r="25" spans="1:4" ht="15">
      <c r="A25" s="59" t="s">
        <v>241</v>
      </c>
      <c r="B25" s="58">
        <v>58269</v>
      </c>
      <c r="C25" s="107" t="s">
        <v>240</v>
      </c>
      <c r="D25" s="335">
        <v>63061.53</v>
      </c>
    </row>
    <row r="26" spans="1:4" ht="15">
      <c r="A26" s="59">
        <v>40886</v>
      </c>
      <c r="B26" s="58">
        <v>58313</v>
      </c>
      <c r="C26" s="107" t="s">
        <v>239</v>
      </c>
      <c r="D26" s="335">
        <v>43961.36</v>
      </c>
    </row>
    <row r="27" spans="1:4" ht="15">
      <c r="A27" s="59">
        <v>40890</v>
      </c>
      <c r="B27" s="58">
        <v>60826</v>
      </c>
      <c r="C27" s="107" t="s">
        <v>238</v>
      </c>
      <c r="D27" s="335">
        <v>63061.53</v>
      </c>
    </row>
    <row r="28" spans="1:4" ht="15">
      <c r="A28" s="59">
        <v>40890</v>
      </c>
      <c r="B28" s="58">
        <v>60896</v>
      </c>
      <c r="C28" s="107" t="s">
        <v>237</v>
      </c>
      <c r="D28" s="335">
        <v>43961.36</v>
      </c>
    </row>
    <row r="29" spans="1:4" ht="15">
      <c r="A29" s="59">
        <v>40893</v>
      </c>
      <c r="B29" s="58">
        <v>62035</v>
      </c>
      <c r="C29" s="107" t="s">
        <v>236</v>
      </c>
      <c r="D29" s="335">
        <v>31000</v>
      </c>
    </row>
    <row r="30" spans="1:4" ht="15">
      <c r="A30" s="109">
        <v>40884</v>
      </c>
      <c r="B30" s="110">
        <v>59667</v>
      </c>
      <c r="C30" s="111" t="s">
        <v>235</v>
      </c>
      <c r="D30" s="334">
        <v>48351.3</v>
      </c>
    </row>
    <row r="31" spans="1:4" ht="15.75" thickBot="1">
      <c r="A31" s="112">
        <v>40884</v>
      </c>
      <c r="B31" s="113">
        <v>59667</v>
      </c>
      <c r="C31" s="108" t="s">
        <v>234</v>
      </c>
      <c r="D31" s="333">
        <v>47679.6</v>
      </c>
    </row>
    <row r="32" ht="12.75">
      <c r="D32" s="309">
        <f>SUM(D10:D31)</f>
        <v>1501398.6800000004</v>
      </c>
    </row>
  </sheetData>
  <sheetProtection/>
  <mergeCells count="3">
    <mergeCell ref="A7:D7"/>
    <mergeCell ref="C6:D6"/>
    <mergeCell ref="A3:D3"/>
  </mergeCells>
  <printOptions horizontalCentered="1"/>
  <pageMargins left="0.4724409448818898" right="0.4724409448818898" top="0.4724409448818898" bottom="0.5905511811023623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1"/>
  <sheetViews>
    <sheetView zoomScalePageLayoutView="0" workbookViewId="0" topLeftCell="A1">
      <selection activeCell="X29" sqref="X29"/>
    </sheetView>
  </sheetViews>
  <sheetFormatPr defaultColWidth="3.140625" defaultRowHeight="12.75"/>
  <cols>
    <col min="1" max="1" width="4.00390625" style="123" bestFit="1" customWidth="1"/>
    <col min="2" max="2" width="3.140625" style="123" bestFit="1" customWidth="1"/>
    <col min="3" max="3" width="6.140625" style="123" bestFit="1" customWidth="1"/>
    <col min="4" max="4" width="4.421875" style="123" customWidth="1"/>
    <col min="5" max="5" width="5.421875" style="123" customWidth="1"/>
    <col min="6" max="8" width="4.57421875" style="123" customWidth="1"/>
    <col min="9" max="9" width="6.00390625" style="224" customWidth="1"/>
    <col min="10" max="10" width="39.140625" style="225" customWidth="1"/>
    <col min="11" max="11" width="9.57421875" style="123" customWidth="1"/>
    <col min="12" max="12" width="8.7109375" style="123" customWidth="1"/>
    <col min="13" max="13" width="5.140625" style="123" customWidth="1"/>
    <col min="14" max="14" width="6.140625" style="123" customWidth="1"/>
    <col min="15" max="15" width="5.140625" style="123" customWidth="1"/>
    <col min="16" max="16" width="5.28125" style="226" customWidth="1"/>
    <col min="17" max="17" width="5.421875" style="226" customWidth="1"/>
    <col min="18" max="18" width="5.57421875" style="226" customWidth="1"/>
    <col min="19" max="19" width="5.28125" style="226" customWidth="1"/>
    <col min="20" max="20" width="5.421875" style="226" customWidth="1"/>
    <col min="21" max="21" width="7.00390625" style="123" customWidth="1"/>
    <col min="22" max="22" width="9.8515625" style="123" bestFit="1" customWidth="1"/>
    <col min="23" max="254" width="11.421875" style="123" customWidth="1"/>
    <col min="255" max="255" width="4.00390625" style="123" bestFit="1" customWidth="1"/>
    <col min="256" max="16384" width="3.140625" style="123" customWidth="1"/>
  </cols>
  <sheetData>
    <row r="1" spans="1:22" ht="13.5" thickTop="1">
      <c r="A1" s="118"/>
      <c r="B1" s="119"/>
      <c r="C1" s="119"/>
      <c r="D1" s="119"/>
      <c r="E1" s="119"/>
      <c r="F1" s="119"/>
      <c r="G1" s="119"/>
      <c r="H1" s="119"/>
      <c r="I1" s="120"/>
      <c r="J1" s="121"/>
      <c r="K1" s="119"/>
      <c r="L1" s="119"/>
      <c r="M1" s="119"/>
      <c r="N1" s="119"/>
      <c r="O1" s="119"/>
      <c r="P1" s="122"/>
      <c r="Q1" s="122"/>
      <c r="R1" s="122"/>
      <c r="S1" s="122"/>
      <c r="T1" s="122"/>
      <c r="U1" s="420"/>
      <c r="V1" s="421"/>
    </row>
    <row r="2" spans="1:22" ht="12.75">
      <c r="A2" s="422" t="s">
        <v>134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8"/>
    </row>
    <row r="3" spans="1:22" ht="12.75">
      <c r="A3" s="124"/>
      <c r="B3" s="125"/>
      <c r="C3" s="125"/>
      <c r="D3" s="125"/>
      <c r="E3" s="125"/>
      <c r="F3" s="125"/>
      <c r="G3" s="125"/>
      <c r="H3" s="125"/>
      <c r="I3" s="126"/>
      <c r="J3" s="127"/>
      <c r="K3" s="125"/>
      <c r="L3" s="125"/>
      <c r="M3" s="125"/>
      <c r="N3" s="125"/>
      <c r="O3" s="125"/>
      <c r="P3" s="128"/>
      <c r="Q3" s="128"/>
      <c r="R3" s="128"/>
      <c r="S3" s="128"/>
      <c r="T3" s="128"/>
      <c r="U3" s="125"/>
      <c r="V3" s="129"/>
    </row>
    <row r="4" spans="1:22" ht="12.75">
      <c r="A4" s="422" t="s">
        <v>135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8"/>
    </row>
    <row r="5" spans="1:22" ht="12" customHeight="1" thickBot="1">
      <c r="A5" s="130"/>
      <c r="B5" s="131"/>
      <c r="C5" s="131"/>
      <c r="D5" s="131"/>
      <c r="E5" s="131"/>
      <c r="F5" s="131"/>
      <c r="G5" s="131"/>
      <c r="H5" s="131"/>
      <c r="I5" s="132"/>
      <c r="J5" s="127"/>
      <c r="K5" s="423"/>
      <c r="L5" s="423"/>
      <c r="M5" s="131"/>
      <c r="N5" s="131"/>
      <c r="O5" s="131"/>
      <c r="P5" s="133"/>
      <c r="Q5" s="133"/>
      <c r="R5" s="133"/>
      <c r="S5" s="133"/>
      <c r="T5" s="424" t="s">
        <v>136</v>
      </c>
      <c r="U5" s="424"/>
      <c r="V5" s="425"/>
    </row>
    <row r="6" spans="1:22" ht="13.5" thickBot="1">
      <c r="A6" s="414" t="s">
        <v>40</v>
      </c>
      <c r="B6" s="415"/>
      <c r="C6" s="415"/>
      <c r="D6" s="415"/>
      <c r="E6" s="415"/>
      <c r="F6" s="415"/>
      <c r="G6" s="415"/>
      <c r="H6" s="415"/>
      <c r="I6" s="415"/>
      <c r="J6" s="415"/>
      <c r="K6" s="134" t="s">
        <v>137</v>
      </c>
      <c r="L6" s="134"/>
      <c r="M6" s="134"/>
      <c r="N6" s="134"/>
      <c r="O6" s="134"/>
      <c r="P6" s="135"/>
      <c r="Q6" s="135"/>
      <c r="R6" s="135"/>
      <c r="S6" s="135"/>
      <c r="T6" s="135"/>
      <c r="U6" s="134"/>
      <c r="V6" s="136"/>
    </row>
    <row r="7" spans="1:22" ht="13.5" thickBot="1">
      <c r="A7" s="426"/>
      <c r="B7" s="427"/>
      <c r="C7" s="427"/>
      <c r="D7" s="427"/>
      <c r="E7" s="427"/>
      <c r="F7" s="427"/>
      <c r="G7" s="427"/>
      <c r="H7" s="427"/>
      <c r="I7" s="427"/>
      <c r="J7" s="137"/>
      <c r="K7" s="138"/>
      <c r="L7" s="138"/>
      <c r="M7" s="416"/>
      <c r="N7" s="416"/>
      <c r="O7" s="139"/>
      <c r="P7" s="140"/>
      <c r="Q7" s="140"/>
      <c r="R7" s="140"/>
      <c r="S7" s="140"/>
      <c r="T7" s="140"/>
      <c r="U7" s="139"/>
      <c r="V7" s="141"/>
    </row>
    <row r="8" spans="1:22" ht="13.5" customHeight="1" thickBot="1">
      <c r="A8" s="419" t="s">
        <v>138</v>
      </c>
      <c r="B8" s="419"/>
      <c r="C8" s="419"/>
      <c r="D8" s="419"/>
      <c r="E8" s="419"/>
      <c r="F8" s="419"/>
      <c r="G8" s="419"/>
      <c r="H8" s="419"/>
      <c r="I8" s="419"/>
      <c r="J8" s="429" t="s">
        <v>11</v>
      </c>
      <c r="K8" s="435" t="s">
        <v>139</v>
      </c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7"/>
    </row>
    <row r="9" spans="1:22" ht="13.5" customHeight="1">
      <c r="A9" s="428"/>
      <c r="B9" s="428"/>
      <c r="C9" s="428"/>
      <c r="D9" s="428"/>
      <c r="E9" s="428"/>
      <c r="F9" s="428"/>
      <c r="G9" s="428"/>
      <c r="H9" s="428"/>
      <c r="I9" s="428"/>
      <c r="J9" s="430"/>
      <c r="K9" s="436"/>
      <c r="L9" s="419" t="s">
        <v>140</v>
      </c>
      <c r="M9" s="432" t="s">
        <v>141</v>
      </c>
      <c r="N9" s="433"/>
      <c r="O9" s="433"/>
      <c r="P9" s="434"/>
      <c r="Q9" s="432" t="s">
        <v>142</v>
      </c>
      <c r="R9" s="433"/>
      <c r="S9" s="433"/>
      <c r="T9" s="433"/>
      <c r="U9" s="434"/>
      <c r="V9" s="418" t="s">
        <v>143</v>
      </c>
    </row>
    <row r="10" spans="1:22" ht="30" customHeight="1">
      <c r="A10" s="142" t="s">
        <v>144</v>
      </c>
      <c r="B10" s="143" t="s">
        <v>145</v>
      </c>
      <c r="C10" s="143" t="s">
        <v>146</v>
      </c>
      <c r="D10" s="143" t="s">
        <v>147</v>
      </c>
      <c r="E10" s="143" t="s">
        <v>148</v>
      </c>
      <c r="F10" s="143" t="s">
        <v>149</v>
      </c>
      <c r="G10" s="143" t="s">
        <v>150</v>
      </c>
      <c r="H10" s="143" t="s">
        <v>151</v>
      </c>
      <c r="I10" s="144"/>
      <c r="J10" s="431"/>
      <c r="K10" s="436"/>
      <c r="L10" s="419"/>
      <c r="M10" s="145" t="s">
        <v>152</v>
      </c>
      <c r="N10" s="143" t="s">
        <v>153</v>
      </c>
      <c r="O10" s="143" t="s">
        <v>154</v>
      </c>
      <c r="P10" s="353" t="s">
        <v>155</v>
      </c>
      <c r="Q10" s="354" t="s">
        <v>152</v>
      </c>
      <c r="R10" s="312" t="s">
        <v>153</v>
      </c>
      <c r="S10" s="312" t="s">
        <v>154</v>
      </c>
      <c r="T10" s="312" t="s">
        <v>155</v>
      </c>
      <c r="U10" s="146" t="s">
        <v>156</v>
      </c>
      <c r="V10" s="418"/>
    </row>
    <row r="11" spans="1:22" ht="12.75">
      <c r="A11" s="147" t="s">
        <v>157</v>
      </c>
      <c r="B11" s="148"/>
      <c r="C11" s="149"/>
      <c r="D11" s="149"/>
      <c r="E11" s="148"/>
      <c r="F11" s="148"/>
      <c r="G11" s="149"/>
      <c r="H11" s="149"/>
      <c r="I11" s="149"/>
      <c r="J11" s="150" t="s">
        <v>158</v>
      </c>
      <c r="K11" s="151"/>
      <c r="L11" s="152"/>
      <c r="M11" s="153"/>
      <c r="N11" s="154"/>
      <c r="O11" s="154"/>
      <c r="P11" s="355"/>
      <c r="Q11" s="356"/>
      <c r="R11" s="313"/>
      <c r="S11" s="313"/>
      <c r="T11" s="313"/>
      <c r="U11" s="155"/>
      <c r="V11" s="156"/>
    </row>
    <row r="12" spans="1:22" ht="12.75">
      <c r="A12" s="157"/>
      <c r="B12" s="158">
        <v>93</v>
      </c>
      <c r="C12" s="159"/>
      <c r="D12" s="160"/>
      <c r="E12" s="158"/>
      <c r="F12" s="158"/>
      <c r="G12" s="160"/>
      <c r="H12" s="160"/>
      <c r="I12" s="161"/>
      <c r="J12" s="162" t="s">
        <v>159</v>
      </c>
      <c r="K12" s="163"/>
      <c r="L12" s="164"/>
      <c r="M12" s="165"/>
      <c r="N12" s="166"/>
      <c r="O12" s="167"/>
      <c r="P12" s="357"/>
      <c r="Q12" s="358"/>
      <c r="R12" s="359"/>
      <c r="S12" s="314"/>
      <c r="T12" s="359"/>
      <c r="U12" s="168"/>
      <c r="V12" s="169"/>
    </row>
    <row r="13" spans="1:22" ht="12.75">
      <c r="A13" s="170"/>
      <c r="B13" s="171"/>
      <c r="C13" s="172" t="s">
        <v>160</v>
      </c>
      <c r="D13" s="160"/>
      <c r="E13" s="171"/>
      <c r="F13" s="171"/>
      <c r="G13" s="173"/>
      <c r="H13" s="174"/>
      <c r="I13" s="172"/>
      <c r="J13" s="175" t="s">
        <v>161</v>
      </c>
      <c r="K13" s="163"/>
      <c r="L13" s="164"/>
      <c r="M13" s="165"/>
      <c r="N13" s="166"/>
      <c r="O13" s="176"/>
      <c r="P13" s="357"/>
      <c r="Q13" s="358"/>
      <c r="R13" s="360"/>
      <c r="S13" s="314"/>
      <c r="T13" s="359"/>
      <c r="U13" s="168"/>
      <c r="V13" s="177"/>
    </row>
    <row r="14" spans="1:22" ht="25.5">
      <c r="A14" s="157"/>
      <c r="B14" s="171"/>
      <c r="C14" s="160"/>
      <c r="D14" s="161" t="s">
        <v>162</v>
      </c>
      <c r="E14" s="160"/>
      <c r="F14" s="160"/>
      <c r="G14" s="171"/>
      <c r="H14" s="171"/>
      <c r="I14" s="161"/>
      <c r="J14" s="162" t="s">
        <v>163</v>
      </c>
      <c r="K14" s="163"/>
      <c r="L14" s="164"/>
      <c r="M14" s="165"/>
      <c r="N14" s="166"/>
      <c r="O14" s="166"/>
      <c r="P14" s="357"/>
      <c r="Q14" s="361"/>
      <c r="R14" s="359"/>
      <c r="S14" s="314"/>
      <c r="T14" s="359"/>
      <c r="U14" s="178"/>
      <c r="V14" s="169"/>
    </row>
    <row r="15" spans="1:22" ht="25.5">
      <c r="A15" s="170"/>
      <c r="B15" s="160"/>
      <c r="C15" s="160"/>
      <c r="D15" s="158"/>
      <c r="E15" s="179" t="s">
        <v>157</v>
      </c>
      <c r="F15" s="158"/>
      <c r="G15" s="171"/>
      <c r="H15" s="171"/>
      <c r="I15" s="179"/>
      <c r="J15" s="180" t="s">
        <v>164</v>
      </c>
      <c r="K15" s="181"/>
      <c r="L15" s="182"/>
      <c r="M15" s="165"/>
      <c r="N15" s="167"/>
      <c r="O15" s="166"/>
      <c r="P15" s="357"/>
      <c r="Q15" s="358"/>
      <c r="R15" s="359"/>
      <c r="S15" s="314"/>
      <c r="T15" s="359"/>
      <c r="U15" s="183"/>
      <c r="V15" s="169"/>
    </row>
    <row r="16" spans="1:22" ht="12.75">
      <c r="A16" s="157"/>
      <c r="B16" s="158"/>
      <c r="C16" s="160"/>
      <c r="D16" s="171"/>
      <c r="E16" s="161"/>
      <c r="F16" s="171" t="s">
        <v>165</v>
      </c>
      <c r="G16" s="160"/>
      <c r="H16" s="160"/>
      <c r="I16" s="172"/>
      <c r="J16" s="162" t="s">
        <v>166</v>
      </c>
      <c r="K16" s="143"/>
      <c r="L16" s="182"/>
      <c r="M16" s="165"/>
      <c r="N16" s="176"/>
      <c r="O16" s="166"/>
      <c r="P16" s="357"/>
      <c r="Q16" s="361"/>
      <c r="R16" s="359"/>
      <c r="S16" s="314"/>
      <c r="T16" s="359"/>
      <c r="U16" s="168"/>
      <c r="V16" s="184"/>
    </row>
    <row r="17" spans="1:22" ht="12.75">
      <c r="A17" s="170"/>
      <c r="B17" s="160"/>
      <c r="C17" s="158"/>
      <c r="D17" s="160"/>
      <c r="E17" s="179"/>
      <c r="F17" s="160"/>
      <c r="G17" s="158">
        <v>51</v>
      </c>
      <c r="H17" s="158"/>
      <c r="I17" s="161"/>
      <c r="J17" s="162" t="s">
        <v>167</v>
      </c>
      <c r="K17" s="163"/>
      <c r="L17" s="182"/>
      <c r="M17" s="165"/>
      <c r="N17" s="167"/>
      <c r="O17" s="167"/>
      <c r="P17" s="357"/>
      <c r="Q17" s="362"/>
      <c r="R17" s="359"/>
      <c r="S17" s="314"/>
      <c r="T17" s="359"/>
      <c r="U17" s="168"/>
      <c r="V17" s="184"/>
    </row>
    <row r="18" spans="1:22" ht="25.5">
      <c r="A18" s="157"/>
      <c r="B18" s="160"/>
      <c r="C18" s="160"/>
      <c r="D18" s="160"/>
      <c r="E18" s="160"/>
      <c r="F18" s="161"/>
      <c r="G18" s="161"/>
      <c r="H18" s="161" t="s">
        <v>157</v>
      </c>
      <c r="I18" s="161"/>
      <c r="J18" s="162" t="s">
        <v>168</v>
      </c>
      <c r="K18" s="163"/>
      <c r="L18" s="182"/>
      <c r="M18" s="165"/>
      <c r="N18" s="167"/>
      <c r="O18" s="176"/>
      <c r="P18" s="363"/>
      <c r="Q18" s="362"/>
      <c r="R18" s="360"/>
      <c r="S18" s="314"/>
      <c r="T18" s="359"/>
      <c r="U18" s="168"/>
      <c r="V18" s="177"/>
    </row>
    <row r="19" spans="1:22" ht="25.5">
      <c r="A19" s="157"/>
      <c r="B19" s="160"/>
      <c r="C19" s="160"/>
      <c r="D19" s="160"/>
      <c r="E19" s="160"/>
      <c r="F19" s="161"/>
      <c r="G19" s="161"/>
      <c r="H19" s="161"/>
      <c r="I19" s="161" t="s">
        <v>169</v>
      </c>
      <c r="J19" s="185" t="s">
        <v>170</v>
      </c>
      <c r="K19" s="160"/>
      <c r="L19" s="186"/>
      <c r="M19" s="187"/>
      <c r="N19" s="160"/>
      <c r="O19" s="160"/>
      <c r="P19" s="364"/>
      <c r="Q19" s="365"/>
      <c r="R19" s="315"/>
      <c r="S19" s="315"/>
      <c r="T19" s="315"/>
      <c r="U19" s="188"/>
      <c r="V19" s="189"/>
    </row>
    <row r="20" spans="1:22" ht="12.75">
      <c r="A20" s="157"/>
      <c r="B20" s="160"/>
      <c r="C20" s="160"/>
      <c r="D20" s="160"/>
      <c r="E20" s="160"/>
      <c r="F20" s="160"/>
      <c r="G20" s="160"/>
      <c r="H20" s="160"/>
      <c r="I20" s="190" t="s">
        <v>171</v>
      </c>
      <c r="J20" s="191" t="s">
        <v>172</v>
      </c>
      <c r="K20" s="192" t="s">
        <v>173</v>
      </c>
      <c r="L20" s="193">
        <v>12</v>
      </c>
      <c r="M20" s="194">
        <v>3</v>
      </c>
      <c r="N20" s="192">
        <v>3</v>
      </c>
      <c r="O20" s="192">
        <v>3</v>
      </c>
      <c r="P20" s="366">
        <v>3</v>
      </c>
      <c r="Q20" s="365">
        <v>3</v>
      </c>
      <c r="R20" s="315">
        <v>3</v>
      </c>
      <c r="S20" s="315">
        <v>3</v>
      </c>
      <c r="T20" s="315">
        <v>3</v>
      </c>
      <c r="U20" s="188">
        <f>SUM(Q20:T20)</f>
        <v>12</v>
      </c>
      <c r="V20" s="189">
        <f>+U20/L20</f>
        <v>1</v>
      </c>
    </row>
    <row r="21" spans="1:22" ht="25.5">
      <c r="A21" s="157"/>
      <c r="B21" s="160"/>
      <c r="C21" s="160"/>
      <c r="D21" s="160"/>
      <c r="E21" s="160"/>
      <c r="F21" s="160"/>
      <c r="G21" s="160"/>
      <c r="H21" s="160"/>
      <c r="I21" s="190" t="s">
        <v>174</v>
      </c>
      <c r="J21" s="191" t="s">
        <v>175</v>
      </c>
      <c r="K21" s="192" t="s">
        <v>173</v>
      </c>
      <c r="L21" s="193">
        <v>4</v>
      </c>
      <c r="M21" s="194">
        <v>1</v>
      </c>
      <c r="N21" s="192">
        <v>1</v>
      </c>
      <c r="O21" s="192">
        <v>1</v>
      </c>
      <c r="P21" s="366">
        <v>1</v>
      </c>
      <c r="Q21" s="365">
        <v>1</v>
      </c>
      <c r="R21" s="315">
        <v>1</v>
      </c>
      <c r="S21" s="315">
        <v>1</v>
      </c>
      <c r="T21" s="315">
        <v>1</v>
      </c>
      <c r="U21" s="188">
        <f>SUM(Q21:T21)</f>
        <v>4</v>
      </c>
      <c r="V21" s="189">
        <f>+U21/L21</f>
        <v>1</v>
      </c>
    </row>
    <row r="22" spans="1:22" ht="38.25">
      <c r="A22" s="157"/>
      <c r="B22" s="160"/>
      <c r="C22" s="160"/>
      <c r="D22" s="160"/>
      <c r="E22" s="160"/>
      <c r="F22" s="161"/>
      <c r="G22" s="161"/>
      <c r="H22" s="161"/>
      <c r="I22" s="195" t="s">
        <v>176</v>
      </c>
      <c r="J22" s="196" t="s">
        <v>177</v>
      </c>
      <c r="K22" s="197"/>
      <c r="L22" s="193"/>
      <c r="M22" s="198"/>
      <c r="N22" s="197"/>
      <c r="O22" s="197"/>
      <c r="P22" s="364"/>
      <c r="Q22" s="365"/>
      <c r="R22" s="315"/>
      <c r="S22" s="315"/>
      <c r="T22" s="315"/>
      <c r="U22" s="188"/>
      <c r="V22" s="189"/>
    </row>
    <row r="23" spans="1:22" ht="25.5">
      <c r="A23" s="157"/>
      <c r="B23" s="160"/>
      <c r="C23" s="160"/>
      <c r="D23" s="160"/>
      <c r="E23" s="160"/>
      <c r="F23" s="160"/>
      <c r="G23" s="160"/>
      <c r="H23" s="160"/>
      <c r="I23" s="190" t="s">
        <v>171</v>
      </c>
      <c r="J23" s="191" t="s">
        <v>178</v>
      </c>
      <c r="K23" s="192" t="s">
        <v>179</v>
      </c>
      <c r="L23" s="193">
        <v>10</v>
      </c>
      <c r="M23" s="194">
        <v>0</v>
      </c>
      <c r="N23" s="192">
        <v>5</v>
      </c>
      <c r="O23" s="192">
        <v>0</v>
      </c>
      <c r="P23" s="366">
        <v>5</v>
      </c>
      <c r="Q23" s="365">
        <v>0</v>
      </c>
      <c r="R23" s="315">
        <v>1</v>
      </c>
      <c r="S23" s="315">
        <v>4</v>
      </c>
      <c r="T23" s="315">
        <v>5</v>
      </c>
      <c r="U23" s="188">
        <f>SUM(Q23:T23)</f>
        <v>10</v>
      </c>
      <c r="V23" s="189">
        <f>+U23/L23</f>
        <v>1</v>
      </c>
    </row>
    <row r="24" spans="1:23" ht="12.75">
      <c r="A24" s="157"/>
      <c r="B24" s="160"/>
      <c r="C24" s="160"/>
      <c r="D24" s="160"/>
      <c r="E24" s="160"/>
      <c r="F24" s="160"/>
      <c r="G24" s="160"/>
      <c r="H24" s="160"/>
      <c r="I24" s="190" t="s">
        <v>174</v>
      </c>
      <c r="J24" s="191" t="s">
        <v>180</v>
      </c>
      <c r="K24" s="192" t="s">
        <v>179</v>
      </c>
      <c r="L24" s="193">
        <v>20</v>
      </c>
      <c r="M24" s="194">
        <v>5</v>
      </c>
      <c r="N24" s="192">
        <v>5</v>
      </c>
      <c r="O24" s="192">
        <v>5</v>
      </c>
      <c r="P24" s="366">
        <v>5</v>
      </c>
      <c r="Q24" s="365">
        <v>5</v>
      </c>
      <c r="R24" s="315">
        <v>5</v>
      </c>
      <c r="S24" s="315">
        <v>5</v>
      </c>
      <c r="T24" s="315">
        <v>5</v>
      </c>
      <c r="U24" s="188">
        <f aca="true" t="shared" si="0" ref="U24:U50">SUM(Q24:T24)</f>
        <v>20</v>
      </c>
      <c r="V24" s="189">
        <f aca="true" t="shared" si="1" ref="V24:V50">+U24/L24</f>
        <v>1</v>
      </c>
      <c r="W24" s="199"/>
    </row>
    <row r="25" spans="1:23" ht="12.75">
      <c r="A25" s="157"/>
      <c r="B25" s="160"/>
      <c r="C25" s="160"/>
      <c r="D25" s="160"/>
      <c r="E25" s="160"/>
      <c r="F25" s="160"/>
      <c r="G25" s="160"/>
      <c r="H25" s="160"/>
      <c r="I25" s="200">
        <v>3</v>
      </c>
      <c r="J25" s="191" t="s">
        <v>181</v>
      </c>
      <c r="K25" s="192" t="s">
        <v>179</v>
      </c>
      <c r="L25" s="193">
        <v>1</v>
      </c>
      <c r="M25" s="194">
        <v>0</v>
      </c>
      <c r="N25" s="192">
        <v>0</v>
      </c>
      <c r="O25" s="192">
        <v>0</v>
      </c>
      <c r="P25" s="366">
        <v>1</v>
      </c>
      <c r="Q25" s="365">
        <v>0</v>
      </c>
      <c r="R25" s="315">
        <v>0</v>
      </c>
      <c r="S25" s="315">
        <v>1</v>
      </c>
      <c r="T25" s="315">
        <v>1</v>
      </c>
      <c r="U25" s="188">
        <f t="shared" si="0"/>
        <v>2</v>
      </c>
      <c r="V25" s="189">
        <f t="shared" si="1"/>
        <v>2</v>
      </c>
      <c r="W25" s="199"/>
    </row>
    <row r="26" spans="1:22" ht="25.5">
      <c r="A26" s="157"/>
      <c r="B26" s="160"/>
      <c r="C26" s="160"/>
      <c r="D26" s="160"/>
      <c r="E26" s="160"/>
      <c r="F26" s="160"/>
      <c r="G26" s="161"/>
      <c r="H26" s="161"/>
      <c r="I26" s="195" t="s">
        <v>182</v>
      </c>
      <c r="J26" s="196" t="s">
        <v>183</v>
      </c>
      <c r="K26" s="192" t="s">
        <v>173</v>
      </c>
      <c r="L26" s="193"/>
      <c r="M26" s="194"/>
      <c r="N26" s="192"/>
      <c r="O26" s="192"/>
      <c r="P26" s="366"/>
      <c r="Q26" s="365"/>
      <c r="R26" s="315"/>
      <c r="S26" s="315"/>
      <c r="T26" s="315"/>
      <c r="U26" s="188"/>
      <c r="V26" s="189"/>
    </row>
    <row r="27" spans="1:22" ht="12.75">
      <c r="A27" s="157"/>
      <c r="B27" s="160"/>
      <c r="C27" s="160"/>
      <c r="D27" s="160"/>
      <c r="E27" s="160"/>
      <c r="F27" s="160"/>
      <c r="G27" s="160"/>
      <c r="H27" s="160"/>
      <c r="I27" s="190" t="s">
        <v>171</v>
      </c>
      <c r="J27" s="201" t="s">
        <v>184</v>
      </c>
      <c r="K27" s="192" t="s">
        <v>179</v>
      </c>
      <c r="L27" s="193">
        <v>1</v>
      </c>
      <c r="M27" s="202">
        <v>0</v>
      </c>
      <c r="N27" s="203">
        <v>0</v>
      </c>
      <c r="O27" s="203">
        <v>0</v>
      </c>
      <c r="P27" s="367">
        <v>1</v>
      </c>
      <c r="Q27" s="202">
        <v>0</v>
      </c>
      <c r="R27" s="203">
        <v>0</v>
      </c>
      <c r="S27" s="315">
        <v>0</v>
      </c>
      <c r="T27" s="203">
        <v>0</v>
      </c>
      <c r="U27" s="188">
        <f t="shared" si="0"/>
        <v>0</v>
      </c>
      <c r="V27" s="189">
        <f t="shared" si="1"/>
        <v>0</v>
      </c>
    </row>
    <row r="28" spans="1:22" ht="12.75">
      <c r="A28" s="204"/>
      <c r="B28" s="171"/>
      <c r="C28" s="171"/>
      <c r="D28" s="171"/>
      <c r="E28" s="171"/>
      <c r="F28" s="171"/>
      <c r="G28" s="171"/>
      <c r="H28" s="171"/>
      <c r="I28" s="205" t="s">
        <v>174</v>
      </c>
      <c r="J28" s="206" t="s">
        <v>185</v>
      </c>
      <c r="K28" s="207" t="s">
        <v>186</v>
      </c>
      <c r="L28" s="208">
        <v>3</v>
      </c>
      <c r="M28" s="209">
        <v>0</v>
      </c>
      <c r="N28" s="210">
        <v>0</v>
      </c>
      <c r="O28" s="210">
        <v>3</v>
      </c>
      <c r="P28" s="368">
        <v>0</v>
      </c>
      <c r="Q28" s="209">
        <v>0</v>
      </c>
      <c r="R28" s="210">
        <v>0</v>
      </c>
      <c r="S28" s="315">
        <v>3</v>
      </c>
      <c r="T28" s="210">
        <v>0</v>
      </c>
      <c r="U28" s="188">
        <f t="shared" si="0"/>
        <v>3</v>
      </c>
      <c r="V28" s="189">
        <f t="shared" si="1"/>
        <v>1</v>
      </c>
    </row>
    <row r="29" spans="1:22" ht="25.5">
      <c r="A29" s="204"/>
      <c r="B29" s="171"/>
      <c r="C29" s="171"/>
      <c r="D29" s="171"/>
      <c r="E29" s="171"/>
      <c r="F29" s="171"/>
      <c r="G29" s="171"/>
      <c r="H29" s="171"/>
      <c r="I29" s="190" t="s">
        <v>160</v>
      </c>
      <c r="J29" s="206" t="s">
        <v>187</v>
      </c>
      <c r="K29" s="207" t="s">
        <v>188</v>
      </c>
      <c r="L29" s="208">
        <v>1</v>
      </c>
      <c r="M29" s="209">
        <v>0</v>
      </c>
      <c r="N29" s="210">
        <v>0</v>
      </c>
      <c r="O29" s="210">
        <v>0</v>
      </c>
      <c r="P29" s="368">
        <v>1</v>
      </c>
      <c r="Q29" s="209">
        <v>0</v>
      </c>
      <c r="R29" s="210">
        <v>0</v>
      </c>
      <c r="S29" s="315"/>
      <c r="T29" s="210">
        <v>1</v>
      </c>
      <c r="U29" s="188">
        <f t="shared" si="0"/>
        <v>1</v>
      </c>
      <c r="V29" s="189">
        <f t="shared" si="1"/>
        <v>1</v>
      </c>
    </row>
    <row r="30" spans="1:22" ht="25.5">
      <c r="A30" s="204"/>
      <c r="B30" s="171"/>
      <c r="C30" s="171"/>
      <c r="D30" s="171"/>
      <c r="E30" s="171"/>
      <c r="F30" s="171"/>
      <c r="G30" s="171"/>
      <c r="H30" s="171"/>
      <c r="I30" s="205" t="s">
        <v>189</v>
      </c>
      <c r="J30" s="206" t="s">
        <v>89</v>
      </c>
      <c r="K30" s="207" t="s">
        <v>186</v>
      </c>
      <c r="L30" s="208">
        <v>2</v>
      </c>
      <c r="M30" s="209">
        <v>0</v>
      </c>
      <c r="N30" s="210">
        <v>1</v>
      </c>
      <c r="O30" s="210">
        <v>1</v>
      </c>
      <c r="P30" s="368">
        <v>0</v>
      </c>
      <c r="Q30" s="209">
        <v>0</v>
      </c>
      <c r="R30" s="210">
        <v>1</v>
      </c>
      <c r="S30" s="315">
        <v>0</v>
      </c>
      <c r="T30" s="210">
        <v>0</v>
      </c>
      <c r="U30" s="188">
        <f t="shared" si="0"/>
        <v>1</v>
      </c>
      <c r="V30" s="189">
        <f t="shared" si="1"/>
        <v>0.5</v>
      </c>
    </row>
    <row r="31" spans="1:22" ht="12.75">
      <c r="A31" s="204"/>
      <c r="B31" s="171"/>
      <c r="C31" s="171"/>
      <c r="D31" s="171"/>
      <c r="E31" s="171"/>
      <c r="F31" s="171"/>
      <c r="G31" s="171"/>
      <c r="H31" s="171"/>
      <c r="I31" s="190" t="s">
        <v>190</v>
      </c>
      <c r="J31" s="206" t="s">
        <v>90</v>
      </c>
      <c r="K31" s="207" t="s">
        <v>179</v>
      </c>
      <c r="L31" s="208">
        <v>20</v>
      </c>
      <c r="M31" s="209">
        <v>11</v>
      </c>
      <c r="N31" s="210">
        <v>3</v>
      </c>
      <c r="O31" s="210">
        <v>3</v>
      </c>
      <c r="P31" s="368">
        <v>3</v>
      </c>
      <c r="Q31" s="209">
        <v>11</v>
      </c>
      <c r="R31" s="210">
        <v>5</v>
      </c>
      <c r="S31" s="315">
        <v>1</v>
      </c>
      <c r="T31" s="210">
        <v>3</v>
      </c>
      <c r="U31" s="188">
        <f t="shared" si="0"/>
        <v>20</v>
      </c>
      <c r="V31" s="189">
        <f t="shared" si="1"/>
        <v>1</v>
      </c>
    </row>
    <row r="32" spans="1:22" ht="12.75">
      <c r="A32" s="204"/>
      <c r="B32" s="171"/>
      <c r="C32" s="171"/>
      <c r="D32" s="171"/>
      <c r="E32" s="171"/>
      <c r="F32" s="171"/>
      <c r="G32" s="171"/>
      <c r="H32" s="171"/>
      <c r="I32" s="205" t="s">
        <v>191</v>
      </c>
      <c r="J32" s="206" t="s">
        <v>192</v>
      </c>
      <c r="K32" s="207" t="s">
        <v>179</v>
      </c>
      <c r="L32" s="208">
        <v>4</v>
      </c>
      <c r="M32" s="209">
        <v>1</v>
      </c>
      <c r="N32" s="210">
        <v>1</v>
      </c>
      <c r="O32" s="210">
        <v>1</v>
      </c>
      <c r="P32" s="368">
        <v>1</v>
      </c>
      <c r="Q32" s="209">
        <v>1</v>
      </c>
      <c r="R32" s="210">
        <v>2</v>
      </c>
      <c r="S32" s="315">
        <v>1</v>
      </c>
      <c r="T32" s="210"/>
      <c r="U32" s="188">
        <f t="shared" si="0"/>
        <v>4</v>
      </c>
      <c r="V32" s="189">
        <f t="shared" si="1"/>
        <v>1</v>
      </c>
    </row>
    <row r="33" spans="1:22" ht="12.75">
      <c r="A33" s="204"/>
      <c r="B33" s="171"/>
      <c r="C33" s="171"/>
      <c r="D33" s="171"/>
      <c r="E33" s="171"/>
      <c r="F33" s="171"/>
      <c r="G33" s="171"/>
      <c r="H33" s="171"/>
      <c r="I33" s="190" t="s">
        <v>193</v>
      </c>
      <c r="J33" s="206" t="s">
        <v>194</v>
      </c>
      <c r="K33" s="207" t="s">
        <v>179</v>
      </c>
      <c r="L33" s="208">
        <v>1</v>
      </c>
      <c r="M33" s="209">
        <v>0</v>
      </c>
      <c r="N33" s="210">
        <v>0</v>
      </c>
      <c r="O33" s="210">
        <v>0</v>
      </c>
      <c r="P33" s="368">
        <v>1</v>
      </c>
      <c r="Q33" s="209">
        <v>0</v>
      </c>
      <c r="R33" s="210">
        <v>0</v>
      </c>
      <c r="S33" s="315">
        <v>0</v>
      </c>
      <c r="T33" s="210">
        <v>1</v>
      </c>
      <c r="U33" s="188">
        <f t="shared" si="0"/>
        <v>1</v>
      </c>
      <c r="V33" s="189">
        <f t="shared" si="1"/>
        <v>1</v>
      </c>
    </row>
    <row r="34" spans="1:22" ht="38.25">
      <c r="A34" s="204"/>
      <c r="B34" s="171"/>
      <c r="C34" s="171"/>
      <c r="D34" s="171"/>
      <c r="E34" s="171"/>
      <c r="F34" s="171"/>
      <c r="G34" s="171"/>
      <c r="H34" s="171"/>
      <c r="I34" s="205" t="s">
        <v>162</v>
      </c>
      <c r="J34" s="206" t="s">
        <v>91</v>
      </c>
      <c r="K34" s="207" t="s">
        <v>188</v>
      </c>
      <c r="L34" s="208">
        <v>1</v>
      </c>
      <c r="M34" s="209">
        <v>0</v>
      </c>
      <c r="N34" s="210">
        <v>0</v>
      </c>
      <c r="O34" s="210">
        <v>1</v>
      </c>
      <c r="P34" s="368">
        <v>0</v>
      </c>
      <c r="Q34" s="209">
        <v>0</v>
      </c>
      <c r="R34" s="210">
        <v>0</v>
      </c>
      <c r="S34" s="315">
        <v>0</v>
      </c>
      <c r="T34" s="210">
        <v>0</v>
      </c>
      <c r="U34" s="188">
        <f t="shared" si="0"/>
        <v>0</v>
      </c>
      <c r="V34" s="189">
        <f t="shared" si="1"/>
        <v>0</v>
      </c>
    </row>
    <row r="35" spans="1:22" ht="12.75">
      <c r="A35" s="204"/>
      <c r="B35" s="171"/>
      <c r="C35" s="171"/>
      <c r="D35" s="171"/>
      <c r="E35" s="171"/>
      <c r="F35" s="171"/>
      <c r="G35" s="171"/>
      <c r="H35" s="171"/>
      <c r="I35" s="190" t="s">
        <v>195</v>
      </c>
      <c r="J35" s="206" t="s">
        <v>196</v>
      </c>
      <c r="K35" s="207" t="s">
        <v>179</v>
      </c>
      <c r="L35" s="208">
        <v>9</v>
      </c>
      <c r="M35" s="209">
        <v>0</v>
      </c>
      <c r="N35" s="210">
        <v>3</v>
      </c>
      <c r="O35" s="210">
        <v>3</v>
      </c>
      <c r="P35" s="368">
        <v>3</v>
      </c>
      <c r="Q35" s="209">
        <v>0</v>
      </c>
      <c r="R35" s="210">
        <v>3</v>
      </c>
      <c r="S35" s="315">
        <v>3</v>
      </c>
      <c r="T35" s="210">
        <v>3</v>
      </c>
      <c r="U35" s="188">
        <f t="shared" si="0"/>
        <v>9</v>
      </c>
      <c r="V35" s="189">
        <f t="shared" si="1"/>
        <v>1</v>
      </c>
    </row>
    <row r="36" spans="1:22" ht="12.75">
      <c r="A36" s="204"/>
      <c r="B36" s="171"/>
      <c r="C36" s="171"/>
      <c r="D36" s="171"/>
      <c r="E36" s="171"/>
      <c r="F36" s="171"/>
      <c r="G36" s="171"/>
      <c r="H36" s="171"/>
      <c r="I36" s="205" t="s">
        <v>197</v>
      </c>
      <c r="J36" s="206" t="s">
        <v>198</v>
      </c>
      <c r="K36" s="207" t="s">
        <v>179</v>
      </c>
      <c r="L36" s="208">
        <v>2</v>
      </c>
      <c r="M36" s="209">
        <v>0</v>
      </c>
      <c r="N36" s="210">
        <v>1</v>
      </c>
      <c r="O36" s="210">
        <v>1</v>
      </c>
      <c r="P36" s="368">
        <v>0</v>
      </c>
      <c r="Q36" s="209">
        <v>0</v>
      </c>
      <c r="R36" s="210">
        <v>1</v>
      </c>
      <c r="S36" s="315">
        <v>1</v>
      </c>
      <c r="T36" s="210">
        <v>1</v>
      </c>
      <c r="U36" s="188">
        <f t="shared" si="0"/>
        <v>3</v>
      </c>
      <c r="V36" s="189">
        <f t="shared" si="1"/>
        <v>1.5</v>
      </c>
    </row>
    <row r="37" spans="1:22" ht="25.5">
      <c r="A37" s="204"/>
      <c r="B37" s="171"/>
      <c r="C37" s="171"/>
      <c r="D37" s="171"/>
      <c r="E37" s="171"/>
      <c r="F37" s="171"/>
      <c r="G37" s="172"/>
      <c r="H37" s="172"/>
      <c r="I37" s="212" t="s">
        <v>199</v>
      </c>
      <c r="J37" s="213" t="s">
        <v>200</v>
      </c>
      <c r="K37" s="207"/>
      <c r="L37" s="208"/>
      <c r="M37" s="209"/>
      <c r="N37" s="210"/>
      <c r="O37" s="210"/>
      <c r="P37" s="368"/>
      <c r="Q37" s="209"/>
      <c r="R37" s="210"/>
      <c r="S37" s="315"/>
      <c r="T37" s="210"/>
      <c r="U37" s="214"/>
      <c r="V37" s="189"/>
    </row>
    <row r="38" spans="1:22" ht="25.5">
      <c r="A38" s="204"/>
      <c r="B38" s="171"/>
      <c r="C38" s="171"/>
      <c r="D38" s="171"/>
      <c r="E38" s="171"/>
      <c r="F38" s="171"/>
      <c r="G38" s="172"/>
      <c r="H38" s="172"/>
      <c r="I38" s="212" t="s">
        <v>171</v>
      </c>
      <c r="J38" s="206" t="s">
        <v>201</v>
      </c>
      <c r="K38" s="207" t="s">
        <v>202</v>
      </c>
      <c r="L38" s="208">
        <v>3</v>
      </c>
      <c r="M38" s="209">
        <v>0</v>
      </c>
      <c r="N38" s="210">
        <v>1</v>
      </c>
      <c r="O38" s="210">
        <v>0</v>
      </c>
      <c r="P38" s="368">
        <v>2</v>
      </c>
      <c r="Q38" s="209">
        <v>0</v>
      </c>
      <c r="R38" s="210">
        <v>2</v>
      </c>
      <c r="S38" s="315">
        <v>0</v>
      </c>
      <c r="T38" s="210">
        <v>1</v>
      </c>
      <c r="U38" s="188">
        <f t="shared" si="0"/>
        <v>3</v>
      </c>
      <c r="V38" s="189">
        <f t="shared" si="1"/>
        <v>1</v>
      </c>
    </row>
    <row r="39" spans="1:22" ht="25.5">
      <c r="A39" s="157"/>
      <c r="B39" s="160"/>
      <c r="C39" s="160"/>
      <c r="D39" s="160"/>
      <c r="E39" s="160"/>
      <c r="F39" s="160"/>
      <c r="G39" s="160"/>
      <c r="H39" s="160"/>
      <c r="I39" s="190" t="s">
        <v>174</v>
      </c>
      <c r="J39" s="201" t="s">
        <v>203</v>
      </c>
      <c r="K39" s="192" t="s">
        <v>204</v>
      </c>
      <c r="L39" s="193">
        <v>25</v>
      </c>
      <c r="M39" s="202">
        <v>0</v>
      </c>
      <c r="N39" s="203">
        <v>0</v>
      </c>
      <c r="O39" s="203">
        <v>25</v>
      </c>
      <c r="P39" s="367">
        <v>0</v>
      </c>
      <c r="Q39" s="202">
        <v>0</v>
      </c>
      <c r="R39" s="203">
        <v>0</v>
      </c>
      <c r="S39" s="315">
        <v>0</v>
      </c>
      <c r="T39" s="203">
        <v>0</v>
      </c>
      <c r="U39" s="188">
        <f t="shared" si="0"/>
        <v>0</v>
      </c>
      <c r="V39" s="189">
        <f t="shared" si="1"/>
        <v>0</v>
      </c>
    </row>
    <row r="40" spans="1:22" ht="38.25">
      <c r="A40" s="204"/>
      <c r="B40" s="171"/>
      <c r="C40" s="171"/>
      <c r="D40" s="171"/>
      <c r="E40" s="171"/>
      <c r="F40" s="171"/>
      <c r="G40" s="171"/>
      <c r="H40" s="171"/>
      <c r="I40" s="212" t="s">
        <v>160</v>
      </c>
      <c r="J40" s="206" t="s">
        <v>205</v>
      </c>
      <c r="K40" s="207" t="s">
        <v>206</v>
      </c>
      <c r="L40" s="208">
        <v>1</v>
      </c>
      <c r="M40" s="209">
        <v>0</v>
      </c>
      <c r="N40" s="210">
        <v>0</v>
      </c>
      <c r="O40" s="210">
        <v>1</v>
      </c>
      <c r="P40" s="368">
        <v>0</v>
      </c>
      <c r="Q40" s="209">
        <v>0</v>
      </c>
      <c r="R40" s="210">
        <v>0</v>
      </c>
      <c r="S40" s="315">
        <v>1</v>
      </c>
      <c r="T40" s="210">
        <v>0</v>
      </c>
      <c r="U40" s="188">
        <f t="shared" si="0"/>
        <v>1</v>
      </c>
      <c r="V40" s="189">
        <f t="shared" si="1"/>
        <v>1</v>
      </c>
    </row>
    <row r="41" spans="1:22" ht="25.5">
      <c r="A41" s="204"/>
      <c r="B41" s="171"/>
      <c r="C41" s="171"/>
      <c r="D41" s="171"/>
      <c r="E41" s="171"/>
      <c r="F41" s="171"/>
      <c r="G41" s="171"/>
      <c r="H41" s="171"/>
      <c r="I41" s="205" t="s">
        <v>189</v>
      </c>
      <c r="J41" s="206" t="s">
        <v>92</v>
      </c>
      <c r="K41" s="207" t="s">
        <v>207</v>
      </c>
      <c r="L41" s="208">
        <v>10</v>
      </c>
      <c r="M41" s="209">
        <v>0</v>
      </c>
      <c r="N41" s="210">
        <v>0</v>
      </c>
      <c r="O41" s="210">
        <v>5</v>
      </c>
      <c r="P41" s="368">
        <v>5</v>
      </c>
      <c r="Q41" s="209">
        <v>0</v>
      </c>
      <c r="R41" s="210">
        <v>2</v>
      </c>
      <c r="S41" s="315">
        <v>0</v>
      </c>
      <c r="T41" s="210">
        <v>2</v>
      </c>
      <c r="U41" s="188">
        <f t="shared" si="0"/>
        <v>4</v>
      </c>
      <c r="V41" s="189">
        <f t="shared" si="1"/>
        <v>0.4</v>
      </c>
    </row>
    <row r="42" spans="1:22" ht="38.25">
      <c r="A42" s="204"/>
      <c r="B42" s="171"/>
      <c r="C42" s="171"/>
      <c r="D42" s="171"/>
      <c r="E42" s="171"/>
      <c r="F42" s="171"/>
      <c r="G42" s="171"/>
      <c r="H42" s="171"/>
      <c r="I42" s="212" t="s">
        <v>190</v>
      </c>
      <c r="J42" s="206" t="s">
        <v>93</v>
      </c>
      <c r="K42" s="207" t="s">
        <v>204</v>
      </c>
      <c r="L42" s="208">
        <v>10</v>
      </c>
      <c r="M42" s="209">
        <v>0</v>
      </c>
      <c r="N42" s="210">
        <v>0</v>
      </c>
      <c r="O42" s="210">
        <v>10</v>
      </c>
      <c r="P42" s="368">
        <v>0</v>
      </c>
      <c r="Q42" s="209">
        <v>0</v>
      </c>
      <c r="R42" s="210">
        <v>0</v>
      </c>
      <c r="S42" s="315">
        <v>0</v>
      </c>
      <c r="T42" s="210">
        <v>0</v>
      </c>
      <c r="U42" s="188">
        <f t="shared" si="0"/>
        <v>0</v>
      </c>
      <c r="V42" s="189">
        <f t="shared" si="1"/>
        <v>0</v>
      </c>
    </row>
    <row r="43" spans="1:22" ht="12.75">
      <c r="A43" s="204"/>
      <c r="B43" s="171"/>
      <c r="C43" s="171"/>
      <c r="D43" s="171"/>
      <c r="E43" s="171"/>
      <c r="F43" s="171"/>
      <c r="G43" s="172"/>
      <c r="H43" s="172"/>
      <c r="I43" s="205" t="s">
        <v>208</v>
      </c>
      <c r="J43" s="213" t="s">
        <v>209</v>
      </c>
      <c r="K43" s="207"/>
      <c r="L43" s="208"/>
      <c r="M43" s="209"/>
      <c r="N43" s="210"/>
      <c r="O43" s="210"/>
      <c r="P43" s="368"/>
      <c r="Q43" s="209"/>
      <c r="R43" s="210"/>
      <c r="S43" s="315"/>
      <c r="T43" s="210"/>
      <c r="U43" s="214"/>
      <c r="V43" s="189"/>
    </row>
    <row r="44" spans="1:22" ht="12.75">
      <c r="A44" s="204"/>
      <c r="B44" s="171"/>
      <c r="C44" s="171"/>
      <c r="D44" s="171"/>
      <c r="E44" s="171"/>
      <c r="F44" s="171"/>
      <c r="G44" s="172"/>
      <c r="H44" s="172"/>
      <c r="I44" s="205" t="s">
        <v>171</v>
      </c>
      <c r="J44" s="206" t="s">
        <v>210</v>
      </c>
      <c r="K44" s="207" t="s">
        <v>179</v>
      </c>
      <c r="L44" s="208">
        <v>4</v>
      </c>
      <c r="M44" s="209">
        <v>0</v>
      </c>
      <c r="N44" s="210">
        <v>0</v>
      </c>
      <c r="O44" s="210">
        <v>2</v>
      </c>
      <c r="P44" s="368">
        <v>2</v>
      </c>
      <c r="Q44" s="209">
        <v>0</v>
      </c>
      <c r="R44" s="210">
        <v>0</v>
      </c>
      <c r="S44" s="315">
        <v>0</v>
      </c>
      <c r="T44" s="210">
        <v>6</v>
      </c>
      <c r="U44" s="188">
        <f t="shared" si="0"/>
        <v>6</v>
      </c>
      <c r="V44" s="189">
        <f t="shared" si="1"/>
        <v>1.5</v>
      </c>
    </row>
    <row r="45" spans="1:22" ht="12.75">
      <c r="A45" s="204"/>
      <c r="B45" s="171"/>
      <c r="C45" s="171"/>
      <c r="D45" s="171"/>
      <c r="E45" s="171"/>
      <c r="F45" s="171"/>
      <c r="G45" s="172"/>
      <c r="H45" s="172"/>
      <c r="I45" s="205" t="s">
        <v>174</v>
      </c>
      <c r="J45" s="206" t="s">
        <v>211</v>
      </c>
      <c r="K45" s="207" t="s">
        <v>173</v>
      </c>
      <c r="L45" s="208">
        <v>1</v>
      </c>
      <c r="M45" s="209">
        <v>0</v>
      </c>
      <c r="N45" s="210">
        <v>0</v>
      </c>
      <c r="O45" s="210">
        <v>1</v>
      </c>
      <c r="P45" s="368">
        <v>0</v>
      </c>
      <c r="Q45" s="209">
        <v>0</v>
      </c>
      <c r="R45" s="210">
        <v>0</v>
      </c>
      <c r="S45" s="315">
        <v>1</v>
      </c>
      <c r="T45" s="210">
        <v>0</v>
      </c>
      <c r="U45" s="188">
        <f t="shared" si="0"/>
        <v>1</v>
      </c>
      <c r="V45" s="189">
        <f t="shared" si="1"/>
        <v>1</v>
      </c>
    </row>
    <row r="46" spans="1:22" ht="12.75">
      <c r="A46" s="204"/>
      <c r="B46" s="171"/>
      <c r="C46" s="171"/>
      <c r="D46" s="171"/>
      <c r="E46" s="171"/>
      <c r="F46" s="171"/>
      <c r="G46" s="172"/>
      <c r="H46" s="172"/>
      <c r="I46" s="205" t="s">
        <v>160</v>
      </c>
      <c r="J46" s="206" t="s">
        <v>94</v>
      </c>
      <c r="K46" s="207" t="s">
        <v>207</v>
      </c>
      <c r="L46" s="208">
        <v>1</v>
      </c>
      <c r="M46" s="209">
        <v>0</v>
      </c>
      <c r="N46" s="210">
        <v>0</v>
      </c>
      <c r="O46" s="210">
        <v>0</v>
      </c>
      <c r="P46" s="368">
        <v>1</v>
      </c>
      <c r="Q46" s="209">
        <v>0</v>
      </c>
      <c r="R46" s="210">
        <v>0</v>
      </c>
      <c r="S46" s="315">
        <v>0</v>
      </c>
      <c r="T46" s="210">
        <v>1</v>
      </c>
      <c r="U46" s="188">
        <f t="shared" si="0"/>
        <v>1</v>
      </c>
      <c r="V46" s="189">
        <f t="shared" si="1"/>
        <v>1</v>
      </c>
    </row>
    <row r="47" spans="1:22" ht="25.5">
      <c r="A47" s="204"/>
      <c r="B47" s="171"/>
      <c r="C47" s="171"/>
      <c r="D47" s="171"/>
      <c r="E47" s="171"/>
      <c r="F47" s="171"/>
      <c r="G47" s="172"/>
      <c r="H47" s="172"/>
      <c r="I47" s="205" t="s">
        <v>212</v>
      </c>
      <c r="J47" s="213" t="s">
        <v>213</v>
      </c>
      <c r="K47" s="207"/>
      <c r="L47" s="208"/>
      <c r="M47" s="209"/>
      <c r="N47" s="210"/>
      <c r="O47" s="210"/>
      <c r="P47" s="368"/>
      <c r="Q47" s="209"/>
      <c r="R47" s="210"/>
      <c r="S47" s="315"/>
      <c r="T47" s="210"/>
      <c r="U47" s="215"/>
      <c r="V47" s="189"/>
    </row>
    <row r="48" spans="1:22" ht="25.5">
      <c r="A48" s="204"/>
      <c r="B48" s="171"/>
      <c r="C48" s="171"/>
      <c r="D48" s="171"/>
      <c r="E48" s="171"/>
      <c r="F48" s="171"/>
      <c r="G48" s="172"/>
      <c r="H48" s="172"/>
      <c r="I48" s="205" t="s">
        <v>171</v>
      </c>
      <c r="J48" s="206" t="s">
        <v>214</v>
      </c>
      <c r="K48" s="207" t="s">
        <v>186</v>
      </c>
      <c r="L48" s="208">
        <v>7</v>
      </c>
      <c r="M48" s="209">
        <v>1</v>
      </c>
      <c r="N48" s="210">
        <v>3</v>
      </c>
      <c r="O48" s="210">
        <v>3</v>
      </c>
      <c r="P48" s="368">
        <v>3</v>
      </c>
      <c r="Q48" s="209">
        <v>1</v>
      </c>
      <c r="R48" s="210">
        <v>1</v>
      </c>
      <c r="S48" s="315">
        <v>1</v>
      </c>
      <c r="T48" s="210">
        <v>0</v>
      </c>
      <c r="U48" s="188">
        <f t="shared" si="0"/>
        <v>3</v>
      </c>
      <c r="V48" s="189">
        <f t="shared" si="1"/>
        <v>0.42857142857142855</v>
      </c>
    </row>
    <row r="49" spans="1:22" ht="38.25">
      <c r="A49" s="204"/>
      <c r="B49" s="171"/>
      <c r="C49" s="171"/>
      <c r="D49" s="171"/>
      <c r="E49" s="171"/>
      <c r="F49" s="171"/>
      <c r="G49" s="172"/>
      <c r="H49" s="172"/>
      <c r="I49" s="205" t="s">
        <v>174</v>
      </c>
      <c r="J49" s="206" t="s">
        <v>215</v>
      </c>
      <c r="K49" s="207" t="s">
        <v>186</v>
      </c>
      <c r="L49" s="208">
        <v>4</v>
      </c>
      <c r="M49" s="209">
        <v>1</v>
      </c>
      <c r="N49" s="210">
        <v>1</v>
      </c>
      <c r="O49" s="210">
        <v>1</v>
      </c>
      <c r="P49" s="368">
        <v>1</v>
      </c>
      <c r="Q49" s="209">
        <v>1</v>
      </c>
      <c r="R49" s="210">
        <v>1</v>
      </c>
      <c r="S49" s="315">
        <v>1</v>
      </c>
      <c r="T49" s="210">
        <v>1</v>
      </c>
      <c r="U49" s="188">
        <f t="shared" si="0"/>
        <v>4</v>
      </c>
      <c r="V49" s="189">
        <f t="shared" si="1"/>
        <v>1</v>
      </c>
    </row>
    <row r="50" spans="1:22" ht="26.25" thickBot="1">
      <c r="A50" s="216"/>
      <c r="B50" s="217"/>
      <c r="C50" s="217"/>
      <c r="D50" s="217"/>
      <c r="E50" s="217"/>
      <c r="F50" s="217"/>
      <c r="G50" s="217"/>
      <c r="H50" s="217"/>
      <c r="I50" s="218" t="s">
        <v>160</v>
      </c>
      <c r="J50" s="219" t="s">
        <v>216</v>
      </c>
      <c r="K50" s="220" t="s">
        <v>217</v>
      </c>
      <c r="L50" s="221">
        <v>4</v>
      </c>
      <c r="M50" s="222">
        <v>1</v>
      </c>
      <c r="N50" s="223">
        <v>1</v>
      </c>
      <c r="O50" s="223">
        <v>1</v>
      </c>
      <c r="P50" s="369">
        <v>1</v>
      </c>
      <c r="Q50" s="222">
        <v>1</v>
      </c>
      <c r="R50" s="223">
        <v>1</v>
      </c>
      <c r="S50" s="223">
        <v>2</v>
      </c>
      <c r="T50" s="223">
        <v>3</v>
      </c>
      <c r="U50" s="450">
        <f t="shared" si="0"/>
        <v>7</v>
      </c>
      <c r="V50" s="451">
        <f t="shared" si="1"/>
        <v>1.75</v>
      </c>
    </row>
    <row r="51" spans="21:22" ht="13.5" thickTop="1">
      <c r="U51" s="227"/>
      <c r="V51" s="452"/>
    </row>
  </sheetData>
  <sheetProtection/>
  <mergeCells count="16">
    <mergeCell ref="M7:N7"/>
    <mergeCell ref="A8:I9"/>
    <mergeCell ref="J8:J10"/>
    <mergeCell ref="M9:P9"/>
    <mergeCell ref="Q9:U9"/>
    <mergeCell ref="K8:K10"/>
    <mergeCell ref="A6:J6"/>
    <mergeCell ref="L8:V8"/>
    <mergeCell ref="V9:V10"/>
    <mergeCell ref="L9:L10"/>
    <mergeCell ref="U1:V1"/>
    <mergeCell ref="A2:V2"/>
    <mergeCell ref="A4:V4"/>
    <mergeCell ref="K5:L5"/>
    <mergeCell ref="T5:V5"/>
    <mergeCell ref="A7:I7"/>
  </mergeCells>
  <printOptions/>
  <pageMargins left="0.6692913385826772" right="0.7086614173228347" top="0.4724409448818898" bottom="0.3937007874015748" header="0.31496062992125984" footer="0.31496062992125984"/>
  <pageSetup horizontalDpi="600" verticalDpi="600" orientation="landscape" scale="75" r:id="rId2"/>
  <ignoredErrors>
    <ignoredError sqref="U20:U50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P47" sqref="P47"/>
    </sheetView>
  </sheetViews>
  <sheetFormatPr defaultColWidth="4.00390625" defaultRowHeight="12.75"/>
  <cols>
    <col min="1" max="1" width="4.00390625" style="123" bestFit="1" customWidth="1"/>
    <col min="2" max="2" width="3.140625" style="123" bestFit="1" customWidth="1"/>
    <col min="3" max="3" width="6.140625" style="123" bestFit="1" customWidth="1"/>
    <col min="4" max="4" width="4.421875" style="123" customWidth="1"/>
    <col min="5" max="5" width="5.421875" style="123" customWidth="1"/>
    <col min="6" max="8" width="4.57421875" style="123" customWidth="1"/>
    <col min="9" max="9" width="6.00390625" style="224" customWidth="1"/>
    <col min="10" max="10" width="39.140625" style="225" customWidth="1"/>
    <col min="11" max="11" width="9.57421875" style="123" customWidth="1"/>
    <col min="12" max="13" width="8.7109375" style="291" customWidth="1"/>
    <col min="14" max="17" width="7.7109375" style="292" bestFit="1" customWidth="1"/>
    <col min="18" max="18" width="7.7109375" style="291" bestFit="1" customWidth="1"/>
    <col min="19" max="19" width="8.28125" style="291" customWidth="1"/>
    <col min="20" max="20" width="10.28125" style="292" customWidth="1"/>
    <col min="21" max="21" width="9.00390625" style="291" customWidth="1"/>
    <col min="22" max="22" width="7.8515625" style="123" customWidth="1"/>
    <col min="23" max="23" width="7.8515625" style="293" customWidth="1"/>
    <col min="24" max="255" width="11.421875" style="123" customWidth="1"/>
    <col min="256" max="16384" width="4.00390625" style="123" customWidth="1"/>
  </cols>
  <sheetData>
    <row r="1" spans="1:23" ht="13.5" thickTop="1">
      <c r="A1" s="118"/>
      <c r="B1" s="119"/>
      <c r="C1" s="119"/>
      <c r="D1" s="119"/>
      <c r="E1" s="119"/>
      <c r="F1" s="119"/>
      <c r="G1" s="119"/>
      <c r="H1" s="119"/>
      <c r="I1" s="120"/>
      <c r="J1" s="121"/>
      <c r="K1" s="119"/>
      <c r="L1" s="228"/>
      <c r="M1" s="228"/>
      <c r="N1" s="229"/>
      <c r="O1" s="229"/>
      <c r="P1" s="229"/>
      <c r="Q1" s="229"/>
      <c r="R1" s="228"/>
      <c r="S1" s="228"/>
      <c r="T1" s="229"/>
      <c r="U1" s="228"/>
      <c r="V1" s="420"/>
      <c r="W1" s="421"/>
    </row>
    <row r="2" spans="1:23" ht="12.75">
      <c r="A2" s="422" t="s">
        <v>134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8"/>
    </row>
    <row r="3" spans="1:23" ht="12.75">
      <c r="A3" s="124"/>
      <c r="B3" s="125"/>
      <c r="C3" s="125"/>
      <c r="D3" s="125"/>
      <c r="E3" s="125"/>
      <c r="F3" s="125"/>
      <c r="G3" s="125"/>
      <c r="H3" s="125"/>
      <c r="I3" s="126"/>
      <c r="J3" s="127"/>
      <c r="K3" s="125"/>
      <c r="L3" s="230"/>
      <c r="M3" s="230"/>
      <c r="N3" s="231"/>
      <c r="O3" s="231"/>
      <c r="P3" s="231"/>
      <c r="Q3" s="231"/>
      <c r="R3" s="230"/>
      <c r="S3" s="230"/>
      <c r="T3" s="231"/>
      <c r="U3" s="230"/>
      <c r="V3" s="125"/>
      <c r="W3" s="232"/>
    </row>
    <row r="4" spans="1:23" ht="12.75">
      <c r="A4" s="422" t="s">
        <v>135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8"/>
    </row>
    <row r="5" spans="1:23" ht="13.5" thickBot="1">
      <c r="A5" s="130"/>
      <c r="B5" s="131"/>
      <c r="C5" s="131"/>
      <c r="D5" s="131"/>
      <c r="E5" s="131"/>
      <c r="F5" s="131"/>
      <c r="G5" s="131"/>
      <c r="H5" s="131"/>
      <c r="I5" s="132"/>
      <c r="J5" s="127"/>
      <c r="K5" s="423"/>
      <c r="L5" s="423"/>
      <c r="M5" s="233"/>
      <c r="N5" s="234"/>
      <c r="O5" s="234"/>
      <c r="P5" s="234"/>
      <c r="Q5" s="234"/>
      <c r="R5" s="235"/>
      <c r="S5" s="235"/>
      <c r="T5" s="234"/>
      <c r="U5" s="424" t="s">
        <v>136</v>
      </c>
      <c r="V5" s="424"/>
      <c r="W5" s="425"/>
    </row>
    <row r="6" spans="1:23" ht="13.5" thickBot="1">
      <c r="A6" s="414" t="s">
        <v>40</v>
      </c>
      <c r="B6" s="415"/>
      <c r="C6" s="415"/>
      <c r="D6" s="415"/>
      <c r="E6" s="415"/>
      <c r="F6" s="415"/>
      <c r="G6" s="415"/>
      <c r="H6" s="415"/>
      <c r="I6" s="415"/>
      <c r="J6" s="415"/>
      <c r="K6" s="134" t="s">
        <v>137</v>
      </c>
      <c r="L6" s="236"/>
      <c r="M6" s="236"/>
      <c r="N6" s="237"/>
      <c r="O6" s="237"/>
      <c r="P6" s="237"/>
      <c r="Q6" s="237"/>
      <c r="R6" s="236"/>
      <c r="S6" s="236"/>
      <c r="T6" s="237"/>
      <c r="U6" s="236"/>
      <c r="V6" s="134"/>
      <c r="W6" s="238"/>
    </row>
    <row r="7" spans="1:23" ht="13.5" thickBot="1">
      <c r="A7" s="426"/>
      <c r="B7" s="427"/>
      <c r="C7" s="427"/>
      <c r="D7" s="427"/>
      <c r="E7" s="427"/>
      <c r="F7" s="427"/>
      <c r="G7" s="427"/>
      <c r="H7" s="427"/>
      <c r="I7" s="427"/>
      <c r="J7" s="137"/>
      <c r="K7" s="138"/>
      <c r="L7" s="239"/>
      <c r="M7" s="239"/>
      <c r="N7" s="437"/>
      <c r="O7" s="437"/>
      <c r="P7" s="240"/>
      <c r="Q7" s="240"/>
      <c r="R7" s="239"/>
      <c r="S7" s="239"/>
      <c r="T7" s="240"/>
      <c r="U7" s="239"/>
      <c r="V7" s="139"/>
      <c r="W7" s="241"/>
    </row>
    <row r="8" spans="1:23" ht="13.5" thickBot="1">
      <c r="A8" s="419" t="s">
        <v>138</v>
      </c>
      <c r="B8" s="419"/>
      <c r="C8" s="419"/>
      <c r="D8" s="419"/>
      <c r="E8" s="419"/>
      <c r="F8" s="419"/>
      <c r="G8" s="419"/>
      <c r="H8" s="419"/>
      <c r="I8" s="419"/>
      <c r="J8" s="429" t="s">
        <v>11</v>
      </c>
      <c r="K8" s="435" t="s">
        <v>139</v>
      </c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7"/>
    </row>
    <row r="9" spans="1:23" ht="12.75" customHeight="1">
      <c r="A9" s="428"/>
      <c r="B9" s="428"/>
      <c r="C9" s="428"/>
      <c r="D9" s="428"/>
      <c r="E9" s="428"/>
      <c r="F9" s="428"/>
      <c r="G9" s="428"/>
      <c r="H9" s="428"/>
      <c r="I9" s="428"/>
      <c r="J9" s="430"/>
      <c r="K9" s="436"/>
      <c r="L9" s="438" t="s">
        <v>140</v>
      </c>
      <c r="M9" s="439" t="s">
        <v>218</v>
      </c>
      <c r="N9" s="441" t="s">
        <v>141</v>
      </c>
      <c r="O9" s="442"/>
      <c r="P9" s="442"/>
      <c r="Q9" s="443"/>
      <c r="R9" s="444" t="s">
        <v>142</v>
      </c>
      <c r="S9" s="445"/>
      <c r="T9" s="445"/>
      <c r="U9" s="445"/>
      <c r="V9" s="446" t="s">
        <v>219</v>
      </c>
      <c r="W9" s="448" t="s">
        <v>143</v>
      </c>
    </row>
    <row r="10" spans="1:23" ht="26.25" thickBot="1">
      <c r="A10" s="142" t="s">
        <v>144</v>
      </c>
      <c r="B10" s="143" t="s">
        <v>145</v>
      </c>
      <c r="C10" s="143" t="s">
        <v>146</v>
      </c>
      <c r="D10" s="143" t="s">
        <v>147</v>
      </c>
      <c r="E10" s="143" t="s">
        <v>148</v>
      </c>
      <c r="F10" s="143" t="s">
        <v>149</v>
      </c>
      <c r="G10" s="143" t="s">
        <v>150</v>
      </c>
      <c r="H10" s="143" t="s">
        <v>151</v>
      </c>
      <c r="I10" s="144"/>
      <c r="J10" s="430"/>
      <c r="K10" s="436"/>
      <c r="L10" s="438"/>
      <c r="M10" s="440"/>
      <c r="N10" s="242" t="s">
        <v>220</v>
      </c>
      <c r="O10" s="243" t="s">
        <v>221</v>
      </c>
      <c r="P10" s="243" t="s">
        <v>222</v>
      </c>
      <c r="Q10" s="244" t="s">
        <v>223</v>
      </c>
      <c r="R10" s="245" t="s">
        <v>220</v>
      </c>
      <c r="S10" s="246" t="s">
        <v>221</v>
      </c>
      <c r="T10" s="243" t="s">
        <v>222</v>
      </c>
      <c r="U10" s="246" t="s">
        <v>223</v>
      </c>
      <c r="V10" s="447"/>
      <c r="W10" s="448"/>
    </row>
    <row r="11" spans="1:23" ht="13.5" thickBot="1">
      <c r="A11" s="247"/>
      <c r="B11" s="248"/>
      <c r="C11" s="248"/>
      <c r="D11" s="248"/>
      <c r="E11" s="248"/>
      <c r="F11" s="248"/>
      <c r="G11" s="248"/>
      <c r="H11" s="248"/>
      <c r="I11" s="249"/>
      <c r="J11" s="250"/>
      <c r="K11" s="248"/>
      <c r="L11" s="251">
        <v>5453608</v>
      </c>
      <c r="M11" s="251">
        <v>6753338.14</v>
      </c>
      <c r="N11" s="252"/>
      <c r="O11" s="252"/>
      <c r="P11" s="252"/>
      <c r="Q11" s="252"/>
      <c r="R11" s="251">
        <v>1068830.86</v>
      </c>
      <c r="S11" s="251">
        <v>1201962</v>
      </c>
      <c r="T11" s="252">
        <v>1461614</v>
      </c>
      <c r="U11" s="251">
        <v>4720068</v>
      </c>
      <c r="V11" s="251">
        <f>SUM(R11:U11)</f>
        <v>8452474.86</v>
      </c>
      <c r="W11" s="253">
        <f>+V11/M11</f>
        <v>1.2515995326720009</v>
      </c>
    </row>
    <row r="12" spans="1:23" ht="12.75">
      <c r="A12" s="254" t="s">
        <v>157</v>
      </c>
      <c r="B12" s="255"/>
      <c r="C12" s="179"/>
      <c r="D12" s="179"/>
      <c r="E12" s="255"/>
      <c r="F12" s="255"/>
      <c r="G12" s="179"/>
      <c r="H12" s="179"/>
      <c r="I12" s="179"/>
      <c r="J12" s="180" t="s">
        <v>158</v>
      </c>
      <c r="K12" s="143"/>
      <c r="L12" s="246"/>
      <c r="M12" s="246"/>
      <c r="N12" s="243"/>
      <c r="O12" s="243"/>
      <c r="P12" s="243"/>
      <c r="Q12" s="243"/>
      <c r="R12" s="256"/>
      <c r="S12" s="246"/>
      <c r="T12" s="243"/>
      <c r="U12" s="246"/>
      <c r="V12" s="176"/>
      <c r="W12" s="257"/>
    </row>
    <row r="13" spans="1:23" ht="12.75">
      <c r="A13" s="157"/>
      <c r="B13" s="158">
        <v>93</v>
      </c>
      <c r="C13" s="159"/>
      <c r="D13" s="160"/>
      <c r="E13" s="158"/>
      <c r="F13" s="158"/>
      <c r="G13" s="160"/>
      <c r="H13" s="160"/>
      <c r="I13" s="161"/>
      <c r="J13" s="162" t="s">
        <v>159</v>
      </c>
      <c r="K13" s="163"/>
      <c r="L13" s="258"/>
      <c r="M13" s="258"/>
      <c r="N13" s="259"/>
      <c r="O13" s="259"/>
      <c r="P13" s="260"/>
      <c r="Q13" s="260"/>
      <c r="R13" s="261"/>
      <c r="S13" s="261"/>
      <c r="T13" s="259"/>
      <c r="U13" s="261"/>
      <c r="V13" s="166"/>
      <c r="W13" s="262"/>
    </row>
    <row r="14" spans="1:23" ht="12.75">
      <c r="A14" s="170"/>
      <c r="B14" s="171"/>
      <c r="C14" s="172" t="s">
        <v>160</v>
      </c>
      <c r="D14" s="160"/>
      <c r="E14" s="171"/>
      <c r="F14" s="171"/>
      <c r="G14" s="173"/>
      <c r="H14" s="174"/>
      <c r="I14" s="172"/>
      <c r="J14" s="175" t="s">
        <v>161</v>
      </c>
      <c r="K14" s="163"/>
      <c r="L14" s="258"/>
      <c r="M14" s="258"/>
      <c r="N14" s="259"/>
      <c r="O14" s="259"/>
      <c r="P14" s="243"/>
      <c r="Q14" s="260"/>
      <c r="R14" s="261"/>
      <c r="S14" s="246"/>
      <c r="T14" s="259"/>
      <c r="U14" s="261"/>
      <c r="V14" s="166"/>
      <c r="W14" s="257"/>
    </row>
    <row r="15" spans="1:23" ht="25.5">
      <c r="A15" s="157"/>
      <c r="B15" s="171"/>
      <c r="C15" s="160"/>
      <c r="D15" s="161" t="s">
        <v>162</v>
      </c>
      <c r="E15" s="160"/>
      <c r="F15" s="160"/>
      <c r="G15" s="171"/>
      <c r="H15" s="171"/>
      <c r="I15" s="161"/>
      <c r="J15" s="162" t="s">
        <v>163</v>
      </c>
      <c r="K15" s="163"/>
      <c r="L15" s="258"/>
      <c r="M15" s="258"/>
      <c r="N15" s="259"/>
      <c r="O15" s="259"/>
      <c r="P15" s="259"/>
      <c r="Q15" s="260"/>
      <c r="R15" s="246"/>
      <c r="S15" s="261"/>
      <c r="T15" s="259"/>
      <c r="U15" s="261"/>
      <c r="V15" s="167"/>
      <c r="W15" s="262"/>
    </row>
    <row r="16" spans="1:23" ht="25.5">
      <c r="A16" s="170"/>
      <c r="B16" s="160"/>
      <c r="C16" s="160"/>
      <c r="D16" s="158"/>
      <c r="E16" s="179" t="s">
        <v>157</v>
      </c>
      <c r="F16" s="158"/>
      <c r="G16" s="171"/>
      <c r="H16" s="171"/>
      <c r="I16" s="179"/>
      <c r="J16" s="180" t="s">
        <v>164</v>
      </c>
      <c r="K16" s="181"/>
      <c r="L16" s="261"/>
      <c r="M16" s="258"/>
      <c r="N16" s="259"/>
      <c r="O16" s="260"/>
      <c r="P16" s="259"/>
      <c r="Q16" s="260"/>
      <c r="R16" s="261"/>
      <c r="S16" s="261"/>
      <c r="T16" s="259"/>
      <c r="U16" s="261"/>
      <c r="V16" s="176"/>
      <c r="W16" s="262"/>
    </row>
    <row r="17" spans="1:23" ht="12.75">
      <c r="A17" s="157"/>
      <c r="B17" s="158"/>
      <c r="C17" s="160"/>
      <c r="D17" s="171"/>
      <c r="E17" s="161"/>
      <c r="F17" s="171" t="s">
        <v>165</v>
      </c>
      <c r="G17" s="160"/>
      <c r="H17" s="160"/>
      <c r="I17" s="172"/>
      <c r="J17" s="162" t="s">
        <v>166</v>
      </c>
      <c r="K17" s="143"/>
      <c r="L17" s="261"/>
      <c r="M17" s="258"/>
      <c r="N17" s="259"/>
      <c r="O17" s="243"/>
      <c r="P17" s="259"/>
      <c r="Q17" s="260"/>
      <c r="R17" s="246"/>
      <c r="S17" s="261"/>
      <c r="T17" s="259"/>
      <c r="U17" s="261"/>
      <c r="V17" s="166"/>
      <c r="W17" s="263"/>
    </row>
    <row r="18" spans="1:23" ht="12.75">
      <c r="A18" s="170"/>
      <c r="B18" s="160"/>
      <c r="C18" s="158"/>
      <c r="D18" s="160"/>
      <c r="E18" s="179"/>
      <c r="F18" s="160"/>
      <c r="G18" s="158">
        <v>51</v>
      </c>
      <c r="H18" s="158"/>
      <c r="I18" s="161"/>
      <c r="J18" s="162" t="s">
        <v>167</v>
      </c>
      <c r="K18" s="163"/>
      <c r="L18" s="261"/>
      <c r="M18" s="258"/>
      <c r="N18" s="259"/>
      <c r="O18" s="260"/>
      <c r="P18" s="260"/>
      <c r="Q18" s="260"/>
      <c r="R18" s="258"/>
      <c r="S18" s="261"/>
      <c r="T18" s="259"/>
      <c r="U18" s="261"/>
      <c r="V18" s="166"/>
      <c r="W18" s="263"/>
    </row>
    <row r="19" spans="1:23" ht="25.5">
      <c r="A19" s="157"/>
      <c r="B19" s="160"/>
      <c r="C19" s="160"/>
      <c r="D19" s="160"/>
      <c r="E19" s="160"/>
      <c r="F19" s="161"/>
      <c r="G19" s="161"/>
      <c r="H19" s="161" t="s">
        <v>157</v>
      </c>
      <c r="I19" s="161"/>
      <c r="J19" s="162" t="s">
        <v>168</v>
      </c>
      <c r="K19" s="163"/>
      <c r="L19" s="261"/>
      <c r="M19" s="258"/>
      <c r="N19" s="259"/>
      <c r="O19" s="260"/>
      <c r="P19" s="243"/>
      <c r="Q19" s="264"/>
      <c r="R19" s="258"/>
      <c r="S19" s="246"/>
      <c r="T19" s="259"/>
      <c r="U19" s="261"/>
      <c r="V19" s="166"/>
      <c r="W19" s="257"/>
    </row>
    <row r="20" spans="1:23" ht="25.5">
      <c r="A20" s="157"/>
      <c r="B20" s="160"/>
      <c r="C20" s="160"/>
      <c r="D20" s="160"/>
      <c r="E20" s="160"/>
      <c r="F20" s="161"/>
      <c r="G20" s="161"/>
      <c r="H20" s="161"/>
      <c r="I20" s="161" t="s">
        <v>169</v>
      </c>
      <c r="J20" s="185" t="s">
        <v>170</v>
      </c>
      <c r="K20" s="160"/>
      <c r="L20" s="265"/>
      <c r="M20" s="265"/>
      <c r="N20" s="266"/>
      <c r="O20" s="266"/>
      <c r="P20" s="266"/>
      <c r="Q20" s="266"/>
      <c r="R20" s="267"/>
      <c r="S20" s="267"/>
      <c r="T20" s="272"/>
      <c r="U20" s="268"/>
      <c r="V20" s="269"/>
      <c r="W20" s="270"/>
    </row>
    <row r="21" spans="1:23" ht="12.75">
      <c r="A21" s="157"/>
      <c r="B21" s="160"/>
      <c r="C21" s="160"/>
      <c r="D21" s="160"/>
      <c r="E21" s="160"/>
      <c r="F21" s="160"/>
      <c r="G21" s="160"/>
      <c r="H21" s="160"/>
      <c r="I21" s="190" t="s">
        <v>171</v>
      </c>
      <c r="J21" s="191" t="s">
        <v>172</v>
      </c>
      <c r="K21" s="192" t="s">
        <v>173</v>
      </c>
      <c r="L21" s="266">
        <v>0</v>
      </c>
      <c r="M21" s="266">
        <v>0</v>
      </c>
      <c r="N21" s="271">
        <v>0</v>
      </c>
      <c r="O21" s="271">
        <v>0</v>
      </c>
      <c r="P21" s="271"/>
      <c r="Q21" s="271">
        <v>0</v>
      </c>
      <c r="R21" s="267">
        <v>0</v>
      </c>
      <c r="S21" s="267"/>
      <c r="T21" s="272"/>
      <c r="U21" s="268"/>
      <c r="V21" s="261">
        <f>SUM(R21:U21)</f>
        <v>0</v>
      </c>
      <c r="W21" s="270"/>
    </row>
    <row r="22" spans="1:23" ht="25.5">
      <c r="A22" s="157"/>
      <c r="B22" s="160"/>
      <c r="C22" s="160"/>
      <c r="D22" s="160"/>
      <c r="E22" s="160"/>
      <c r="F22" s="160"/>
      <c r="G22" s="160"/>
      <c r="H22" s="160"/>
      <c r="I22" s="190" t="s">
        <v>174</v>
      </c>
      <c r="J22" s="191" t="s">
        <v>175</v>
      </c>
      <c r="K22" s="192" t="s">
        <v>173</v>
      </c>
      <c r="L22" s="266">
        <v>0</v>
      </c>
      <c r="M22" s="266">
        <v>0</v>
      </c>
      <c r="N22" s="271"/>
      <c r="O22" s="271">
        <v>0</v>
      </c>
      <c r="P22" s="271">
        <v>0</v>
      </c>
      <c r="Q22" s="271">
        <v>0</v>
      </c>
      <c r="R22" s="267">
        <v>0</v>
      </c>
      <c r="S22" s="267"/>
      <c r="T22" s="272"/>
      <c r="U22" s="268"/>
      <c r="V22" s="261">
        <f>SUM(R22:U22)</f>
        <v>0</v>
      </c>
      <c r="W22" s="270"/>
    </row>
    <row r="23" spans="1:23" ht="38.25">
      <c r="A23" s="157"/>
      <c r="B23" s="160"/>
      <c r="C23" s="160"/>
      <c r="D23" s="160"/>
      <c r="E23" s="160"/>
      <c r="F23" s="161"/>
      <c r="G23" s="161"/>
      <c r="H23" s="161"/>
      <c r="I23" s="195" t="s">
        <v>176</v>
      </c>
      <c r="J23" s="196" t="s">
        <v>177</v>
      </c>
      <c r="K23" s="197"/>
      <c r="L23" s="266"/>
      <c r="M23" s="266"/>
      <c r="N23" s="266"/>
      <c r="O23" s="266"/>
      <c r="P23" s="266"/>
      <c r="Q23" s="266"/>
      <c r="R23" s="267"/>
      <c r="S23" s="267"/>
      <c r="T23" s="272"/>
      <c r="U23" s="268"/>
      <c r="V23" s="269"/>
      <c r="W23" s="270"/>
    </row>
    <row r="24" spans="1:23" ht="25.5">
      <c r="A24" s="157"/>
      <c r="B24" s="160"/>
      <c r="C24" s="160"/>
      <c r="D24" s="160"/>
      <c r="E24" s="160"/>
      <c r="F24" s="160"/>
      <c r="G24" s="160"/>
      <c r="H24" s="160"/>
      <c r="I24" s="190" t="s">
        <v>171</v>
      </c>
      <c r="J24" s="191" t="s">
        <v>178</v>
      </c>
      <c r="K24" s="192" t="s">
        <v>179</v>
      </c>
      <c r="L24" s="266">
        <v>100000</v>
      </c>
      <c r="M24" s="266">
        <v>0</v>
      </c>
      <c r="N24" s="271">
        <v>0</v>
      </c>
      <c r="O24" s="271">
        <v>0</v>
      </c>
      <c r="P24" s="271">
        <v>0</v>
      </c>
      <c r="Q24" s="271">
        <v>0</v>
      </c>
      <c r="R24" s="267">
        <v>0</v>
      </c>
      <c r="S24" s="267"/>
      <c r="T24" s="272"/>
      <c r="U24" s="268"/>
      <c r="V24" s="261">
        <f>SUM(R24:U24)</f>
        <v>0</v>
      </c>
      <c r="W24" s="270"/>
    </row>
    <row r="25" spans="1:24" ht="12.75">
      <c r="A25" s="157"/>
      <c r="B25" s="160"/>
      <c r="C25" s="160"/>
      <c r="D25" s="160"/>
      <c r="E25" s="160"/>
      <c r="F25" s="160"/>
      <c r="G25" s="160"/>
      <c r="H25" s="160"/>
      <c r="I25" s="190" t="s">
        <v>174</v>
      </c>
      <c r="J25" s="191" t="s">
        <v>180</v>
      </c>
      <c r="K25" s="192" t="s">
        <v>179</v>
      </c>
      <c r="L25" s="266">
        <v>150000</v>
      </c>
      <c r="M25" s="266">
        <v>0</v>
      </c>
      <c r="N25" s="271">
        <v>0</v>
      </c>
      <c r="O25" s="271">
        <v>0</v>
      </c>
      <c r="P25" s="271">
        <v>0</v>
      </c>
      <c r="Q25" s="271">
        <v>0</v>
      </c>
      <c r="R25" s="267">
        <v>0</v>
      </c>
      <c r="S25" s="267"/>
      <c r="T25" s="272"/>
      <c r="U25" s="268"/>
      <c r="V25" s="261">
        <f>SUM(R25:U25)</f>
        <v>0</v>
      </c>
      <c r="W25" s="270"/>
      <c r="X25" s="199"/>
    </row>
    <row r="26" spans="1:24" ht="12.75">
      <c r="A26" s="157"/>
      <c r="B26" s="160"/>
      <c r="C26" s="160"/>
      <c r="D26" s="160"/>
      <c r="E26" s="160"/>
      <c r="F26" s="160"/>
      <c r="G26" s="160"/>
      <c r="H26" s="160"/>
      <c r="I26" s="200">
        <v>3</v>
      </c>
      <c r="J26" s="191" t="s">
        <v>224</v>
      </c>
      <c r="K26" s="192" t="s">
        <v>179</v>
      </c>
      <c r="L26" s="266">
        <v>1500000</v>
      </c>
      <c r="M26" s="266">
        <v>0</v>
      </c>
      <c r="N26" s="271">
        <v>0</v>
      </c>
      <c r="O26" s="271">
        <v>0</v>
      </c>
      <c r="P26" s="271">
        <v>0</v>
      </c>
      <c r="Q26" s="271">
        <v>0</v>
      </c>
      <c r="R26" s="267">
        <v>0</v>
      </c>
      <c r="S26" s="267"/>
      <c r="T26" s="272"/>
      <c r="U26" s="268"/>
      <c r="V26" s="261">
        <f>SUM(R26:U26)</f>
        <v>0</v>
      </c>
      <c r="W26" s="270"/>
      <c r="X26" s="199"/>
    </row>
    <row r="27" spans="1:23" ht="25.5">
      <c r="A27" s="157"/>
      <c r="B27" s="160"/>
      <c r="C27" s="160"/>
      <c r="D27" s="160"/>
      <c r="E27" s="160"/>
      <c r="F27" s="160"/>
      <c r="G27" s="161"/>
      <c r="H27" s="161"/>
      <c r="I27" s="195" t="s">
        <v>182</v>
      </c>
      <c r="J27" s="196" t="s">
        <v>183</v>
      </c>
      <c r="K27" s="192" t="s">
        <v>173</v>
      </c>
      <c r="L27" s="266"/>
      <c r="M27" s="266"/>
      <c r="N27" s="271"/>
      <c r="O27" s="271"/>
      <c r="P27" s="271"/>
      <c r="Q27" s="271"/>
      <c r="R27" s="267"/>
      <c r="S27" s="267"/>
      <c r="T27" s="272"/>
      <c r="U27" s="268"/>
      <c r="V27" s="269"/>
      <c r="W27" s="270"/>
    </row>
    <row r="28" spans="1:23" ht="12.75">
      <c r="A28" s="157"/>
      <c r="B28" s="160"/>
      <c r="C28" s="160"/>
      <c r="D28" s="160"/>
      <c r="E28" s="160"/>
      <c r="F28" s="160"/>
      <c r="G28" s="160"/>
      <c r="H28" s="160"/>
      <c r="I28" s="190" t="s">
        <v>171</v>
      </c>
      <c r="J28" s="201" t="s">
        <v>184</v>
      </c>
      <c r="K28" s="192" t="s">
        <v>179</v>
      </c>
      <c r="L28" s="266">
        <v>750000</v>
      </c>
      <c r="M28" s="266">
        <v>0</v>
      </c>
      <c r="N28" s="272">
        <v>0</v>
      </c>
      <c r="O28" s="272">
        <v>0</v>
      </c>
      <c r="P28" s="272">
        <v>0</v>
      </c>
      <c r="Q28" s="272">
        <v>0</v>
      </c>
      <c r="R28" s="267">
        <v>0</v>
      </c>
      <c r="S28" s="267"/>
      <c r="T28" s="272"/>
      <c r="U28" s="268"/>
      <c r="V28" s="261">
        <f>SUM(R28:U28)</f>
        <v>0</v>
      </c>
      <c r="W28" s="270"/>
    </row>
    <row r="29" spans="1:23" ht="12.75">
      <c r="A29" s="204"/>
      <c r="B29" s="171"/>
      <c r="C29" s="171"/>
      <c r="D29" s="171"/>
      <c r="E29" s="171"/>
      <c r="F29" s="171"/>
      <c r="G29" s="171"/>
      <c r="H29" s="171"/>
      <c r="I29" s="205" t="s">
        <v>174</v>
      </c>
      <c r="J29" s="206" t="s">
        <v>185</v>
      </c>
      <c r="K29" s="207" t="s">
        <v>186</v>
      </c>
      <c r="L29" s="273">
        <v>100000</v>
      </c>
      <c r="M29" s="273">
        <v>0</v>
      </c>
      <c r="N29" s="274">
        <v>0</v>
      </c>
      <c r="O29" s="274">
        <v>0</v>
      </c>
      <c r="P29" s="274">
        <v>0</v>
      </c>
      <c r="Q29" s="274">
        <v>0</v>
      </c>
      <c r="R29" s="275">
        <v>0</v>
      </c>
      <c r="S29" s="275"/>
      <c r="T29" s="272"/>
      <c r="U29" s="276"/>
      <c r="V29" s="261">
        <f aca="true" t="shared" si="0" ref="V29:V47">SUM(R29:U29)</f>
        <v>0</v>
      </c>
      <c r="W29" s="270"/>
    </row>
    <row r="30" spans="1:23" ht="25.5">
      <c r="A30" s="204"/>
      <c r="B30" s="171"/>
      <c r="C30" s="171"/>
      <c r="D30" s="171"/>
      <c r="E30" s="171"/>
      <c r="F30" s="171"/>
      <c r="G30" s="171"/>
      <c r="H30" s="171"/>
      <c r="I30" s="190" t="s">
        <v>160</v>
      </c>
      <c r="J30" s="206" t="s">
        <v>187</v>
      </c>
      <c r="K30" s="207" t="s">
        <v>188</v>
      </c>
      <c r="L30" s="273">
        <v>50000</v>
      </c>
      <c r="M30" s="273">
        <v>0</v>
      </c>
      <c r="N30" s="274">
        <v>0</v>
      </c>
      <c r="O30" s="274">
        <v>0</v>
      </c>
      <c r="P30" s="274">
        <v>0</v>
      </c>
      <c r="Q30" s="274">
        <v>0</v>
      </c>
      <c r="R30" s="275">
        <v>0</v>
      </c>
      <c r="S30" s="275"/>
      <c r="T30" s="272"/>
      <c r="U30" s="276"/>
      <c r="V30" s="261">
        <f t="shared" si="0"/>
        <v>0</v>
      </c>
      <c r="W30" s="270"/>
    </row>
    <row r="31" spans="1:23" ht="25.5">
      <c r="A31" s="204"/>
      <c r="B31" s="171"/>
      <c r="C31" s="171"/>
      <c r="D31" s="171"/>
      <c r="E31" s="171"/>
      <c r="F31" s="171"/>
      <c r="G31" s="171"/>
      <c r="H31" s="171"/>
      <c r="I31" s="205" t="s">
        <v>189</v>
      </c>
      <c r="J31" s="206" t="s">
        <v>89</v>
      </c>
      <c r="K31" s="207" t="s">
        <v>186</v>
      </c>
      <c r="L31" s="273">
        <v>10000</v>
      </c>
      <c r="M31" s="273">
        <v>0</v>
      </c>
      <c r="N31" s="274">
        <v>0</v>
      </c>
      <c r="O31" s="274"/>
      <c r="P31" s="274"/>
      <c r="Q31" s="274">
        <v>0</v>
      </c>
      <c r="R31" s="267"/>
      <c r="S31" s="275"/>
      <c r="T31" s="272"/>
      <c r="U31" s="276"/>
      <c r="V31" s="261">
        <f t="shared" si="0"/>
        <v>0</v>
      </c>
      <c r="W31" s="270"/>
    </row>
    <row r="32" spans="1:23" ht="12.75">
      <c r="A32" s="204"/>
      <c r="B32" s="171"/>
      <c r="C32" s="171"/>
      <c r="D32" s="171"/>
      <c r="E32" s="171"/>
      <c r="F32" s="171"/>
      <c r="G32" s="171"/>
      <c r="H32" s="171"/>
      <c r="I32" s="190" t="s">
        <v>190</v>
      </c>
      <c r="J32" s="206" t="s">
        <v>90</v>
      </c>
      <c r="K32" s="207" t="s">
        <v>179</v>
      </c>
      <c r="L32" s="273">
        <v>100000</v>
      </c>
      <c r="M32" s="273">
        <v>0</v>
      </c>
      <c r="N32" s="274"/>
      <c r="O32" s="274"/>
      <c r="P32" s="274"/>
      <c r="Q32" s="274"/>
      <c r="R32" s="275">
        <v>0</v>
      </c>
      <c r="S32" s="275"/>
      <c r="T32" s="272"/>
      <c r="U32" s="276"/>
      <c r="V32" s="261">
        <f t="shared" si="0"/>
        <v>0</v>
      </c>
      <c r="W32" s="270"/>
    </row>
    <row r="33" spans="1:23" ht="12.75">
      <c r="A33" s="204"/>
      <c r="B33" s="171"/>
      <c r="C33" s="171"/>
      <c r="D33" s="171"/>
      <c r="E33" s="171"/>
      <c r="F33" s="171"/>
      <c r="G33" s="171"/>
      <c r="H33" s="171"/>
      <c r="I33" s="205" t="s">
        <v>191</v>
      </c>
      <c r="J33" s="206" t="s">
        <v>192</v>
      </c>
      <c r="K33" s="207" t="s">
        <v>179</v>
      </c>
      <c r="L33" s="273">
        <v>40000</v>
      </c>
      <c r="M33" s="273">
        <v>0</v>
      </c>
      <c r="N33" s="274"/>
      <c r="O33" s="274"/>
      <c r="P33" s="274"/>
      <c r="Q33" s="274"/>
      <c r="R33" s="275">
        <v>0</v>
      </c>
      <c r="S33" s="275"/>
      <c r="T33" s="272"/>
      <c r="U33" s="276"/>
      <c r="V33" s="261">
        <f t="shared" si="0"/>
        <v>0</v>
      </c>
      <c r="W33" s="270"/>
    </row>
    <row r="34" spans="1:24" ht="12.75">
      <c r="A34" s="204"/>
      <c r="B34" s="171"/>
      <c r="C34" s="171"/>
      <c r="D34" s="171"/>
      <c r="E34" s="171"/>
      <c r="F34" s="171"/>
      <c r="G34" s="171"/>
      <c r="H34" s="171"/>
      <c r="I34" s="190" t="s">
        <v>193</v>
      </c>
      <c r="J34" s="206" t="s">
        <v>194</v>
      </c>
      <c r="K34" s="207" t="s">
        <v>179</v>
      </c>
      <c r="L34" s="273">
        <v>100000</v>
      </c>
      <c r="M34" s="273">
        <v>100000</v>
      </c>
      <c r="N34" s="274">
        <v>0</v>
      </c>
      <c r="O34" s="274">
        <v>0</v>
      </c>
      <c r="P34" s="274"/>
      <c r="Q34" s="274">
        <v>231000</v>
      </c>
      <c r="R34" s="267">
        <v>0</v>
      </c>
      <c r="S34" s="275"/>
      <c r="T34" s="272"/>
      <c r="U34" s="276">
        <v>231000</v>
      </c>
      <c r="V34" s="261">
        <f t="shared" si="0"/>
        <v>231000</v>
      </c>
      <c r="W34" s="316">
        <f>+V34/M34</f>
        <v>2.31</v>
      </c>
      <c r="X34" s="124"/>
    </row>
    <row r="35" spans="1:23" ht="38.25">
      <c r="A35" s="204"/>
      <c r="B35" s="171"/>
      <c r="C35" s="171"/>
      <c r="D35" s="171"/>
      <c r="E35" s="171"/>
      <c r="F35" s="171"/>
      <c r="G35" s="171"/>
      <c r="H35" s="171"/>
      <c r="I35" s="205" t="s">
        <v>162</v>
      </c>
      <c r="J35" s="206" t="s">
        <v>91</v>
      </c>
      <c r="K35" s="207" t="s">
        <v>188</v>
      </c>
      <c r="L35" s="273">
        <v>500000</v>
      </c>
      <c r="M35" s="273">
        <v>0</v>
      </c>
      <c r="N35" s="274">
        <v>0</v>
      </c>
      <c r="O35" s="274">
        <v>0</v>
      </c>
      <c r="P35" s="274">
        <v>0</v>
      </c>
      <c r="Q35" s="274">
        <v>0</v>
      </c>
      <c r="R35" s="275">
        <v>0</v>
      </c>
      <c r="S35" s="275"/>
      <c r="T35" s="272"/>
      <c r="U35" s="276"/>
      <c r="V35" s="261">
        <f t="shared" si="0"/>
        <v>0</v>
      </c>
      <c r="W35" s="257"/>
    </row>
    <row r="36" spans="1:24" ht="12.75">
      <c r="A36" s="204"/>
      <c r="B36" s="171"/>
      <c r="C36" s="171"/>
      <c r="D36" s="171"/>
      <c r="E36" s="171"/>
      <c r="F36" s="171"/>
      <c r="G36" s="171"/>
      <c r="H36" s="171"/>
      <c r="I36" s="190" t="s">
        <v>195</v>
      </c>
      <c r="J36" s="206" t="s">
        <v>196</v>
      </c>
      <c r="K36" s="207" t="s">
        <v>179</v>
      </c>
      <c r="L36" s="273">
        <v>900000</v>
      </c>
      <c r="M36" s="273">
        <v>50000</v>
      </c>
      <c r="N36" s="274"/>
      <c r="O36" s="274">
        <v>0</v>
      </c>
      <c r="P36" s="274">
        <v>0</v>
      </c>
      <c r="Q36" s="274">
        <v>50000</v>
      </c>
      <c r="R36" s="275">
        <v>0</v>
      </c>
      <c r="S36" s="275"/>
      <c r="T36" s="272"/>
      <c r="U36" s="276">
        <v>40693.13</v>
      </c>
      <c r="V36" s="261">
        <f t="shared" si="0"/>
        <v>40693.13</v>
      </c>
      <c r="W36" s="316">
        <f>+V36/M36</f>
        <v>0.8138626</v>
      </c>
      <c r="X36" s="124"/>
    </row>
    <row r="37" spans="1:23" ht="12.75">
      <c r="A37" s="204"/>
      <c r="B37" s="171"/>
      <c r="C37" s="171"/>
      <c r="D37" s="171"/>
      <c r="E37" s="171"/>
      <c r="F37" s="171"/>
      <c r="G37" s="171"/>
      <c r="H37" s="171"/>
      <c r="I37" s="205" t="s">
        <v>197</v>
      </c>
      <c r="J37" s="206" t="s">
        <v>198</v>
      </c>
      <c r="K37" s="207" t="s">
        <v>179</v>
      </c>
      <c r="L37" s="273">
        <v>1250000</v>
      </c>
      <c r="M37" s="273">
        <v>542034</v>
      </c>
      <c r="N37" s="274">
        <v>0</v>
      </c>
      <c r="O37" s="274">
        <v>0</v>
      </c>
      <c r="P37" s="274">
        <v>0</v>
      </c>
      <c r="Q37" s="274">
        <v>542034</v>
      </c>
      <c r="R37" s="267">
        <v>0</v>
      </c>
      <c r="S37" s="275"/>
      <c r="T37" s="272"/>
      <c r="U37" s="276">
        <v>289910</v>
      </c>
      <c r="V37" s="261">
        <f t="shared" si="0"/>
        <v>289910</v>
      </c>
      <c r="W37" s="263">
        <f>+V37/M37</f>
        <v>0.5348557470564577</v>
      </c>
    </row>
    <row r="38" spans="1:23" ht="25.5">
      <c r="A38" s="204"/>
      <c r="B38" s="171"/>
      <c r="C38" s="171"/>
      <c r="D38" s="171"/>
      <c r="E38" s="171"/>
      <c r="F38" s="171"/>
      <c r="G38" s="172"/>
      <c r="H38" s="172"/>
      <c r="I38" s="212" t="s">
        <v>199</v>
      </c>
      <c r="J38" s="213" t="s">
        <v>200</v>
      </c>
      <c r="K38" s="207"/>
      <c r="L38" s="273"/>
      <c r="M38" s="273"/>
      <c r="N38" s="274"/>
      <c r="O38" s="274"/>
      <c r="P38" s="274"/>
      <c r="Q38" s="274"/>
      <c r="R38" s="275"/>
      <c r="S38" s="275"/>
      <c r="T38" s="272"/>
      <c r="U38" s="276"/>
      <c r="V38" s="211"/>
      <c r="W38" s="270"/>
    </row>
    <row r="39" spans="1:24" ht="25.5">
      <c r="A39" s="204"/>
      <c r="B39" s="171"/>
      <c r="C39" s="171"/>
      <c r="D39" s="171"/>
      <c r="E39" s="171"/>
      <c r="F39" s="171"/>
      <c r="G39" s="172"/>
      <c r="H39" s="172"/>
      <c r="I39" s="212" t="s">
        <v>171</v>
      </c>
      <c r="J39" s="206" t="s">
        <v>201</v>
      </c>
      <c r="K39" s="207" t="s">
        <v>202</v>
      </c>
      <c r="L39" s="273">
        <v>3920000</v>
      </c>
      <c r="M39" s="273">
        <v>2000000</v>
      </c>
      <c r="N39" s="274"/>
      <c r="O39" s="274">
        <v>100000</v>
      </c>
      <c r="P39" s="274">
        <v>0</v>
      </c>
      <c r="Q39" s="274">
        <v>1900000</v>
      </c>
      <c r="R39" s="275">
        <v>0</v>
      </c>
      <c r="S39" s="275">
        <v>33524</v>
      </c>
      <c r="T39" s="272"/>
      <c r="U39" s="276">
        <v>1663773.76</v>
      </c>
      <c r="V39" s="261">
        <f t="shared" si="0"/>
        <v>1697297.76</v>
      </c>
      <c r="W39" s="316">
        <f>+V39/M39</f>
        <v>0.84864888</v>
      </c>
      <c r="X39" s="124"/>
    </row>
    <row r="40" spans="1:23" ht="25.5">
      <c r="A40" s="204"/>
      <c r="B40" s="171"/>
      <c r="C40" s="171"/>
      <c r="D40" s="171"/>
      <c r="E40" s="171"/>
      <c r="F40" s="171"/>
      <c r="G40" s="171"/>
      <c r="H40" s="171"/>
      <c r="I40" s="205" t="s">
        <v>174</v>
      </c>
      <c r="J40" s="206" t="s">
        <v>203</v>
      </c>
      <c r="K40" s="207" t="s">
        <v>204</v>
      </c>
      <c r="L40" s="273">
        <v>500000</v>
      </c>
      <c r="M40" s="273">
        <v>0</v>
      </c>
      <c r="N40" s="274">
        <v>0</v>
      </c>
      <c r="O40" s="274">
        <v>0</v>
      </c>
      <c r="P40" s="274">
        <v>0</v>
      </c>
      <c r="Q40" s="274">
        <v>0</v>
      </c>
      <c r="R40" s="275">
        <v>0</v>
      </c>
      <c r="S40" s="275"/>
      <c r="T40" s="272"/>
      <c r="U40" s="276"/>
      <c r="V40" s="261">
        <f t="shared" si="0"/>
        <v>0</v>
      </c>
      <c r="W40" s="281"/>
    </row>
    <row r="41" spans="1:24" ht="38.25">
      <c r="A41" s="204"/>
      <c r="B41" s="171"/>
      <c r="C41" s="171"/>
      <c r="D41" s="171"/>
      <c r="E41" s="171"/>
      <c r="F41" s="171"/>
      <c r="G41" s="171"/>
      <c r="H41" s="171"/>
      <c r="I41" s="205" t="s">
        <v>160</v>
      </c>
      <c r="J41" s="206" t="s">
        <v>205</v>
      </c>
      <c r="K41" s="207" t="s">
        <v>206</v>
      </c>
      <c r="L41" s="273">
        <v>40000</v>
      </c>
      <c r="M41" s="273">
        <v>40000</v>
      </c>
      <c r="N41" s="274">
        <v>0</v>
      </c>
      <c r="O41" s="274">
        <v>40000</v>
      </c>
      <c r="P41" s="274">
        <v>0</v>
      </c>
      <c r="Q41" s="274">
        <v>0</v>
      </c>
      <c r="R41" s="275">
        <v>0</v>
      </c>
      <c r="S41" s="275">
        <v>40000</v>
      </c>
      <c r="T41" s="272"/>
      <c r="U41" s="276"/>
      <c r="V41" s="261">
        <f t="shared" si="0"/>
        <v>40000</v>
      </c>
      <c r="W41" s="317">
        <f>+V41/M41</f>
        <v>1</v>
      </c>
      <c r="X41" s="124"/>
    </row>
    <row r="42" spans="1:24" ht="25.5">
      <c r="A42" s="204"/>
      <c r="B42" s="171"/>
      <c r="C42" s="171"/>
      <c r="D42" s="171"/>
      <c r="E42" s="171"/>
      <c r="F42" s="171"/>
      <c r="G42" s="171"/>
      <c r="H42" s="171"/>
      <c r="I42" s="205" t="s">
        <v>189</v>
      </c>
      <c r="J42" s="206" t="s">
        <v>92</v>
      </c>
      <c r="K42" s="207" t="s">
        <v>207</v>
      </c>
      <c r="L42" s="273">
        <v>50000</v>
      </c>
      <c r="M42" s="273">
        <v>25000</v>
      </c>
      <c r="N42" s="274">
        <v>0</v>
      </c>
      <c r="O42" s="274">
        <v>0</v>
      </c>
      <c r="P42" s="274">
        <v>10000</v>
      </c>
      <c r="Q42" s="274">
        <v>25000</v>
      </c>
      <c r="R42" s="275">
        <v>0</v>
      </c>
      <c r="S42" s="275">
        <v>10000</v>
      </c>
      <c r="T42" s="272"/>
      <c r="U42" s="276">
        <v>15000</v>
      </c>
      <c r="V42" s="261">
        <f t="shared" si="0"/>
        <v>25000</v>
      </c>
      <c r="W42" s="317">
        <f>+V42/M42</f>
        <v>1</v>
      </c>
      <c r="X42" s="124"/>
    </row>
    <row r="43" spans="1:24" ht="38.25">
      <c r="A43" s="204"/>
      <c r="B43" s="171"/>
      <c r="C43" s="171"/>
      <c r="D43" s="171"/>
      <c r="E43" s="171"/>
      <c r="F43" s="171"/>
      <c r="G43" s="171"/>
      <c r="H43" s="171"/>
      <c r="I43" s="205" t="s">
        <v>190</v>
      </c>
      <c r="J43" s="206" t="s">
        <v>93</v>
      </c>
      <c r="K43" s="207" t="s">
        <v>204</v>
      </c>
      <c r="L43" s="273">
        <v>200000</v>
      </c>
      <c r="M43" s="273">
        <v>0</v>
      </c>
      <c r="N43" s="274">
        <v>0</v>
      </c>
      <c r="O43" s="274">
        <v>0</v>
      </c>
      <c r="P43" s="274"/>
      <c r="Q43" s="274">
        <v>0</v>
      </c>
      <c r="R43" s="275">
        <v>0</v>
      </c>
      <c r="S43" s="275"/>
      <c r="T43" s="272"/>
      <c r="U43" s="276"/>
      <c r="V43" s="261">
        <f t="shared" si="0"/>
        <v>0</v>
      </c>
      <c r="W43" s="317" t="e">
        <f>+V43/M43</f>
        <v>#DIV/0!</v>
      </c>
      <c r="X43" s="124"/>
    </row>
    <row r="44" spans="1:24" ht="12.75">
      <c r="A44" s="204"/>
      <c r="B44" s="171"/>
      <c r="C44" s="171"/>
      <c r="D44" s="171"/>
      <c r="E44" s="171"/>
      <c r="F44" s="171"/>
      <c r="G44" s="172"/>
      <c r="H44" s="172"/>
      <c r="I44" s="205" t="s">
        <v>208</v>
      </c>
      <c r="J44" s="213" t="s">
        <v>209</v>
      </c>
      <c r="K44" s="207"/>
      <c r="L44" s="273"/>
      <c r="M44" s="273"/>
      <c r="N44" s="274"/>
      <c r="O44" s="274"/>
      <c r="P44" s="274"/>
      <c r="Q44" s="274"/>
      <c r="R44" s="275"/>
      <c r="S44" s="275"/>
      <c r="T44" s="272"/>
      <c r="U44" s="276"/>
      <c r="V44" s="261">
        <f t="shared" si="0"/>
        <v>0</v>
      </c>
      <c r="W44" s="317"/>
      <c r="X44" s="124"/>
    </row>
    <row r="45" spans="1:24" ht="12.75">
      <c r="A45" s="204"/>
      <c r="B45" s="171"/>
      <c r="C45" s="171"/>
      <c r="D45" s="171"/>
      <c r="E45" s="171"/>
      <c r="F45" s="171"/>
      <c r="G45" s="172"/>
      <c r="H45" s="172"/>
      <c r="I45" s="205" t="s">
        <v>171</v>
      </c>
      <c r="J45" s="206" t="s">
        <v>210</v>
      </c>
      <c r="K45" s="207" t="s">
        <v>179</v>
      </c>
      <c r="L45" s="273">
        <v>70000</v>
      </c>
      <c r="M45" s="273">
        <v>75000</v>
      </c>
      <c r="N45" s="274">
        <v>0</v>
      </c>
      <c r="O45" s="274">
        <v>0</v>
      </c>
      <c r="P45" s="274">
        <v>0</v>
      </c>
      <c r="Q45" s="274">
        <v>75000</v>
      </c>
      <c r="R45" s="275">
        <v>0</v>
      </c>
      <c r="S45" s="275"/>
      <c r="T45" s="272"/>
      <c r="U45" s="276">
        <v>74240</v>
      </c>
      <c r="V45" s="261">
        <f t="shared" si="0"/>
        <v>74240</v>
      </c>
      <c r="W45" s="317">
        <f>+V45/M45</f>
        <v>0.9898666666666667</v>
      </c>
      <c r="X45" s="124"/>
    </row>
    <row r="46" spans="1:24" ht="12.75">
      <c r="A46" s="204"/>
      <c r="B46" s="171"/>
      <c r="C46" s="171"/>
      <c r="D46" s="171"/>
      <c r="E46" s="171"/>
      <c r="F46" s="171"/>
      <c r="G46" s="172"/>
      <c r="H46" s="172"/>
      <c r="I46" s="205" t="s">
        <v>174</v>
      </c>
      <c r="J46" s="206" t="s">
        <v>211</v>
      </c>
      <c r="K46" s="207" t="s">
        <v>173</v>
      </c>
      <c r="L46" s="273">
        <v>400000</v>
      </c>
      <c r="M46" s="273">
        <v>0</v>
      </c>
      <c r="N46" s="274">
        <v>0</v>
      </c>
      <c r="O46" s="274">
        <v>0</v>
      </c>
      <c r="P46" s="274">
        <v>0</v>
      </c>
      <c r="Q46" s="274">
        <v>0</v>
      </c>
      <c r="R46" s="275">
        <v>0</v>
      </c>
      <c r="S46" s="275"/>
      <c r="T46" s="272"/>
      <c r="U46" s="276"/>
      <c r="V46" s="261">
        <f t="shared" si="0"/>
        <v>0</v>
      </c>
      <c r="W46" s="317"/>
      <c r="X46" s="124"/>
    </row>
    <row r="47" spans="1:23" ht="12.75">
      <c r="A47" s="204"/>
      <c r="B47" s="171"/>
      <c r="C47" s="171"/>
      <c r="D47" s="171"/>
      <c r="E47" s="171"/>
      <c r="F47" s="171"/>
      <c r="G47" s="172"/>
      <c r="H47" s="172"/>
      <c r="I47" s="205" t="s">
        <v>160</v>
      </c>
      <c r="J47" s="206" t="s">
        <v>94</v>
      </c>
      <c r="K47" s="207" t="s">
        <v>207</v>
      </c>
      <c r="L47" s="273">
        <v>70000</v>
      </c>
      <c r="M47" s="273">
        <v>42000</v>
      </c>
      <c r="N47" s="274">
        <v>0</v>
      </c>
      <c r="O47" s="274">
        <v>0</v>
      </c>
      <c r="P47" s="274">
        <v>0</v>
      </c>
      <c r="Q47" s="274">
        <v>42000</v>
      </c>
      <c r="R47" s="275">
        <v>0</v>
      </c>
      <c r="S47" s="275"/>
      <c r="T47" s="272"/>
      <c r="U47" s="276">
        <v>41586</v>
      </c>
      <c r="V47" s="261">
        <f t="shared" si="0"/>
        <v>41586</v>
      </c>
      <c r="W47" s="262">
        <f>+V47/M47</f>
        <v>0.9901428571428571</v>
      </c>
    </row>
    <row r="48" spans="1:23" ht="25.5">
      <c r="A48" s="204"/>
      <c r="B48" s="171"/>
      <c r="C48" s="171"/>
      <c r="D48" s="171"/>
      <c r="E48" s="171"/>
      <c r="F48" s="171"/>
      <c r="G48" s="172"/>
      <c r="H48" s="172"/>
      <c r="I48" s="205" t="s">
        <v>212</v>
      </c>
      <c r="J48" s="213" t="s">
        <v>213</v>
      </c>
      <c r="K48" s="207"/>
      <c r="L48" s="273"/>
      <c r="M48" s="273"/>
      <c r="N48" s="274"/>
      <c r="O48" s="274"/>
      <c r="P48" s="274"/>
      <c r="Q48" s="274"/>
      <c r="R48" s="275"/>
      <c r="S48" s="275"/>
      <c r="T48" s="272"/>
      <c r="U48" s="276"/>
      <c r="V48" s="277"/>
      <c r="W48" s="270"/>
    </row>
    <row r="49" spans="1:23" ht="25.5">
      <c r="A49" s="204"/>
      <c r="B49" s="171"/>
      <c r="C49" s="171"/>
      <c r="D49" s="171"/>
      <c r="E49" s="171"/>
      <c r="F49" s="171"/>
      <c r="G49" s="172"/>
      <c r="H49" s="172"/>
      <c r="I49" s="205" t="s">
        <v>171</v>
      </c>
      <c r="J49" s="206" t="s">
        <v>214</v>
      </c>
      <c r="K49" s="207" t="s">
        <v>186</v>
      </c>
      <c r="L49" s="273"/>
      <c r="M49" s="273"/>
      <c r="N49" s="274">
        <v>0</v>
      </c>
      <c r="O49" s="274">
        <v>0</v>
      </c>
      <c r="P49" s="274">
        <v>0</v>
      </c>
      <c r="Q49" s="274">
        <v>0</v>
      </c>
      <c r="R49" s="275"/>
      <c r="S49" s="275"/>
      <c r="T49" s="272"/>
      <c r="U49" s="276"/>
      <c r="V49" s="211"/>
      <c r="W49" s="270"/>
    </row>
    <row r="50" spans="1:23" ht="38.25">
      <c r="A50" s="204"/>
      <c r="B50" s="171"/>
      <c r="C50" s="171"/>
      <c r="D50" s="171"/>
      <c r="E50" s="171"/>
      <c r="F50" s="171"/>
      <c r="G50" s="172"/>
      <c r="H50" s="172"/>
      <c r="I50" s="205" t="s">
        <v>174</v>
      </c>
      <c r="J50" s="206" t="s">
        <v>215</v>
      </c>
      <c r="K50" s="207" t="s">
        <v>186</v>
      </c>
      <c r="L50" s="273"/>
      <c r="M50" s="273"/>
      <c r="N50" s="274">
        <v>0</v>
      </c>
      <c r="O50" s="274">
        <v>0</v>
      </c>
      <c r="P50" s="274">
        <v>0</v>
      </c>
      <c r="Q50" s="274"/>
      <c r="R50" s="275"/>
      <c r="S50" s="275"/>
      <c r="T50" s="272"/>
      <c r="U50" s="276"/>
      <c r="V50" s="211"/>
      <c r="W50" s="270"/>
    </row>
    <row r="51" spans="1:23" ht="26.25" thickBot="1">
      <c r="A51" s="216"/>
      <c r="B51" s="217"/>
      <c r="C51" s="217"/>
      <c r="D51" s="217"/>
      <c r="E51" s="217"/>
      <c r="F51" s="217"/>
      <c r="G51" s="217"/>
      <c r="H51" s="217"/>
      <c r="I51" s="218" t="s">
        <v>191</v>
      </c>
      <c r="J51" s="219" t="s">
        <v>216</v>
      </c>
      <c r="K51" s="220" t="s">
        <v>217</v>
      </c>
      <c r="L51" s="278"/>
      <c r="M51" s="273"/>
      <c r="N51" s="279">
        <v>0</v>
      </c>
      <c r="O51" s="274">
        <v>0</v>
      </c>
      <c r="P51" s="274">
        <v>0</v>
      </c>
      <c r="Q51" s="274">
        <v>0</v>
      </c>
      <c r="R51" s="280"/>
      <c r="S51" s="280"/>
      <c r="T51" s="279"/>
      <c r="U51" s="276"/>
      <c r="V51" s="211"/>
      <c r="W51" s="281"/>
    </row>
    <row r="52" spans="1:23" ht="13.5" thickTop="1">
      <c r="A52" s="282"/>
      <c r="B52" s="282"/>
      <c r="C52" s="282"/>
      <c r="D52" s="282"/>
      <c r="E52" s="282"/>
      <c r="F52" s="282"/>
      <c r="G52" s="282"/>
      <c r="H52" s="282"/>
      <c r="I52" s="283"/>
      <c r="J52" s="284"/>
      <c r="K52" s="285"/>
      <c r="L52" s="286">
        <f>SUM(L11:L51)</f>
        <v>16253608</v>
      </c>
      <c r="M52" s="287">
        <f>SUM(M11:M51)</f>
        <v>9627372.14</v>
      </c>
      <c r="N52" s="286" t="s">
        <v>96</v>
      </c>
      <c r="O52" s="287" t="s">
        <v>96</v>
      </c>
      <c r="P52" s="287" t="s">
        <v>96</v>
      </c>
      <c r="Q52" s="287"/>
      <c r="R52" s="235"/>
      <c r="S52" s="235"/>
      <c r="T52" s="234"/>
      <c r="U52" s="288"/>
      <c r="V52" s="289"/>
      <c r="W52" s="290"/>
    </row>
    <row r="53" ht="12.75">
      <c r="V53" s="227"/>
    </row>
  </sheetData>
  <sheetProtection/>
  <mergeCells count="18">
    <mergeCell ref="A8:I9"/>
    <mergeCell ref="J8:J10"/>
    <mergeCell ref="K8:K10"/>
    <mergeCell ref="L8:W8"/>
    <mergeCell ref="L9:L10"/>
    <mergeCell ref="M9:M10"/>
    <mergeCell ref="N9:Q9"/>
    <mergeCell ref="R9:U9"/>
    <mergeCell ref="V9:V10"/>
    <mergeCell ref="W9:W10"/>
    <mergeCell ref="A7:I7"/>
    <mergeCell ref="N7:O7"/>
    <mergeCell ref="V1:W1"/>
    <mergeCell ref="A2:W2"/>
    <mergeCell ref="A4:W4"/>
    <mergeCell ref="K5:L5"/>
    <mergeCell ref="U5:W5"/>
    <mergeCell ref="A6:J6"/>
  </mergeCells>
  <printOptions/>
  <pageMargins left="0.5118110236220472" right="0.5118110236220472" top="0" bottom="0" header="0.31496062992125984" footer="0.31496062992125984"/>
  <pageSetup horizontalDpi="600" verticalDpi="600" orientation="landscape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1">
      <selection activeCell="C42" sqref="C42"/>
    </sheetView>
  </sheetViews>
  <sheetFormatPr defaultColWidth="11.421875" defaultRowHeight="12.75"/>
  <cols>
    <col min="1" max="1" width="12.421875" style="66" customWidth="1"/>
    <col min="2" max="2" width="54.57421875" style="65" customWidth="1"/>
    <col min="3" max="3" width="17.57421875" style="320" customWidth="1"/>
    <col min="4" max="4" width="20.140625" style="65" bestFit="1" customWidth="1"/>
    <col min="5" max="5" width="10.8515625" style="65" customWidth="1"/>
    <col min="6" max="6" width="10.8515625" style="65" bestFit="1" customWidth="1"/>
    <col min="7" max="16384" width="11.421875" style="65" customWidth="1"/>
  </cols>
  <sheetData>
    <row r="1" ht="11.25">
      <c r="A1" s="64"/>
    </row>
    <row r="2" ht="11.25">
      <c r="A2" s="64"/>
    </row>
    <row r="3" ht="11.25">
      <c r="A3" s="64"/>
    </row>
    <row r="4" ht="11.25">
      <c r="A4" s="64"/>
    </row>
    <row r="5" ht="11.25">
      <c r="A5" s="64"/>
    </row>
    <row r="6" ht="11.25">
      <c r="A6" s="64"/>
    </row>
    <row r="7" spans="1:6" ht="11.25">
      <c r="A7" s="401" t="s">
        <v>261</v>
      </c>
      <c r="B7" s="401"/>
      <c r="C7" s="401"/>
      <c r="D7" s="401"/>
      <c r="E7" s="401"/>
      <c r="F7" s="401"/>
    </row>
    <row r="8" ht="12" thickBot="1"/>
    <row r="9" spans="1:6" ht="12" thickTop="1">
      <c r="A9" s="404" t="s">
        <v>258</v>
      </c>
      <c r="B9" s="406" t="s">
        <v>11</v>
      </c>
      <c r="C9" s="408" t="s">
        <v>12</v>
      </c>
      <c r="D9" s="408" t="s">
        <v>41</v>
      </c>
      <c r="E9" s="410" t="s">
        <v>259</v>
      </c>
      <c r="F9" s="408" t="s">
        <v>260</v>
      </c>
    </row>
    <row r="10" spans="1:6" ht="12" thickBot="1">
      <c r="A10" s="405"/>
      <c r="B10" s="407"/>
      <c r="C10" s="409"/>
      <c r="D10" s="409"/>
      <c r="E10" s="411"/>
      <c r="F10" s="449"/>
    </row>
    <row r="11" spans="1:7" ht="12.75" thickBot="1" thickTop="1">
      <c r="A11" s="67"/>
      <c r="B11" s="68" t="s">
        <v>44</v>
      </c>
      <c r="C11" s="318"/>
      <c r="D11" s="69"/>
      <c r="E11" s="104">
        <f>SUM(E12:E18)</f>
        <v>17105.739999999998</v>
      </c>
      <c r="F11" s="104">
        <f>SUM(F12:F18)</f>
        <v>84959.81</v>
      </c>
      <c r="G11" s="84"/>
    </row>
    <row r="12" spans="1:6" ht="12.75" customHeight="1" thickTop="1">
      <c r="A12" s="71">
        <v>21101</v>
      </c>
      <c r="B12" s="85" t="s">
        <v>76</v>
      </c>
      <c r="C12" s="321">
        <v>49000</v>
      </c>
      <c r="D12" s="321">
        <v>63771.34</v>
      </c>
      <c r="E12" s="76">
        <f>D12-C12</f>
        <v>14771.339999999997</v>
      </c>
      <c r="F12" s="76"/>
    </row>
    <row r="13" spans="1:6" ht="12.75" customHeight="1">
      <c r="A13" s="74">
        <v>21102</v>
      </c>
      <c r="B13" s="86" t="s">
        <v>77</v>
      </c>
      <c r="C13" s="77">
        <v>49000</v>
      </c>
      <c r="D13" s="77">
        <v>7240.19</v>
      </c>
      <c r="E13" s="76"/>
      <c r="F13" s="76">
        <f>C13-D13</f>
        <v>41759.81</v>
      </c>
    </row>
    <row r="14" spans="1:6" ht="12.75" customHeight="1">
      <c r="A14" s="74">
        <v>21501</v>
      </c>
      <c r="B14" s="86" t="s">
        <v>128</v>
      </c>
      <c r="C14" s="77"/>
      <c r="D14" s="77">
        <v>2334.4</v>
      </c>
      <c r="E14" s="76">
        <v>2334.4</v>
      </c>
      <c r="F14" s="76"/>
    </row>
    <row r="15" spans="1:6" ht="12.75" customHeight="1">
      <c r="A15" s="74">
        <v>21701</v>
      </c>
      <c r="B15" s="86" t="s">
        <v>97</v>
      </c>
      <c r="C15" s="77">
        <v>6000</v>
      </c>
      <c r="D15" s="77">
        <v>0</v>
      </c>
      <c r="E15" s="76"/>
      <c r="F15" s="76">
        <v>6000</v>
      </c>
    </row>
    <row r="16" spans="1:6" ht="12.75" customHeight="1">
      <c r="A16" s="80">
        <v>22101</v>
      </c>
      <c r="B16" s="73" t="s">
        <v>78</v>
      </c>
      <c r="C16" s="76">
        <v>19000</v>
      </c>
      <c r="D16" s="76"/>
      <c r="E16" s="76"/>
      <c r="F16" s="76">
        <v>19000</v>
      </c>
    </row>
    <row r="17" spans="1:6" ht="12.75" customHeight="1">
      <c r="A17" s="80">
        <v>24801</v>
      </c>
      <c r="B17" s="73" t="s">
        <v>100</v>
      </c>
      <c r="C17" s="76">
        <v>3200</v>
      </c>
      <c r="D17" s="76">
        <v>0</v>
      </c>
      <c r="E17" s="76"/>
      <c r="F17" s="76">
        <v>3200</v>
      </c>
    </row>
    <row r="18" spans="1:6" ht="12.75" customHeight="1">
      <c r="A18" s="80">
        <v>26101</v>
      </c>
      <c r="B18" s="73" t="s">
        <v>80</v>
      </c>
      <c r="C18" s="76">
        <v>40000</v>
      </c>
      <c r="D18" s="76">
        <v>25000</v>
      </c>
      <c r="E18" s="76"/>
      <c r="F18" s="76">
        <v>15000</v>
      </c>
    </row>
    <row r="19" spans="1:6" ht="12.75" customHeight="1">
      <c r="A19" s="80">
        <v>29201</v>
      </c>
      <c r="B19" s="73" t="s">
        <v>95</v>
      </c>
      <c r="C19" s="76">
        <v>2000</v>
      </c>
      <c r="D19" s="76">
        <v>120</v>
      </c>
      <c r="E19" s="76"/>
      <c r="F19" s="76">
        <f>C19-D19</f>
        <v>1880</v>
      </c>
    </row>
    <row r="20" spans="1:6" ht="12.75" customHeight="1" thickBot="1">
      <c r="A20" s="80">
        <v>29401</v>
      </c>
      <c r="B20" s="73" t="s">
        <v>101</v>
      </c>
      <c r="C20" s="76">
        <v>15000</v>
      </c>
      <c r="D20" s="76">
        <v>430</v>
      </c>
      <c r="E20" s="76"/>
      <c r="F20" s="76">
        <f>C20-D20</f>
        <v>14570</v>
      </c>
    </row>
    <row r="21" spans="1:7" ht="12.75" thickBot="1" thickTop="1">
      <c r="A21" s="67"/>
      <c r="B21" s="68" t="s">
        <v>45</v>
      </c>
      <c r="C21" s="318"/>
      <c r="D21" s="69"/>
      <c r="E21" s="69">
        <f>SUM(E22:E43)</f>
        <v>974500</v>
      </c>
      <c r="F21" s="69">
        <f>SUM(F22:F43)</f>
        <v>475695.33999999997</v>
      </c>
      <c r="G21" s="84"/>
    </row>
    <row r="22" spans="1:6" ht="12" thickTop="1">
      <c r="A22" s="80">
        <v>31501</v>
      </c>
      <c r="B22" s="73" t="s">
        <v>102</v>
      </c>
      <c r="C22" s="76">
        <v>12000</v>
      </c>
      <c r="D22" s="76">
        <v>23000</v>
      </c>
      <c r="E22" s="76">
        <f>D22-C22</f>
        <v>11000</v>
      </c>
      <c r="F22" s="76"/>
    </row>
    <row r="23" spans="1:6" ht="11.25">
      <c r="A23" s="80">
        <v>31801</v>
      </c>
      <c r="B23" s="73" t="s">
        <v>81</v>
      </c>
      <c r="C23" s="76">
        <v>5700</v>
      </c>
      <c r="D23" s="76">
        <v>7300</v>
      </c>
      <c r="E23" s="76">
        <f aca="true" t="shared" si="0" ref="E23:E43">D23-C23</f>
        <v>1600</v>
      </c>
      <c r="F23" s="76"/>
    </row>
    <row r="24" spans="1:6" ht="11.25">
      <c r="A24" s="80">
        <v>32201</v>
      </c>
      <c r="B24" s="73" t="s">
        <v>58</v>
      </c>
      <c r="C24" s="76">
        <v>230000</v>
      </c>
      <c r="D24" s="76">
        <v>37000</v>
      </c>
      <c r="E24" s="76"/>
      <c r="F24" s="76">
        <f aca="true" t="shared" si="1" ref="F24:F42">C24-D24</f>
        <v>193000</v>
      </c>
    </row>
    <row r="25" spans="1:6" ht="11.25">
      <c r="A25" s="80">
        <v>32301</v>
      </c>
      <c r="B25" s="73" t="s">
        <v>83</v>
      </c>
      <c r="C25" s="76">
        <v>31000</v>
      </c>
      <c r="D25" s="76">
        <v>19876</v>
      </c>
      <c r="E25" s="76"/>
      <c r="F25" s="76">
        <f t="shared" si="1"/>
        <v>11124</v>
      </c>
    </row>
    <row r="26" spans="1:6" ht="11.25">
      <c r="A26" s="80">
        <v>32501</v>
      </c>
      <c r="B26" s="73" t="s">
        <v>103</v>
      </c>
      <c r="C26" s="76">
        <v>7500</v>
      </c>
      <c r="D26" s="76">
        <v>2600</v>
      </c>
      <c r="E26" s="76"/>
      <c r="F26" s="76">
        <f t="shared" si="1"/>
        <v>4900</v>
      </c>
    </row>
    <row r="27" spans="1:6" ht="11.25">
      <c r="A27" s="80">
        <v>32701</v>
      </c>
      <c r="B27" s="73" t="s">
        <v>104</v>
      </c>
      <c r="C27" s="76">
        <v>20000</v>
      </c>
      <c r="D27" s="76">
        <v>34000</v>
      </c>
      <c r="E27" s="76">
        <f t="shared" si="0"/>
        <v>14000</v>
      </c>
      <c r="F27" s="76"/>
    </row>
    <row r="28" spans="1:6" ht="11.25">
      <c r="A28" s="80">
        <v>33101</v>
      </c>
      <c r="B28" s="73" t="s">
        <v>129</v>
      </c>
      <c r="C28" s="76"/>
      <c r="D28" s="76">
        <v>230000</v>
      </c>
      <c r="E28" s="76">
        <f t="shared" si="0"/>
        <v>230000</v>
      </c>
      <c r="F28" s="76"/>
    </row>
    <row r="29" spans="1:6" ht="11.25">
      <c r="A29" s="80">
        <v>33302</v>
      </c>
      <c r="B29" s="73" t="s">
        <v>67</v>
      </c>
      <c r="C29" s="76">
        <v>854000</v>
      </c>
      <c r="D29" s="76">
        <v>1052000</v>
      </c>
      <c r="E29" s="76">
        <f t="shared" si="0"/>
        <v>198000</v>
      </c>
      <c r="F29" s="76"/>
    </row>
    <row r="30" spans="1:6" ht="11.25">
      <c r="A30" s="80">
        <v>33603</v>
      </c>
      <c r="B30" s="73" t="s">
        <v>109</v>
      </c>
      <c r="C30" s="76">
        <v>75000</v>
      </c>
      <c r="D30" s="76">
        <v>186000</v>
      </c>
      <c r="E30" s="76">
        <f t="shared" si="0"/>
        <v>111000</v>
      </c>
      <c r="F30" s="76"/>
    </row>
    <row r="31" spans="1:6" ht="11.25">
      <c r="A31" s="80">
        <v>35101</v>
      </c>
      <c r="B31" s="73" t="s">
        <v>230</v>
      </c>
      <c r="C31" s="76"/>
      <c r="D31" s="76">
        <v>350000</v>
      </c>
      <c r="E31" s="76">
        <f t="shared" si="0"/>
        <v>350000</v>
      </c>
      <c r="F31" s="76"/>
    </row>
    <row r="32" spans="1:6" ht="11.25">
      <c r="A32" s="80">
        <v>35201</v>
      </c>
      <c r="B32" s="73" t="s">
        <v>84</v>
      </c>
      <c r="C32" s="76">
        <v>2400</v>
      </c>
      <c r="D32" s="76">
        <v>8400</v>
      </c>
      <c r="E32" s="76">
        <f t="shared" si="0"/>
        <v>6000</v>
      </c>
      <c r="F32" s="76"/>
    </row>
    <row r="33" spans="1:6" ht="11.25">
      <c r="A33" s="80">
        <v>35302</v>
      </c>
      <c r="B33" s="73" t="s">
        <v>106</v>
      </c>
      <c r="C33" s="76">
        <v>7500</v>
      </c>
      <c r="D33" s="76">
        <v>2000</v>
      </c>
      <c r="E33" s="76"/>
      <c r="F33" s="76">
        <f t="shared" si="1"/>
        <v>5500</v>
      </c>
    </row>
    <row r="34" spans="1:6" ht="11.25">
      <c r="A34" s="80">
        <v>35501</v>
      </c>
      <c r="B34" s="73" t="s">
        <v>85</v>
      </c>
      <c r="C34" s="76">
        <v>16500</v>
      </c>
      <c r="D34" s="76">
        <v>13100</v>
      </c>
      <c r="E34" s="76"/>
      <c r="F34" s="76">
        <f t="shared" si="1"/>
        <v>3400</v>
      </c>
    </row>
    <row r="35" spans="1:6" ht="11.25">
      <c r="A35" s="80">
        <v>36101</v>
      </c>
      <c r="B35" s="73" t="s">
        <v>107</v>
      </c>
      <c r="C35" s="76">
        <v>109900</v>
      </c>
      <c r="D35" s="76">
        <v>62000</v>
      </c>
      <c r="E35" s="76"/>
      <c r="F35" s="76">
        <f t="shared" si="1"/>
        <v>47900</v>
      </c>
    </row>
    <row r="36" spans="1:6" ht="11.25">
      <c r="A36" s="80">
        <v>37201</v>
      </c>
      <c r="B36" s="73" t="s">
        <v>61</v>
      </c>
      <c r="C36" s="76">
        <v>24000</v>
      </c>
      <c r="D36" s="76">
        <v>6600</v>
      </c>
      <c r="E36" s="76"/>
      <c r="F36" s="76">
        <f t="shared" si="1"/>
        <v>17400</v>
      </c>
    </row>
    <row r="37" spans="1:6" ht="11.25">
      <c r="A37" s="80">
        <v>37501</v>
      </c>
      <c r="B37" s="73" t="s">
        <v>62</v>
      </c>
      <c r="C37" s="76">
        <v>150000</v>
      </c>
      <c r="D37" s="76">
        <v>93000</v>
      </c>
      <c r="E37" s="76"/>
      <c r="F37" s="76">
        <f t="shared" si="1"/>
        <v>57000</v>
      </c>
    </row>
    <row r="38" spans="1:6" ht="11.25">
      <c r="A38" s="80">
        <v>37502</v>
      </c>
      <c r="B38" s="73" t="s">
        <v>63</v>
      </c>
      <c r="C38" s="76">
        <v>47900</v>
      </c>
      <c r="D38" s="76">
        <v>33128.66</v>
      </c>
      <c r="E38" s="76"/>
      <c r="F38" s="76">
        <f t="shared" si="1"/>
        <v>14771.339999999997</v>
      </c>
    </row>
    <row r="39" spans="1:6" ht="11.25">
      <c r="A39" s="80">
        <v>37601</v>
      </c>
      <c r="B39" s="73" t="s">
        <v>108</v>
      </c>
      <c r="C39" s="76">
        <v>45000</v>
      </c>
      <c r="D39" s="76">
        <v>0</v>
      </c>
      <c r="E39" s="76"/>
      <c r="F39" s="76">
        <f t="shared" si="1"/>
        <v>45000</v>
      </c>
    </row>
    <row r="40" spans="1:6" ht="11.25">
      <c r="A40" s="80">
        <v>37901</v>
      </c>
      <c r="B40" s="73" t="s">
        <v>87</v>
      </c>
      <c r="C40" s="76">
        <v>3100</v>
      </c>
      <c r="D40" s="76">
        <v>7000</v>
      </c>
      <c r="E40" s="76">
        <f t="shared" si="0"/>
        <v>3900</v>
      </c>
      <c r="F40" s="76"/>
    </row>
    <row r="41" spans="1:6" ht="11.25">
      <c r="A41" s="80">
        <v>38101</v>
      </c>
      <c r="B41" s="73" t="s">
        <v>130</v>
      </c>
      <c r="C41" s="76"/>
      <c r="D41" s="76">
        <v>27000</v>
      </c>
      <c r="E41" s="76">
        <f t="shared" si="0"/>
        <v>27000</v>
      </c>
      <c r="F41" s="76"/>
    </row>
    <row r="42" spans="1:6" ht="11.25">
      <c r="A42" s="80">
        <v>38301</v>
      </c>
      <c r="B42" s="73" t="s">
        <v>65</v>
      </c>
      <c r="C42" s="76">
        <v>160700</v>
      </c>
      <c r="D42" s="76">
        <v>85000</v>
      </c>
      <c r="E42" s="76"/>
      <c r="F42" s="76">
        <f t="shared" si="1"/>
        <v>75700</v>
      </c>
    </row>
    <row r="43" spans="1:6" ht="12" thickBot="1">
      <c r="A43" s="80">
        <v>38501</v>
      </c>
      <c r="B43" s="73" t="s">
        <v>66</v>
      </c>
      <c r="C43" s="76">
        <v>155000</v>
      </c>
      <c r="D43" s="76">
        <v>177000</v>
      </c>
      <c r="E43" s="76">
        <f t="shared" si="0"/>
        <v>22000</v>
      </c>
      <c r="F43" s="76"/>
    </row>
    <row r="44" spans="1:6" ht="12.75" thickBot="1" thickTop="1">
      <c r="A44" s="67"/>
      <c r="B44" s="68" t="s">
        <v>132</v>
      </c>
      <c r="C44" s="318">
        <f>SUM(C45:C45)</f>
        <v>0</v>
      </c>
      <c r="D44" s="69"/>
      <c r="E44" s="69">
        <v>10000</v>
      </c>
      <c r="F44" s="69"/>
    </row>
    <row r="45" spans="1:6" ht="12" thickTop="1">
      <c r="A45" s="80">
        <v>44401</v>
      </c>
      <c r="B45" s="73" t="s">
        <v>131</v>
      </c>
      <c r="C45" s="76" t="s">
        <v>96</v>
      </c>
      <c r="D45" s="76">
        <v>10000</v>
      </c>
      <c r="E45" s="76">
        <v>10000</v>
      </c>
      <c r="F45" s="76"/>
    </row>
    <row r="46" spans="1:6" ht="12" thickBot="1">
      <c r="A46" s="105"/>
      <c r="B46" s="106"/>
      <c r="C46" s="102"/>
      <c r="D46" s="106"/>
      <c r="E46" s="102"/>
      <c r="F46" s="102"/>
    </row>
    <row r="47" spans="1:6" ht="12.75" thickBot="1" thickTop="1">
      <c r="A47" s="67"/>
      <c r="B47" s="68" t="s">
        <v>46</v>
      </c>
      <c r="C47" s="318">
        <f>SUM(C48:C48)</f>
        <v>0</v>
      </c>
      <c r="D47" s="69">
        <f>SUM(D48:D48)</f>
        <v>0</v>
      </c>
      <c r="E47" s="69"/>
      <c r="F47" s="69">
        <v>350000</v>
      </c>
    </row>
    <row r="48" spans="1:6" ht="12" thickTop="1">
      <c r="A48" s="80">
        <v>51101</v>
      </c>
      <c r="B48" s="73" t="s">
        <v>231</v>
      </c>
      <c r="C48" s="76"/>
      <c r="D48" s="76">
        <v>0</v>
      </c>
      <c r="E48" s="76"/>
      <c r="F48" s="76">
        <v>350000</v>
      </c>
    </row>
    <row r="49" spans="1:6" ht="12" thickBot="1">
      <c r="A49" s="94"/>
      <c r="B49" s="95"/>
      <c r="C49" s="97"/>
      <c r="D49" s="96"/>
      <c r="E49" s="97"/>
      <c r="F49" s="97"/>
    </row>
    <row r="50" spans="1:6" ht="12.75" thickBot="1" thickTop="1">
      <c r="A50" s="67"/>
      <c r="B50" s="68" t="s">
        <v>47</v>
      </c>
      <c r="C50" s="318"/>
      <c r="D50" s="69"/>
      <c r="E50" s="69">
        <f>SUM(E51:E70)</f>
        <v>5000</v>
      </c>
      <c r="F50" s="69">
        <f>SUM(F51:F70)</f>
        <v>7930966</v>
      </c>
    </row>
    <row r="51" spans="1:6" ht="23.25" thickTop="1">
      <c r="A51" s="80">
        <v>7302</v>
      </c>
      <c r="B51" s="73" t="s">
        <v>114</v>
      </c>
      <c r="C51" s="76">
        <v>100000</v>
      </c>
      <c r="D51" s="76">
        <v>0</v>
      </c>
      <c r="E51" s="76"/>
      <c r="F51" s="76">
        <f>C51-D51</f>
        <v>100000</v>
      </c>
    </row>
    <row r="52" spans="1:6" ht="11.25">
      <c r="A52" s="80">
        <v>7302</v>
      </c>
      <c r="B52" s="73" t="s">
        <v>115</v>
      </c>
      <c r="C52" s="76">
        <v>150000</v>
      </c>
      <c r="D52" s="76">
        <v>0</v>
      </c>
      <c r="E52" s="76"/>
      <c r="F52" s="76">
        <f aca="true" t="shared" si="2" ref="F52:F69">C52-D52</f>
        <v>150000</v>
      </c>
    </row>
    <row r="53" spans="1:6" ht="11.25">
      <c r="A53" s="80">
        <v>7302</v>
      </c>
      <c r="B53" s="73" t="s">
        <v>116</v>
      </c>
      <c r="C53" s="76">
        <v>1500000</v>
      </c>
      <c r="D53" s="76">
        <v>0</v>
      </c>
      <c r="E53" s="76"/>
      <c r="F53" s="76">
        <f t="shared" si="2"/>
        <v>1500000</v>
      </c>
    </row>
    <row r="54" spans="1:6" ht="11.25">
      <c r="A54" s="80">
        <v>7303</v>
      </c>
      <c r="B54" s="73" t="s">
        <v>117</v>
      </c>
      <c r="C54" s="76">
        <v>750000</v>
      </c>
      <c r="D54" s="76">
        <v>0</v>
      </c>
      <c r="E54" s="76"/>
      <c r="F54" s="76">
        <f t="shared" si="2"/>
        <v>750000</v>
      </c>
    </row>
    <row r="55" spans="1:6" ht="11.25">
      <c r="A55" s="80">
        <v>7303</v>
      </c>
      <c r="B55" s="73" t="s">
        <v>118</v>
      </c>
      <c r="C55" s="76">
        <v>100000</v>
      </c>
      <c r="D55" s="76">
        <v>0</v>
      </c>
      <c r="E55" s="76"/>
      <c r="F55" s="76">
        <f t="shared" si="2"/>
        <v>100000</v>
      </c>
    </row>
    <row r="56" spans="1:6" ht="22.5">
      <c r="A56" s="80">
        <v>7303</v>
      </c>
      <c r="B56" s="73" t="s">
        <v>119</v>
      </c>
      <c r="C56" s="76">
        <v>50000</v>
      </c>
      <c r="D56" s="76">
        <v>0</v>
      </c>
      <c r="E56" s="76"/>
      <c r="F56" s="76">
        <f t="shared" si="2"/>
        <v>50000</v>
      </c>
    </row>
    <row r="57" spans="1:6" ht="22.5">
      <c r="A57" s="80">
        <v>7303</v>
      </c>
      <c r="B57" s="73" t="s">
        <v>89</v>
      </c>
      <c r="C57" s="76">
        <v>10000</v>
      </c>
      <c r="D57" s="76">
        <v>0</v>
      </c>
      <c r="E57" s="76"/>
      <c r="F57" s="76">
        <f t="shared" si="2"/>
        <v>10000</v>
      </c>
    </row>
    <row r="58" spans="1:6" ht="11.25">
      <c r="A58" s="80">
        <v>7303</v>
      </c>
      <c r="B58" s="73" t="s">
        <v>90</v>
      </c>
      <c r="C58" s="76">
        <v>100000</v>
      </c>
      <c r="D58" s="76">
        <v>0</v>
      </c>
      <c r="E58" s="76"/>
      <c r="F58" s="76">
        <f t="shared" si="2"/>
        <v>100000</v>
      </c>
    </row>
    <row r="59" spans="1:6" ht="11.25">
      <c r="A59" s="80">
        <v>7303</v>
      </c>
      <c r="B59" s="73" t="s">
        <v>120</v>
      </c>
      <c r="C59" s="76">
        <v>40000</v>
      </c>
      <c r="D59" s="76">
        <v>0</v>
      </c>
      <c r="E59" s="76"/>
      <c r="F59" s="76">
        <f t="shared" si="2"/>
        <v>40000</v>
      </c>
    </row>
    <row r="60" spans="1:6" ht="22.5">
      <c r="A60" s="80">
        <v>7303</v>
      </c>
      <c r="B60" s="73" t="s">
        <v>91</v>
      </c>
      <c r="C60" s="76">
        <v>500000</v>
      </c>
      <c r="D60" s="76">
        <v>0</v>
      </c>
      <c r="E60" s="76"/>
      <c r="F60" s="76">
        <f t="shared" si="2"/>
        <v>500000</v>
      </c>
    </row>
    <row r="61" spans="1:6" ht="11.25">
      <c r="A61" s="80">
        <v>7303</v>
      </c>
      <c r="B61" s="73" t="s">
        <v>133</v>
      </c>
      <c r="C61" s="76">
        <v>900000</v>
      </c>
      <c r="D61" s="76">
        <v>50000</v>
      </c>
      <c r="E61" s="76"/>
      <c r="F61" s="76">
        <f>C61-D61</f>
        <v>850000</v>
      </c>
    </row>
    <row r="62" spans="1:6" ht="11.25">
      <c r="A62" s="80">
        <v>7303</v>
      </c>
      <c r="B62" s="73" t="s">
        <v>122</v>
      </c>
      <c r="C62" s="76">
        <v>1250000</v>
      </c>
      <c r="D62" s="76">
        <v>542034</v>
      </c>
      <c r="E62" s="76"/>
      <c r="F62" s="76">
        <f t="shared" si="2"/>
        <v>707966</v>
      </c>
    </row>
    <row r="63" spans="1:6" ht="22.5">
      <c r="A63" s="80">
        <v>7304</v>
      </c>
      <c r="B63" s="73" t="s">
        <v>123</v>
      </c>
      <c r="C63" s="76">
        <v>3920000</v>
      </c>
      <c r="D63" s="76">
        <v>2000000</v>
      </c>
      <c r="E63" s="76"/>
      <c r="F63" s="76">
        <f t="shared" si="2"/>
        <v>1920000</v>
      </c>
    </row>
    <row r="64" spans="1:6" ht="22.5">
      <c r="A64" s="80">
        <v>7304</v>
      </c>
      <c r="B64" s="73" t="s">
        <v>124</v>
      </c>
      <c r="C64" s="76">
        <v>500000</v>
      </c>
      <c r="D64" s="76">
        <v>0</v>
      </c>
      <c r="E64" s="76"/>
      <c r="F64" s="76">
        <f t="shared" si="2"/>
        <v>500000</v>
      </c>
    </row>
    <row r="65" spans="1:6" ht="22.5">
      <c r="A65" s="80">
        <v>7304</v>
      </c>
      <c r="B65" s="73" t="s">
        <v>92</v>
      </c>
      <c r="C65" s="76">
        <v>50000</v>
      </c>
      <c r="D65" s="76">
        <v>25000</v>
      </c>
      <c r="E65" s="76"/>
      <c r="F65" s="76">
        <f t="shared" si="2"/>
        <v>25000</v>
      </c>
    </row>
    <row r="66" spans="1:6" ht="33.75">
      <c r="A66" s="80">
        <v>7304</v>
      </c>
      <c r="B66" s="73" t="s">
        <v>93</v>
      </c>
      <c r="C66" s="76">
        <v>200000</v>
      </c>
      <c r="D66" s="76"/>
      <c r="E66" s="76"/>
      <c r="F66" s="76">
        <f t="shared" si="2"/>
        <v>200000</v>
      </c>
    </row>
    <row r="67" spans="1:6" ht="11.25">
      <c r="A67" s="80">
        <v>7305</v>
      </c>
      <c r="B67" s="73" t="s">
        <v>126</v>
      </c>
      <c r="C67" s="76">
        <v>70000</v>
      </c>
      <c r="D67" s="76">
        <v>75000</v>
      </c>
      <c r="E67" s="76">
        <f>D67-C67</f>
        <v>5000</v>
      </c>
      <c r="F67" s="76"/>
    </row>
    <row r="68" spans="1:6" ht="11.25">
      <c r="A68" s="80">
        <v>7305</v>
      </c>
      <c r="B68" s="73" t="s">
        <v>127</v>
      </c>
      <c r="C68" s="76">
        <v>400000</v>
      </c>
      <c r="D68" s="76">
        <v>0</v>
      </c>
      <c r="E68" s="76"/>
      <c r="F68" s="76">
        <f t="shared" si="2"/>
        <v>400000</v>
      </c>
    </row>
    <row r="69" spans="1:6" ht="11.25">
      <c r="A69" s="80">
        <v>7305</v>
      </c>
      <c r="B69" s="73" t="s">
        <v>94</v>
      </c>
      <c r="C69" s="76">
        <v>70000</v>
      </c>
      <c r="D69" s="76">
        <v>42000</v>
      </c>
      <c r="E69" s="76"/>
      <c r="F69" s="76">
        <f t="shared" si="2"/>
        <v>28000</v>
      </c>
    </row>
    <row r="70" spans="1:6" ht="12" thickBot="1">
      <c r="A70" s="94"/>
      <c r="B70" s="100"/>
      <c r="C70" s="97"/>
      <c r="D70" s="101"/>
      <c r="E70" s="101"/>
      <c r="F70" s="101"/>
    </row>
    <row r="71" ht="12" thickTop="1"/>
    <row r="72" spans="1:6" ht="11.25">
      <c r="A72" s="400"/>
      <c r="B72" s="400"/>
      <c r="C72" s="400"/>
      <c r="D72" s="400"/>
      <c r="E72" s="400"/>
      <c r="F72" s="400"/>
    </row>
  </sheetData>
  <sheetProtection/>
  <mergeCells count="8">
    <mergeCell ref="A72:F72"/>
    <mergeCell ref="F9:F10"/>
    <mergeCell ref="A7:F7"/>
    <mergeCell ref="A9:A10"/>
    <mergeCell ref="B9:B10"/>
    <mergeCell ref="C9:C10"/>
    <mergeCell ref="D9:D10"/>
    <mergeCell ref="E9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Ericka</cp:lastModifiedBy>
  <cp:lastPrinted>2012-01-28T00:51:12Z</cp:lastPrinted>
  <dcterms:created xsi:type="dcterms:W3CDTF">1999-04-27T18:26:38Z</dcterms:created>
  <dcterms:modified xsi:type="dcterms:W3CDTF">2012-01-28T01:13:17Z</dcterms:modified>
  <cp:category/>
  <cp:version/>
  <cp:contentType/>
  <cp:contentStatus/>
</cp:coreProperties>
</file>