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
  </bookViews>
  <sheets>
    <sheet name="RE (2)" sheetId="1" r:id="rId1"/>
    <sheet name="ARR (2)" sheetId="2" r:id="rId2"/>
    <sheet name="PAIMEF" sheetId="3" state="hidden" r:id="rId3"/>
    <sheet name="TRANSV" sheetId="4" state="hidden" r:id="rId4"/>
    <sheet name="CDM-PEG" sheetId="5" state="hidden" r:id="rId5"/>
    <sheet name="PS" sheetId="6" r:id="rId6"/>
    <sheet name="CDM (2)" sheetId="7" r:id="rId7"/>
    <sheet name="PAIM." sheetId="8" r:id="rId8"/>
  </sheets>
  <externalReferences>
    <externalReference r:id="rId11"/>
  </externalReferences>
  <definedNames>
    <definedName name="_xlnm.Print_Area" localSheetId="1">'ARR (2)'!$B$1:$Y$22</definedName>
    <definedName name="_xlnm.Print_Titles" localSheetId="0">'RE (2)'!$1:$6</definedName>
  </definedNames>
  <calcPr fullCalcOnLoad="1"/>
</workbook>
</file>

<file path=xl/sharedStrings.xml><?xml version="1.0" encoding="utf-8"?>
<sst xmlns="http://schemas.openxmlformats.org/spreadsheetml/2006/main" count="2122" uniqueCount="745">
  <si>
    <t>CONTRATACIONES</t>
  </si>
  <si>
    <t>CONTRATO</t>
  </si>
  <si>
    <t>OBRA PUBLICA</t>
  </si>
  <si>
    <t>ADQUISICIONES</t>
  </si>
  <si>
    <t>SERVICIOS</t>
  </si>
  <si>
    <t xml:space="preserve">No. </t>
  </si>
  <si>
    <t>AMPLIACION</t>
  </si>
  <si>
    <t>FORMA DE PAGO</t>
  </si>
  <si>
    <t>NOMBRE</t>
  </si>
  <si>
    <t>DOMICILIO</t>
  </si>
  <si>
    <t>X</t>
  </si>
  <si>
    <t>DESCRIPCION</t>
  </si>
  <si>
    <t>No.</t>
  </si>
  <si>
    <t>DICTAMEN ADJUDICACION</t>
  </si>
  <si>
    <t>ADQUISICION</t>
  </si>
  <si>
    <t>FECHA</t>
  </si>
  <si>
    <t>FECHA LIBERACION</t>
  </si>
  <si>
    <t>SEVI
Sistema de Evidencias</t>
  </si>
  <si>
    <t>ARRENDAMIENTO</t>
  </si>
  <si>
    <t xml:space="preserve"> </t>
  </si>
  <si>
    <t>CONTRATACIONES DE OBRA PUBLICA 2012</t>
  </si>
  <si>
    <t>CONTRATACIONES DE ADQUISICIONES 2012</t>
  </si>
  <si>
    <t>OBRA</t>
  </si>
  <si>
    <t>SERVICIO</t>
  </si>
  <si>
    <t>TIPO RECURSO</t>
  </si>
  <si>
    <t>FECHA DICTAMEN</t>
  </si>
  <si>
    <t>PROCEDIMIENTO</t>
  </si>
  <si>
    <t>ADJ. DIRECTA</t>
  </si>
  <si>
    <t>OP</t>
  </si>
  <si>
    <t>ADQ</t>
  </si>
  <si>
    <t>AMB</t>
  </si>
  <si>
    <t>SER</t>
  </si>
  <si>
    <t>L. PUBLICA</t>
  </si>
  <si>
    <t>L. SIMPLIFICADA</t>
  </si>
  <si>
    <t>UNIDAD ADMINISTRATIVA:</t>
  </si>
  <si>
    <t>MES QUE SE REPORTA:</t>
  </si>
  <si>
    <t>PLAZO CUMPLIMIENTO</t>
  </si>
  <si>
    <t>PERSONA FISICA O MORAL</t>
  </si>
  <si>
    <t>ARRENDAMIENTO DE BIENES MUEBLES</t>
  </si>
  <si>
    <t>CONTRATACIONES:</t>
  </si>
  <si>
    <t>FIANZA DE CUMPLIMIENTO</t>
  </si>
  <si>
    <t>INSTITUTO SONORENSE DE LA MUJER</t>
  </si>
  <si>
    <t>MONTO CON IVA</t>
  </si>
  <si>
    <t>Mensual</t>
  </si>
  <si>
    <t>Quincenal</t>
  </si>
  <si>
    <t>Observación</t>
  </si>
  <si>
    <t>RFC</t>
  </si>
  <si>
    <t>AVANCE FIN.</t>
  </si>
  <si>
    <t>Silvia Jaime Haros</t>
  </si>
  <si>
    <t>Calle Jazmín de la Montaña No. 13,  Col. Lomas Pitic; Hermosillo, Sonora. CP 83010.</t>
  </si>
  <si>
    <t>Tomas Acosta Maldonado</t>
  </si>
  <si>
    <t>Calle San Luis Potosí No. 188, Col. 5 de Mayo, Hermosillo, Sonora. CP 83010.</t>
  </si>
  <si>
    <t>Irene Ruiz Almenara</t>
  </si>
  <si>
    <t>Calle Paseo de La Paz No. 16, Col. Valle Grande, Hermosillo, Sonora. CP 83205.</t>
  </si>
  <si>
    <t>AOMT620224JS4</t>
  </si>
  <si>
    <t>Lugar</t>
  </si>
  <si>
    <t>Magdalena Tellez Millanes</t>
  </si>
  <si>
    <t>Calle Francisco Moreno Laprada No.664, Col. Centro. Moctezuma, Sonora. C.P. 84560.</t>
  </si>
  <si>
    <t>TEMM-640707-AK8</t>
  </si>
  <si>
    <t>Fecha de Firma</t>
  </si>
  <si>
    <t>RUAI-820127-M67</t>
  </si>
  <si>
    <t>Inicio de Vigencia</t>
  </si>
  <si>
    <t>FECHA FIRMA</t>
  </si>
  <si>
    <t>FECHA INICIO</t>
  </si>
  <si>
    <t>Dulce María Esquer Vizcarra</t>
  </si>
  <si>
    <t>Midiar Arcelia Peinado Luna</t>
  </si>
  <si>
    <t>EUVD-791205-T84</t>
  </si>
  <si>
    <t>Calle Ángel García Aburto No. 598, Col. Choyal, Hermosillo, Sonora. C.P. 83136.</t>
  </si>
  <si>
    <t>PELM-831226-S30</t>
  </si>
  <si>
    <t>Calle Hidalgo S/N, Moctezuma, Moctezuma, Sonora. C.P. 84560.</t>
  </si>
  <si>
    <t>CONTRATACIONES DE SERVICIOS 2013</t>
  </si>
  <si>
    <t>Coordinadora de TRANSVERSALIDAD</t>
  </si>
  <si>
    <t>Hermosillo</t>
  </si>
  <si>
    <t>ISM-RFT-2013-001</t>
  </si>
  <si>
    <t>Federal</t>
  </si>
  <si>
    <t>ISM-RFT-2013-002</t>
  </si>
  <si>
    <t>ISM-RFT-2013-003</t>
  </si>
  <si>
    <t>ISM-RFT-2013-004</t>
  </si>
  <si>
    <t>Meta A4 Capacitar a Jueces/juezas y Magistrados(as) sobre el marco normativo internacional, nacional y estatal con perspectiva de género, así como en sus facultades, funciones y procedimientos de actuación en atención a víctimas de violencia, a través de 1 curso de formación.</t>
  </si>
  <si>
    <t>ISM-RFT-2013-005</t>
  </si>
  <si>
    <t>Tres ministraciones</t>
  </si>
  <si>
    <t>Dr. Miguel Carbonell Sánchez</t>
  </si>
  <si>
    <t>Calle Cruz Verde No. 81, Edificio L PH6,  Col. Barrio del Niño Jesús, México,  Distrito Federal, Delegación Coyoacán, C.P. 04330.</t>
  </si>
  <si>
    <t>CASM-710316- M10</t>
  </si>
  <si>
    <t>Meta A5 Capacitar a Ministerios Públicos y Secretarios de Acuerdo sobre el marco normativo internacional, nacional y estatal con perspectiva de género, así como en sus facultades, funciones y procedimientos de actuación en atención a víctimas de violencia, a través de 7 cursos de formación.</t>
  </si>
  <si>
    <t>Elvia Lilia Molina Flores</t>
  </si>
  <si>
    <t>MOFE-710914-326</t>
  </si>
  <si>
    <t>Calle Río Bravo No. 38, Col. Centenario. Hermosillo, Sonora. C.P. 83260.</t>
  </si>
  <si>
    <t>ISM-RFT-2013-006</t>
  </si>
  <si>
    <t>ISM-RFT-2013-007</t>
  </si>
  <si>
    <t>ISM-RFT-2013-008</t>
  </si>
  <si>
    <t>ISM-RFT-2013-009</t>
  </si>
  <si>
    <t>ISM-RFT-2013-010</t>
  </si>
  <si>
    <t>ISM-RFT-2013-011</t>
  </si>
  <si>
    <t>ISM-RFT-2013-012</t>
  </si>
  <si>
    <t>ISM-RFT-2013-013</t>
  </si>
  <si>
    <t>ISM-RFT-2013-014</t>
  </si>
  <si>
    <t>ISM-RFT-2013-015</t>
  </si>
  <si>
    <t>ISM-RFT-2013-016</t>
  </si>
  <si>
    <t>ISM-RFT-2013-017</t>
  </si>
  <si>
    <t>ISM-RFT-2013-018</t>
  </si>
  <si>
    <t>ISM-RFT-2013-019</t>
  </si>
  <si>
    <t>ISM-RFT-2013-020</t>
  </si>
  <si>
    <t>ISM-RFT-2013-021</t>
  </si>
  <si>
    <t>ISM-RFT-2013-022</t>
  </si>
  <si>
    <t>ISM-RFT-2013-023</t>
  </si>
  <si>
    <t>ISM-RFT-2013-024</t>
  </si>
  <si>
    <t>ISM-RFT-2013-025</t>
  </si>
  <si>
    <t>ISM-RFT-2013-026</t>
  </si>
  <si>
    <t>ISM-RFT-2013-027</t>
  </si>
  <si>
    <t>ISM-RFT-2013-028</t>
  </si>
  <si>
    <t>ISM-RFT-2013-029</t>
  </si>
  <si>
    <t>ISM-RFT-2013-030</t>
  </si>
  <si>
    <t>ISM-RFT-2013-031</t>
  </si>
  <si>
    <t>ISM-RFT-2013-032</t>
  </si>
  <si>
    <t>ISM-RFT-2013-033</t>
  </si>
  <si>
    <t>ISM-RFT-2013-034</t>
  </si>
  <si>
    <t>ISM-RFT-2013-035</t>
  </si>
  <si>
    <t>ISM-RFT-2013-036</t>
  </si>
  <si>
    <t>ISM-RFT-2013-037</t>
  </si>
  <si>
    <t>ISM-RFT-2013-038</t>
  </si>
  <si>
    <t>ISM-RFT-2013-039</t>
  </si>
  <si>
    <t>ISM-RFT-2013-040</t>
  </si>
  <si>
    <t>ISM-RFT-2013-041</t>
  </si>
  <si>
    <t>ISM-RFT-2013-042</t>
  </si>
  <si>
    <t>ISM-RFT-2013-043</t>
  </si>
  <si>
    <t>ISM-RFT-2013-044</t>
  </si>
  <si>
    <t>ISM-RFT-2013-045</t>
  </si>
  <si>
    <t>Eva Calderon de la Barca Guerrero</t>
  </si>
  <si>
    <t>Blvd. Serna No. 63, Col. Las  Palmas, en Hermosillo. Sonora</t>
  </si>
  <si>
    <t>CAGE-700107-RU1</t>
  </si>
  <si>
    <t>Apoyo logístico de seguimiento y recopilación de información para la sistematización de los medios probatorios de las metas del Programa.</t>
  </si>
  <si>
    <t>María Antonieta Vrana Ruelas</t>
  </si>
  <si>
    <t>Calle De Los Sicomoros No. 17, Col. Fuentes del Mezquital, Hermosillo, Sonora. C.P. 83240.</t>
  </si>
  <si>
    <t>VARA-800216-BE4</t>
  </si>
  <si>
    <t>Myrna Alejandra Echeverría Estrada</t>
  </si>
  <si>
    <t>Calle Paseo de los Alamos No. 172, Col. Las Quintas Galicia, Hermosillo, Sonora. C.P.83246.</t>
  </si>
  <si>
    <t>EEEM-880921-GQ4</t>
  </si>
  <si>
    <t>Cheque Cruzado</t>
  </si>
  <si>
    <t>Meta A7 Fortalecer las capacidades del personal de los Centros Regionales de Atención del ISM que brinda atención psicológica a usuarias víctimas de violencia, a través de un curso de capacitación.</t>
  </si>
  <si>
    <t>José Luis Tiscareño Moran</t>
  </si>
  <si>
    <t>Calle Ricardo Flores Magon No. 44 N, Atemajac del Valle Zapopan, Jalisco. C.P. 45190.</t>
  </si>
  <si>
    <t>TIML-700516-OP6</t>
  </si>
  <si>
    <t>Meta A11 Profesionalizar al personal del Instituto Sonorense de la Mujer en materia legislativa, políticas públicas, cultura institucional, estadística e indicadores y planeación, evaluación y diseño de proyectos con PEG, a través de un Diplomado.</t>
  </si>
  <si>
    <t>Meta A1 Profesionalizar al personal de diferentes instancias policiales sobre el marco normativo, internacional, nacional y estatal con perspectiva de género, así como en sus facultades, funciones y procedimientos de actuación en atención a víctimas de violencia, a través de 05 cursos de formación.</t>
  </si>
  <si>
    <t>Raymundo Alejandro Montaño Lares</t>
  </si>
  <si>
    <t>Calle Eslavos Poniente No. 36, Fraccionamiento Puerta Real Hermosillo, Hermosillo, Sonora. C.P. 83177.</t>
  </si>
  <si>
    <t>MOLR-800315-UY0</t>
  </si>
  <si>
    <t>Meta A1 Profesionalizar al personal de diferentes instancias policiales sobre el marco normativo, internacional, nacional y estatal con perspectiva de género, así como en sus facultades, funciones y procedimientos de actuación en atención a víctimas de violencia, a través de 04 cursos de formación.</t>
  </si>
  <si>
    <t>Aarón Alberto Navarrete Corral</t>
  </si>
  <si>
    <t>Calle Camino Real No. 418 Oriente, Los Alamos 2, Ciudad Obregón Cajeme, Sonora. C.P. 85190.</t>
  </si>
  <si>
    <t>NACA-790402-546</t>
  </si>
  <si>
    <t xml:space="preserve">Gabriel Millán Cruz </t>
  </si>
  <si>
    <t>Calle 17 Norte No. 121, Col. Centro. Sonora. C.P. 85400.</t>
  </si>
  <si>
    <t>MICG-740131-9L7</t>
  </si>
  <si>
    <t>Manuel Enrique Campoy Espinoza</t>
  </si>
  <si>
    <t>Boulevard Luis Donaldo Colosio No. 27. Col. Valle Grande. Hermosillo, Sonora. C.P. 83205.</t>
  </si>
  <si>
    <t>CAEM-780711-UT9</t>
  </si>
  <si>
    <t xml:space="preserve">José Alonso Ramos Díaz </t>
  </si>
  <si>
    <t>Calle Congreso del Trabajo Oriente No. 1442, Primero de Mayo, Cajeme, Sonora. C.P. 85098.</t>
  </si>
  <si>
    <t>RADA-870428-9L0</t>
  </si>
  <si>
    <t>Edson Andrés Gutiérrez García</t>
  </si>
  <si>
    <t>Calle Othon Almada No. 511, Puesta del Sol, Hermosillo, Hermosillo, Sonora. C.P.83136.</t>
  </si>
  <si>
    <t>GUGE-771001-9Z8</t>
  </si>
  <si>
    <t>Javier Ibarra Escobar</t>
  </si>
  <si>
    <t>Calle General Guadalupe Victoria No. 140, Col. San Benito. Hermosillo, Sonora. C.P. 83190.</t>
  </si>
  <si>
    <t>IAEJ-810124-5B0</t>
  </si>
  <si>
    <t>Alan Guevara Morales</t>
  </si>
  <si>
    <t>Calle Guadalupe Victoria No. 14, Local 2, Col. San Benito, Hermosillo,  Sonora. C.P. 83190.</t>
  </si>
  <si>
    <t>GUMA-810323-T28</t>
  </si>
  <si>
    <t>Meta A6 Capacitar al personal policiaco que atenderá a mujeres víctimas de violencia en el Centro de Justicia para las Mujeres a través de 05 cursos de formación en materia del marco normativo internacional, nacional y estatal con perspectiva de género, así como en sus facultades, funciones y procedimientos de actuación.</t>
  </si>
  <si>
    <t>Francisco Javier Lozano Urias</t>
  </si>
  <si>
    <t>Calle Marly No. 1122 Sur, Alameda del Cedro II, Ciudad Obregón Cajeme, Sonora. C.P. 85136.</t>
  </si>
  <si>
    <t>LOUF-841004-UC1</t>
  </si>
  <si>
    <t>Meta A6 Capacitar al personal policiaco que atenderá a mujeres víctimas de violencia en el Centro de Justicia para las Mujeres a través de 06 cursos de formación en materia del marco normativo internacional, nacional y estatal con perspectiva de género, así como en sus facultades, funciones y procedimientos de actuación.</t>
  </si>
  <si>
    <t>Adalberto Beltrán López</t>
  </si>
  <si>
    <t>Calle 6 Ave 10 y 11 No. 1036, Agua Prieta Centro, Sr Agua Prieta, Sonora. C.P. 84200.</t>
  </si>
  <si>
    <t>BELA-610607-KN6</t>
  </si>
  <si>
    <t>Salvador Ávila Cortes</t>
  </si>
  <si>
    <t>Calle Mañintzin No. 173, Col. Del Carmen, Distrito Federal. C.P. 04100.</t>
  </si>
  <si>
    <t>AICS-720522-AG0</t>
  </si>
  <si>
    <t>Enos Roman Siulok Soto</t>
  </si>
  <si>
    <t>Calle Paseo del Cimarrón No. 125, Real del Llano, Hermosillo, Sonora. C.P. 83230.</t>
  </si>
  <si>
    <t>SISE-731129-QW8</t>
  </si>
  <si>
    <t>Meta A2 Capacitar al personal adscrito a los Juzgados Calificadores en el marco normativo internacional, nacional y estatal con perspectiva de género y en sus procedimientos de actuación en atención a las mujeres víctimas de violencia, a través de 05 cursos de profesionalización.</t>
  </si>
  <si>
    <t>Ignacio Villareal Ramos</t>
  </si>
  <si>
    <t>Calle Sinaloa No. 420 Int. D, B, Col. Centro, Cajeme, Sonora. C.P. 85000.</t>
  </si>
  <si>
    <t>VIRI-491018-616</t>
  </si>
  <si>
    <t>Meta A2 Capacitar al personal adscrito a los Juzgados Calificadores en el marco normativo internacional, nacional y estatal con perspectiva de género y en sus procedimientos de actuación en atención a las mujeres víctimas de violencia, a través de 06 cursos de profesionalización.</t>
  </si>
  <si>
    <t>María Inés Iribe Salas</t>
  </si>
  <si>
    <t>Meta A1 Profesionalizar al personal de diferentes instancias policiales sobre el marco normativo, internacional, nacional y estatal con perspectiva de género, así como en sus facultades, funciones y procedimientos de actuación en atención a víctimas de violencia, a través de 01 cursos de formación.</t>
  </si>
  <si>
    <t>Meta A6 Capacitar al personal policiaco que atenderá a mujeres víctimas de violencia en el Centro de Justicia para las Mujeres a través de 01 cursos de formación en materia del marco normativo internacional, nacional y estatal con perspectiva de género, así como en sus facultades, funciones y procedimientos de actuación.</t>
  </si>
  <si>
    <t>Meta A14 Sensibilización en perspectiva de género a custodias del Centro de Readaptación Social para reclusas de San Luis Rio Colorado, Navojoa, Hermosillo, Nogales y Cajeme, a través de 07 pláticas.</t>
  </si>
  <si>
    <t>Diana Becerril Spindola</t>
  </si>
  <si>
    <t>Calle General Anaya No. 16 Int A, Col. Valle Verde. Hermosillo, Sonora. C.P. 83200.</t>
  </si>
  <si>
    <t>BESD-870814-KI3</t>
  </si>
  <si>
    <t>Meta A9 Desarrollar las habilidades del personal docente sobre detección de violencia en estudiantes de nivel básico a través de 09 talleres.</t>
  </si>
  <si>
    <t>Meta A9 Desarrollar las habilidades del personal docente sobre detección de violencia en estudiantes de nivel básico a través de 08 talleres.</t>
  </si>
  <si>
    <t>Beatriz Eugenia Guadalupe Cardoza Encinas</t>
  </si>
  <si>
    <t>Calle Morelia No. 266, Col. Casa Blanca. Hermosillo, Sonora. C.P. 83079.</t>
  </si>
  <si>
    <t>CAEB-9006002-JH3</t>
  </si>
  <si>
    <t>Edith Catalina Tapia Armenta</t>
  </si>
  <si>
    <t>Calle Paseo Aranjuez No. 15, Col. Nueva Galicia, Hermosillo, Sonora. C.P. 83245</t>
  </si>
  <si>
    <t>TAAE-870726-PP6</t>
  </si>
  <si>
    <t>Nahyeli Ortiz Quintero</t>
  </si>
  <si>
    <t>Gisel Sotelo Cano</t>
  </si>
  <si>
    <t>Cerrada San Pablo No. 5, Col. Santa Engracia. Hermosillo, Sonora. C.P. 83287.</t>
  </si>
  <si>
    <t>SOCG-730419-GG9</t>
  </si>
  <si>
    <t>Rosa María Garbey Burey</t>
  </si>
  <si>
    <t>Cerrada de la Santa Cruz No. 47, La Verbena.  Hermosillo, Sonora. C.P. 83288.</t>
  </si>
  <si>
    <t>GABR-820124-311</t>
  </si>
  <si>
    <t>JAHS-541018-R74</t>
  </si>
  <si>
    <t>AOMT-620224-JS4</t>
  </si>
  <si>
    <t>ISM-RF-2013-001</t>
  </si>
  <si>
    <t>ISM-RF-2013-002</t>
  </si>
  <si>
    <t>ISM-RF-2013-003</t>
  </si>
  <si>
    <t>ISM-RF-2013-004</t>
  </si>
  <si>
    <t>ISM-RF-2013-005</t>
  </si>
  <si>
    <t>x</t>
  </si>
  <si>
    <t>Coordinadora de PAIMEF 2013</t>
  </si>
  <si>
    <t>Sub-Coordinadora de PAIMEF 2013</t>
  </si>
  <si>
    <t>Servicios profesionales de apoyo logístico.</t>
  </si>
  <si>
    <t>Servicios profesionales de Coordinadora vertiente C</t>
  </si>
  <si>
    <t>Apoyo logístico para las acciones de sensibilización para la prevención y atención de la violencia contra las mujeres.</t>
  </si>
  <si>
    <t>Calle Francisco I. Madero No. 533., Benito Juarez. Cd. Obregón, Cajeme, Sonora. C.P.85060.</t>
  </si>
  <si>
    <t>IISI-580326-2W6</t>
  </si>
  <si>
    <t xml:space="preserve">Meta C8 Llevar a cabo un programa de trabajo con mujeres migrantes ubicadas en albergues, a fin de brindar atención personalizada por parte de psicólogas y trabajadoras sociales 
PROYECTO PILOTO.
</t>
  </si>
  <si>
    <t>Calle Nuevo Egipto No. 22, Nuevo Nogales. Nogales, Sonora. C.P. 84094.</t>
  </si>
  <si>
    <t>BARE-830313-1N0</t>
  </si>
  <si>
    <t>Evelyn Banda Rendón</t>
  </si>
  <si>
    <t>Erika Ivonne Rodriguez Peña</t>
  </si>
  <si>
    <t>Calle Del Rosal 9 A, Sin número, Fraccionamiento Las Bellota. Nogales, Sonora. C.P. 84094.</t>
  </si>
  <si>
    <t>ROPE-780706-GW0</t>
  </si>
  <si>
    <t>Denisse Fernanda Rosas Bustamante</t>
  </si>
  <si>
    <t>Calle Altar 28 S/N, Col. Granja. Nogales, Sonora. CP 84065</t>
  </si>
  <si>
    <t>ROBD-840410-P31</t>
  </si>
  <si>
    <t>Alejandra Reyes Montaño</t>
  </si>
  <si>
    <t>Calle Arizpe No. 519, Col. Granja. Nogales, Sonora. C.P. 84065.</t>
  </si>
  <si>
    <t>REMA-810101-CL3</t>
  </si>
  <si>
    <t>Calle Siracusa No. 240, Condominio B, Edificio 7 No. 202, Col. San Nicolas Tolentino. Delegación Iztapalapa. Distrito Federal. C.P. 09850.</t>
  </si>
  <si>
    <t>Meta A17 Impartir un diplomado de salud sexual y reproductiva para personal docente de nivel medio superior.</t>
  </si>
  <si>
    <t>OIQN-740712-GC8</t>
  </si>
  <si>
    <t>Meta A10 Certificar a 20 responsables de brindar atención telefónica a través de la línea 066, en el Estándar de competencia EC0029 de asistencia vía telefónica a víctimas y personas relacionadas en situaciones de violencia de género.</t>
  </si>
  <si>
    <t>Grupo VALUATI SC</t>
  </si>
  <si>
    <t>Calle Las Americas No. 601, piso 7 703, Col. La Fuente Aguascalientes, Asguacalientes, Aguascalientes. C.P. 20230.</t>
  </si>
  <si>
    <t>GVA-110513-F41</t>
  </si>
  <si>
    <t>Abel Monjaraz Aleman</t>
  </si>
  <si>
    <t>MOAA-720904-DZ0</t>
  </si>
  <si>
    <t>Calle del Paseillo No. 38, Col. Real del Quiroga, Secc. Madrigal. C.P. 83224. Hermosillo, Sonora.</t>
  </si>
  <si>
    <t>Meta B16 Realizar un curso con las/os enlaces de género de la Administración Pública Estatal sobre el Modelo de creación de Unidades de Género para el Estado de Sonora.</t>
  </si>
  <si>
    <t>Tres Ministraciones</t>
  </si>
  <si>
    <t>ISM-RF-2013-006</t>
  </si>
  <si>
    <t>Meta A.III.1 Llevar a cabo, de manera participativa, la Planeación estratégica del Instituto Sonorense de la Mujer, para implementar un Programa de Prevención y Atención de la Violencia contra las Mujeres, 2014-2016.</t>
  </si>
  <si>
    <t>Meta A.III.2 Elaborar un Manual de procedimientos de los servicios especializados de trabajo social, psicológicos y legales que se brindan a mujeres en situación de violencia y en su caso a sus hijas e hijos en los Centros Regionales del Instituto Sonorense de la Mujer y capacitar sobre su aplicación a las profesionistas que brindan la atención.</t>
  </si>
  <si>
    <t>ISM-RF-2013-007</t>
  </si>
  <si>
    <t>Unico Pago</t>
  </si>
  <si>
    <t>Meta A.II.1 Realizar un proyecto de reforma legislativa desde la perspectiva de género, de acuerdo con los tratados internacionales, leyes federales y estatales para reformar el Código Civil, Código de Familia y Código Penal del Estado de Sonora, con referencia a preceptos legales en materia de violencia contra las mujeres, a partir del análisis de las propuestas de armonización legislativa, emanadas de foros de consulta convocados por el ISM.</t>
  </si>
  <si>
    <t>ISM-RF-2013-008</t>
  </si>
  <si>
    <t>Meta B.I.7  Realizar 5 presentaciones de una obra de teatro sobre La Violencia contra la Mujer, para sensibilizar sobre los tipos de violencia contra la Mujer, y sus repercusiones en la vida de quienes la padecen. Beneficiando a 2000 personas de  los Municipios de Hermosillo, San Luis Rio Colorado, Cajeme, Nogales y Navojoa.</t>
  </si>
  <si>
    <t>ISM-RF-2013-009</t>
  </si>
  <si>
    <t>Calle Colonizadores No. 89, Col. Las Quintas. Hermosillo, Sonora. C.P. 83240</t>
  </si>
  <si>
    <t>TNO-001215-NI3</t>
  </si>
  <si>
    <t>ISM-RF-2013-010</t>
  </si>
  <si>
    <t>PISOTRES S.C. (Sr. Francisco Javier Quiñones Sánchez)</t>
  </si>
  <si>
    <t>Privada del Corregidor No. 27, Fraccionamiento Real de Quiroga, Hermosillo, Sonora. C.P. 83240.</t>
  </si>
  <si>
    <t>PIS-110829-UU4</t>
  </si>
  <si>
    <t>Meta B.I.5 Elaborar cuatro videos para apoyar la impartición de los talleres informativos sobre prevención de la violencia que realiza el Instituto Sonorense de la Mujer, por cada uno de los siguientes temas: Sensibilización, prevención y atención de la violencia contra las mujeres: Democratización familiar, Autoestima y derechos humanos, Violencia en el noviazgo, Prevención de embarazos en adolescentes</t>
  </si>
  <si>
    <t>ISM-RF-2013-011</t>
  </si>
  <si>
    <t>Dos Ministraciones</t>
  </si>
  <si>
    <t>Compañía Teatral del Norte A.C. (Sergio Galindo Sánchez)</t>
  </si>
  <si>
    <t>C.P. Mario Israel Haro Amador</t>
  </si>
  <si>
    <t>Calle los Sauces No. 25, Col. Los Sauces, Hermosillo, Sonora. C.P. 83068.</t>
  </si>
  <si>
    <t>HAAM-861208-U78</t>
  </si>
  <si>
    <t>ISM-RF-2013-012</t>
  </si>
  <si>
    <t>ISM-RF-2013-013</t>
  </si>
  <si>
    <t>ISM-RF-2013-014</t>
  </si>
  <si>
    <t>Sergio Isai Hernández Martínez</t>
  </si>
  <si>
    <t xml:space="preserve">Meta A.VI.1 Diseñar y poner en funcionamiento una página web del ISM con información actualizada de PAIMEF y de los programas ejecutados por el  Instituto ISM, así como sus acciones para prevenir y erradicar la violencia contra las mujeres. </t>
  </si>
  <si>
    <t>Avenida Baviacora No. 64, Col. Sierra Blanca, Hermosillo, Sonora. C.P. 83104.</t>
  </si>
  <si>
    <t>HEMS-810423-TJ2</t>
  </si>
  <si>
    <t>Meta B.II.1 Desarrollar una campaña de información permanente en el estado, dirigida a público en general, que haga explícita la no tolerancia de la violencia contra las mujeres.</t>
  </si>
  <si>
    <t>EDIFICIOCREATIVO.COM PRODUCCIONES HMOSON S.C.</t>
  </si>
  <si>
    <t>Calle Londres No. 59, Col. Centenario, Hermosillo, Sonora. C.P. 83260.</t>
  </si>
  <si>
    <t>EPH-121029-LB8</t>
  </si>
  <si>
    <t>Leticia Elda Villegas Salgado</t>
  </si>
  <si>
    <t>Ave. Rancho Chico No. 12, Col. Rancho Bonito. Hermosillo, Sonora. CP 83174</t>
  </si>
  <si>
    <t>VISL-610202-EA4</t>
  </si>
  <si>
    <t>Por taller impartido</t>
  </si>
  <si>
    <t>01/072013</t>
  </si>
  <si>
    <t>ISM-RF-2013-015</t>
  </si>
  <si>
    <t>Meta B.I.1   Realizar 6 talleres lúdicos de seguimiento "Las niñas y los niños somos iguales y tenemos los mismos derechos", para promover los derechos humanos y la prevención de la violencia de género desde la infancia, dirigidos a 200 niñas y niños de las comunidades indígenas de San Juan Diego de los Pimas (pimas), El Júpare (2) (mayos), Desemboque y Punta Chueca (seris) y Pótam (yaquis), con una duración de 8 horas cada uno, en 2 sesiones, en los municipios de Yécora, Huatabampo, Hermosillo, Pitiquito y Guaymas</t>
  </si>
  <si>
    <t>ISM-RF-2013-016</t>
  </si>
  <si>
    <t>Meta A.IV.3. Llevar a cabo 3 talleres de capacitación sobre el Manual de trabajo del Taller lúdico "Las niñas y los niños somos iguales y tenemos los mismos derechos", dirigidos a 100 participantes de escuelas normales y universidades pedagógicas, con una duración de 12 horas, en Hermosillo</t>
  </si>
  <si>
    <t>ISM-RF-2013-017</t>
  </si>
  <si>
    <t>Meta B.I.6 Realizar 10 presentaciones de la obra de teatro interactiva "Un, dos, tres por las niñas y los niños" para informar sobre la prevención de la violencia sexual desde la infancia, dirigidas a 800 niñas y niños de 10 escuelas seleccionadas que se encuentran dentro de los polígonos de violencia, en los municipios de Navojoa, San Luis Río Colorado, Guaymas, Nogales y Hermosillo.</t>
  </si>
  <si>
    <t>Por presentación</t>
  </si>
  <si>
    <t>ISM-RF-2013-018</t>
  </si>
  <si>
    <t>Meta B.I.8 Realizar 60 talleres informativos para prevenir la violencia contra las mujeres, con una duración de 6 horas en 2 sesiones, dirigidos a 800 personas del público en general de los municipios de Moctezuma, Cumpas, Granados, Huásabas, Villa Hidalgo, Bavispe, Bacerác, Huachinera, Tepache, Bacadéhuachi, Nácori Chico, Divisaderos, Sahuaripa, Arivechi, Álamos, Huatabampo, Etchojoa, Cajeme, Guaymas, Quiriego, Rosario, San Ignacio Río Muerto, Bácum, Benito Juárez y Yécora.</t>
  </si>
  <si>
    <t>María Dorotea Bernal Rodríguez</t>
  </si>
  <si>
    <t>Calle Mango No.1706, Col. Fovissste. Obregón Sonora. CP 85140</t>
  </si>
  <si>
    <t>BERD-530829-N25</t>
  </si>
  <si>
    <t>María Eugenia Provencio Durazo</t>
  </si>
  <si>
    <t>Calle los Fresnos No. 17, Los Sauces, Hermosillo, Sonora. C.P. 83068.</t>
  </si>
  <si>
    <t>PODE-700127-Q45</t>
  </si>
  <si>
    <t>ISM-RF-2013-019</t>
  </si>
  <si>
    <t>ISM-RF-2013-020</t>
  </si>
  <si>
    <t>ISM-RF-2013-021</t>
  </si>
  <si>
    <t>ISM-RF-2013-022</t>
  </si>
  <si>
    <t>ISM-RF-2013-023</t>
  </si>
  <si>
    <t>Elvia Salazar Antunez</t>
  </si>
  <si>
    <t>Ave. De Anza No. 512, Col. Pitic. Hermosillo, Sonora. CP 83150</t>
  </si>
  <si>
    <t>SAAE-540927-BP0</t>
  </si>
  <si>
    <t>Silvia Sallard López</t>
  </si>
  <si>
    <t>Ave. Seis No. 181, Col. Apolo. Hermosillo, Sonora. CP 83100.</t>
  </si>
  <si>
    <t>SALS-480609-6E7</t>
  </si>
  <si>
    <t>Por sesión impartida</t>
  </si>
  <si>
    <t>Leticia Páez Frias</t>
  </si>
  <si>
    <t>Avenida Argentina No. 279, Residencial Hipico. Baja California. C.P. 21219</t>
  </si>
  <si>
    <t>PAFL-700724-SA7</t>
  </si>
  <si>
    <t>Meta C.IV.1. Implementar terapias de contención para 06 profesionistas de los servicios especializados de los centros de atención externa del Instituto Sonorense de la Mujer, mediante 6 sesiones individuales de 2 horas cada una.</t>
  </si>
  <si>
    <t>Meta C.IV.1. Implementar terapias de contención para 12 profesionistas de los servicios especializados de los centros de atención externa del Instituto Sonorense de la Mujer, mediante 6 sesiones individuales de 2 horas cada una.</t>
  </si>
  <si>
    <t>Meta C.IV.1. Implementar terapias de contención para 04 profesionistas de los servicios especializados de los centros de atención externa del Instituto Sonorense de la Mujer, mediante 6 sesiones individuales de 2 horas cada una.</t>
  </si>
  <si>
    <t>Meta C.IV.1. Implementar terapias de contención para 08 profesionistas de los servicios especializados de los centros de atención externa del Instituto Sonorense de la Mujer, mediante 6 sesiones individuales de 2 horas cada una.</t>
  </si>
  <si>
    <t>Olga Lilia Felix Soto</t>
  </si>
  <si>
    <t>Calle Tepic No. 1146, Colonia Álvaro Obregón. Hermosillo, Sonora. C.P. 83170</t>
  </si>
  <si>
    <t>FESO-640110-B56</t>
  </si>
  <si>
    <t>ISM-RF-2013-024</t>
  </si>
  <si>
    <t>ISM-RF-2013-025</t>
  </si>
  <si>
    <t>ISM-RF-2013-026</t>
  </si>
  <si>
    <t>ISM-RF-2013-027</t>
  </si>
  <si>
    <t>ISM-RF-2013-028</t>
  </si>
  <si>
    <t>ISM-RF-2013-029</t>
  </si>
  <si>
    <t>ISM-RF-2013-030</t>
  </si>
  <si>
    <t>ISM-RF-2013-031</t>
  </si>
  <si>
    <t>ISM-RF-2013-032</t>
  </si>
  <si>
    <t>ISM-RF-2013-033</t>
  </si>
  <si>
    <t>ISM-RF-2013-034</t>
  </si>
  <si>
    <t>ISM-RF-2013-035</t>
  </si>
  <si>
    <t>ISM-RF-2013-036</t>
  </si>
  <si>
    <t>ISM-RF-2013-037</t>
  </si>
  <si>
    <t>ISM-RF-2013-038</t>
  </si>
  <si>
    <t>Meta C.I.1. Fortalecer la capacidad operativa del Centro Regional de Atención del Instituto Sonorense de la Mujer en Hermosillo para ofrecer servicios itinerantes de psicología, trabajo social y legal a las mujeres en situación de violencia, y en su caso, a sus hijas e hijos.</t>
  </si>
  <si>
    <t>Rocio Adriana Barrios Curiel</t>
  </si>
  <si>
    <t>Calle Murillo Ibarra No. 23, Col. Pesqueira, Empalme, Empalme, Sonora. C.P. 85310.</t>
  </si>
  <si>
    <t>BACR-880524-487</t>
  </si>
  <si>
    <t>Brenda Teresita Encinas Gómez</t>
  </si>
  <si>
    <t>Calle 18 de Marzo No. 30, Col. Ranchito. Hermosillo, Sonora. C.P. 83050.</t>
  </si>
  <si>
    <t>EIGB-750212-PK5</t>
  </si>
  <si>
    <t>Guadalupe Garcia Romero</t>
  </si>
  <si>
    <t>Avenida Presa de la Angostura No. 29, Col. El Ranchito. Hermosillo, Sonora. C.P. 83050.</t>
  </si>
  <si>
    <t>GARG-630718-U93</t>
  </si>
  <si>
    <t>Moctezuma</t>
  </si>
  <si>
    <t>Meta C.I.2. Fortalecer la capacidad operativa del Centro Regional de Atención del Instituto Sonorense de la Mujer en Moctezuma para ofrecer servicios profesionales de trabajo social, psicología y legal a mujeres en situación de violencia, y en su caso, a sus hijas e hijos.</t>
  </si>
  <si>
    <t>Gloria Yadira Yanez Mendoza</t>
  </si>
  <si>
    <t>YAMG-810419-5M7</t>
  </si>
  <si>
    <t>Meta CI3. Fortalecer la capacidad operativa del Centro Regional de Atención del Instituto Sonorense de la Mujer en Moctezuma para ofrecer servicios itinerantes de psicología y legal a mujeres en situación de violencia, y en su caso, a sus hijas e hijos.</t>
  </si>
  <si>
    <t>Claudia Irene Duarte Noriega</t>
  </si>
  <si>
    <t>Calle Rosales Sin Número, Col. Centro, Moctezuma, Sonora. C.P. 84560.</t>
  </si>
  <si>
    <t>DUNC-801123-GS6</t>
  </si>
  <si>
    <t>Alondra Guadalupe Banda Reyes</t>
  </si>
  <si>
    <t>Calle 5 de Febrero No. 8, Moctezuma, Moctezuma, Sonora. C.P: 84560.</t>
  </si>
  <si>
    <t>BARA-840226-5P3</t>
  </si>
  <si>
    <t>SLRC</t>
  </si>
  <si>
    <t>Nogales</t>
  </si>
  <si>
    <t>Caborca</t>
  </si>
  <si>
    <t>Navojoa</t>
  </si>
  <si>
    <t>María Isabel Martínez Cardoso</t>
  </si>
  <si>
    <t>Meta CI4. Fortalecer la capacidad operativa del Centro Regional de Atención del Instituto Sonorense de la Mujer en San Luis Río Colorado, para ofrecer servicios profesionales de trabajo social a las mujeres en situación de violencia, y en su caso, a sus hijas e hijos.</t>
  </si>
  <si>
    <t>Santos Degollado No. 633 Pro-Hogar, Mexicali Baja California. C.P. 21240</t>
  </si>
  <si>
    <t>MACI-831117-Q64</t>
  </si>
  <si>
    <t>Nelly Guadalupe Félix Espinoza de los Monteros</t>
  </si>
  <si>
    <t>Meta CI5. Fortalecer la capacidad operativa del Centro Regional de Atención del Instituto Sonorense de la Mujer en Nogales, para ofrecer servicios profesionales de trabajo social a las mujeres en situación de violencia, y en su caso, a sus hijas e hijos.</t>
  </si>
  <si>
    <t>Cerrada del Rosal No. 27 B Sin Número, Fracc. Las Bellotas, Nogales, Sonora. C.P 84094.</t>
  </si>
  <si>
    <t>FEEN-540515-4HA</t>
  </si>
  <si>
    <t>Ana Yudith Tanori Villalva</t>
  </si>
  <si>
    <t>Meta CI6. Fortalecer la capacidad operativa del Centro Regional de Atención del ISM en Caborca, en lo referente a los servicios profesionales de trabajo social a las mujeres en situación de violencia, y en su caso, a sus hijas e hijos.</t>
  </si>
  <si>
    <t>Calle 2 94 Doctores, Heroica Caborca, Caborca, Sonora. C.P. 83680.</t>
  </si>
  <si>
    <t>TAVA-900422-8F5</t>
  </si>
  <si>
    <t>Josefina Mariscal Higuera</t>
  </si>
  <si>
    <t>Meta CI7. Fortalecer la capacidad operativa del Centro Regional de Atención del Instituto Sonorense de la Mujer en Navojoa, para ofrecer servicios profesionales de trabajo social a mujeres en situación de violencia, y en su caso, a sus hijas e hijos.</t>
  </si>
  <si>
    <t>Calle Arizpe No. 809, Sop. Navojoa, Navojoa, Sonora. C.P. 85890.</t>
  </si>
  <si>
    <t>MAHJ-900215-3J9</t>
  </si>
  <si>
    <t>María Guadalupe Zárate Fajardo</t>
  </si>
  <si>
    <t>Meta CI8. Fortalecer la capacidad operativa del Centro Regional de Atención del Instituto Sonorense de la Mujer en Navojoa, para ofrecer servicios itinerantes de psicología y legal a mujeres en situación de violencia, y en su caso, a sus hijas e hijos.</t>
  </si>
  <si>
    <t>Avenida Veracruz No. 103, Col. Juarez. Navojoa, Sonora. C.P. 85870.</t>
  </si>
  <si>
    <t>ZAFG-741225-6R2</t>
  </si>
  <si>
    <t>Ana Laura Orduño Mendívil</t>
  </si>
  <si>
    <t>Calle Codorniz SN, Huatabampo, Huatabampo, Sonora. C.P. 85900.</t>
  </si>
  <si>
    <t>OUMA-850924-TU3</t>
  </si>
  <si>
    <t>Cajeme</t>
  </si>
  <si>
    <t>ISM-RF-2013-039</t>
  </si>
  <si>
    <t>ISM-RF-2013-040</t>
  </si>
  <si>
    <t>Meta CI9. Coadyuvar en la creación del Centro Regional de Atención del Instituto Sonorense de la Mujer en Cajeme para ofrecer servicios profesionales de trabajo social, psicología y legal, a las mujeres en situación de violencia, y en su caso, a sus hijas e hijos</t>
  </si>
  <si>
    <t>Nadiely Berenice Espinoza Velasco</t>
  </si>
  <si>
    <t>Martha Margarita Flores López</t>
  </si>
  <si>
    <t>Calle de la Laguna No. 2727, Col. Casa Blanca, Ciudad Obregón, Cajeme, Sonora. C.P. 85134.</t>
  </si>
  <si>
    <t>FOLM-690814-AJ1</t>
  </si>
  <si>
    <t>Martha Ofelia Soto López</t>
  </si>
  <si>
    <t>Calle Río Soto Lamarina No. 618, Col. Libertad, Ciudad Obregón, Cajeme, Sonora. C.P. 85150.</t>
  </si>
  <si>
    <t>SOLM-660609-2M1</t>
  </si>
  <si>
    <t>Empalme</t>
  </si>
  <si>
    <t>ISM-RF-2013-041</t>
  </si>
  <si>
    <t>ISM-RF-2013-042</t>
  </si>
  <si>
    <t>ISM-RF-2013-043</t>
  </si>
  <si>
    <t>Denisse Olivia Munguia Pacheco</t>
  </si>
  <si>
    <t>Calle L 10 M 66, Col. Ortiz Rubio, Empalme, Sonora. C.P. 85360</t>
  </si>
  <si>
    <t>Marcela Georgina Quintero Valenzuela</t>
  </si>
  <si>
    <t>Flor Irasema Silva Rivas</t>
  </si>
  <si>
    <t>Alma Isela Lugo Méndez</t>
  </si>
  <si>
    <t>Charlotte Isabel Lopez Ramirez</t>
  </si>
  <si>
    <t>María Imelda Quintero Chacón</t>
  </si>
  <si>
    <t>Eva Luz Perea Lopez</t>
  </si>
  <si>
    <t>Rodriga Eneida Miranda Jocobi</t>
  </si>
  <si>
    <t>ISM-RF-2013-044</t>
  </si>
  <si>
    <t>ISM-RF-2013-045</t>
  </si>
  <si>
    <t>ISM-RF-2013-046</t>
  </si>
  <si>
    <t>ISM-RF-2013-047</t>
  </si>
  <si>
    <t>ISM-RF-2013-048</t>
  </si>
  <si>
    <t>ISM-RF-2013-049</t>
  </si>
  <si>
    <t>Meta CI10.  Fortalecer la capacidad operativa del Centro de atención externa del Instituto Municipal de la Mujer de Empalme en lo referente a los servicios profesionales de atención psicológica y asesoría legal para mujeres en situación de violencia, y en su caso, a sus hijas e hijos.</t>
  </si>
  <si>
    <t>MUPD-870429-152</t>
  </si>
  <si>
    <t>Seis ministraciones</t>
  </si>
  <si>
    <t>Meta B12 Capacitar a las titulares de las IMM en políticas públicas, presupuesto y gasto con perspectiva de género, así como en sus facultades y funciones, a través de 4 cursos regionales.</t>
  </si>
  <si>
    <t>Meta B12 Capacitar a las titulares de las IMM en políticas públicas, presupuesto y gasto con perspectiva de género, así como en sus facultades y funciones, a través de 2 cursos regionales.</t>
  </si>
  <si>
    <t>Meta B.13 Realizar 5 asesorías regionales especializadas con los integrantes de la Red de Atención a Mujeres Migrantes que den como resultado la elaboración de un programa de trabajo que oriente su quehacer con PEG.</t>
  </si>
  <si>
    <t>Cinco ministraciones</t>
  </si>
  <si>
    <t>David Heriberto Vasquez López</t>
  </si>
  <si>
    <t>VALD-650316-4A8</t>
  </si>
  <si>
    <t>Eduardo Sepulveda Meza</t>
  </si>
  <si>
    <t>Calle Cedros No. 74, Col. Bella Vista, Hermosillo, Sonora. C.P. 83138.</t>
  </si>
  <si>
    <t>EME-740826-GK7</t>
  </si>
  <si>
    <t>Meta B.3 Crear un Protocolo de Actuación Integral para brindar una atención oportuna a mujeres víctimas de violencia de género.</t>
  </si>
  <si>
    <t>Cuatro ministraciones</t>
  </si>
  <si>
    <t>Calle Quinta Bella No. 26, Las Quintas. Hermosillo, Sonora. C.P. 83240.</t>
  </si>
  <si>
    <t>Calle Morelos Sin Número, Col. La Loma. Moctezuma, Moctezuma, Sonora. C.P. 84560.</t>
  </si>
  <si>
    <t>ISM-RF-2013-050</t>
  </si>
  <si>
    <t>Avenida Primera Alta No. 80, Col. Las Quintas. Hermosillo, Sonora. C.P. 83240.</t>
  </si>
  <si>
    <t>RONA-770221-Q86</t>
  </si>
  <si>
    <t>Meta A.IV.2  Impartir una capacitación para fortalecer las actividades de prevención que realiza el Instituto Sonorense de la Mujer, dirigida a 25 talleristas y a nuevas integrantes del PAIMEF, durante 22 horas, en 3 sesiones, en 5 ejes temáticos.</t>
  </si>
  <si>
    <t>Anna Ivette Rodriguez Navarro</t>
  </si>
  <si>
    <t>SIRF-890904-2X3</t>
  </si>
  <si>
    <t>Calle 23 sin número, Col. Libertad. Empalme, Sonora. C.P. 85370.</t>
  </si>
  <si>
    <t>Ave. Miguel Hidalgo S/N Buayums, Sonora. CP 85223</t>
  </si>
  <si>
    <t>MIJR-820313-E18</t>
  </si>
  <si>
    <t>Calle Ignacio Allende No. 29, Col. Moderna Empalme, Empalme, Sonora. C.P. 85330.</t>
  </si>
  <si>
    <t>QUVM-870701-N88</t>
  </si>
  <si>
    <t>Meta CI12.- Fortalecer la capacidad operativa del refugio operado por la Dirección Municipal de Asuntos de la Mujer de Nogales, mediante la contratación de servicios profesionales de atención psicológica y legal, para contribuir a brindar un espacio seguro y digno de acogida temporal a mujeres en situación de violencia, y en su caso, a sus hijas e hijos.</t>
  </si>
  <si>
    <t>Calle De la Bellota No. 14, Sin número, Col. Los Alamos, Nogales, Nogales, Sonora. C.P. 84085.</t>
  </si>
  <si>
    <t>PELE-861112-ED9</t>
  </si>
  <si>
    <t>Lisboa No. 24, Casa Blanca, Nogales, Nogales, Sonora. C.P. 84094.</t>
  </si>
  <si>
    <t>LORC-890508-ID0</t>
  </si>
  <si>
    <t>Calle 31 de Octubre, sin número, Col. Cuauhtemoc, Cajeme, Sonora. C.P. 85203</t>
  </si>
  <si>
    <t>EIVN-841116-E33</t>
  </si>
  <si>
    <t>Meta CII1. Fortalecer la capacidad operativa de la Casa de la Mujer Indígena La Paloma-Camilpa, A.C. ubicada en Navojoa, mediante servicios profesionales de psicología y trabajo social para mujeres en situación de violencia, y en su caso, a sus hijas e hijos.</t>
  </si>
  <si>
    <t>CONTRATACIONES POR PROCEDIMIENTOS DE LICITACION PUBLICA, SIMPLIFICADA O ADJUDICACION DIRECTA 2013</t>
  </si>
  <si>
    <t>Tallerista para el desarrollo de las metas B.I.2, B.I.3 y B.I.4</t>
  </si>
  <si>
    <t>Guaymas</t>
  </si>
  <si>
    <t>ISM-RF-2013-051</t>
  </si>
  <si>
    <t>ISM-RF-2013-052</t>
  </si>
  <si>
    <t>ISM-RF-2013-053</t>
  </si>
  <si>
    <t>ISM-RF-2013-054</t>
  </si>
  <si>
    <t>ISM-RF-2013-055</t>
  </si>
  <si>
    <t>ISM-RF-2013-056</t>
  </si>
  <si>
    <t>ISM-RF-2013-057</t>
  </si>
  <si>
    <t>ISM-RF-2013-058</t>
  </si>
  <si>
    <t>ISM-RF-2013-059</t>
  </si>
  <si>
    <t>ISM-RF-2013-060</t>
  </si>
  <si>
    <t>Avenida Raul Peterson No. 4, Col. Altares, Franciscanos III Sección, Hermosillo, Sonora. C.P. 83296.</t>
  </si>
  <si>
    <t>CARY-840413-DW4</t>
  </si>
  <si>
    <t>Pago por escuela</t>
  </si>
  <si>
    <t>Yolva Dolores Campas Robles</t>
  </si>
  <si>
    <t>Bianca Valenzuela Estrella</t>
  </si>
  <si>
    <t>Lilia Carolina Salazar Ramírez</t>
  </si>
  <si>
    <t>Ave. Sebastian Lerdo de Tejada No. 483, Col. Jardines Hermosillo, López del Castillo y Carlos Caturegli, Hermosillo, Sonora. C.P. 83113</t>
  </si>
  <si>
    <t>SARL-820531-577</t>
  </si>
  <si>
    <t>Sandra Karina Bobadilla Palafox</t>
  </si>
  <si>
    <t>Calle Sinaloa No. 1105, sin número, Col. Deportiva, Navojoa, Sonora. C.P. 85860.</t>
  </si>
  <si>
    <t>BOPS-870110-3Y6</t>
  </si>
  <si>
    <t>Gladis María Miranda Vega</t>
  </si>
  <si>
    <t>Calle Bacerac No. 16, Sonora Progresista, Navojoa, Sonora. C.P: 85890.</t>
  </si>
  <si>
    <t>MIVG-900409-GI4</t>
  </si>
  <si>
    <t>María Lourdes Alvarez Aviles</t>
  </si>
  <si>
    <t>Roxana Araceli Curlango Peralta</t>
  </si>
  <si>
    <t>Calle Molino del Rey No. 145, sin número, Col. Virreyes, Nogales, Sonora. C.P. 84090.</t>
  </si>
  <si>
    <t>CUPR-900802-TX8</t>
  </si>
  <si>
    <t>Sandra Luz Rivera Urquidez</t>
  </si>
  <si>
    <t>Calle Olegario Carrillo No. 16, Col. Solidaridad, Etchojoa, Sonora. C.P. 85290.</t>
  </si>
  <si>
    <t>RIUS-840201-DW5</t>
  </si>
  <si>
    <t>Joel Enrique López Jocobi</t>
  </si>
  <si>
    <t>Sin Calle Sin Nombre, Col. Los Viejos. Etchojoa, Sonora. C.P. 85285.</t>
  </si>
  <si>
    <t>LOJJ-831009-DC3</t>
  </si>
  <si>
    <t>Calle Villa de Cactus No. 20, Col. Villa del Real, Hermosillo, Sonora. C.P. 83118.</t>
  </si>
  <si>
    <t>QUCI-721025-LW7</t>
  </si>
  <si>
    <t>Celerideas Corporativas S.C. (Haydee Vazquez Gil)</t>
  </si>
  <si>
    <t>Boulevard Hidalgo No. 39 Bis, Col. Centenario. Hermosillo, Sonora. C.P. 83260.</t>
  </si>
  <si>
    <t>CCO-110913-870</t>
  </si>
  <si>
    <t>Meta C.I.11. Fortalecer la capacidad operativa del refugio "Hacienda La Esperanza" IAP, ubicado en Hermosillo, mediante servicios profesionales de psicología y capacitación para el trabajo, con el fin de contribuir a brindar un espacio seguro y digno de acogida temporal a mujeres en situación de violencia, y en su caso, a sus hijas e hijos.</t>
  </si>
  <si>
    <t>Terminación Anticipada 060/09/2013</t>
  </si>
  <si>
    <t>ISM-RF-2013-061</t>
  </si>
  <si>
    <t>ISM-RF-2013-062</t>
  </si>
  <si>
    <t>María Estrella de la Luz Portillo Gaxiola</t>
  </si>
  <si>
    <t>Calle Buyacusi No. 16, Col. Tetaboca Navojoa, Navojoa, Sonora. C.P. 85890.</t>
  </si>
  <si>
    <t>POGE-890318-HL8</t>
  </si>
  <si>
    <t>Meta C.I.11. Fortalecer la capacidad operativa del refugio "Hacienda La Esperanza" IAP, ubicado en Hermosillo, mediante servicios profesionales de psicología y capacitació23n para el trabajo, con el fin de contribuir a brindar un espacio seguro y digno de acogida temporal a mujeres en situación de violencia, y en su caso, a sus hijas e hijos.</t>
  </si>
  <si>
    <t>Calle de las Siembras No. 628, Col. La Verbena Hermosillo, Hermosillo, Sonora. C.P. 83288.</t>
  </si>
  <si>
    <t>LUMA-761020-3M9</t>
  </si>
  <si>
    <t>Calle Plateros No. 72, Sin Número, Col. Virreyes, Heroica Nogales, Nogales, Sonora. C.P. 84090.</t>
  </si>
  <si>
    <t>AAAL-600211-L31</t>
  </si>
  <si>
    <t>Igualdad, Desarrollo y Adelanto S.C. (Lic. Claudia Gabriela Salas Rodriguez)</t>
  </si>
  <si>
    <t>Calle El Chaco No. 3136 502 A, Colomos Providencia, Guadalajara, Jalisco. C.P. 44660.</t>
  </si>
  <si>
    <t>IDA-130828-F70</t>
  </si>
  <si>
    <t>Calle Turqueza No. 31, Villa Dorada Empalme, Empalme, Sonora. C.P. 85385.</t>
  </si>
  <si>
    <t>VAEB-830218-QLA</t>
  </si>
  <si>
    <t>Cancelado</t>
  </si>
  <si>
    <t>Lic. Luis Alberto Leon Leon</t>
  </si>
  <si>
    <t>Calle Llano No, 5, Col. Llano Verde, Hermosillo, Sonora. C.P. 83240.</t>
  </si>
  <si>
    <t>LELL-540214-FF0</t>
  </si>
  <si>
    <t>Ana María Alvarez Valle</t>
  </si>
  <si>
    <t>AAVA-731228-156</t>
  </si>
  <si>
    <t>Calle Del Melón No. 1, Villa California. Hermosillo, Sonora. C.P. 83114.</t>
  </si>
  <si>
    <t>ISM-RFT-2013-046</t>
  </si>
  <si>
    <t>ISM-RFT-2013-047</t>
  </si>
  <si>
    <t>ISM-RFT-2013-048</t>
  </si>
  <si>
    <t>Terminación anticipada 15/08/2013</t>
  </si>
  <si>
    <t>Según avance</t>
  </si>
  <si>
    <t>Servicio integral para la impratición de cursos corespondientes a las metas: A2, A4, A5, A6, A9, A11, B12 Y A17</t>
  </si>
  <si>
    <t>Fernando Avila Peñuñuri</t>
  </si>
  <si>
    <t>Calle Londres No. 98, Col. Centenario. Hermosillo, Sonora. C.P. 83260.</t>
  </si>
  <si>
    <t>AIPF-710510-GS7</t>
  </si>
  <si>
    <t>Huatabampo</t>
  </si>
  <si>
    <t>ISM-RF-2013-063</t>
  </si>
  <si>
    <t>Meta CI11.  Fortalecer la capacidad operativa del Centro de atención externa de la Instancia Municipal de la Mujer de Huatabampo en lo referente a los servicios profesionales de atención psicológica para mujeres en situación de violencia, y en su caso, a sus hijas e hijos.</t>
  </si>
  <si>
    <t>Karen María Ochoa Otero</t>
  </si>
  <si>
    <t>Calle Sahuaro No. 150 14 de Enero, Huatabampo, Sonora. C.P. 85930.</t>
  </si>
  <si>
    <t>OOOK-901219-K24</t>
  </si>
  <si>
    <t>Santa Ana</t>
  </si>
  <si>
    <t>ISM-RF-2013-064</t>
  </si>
  <si>
    <t>Meta CI12.  Fortalecer la capacidad operativa del Centro de atención externa de la coordinación de asuntos de la Mujer del Sistema de Desarrollo Integral de la Familia, DIF de Santa Anna en lo referente a los servicios profesionales de atención psicológica para mujeres en situación de violencia, y en su caso, a sus hijas e hijos.</t>
  </si>
  <si>
    <t>Francisca Vanessa Siqueiros Guerrero</t>
  </si>
  <si>
    <t>Calle Morelos 305 Sin Número, Col. Centro, Santa Ana, Sonora. C.P. 84600.</t>
  </si>
  <si>
    <t>SIGF-800523-3I1</t>
  </si>
  <si>
    <t>Rocio Lizeth Guerrero Valenzuela</t>
  </si>
  <si>
    <t>Calle Verdiales No. 3, Col. Puerta Real, Hermosillo, Sonora. C.P. 83177.</t>
  </si>
  <si>
    <t>GUVR-820730-U29</t>
  </si>
  <si>
    <t>haro</t>
  </si>
  <si>
    <t>ISM-RF-2013-065</t>
  </si>
  <si>
    <t>Raquel Alejandra Zúñiga Gutiérrez</t>
  </si>
  <si>
    <t>Nacozari</t>
  </si>
  <si>
    <t>Meta CI13. Fortalecer la capacidad operativa del Centro de atención externa de la coordinación de asuntos de la Mujer del Sistema de Desarrollo Integral de la Familia, DIF de Nacozari de García en lo referente a los servicios de capacitación para el trabajo a mujeres en situación de violencia, y en su caso, a sus hijas e hijos.</t>
  </si>
  <si>
    <t>Calle Rosa Corona de García, Sin número, Col. Centro. Nacozari de García, Nacozari, Sonora. C.P. 84340.</t>
  </si>
  <si>
    <t>ZUGR-831230-AH6</t>
  </si>
  <si>
    <t>ISM-CDM-PEG-2013-001</t>
  </si>
  <si>
    <t>ISM-CDM-PEG-2013-002</t>
  </si>
  <si>
    <t>ISM-CDM-PEG-2013-003</t>
  </si>
  <si>
    <t>ISM-CDM-PEG-2013-004</t>
  </si>
  <si>
    <t>ISM-CDM-PEG-2013-005</t>
  </si>
  <si>
    <t>ISM-CDM-PEG-2013-006</t>
  </si>
  <si>
    <t>ISM-CDM-PEG-2013-007</t>
  </si>
  <si>
    <t>ISM-CDM-PEG-2013-008</t>
  </si>
  <si>
    <t>ISM-CDM-PEG-2013-009</t>
  </si>
  <si>
    <t>ISM-CDM-PEG-2013-010</t>
  </si>
  <si>
    <t>Coadyuvar en la creación de la CDM-PEG e impulsaren la creación de la IMM desde un enfoque que fortalezca la Transversalidad de la perspectiva de género en la administración municipal, para ofrecer servicios profesionales de trabajo social, a las mujeres en situación de violencia, y en su caso, a sus hijas e hijos.</t>
  </si>
  <si>
    <t>Coadyuvar en la creación de la CDM-PEG e impulsaren la creación de la IMM desde un enfoque que fortalezca la Transversalidad de la perspectiva de género en la administración municipal, para ofrecer servicios profesionales de psicologa, a las mujeres en situación de violencia, y en su caso, a sus hijas e hijos.</t>
  </si>
  <si>
    <t>Coadyuvar en la creación de la CDM-PEG e impulsaren la creación de la IMM desde un enfoque que fortalezca la Transversalidad de la perspectiva de género en la administración municipal, para ofrecer servicios profesionales de abogada, a las mujeres en situación de violencia, y en su caso, a sus hijas e hijos.</t>
  </si>
  <si>
    <t>Magdalena</t>
  </si>
  <si>
    <t>Etchojoa</t>
  </si>
  <si>
    <t>CONTRATACIONES DE SERVICIOS  CDM-PEG 2013</t>
  </si>
  <si>
    <t>Christian Gelena Nuñez Castanedo Castanedo</t>
  </si>
  <si>
    <t>Calle 20 SN, Col. Centro, Guaymas, Guaymas, Sonora. C.P. 854000.</t>
  </si>
  <si>
    <t>Calle Juarez Manzana No. 107, Lote 15, Moderna Empalme, Empalme, Sonora. C.P. 85330.</t>
  </si>
  <si>
    <t>GUVM-751028-I65</t>
  </si>
  <si>
    <t>NUCC-811122-T5A</t>
  </si>
  <si>
    <t>Claudia Elena Gonzalez Reyes</t>
  </si>
  <si>
    <t>Calle Huatabampo 46 B, Fovissste, Heroica Guaymas, Guaymas, Sonora. C.P. 85440.</t>
  </si>
  <si>
    <t>GORC-840807-LW9</t>
  </si>
  <si>
    <t>Ana Alicia Diaz Castro</t>
  </si>
  <si>
    <t xml:space="preserve">Calle Zaragoza No.204 A SN, Fatima Magdalena de Kino, Magdalena Sonora. C.P. 84160 </t>
  </si>
  <si>
    <t>DICA-820627-MV4</t>
  </si>
  <si>
    <t>Alejandra Contreras Leriche</t>
  </si>
  <si>
    <t>Calle Carbo No. 208, Col. Fatima, Magdalena de Kino, Sonora, México. C.P. 84160.</t>
  </si>
  <si>
    <t>COLA-791128-5L0</t>
  </si>
  <si>
    <t>Aleyda Guadalupe Anguamea Gonzalez</t>
  </si>
  <si>
    <t>Calle Lazaro Cardenas No. 39, Col. La Union, Huatabampo, Sonora. C.P. 85240.</t>
  </si>
  <si>
    <t>AUGA-831031-9B8</t>
  </si>
  <si>
    <t>Lourdes Yuridia del Cid Lerma</t>
  </si>
  <si>
    <t>Localidad Sebampo, Etchojoa, Sonora. C.P. 85280.</t>
  </si>
  <si>
    <t>CILL-831109-QB6</t>
  </si>
  <si>
    <t>Anabel Yocupicio Valenzuela</t>
  </si>
  <si>
    <t>Sin Nombre, Sin Número, Navolato, Etchojoa, Sonora. C.P. 85285.</t>
  </si>
  <si>
    <t>YOVA-840229-J12</t>
  </si>
  <si>
    <t>Dulce María Valenzuela Romero</t>
  </si>
  <si>
    <t>Calle de la Cantera No. 16, Portal del Pitic, Hermosillo, Hermosillo. Sonora. C.P. 83287.</t>
  </si>
  <si>
    <t>VARD-720821-1U8</t>
  </si>
  <si>
    <t>NOVIEMBRE</t>
  </si>
  <si>
    <t>META 3 Conformación del Comité Ciudadano, por medio de la sensibilización y capacitación a lideresas/líderes y ciudadanía, para ofrecer servicios profesionales de Contraloría Social.</t>
  </si>
  <si>
    <t>Miriam Elizabeth Guadalupe Guerrero Valenzuela</t>
  </si>
  <si>
    <t>Meta B15 Realizar un Seminario sobre armonización legislativa dirigido a diputadas(os).</t>
  </si>
  <si>
    <t>Tania Valencia Mendez</t>
  </si>
  <si>
    <t>VAMT890710RK4</t>
  </si>
  <si>
    <t>Calle Moctezuma No. 311, Col. La Madera, Magdalena de Kino, Sonora, México. C.P. 84160.</t>
  </si>
  <si>
    <t>CONTRATACIONES DE SERVICIOS 2015</t>
  </si>
  <si>
    <t>CONTRATACIONES DE SERVICIOS PAIMEF 2015</t>
  </si>
  <si>
    <t>CONTRATACIONES POR PROCEDIMIENTOS DE LICITACION PUBLICA, SIMPLIFICADA O ADJUDICACION DIRECTA 2015</t>
  </si>
  <si>
    <t>CONTRATACIONES DE SERVICIOS CDM 2015</t>
  </si>
  <si>
    <t>CONTRATACIONES DE SERVICIOS ESTATALES 2015</t>
  </si>
  <si>
    <t>CONTRATACIONES DE ARRENDAMIENTOS DE BIENES MUEBLES 2015</t>
  </si>
  <si>
    <t>EUVD791205T84</t>
  </si>
  <si>
    <t>ISM-PS-RE015-001</t>
  </si>
  <si>
    <t>ISM-PAIMEF015-001</t>
  </si>
  <si>
    <t>CONTRATACIONES DE SERVICIOS FEDERALES 2015</t>
  </si>
  <si>
    <t>Calle San Luis Potosí No. 188, Col. 5 de Mayo, Hermosillo, Sonora. C.P. 83010.</t>
  </si>
  <si>
    <t>ISM-PS-RE015-002</t>
  </si>
  <si>
    <t>ISM-PS-RE015-003</t>
  </si>
  <si>
    <t>ESTATAL</t>
  </si>
  <si>
    <t>UNICO PAGO</t>
  </si>
  <si>
    <t>ALTERNATIVA CULTURAL POR LA EQUIDAD DE GENERO</t>
  </si>
  <si>
    <t>ACE0711135R4</t>
  </si>
  <si>
    <t>VALLE DEL CARTAMO 1522, VALLE DORADO, OBREGON,CAJEME,SONORA C.P.85095</t>
  </si>
  <si>
    <t>FEDERAL</t>
  </si>
  <si>
    <t>LETICIA ELDA VILLEGAS SALGADO</t>
  </si>
  <si>
    <t>VISL610202EA4</t>
  </si>
  <si>
    <t>AVE. RANCHO CHICO NO.12, COL.RANCHO BONITO. HERMOSILLO,SONORA. C.P.83174</t>
  </si>
  <si>
    <t>ENERO-MARZO</t>
  </si>
  <si>
    <t>ENERO- MARZO</t>
  </si>
  <si>
    <t>ISM-PAIMEF015-002</t>
  </si>
  <si>
    <t>ISM-PAIMEF015-003</t>
  </si>
  <si>
    <t>ISM-PAIMEF015-004</t>
  </si>
  <si>
    <t>ISM-PAIMEF015-005</t>
  </si>
  <si>
    <t>Gabriela Nenninger Arvizu</t>
  </si>
  <si>
    <t>Rosa Irma Espinoza de los Monteros López</t>
  </si>
  <si>
    <t>MONICA MENDEZ CELAYA</t>
  </si>
  <si>
    <t>ISM-PS-RF015-003</t>
  </si>
  <si>
    <t xml:space="preserve">PEDRO LUIS IBARRA DANIEL </t>
  </si>
  <si>
    <t>ISM-PS-RF015-004</t>
  </si>
  <si>
    <t>Calle Sierra Bonita Oeste, No. 34, Col. Sierra Blanca. Hermosillo, Sonora. C.P. 83147</t>
  </si>
  <si>
    <t>NEAG6410244S9</t>
  </si>
  <si>
    <t>SOCG730419GG9</t>
  </si>
  <si>
    <t>EILR851206M38</t>
  </si>
  <si>
    <t>Cerrada Catedral de Burgos N.14, Col. Puerta Real, Hermosillo, Sonora. C.P.83010</t>
  </si>
  <si>
    <t>Coordinación del Programa PAIMEF 2015</t>
  </si>
  <si>
    <t>Apoyo Logístico</t>
  </si>
  <si>
    <t>Apoyo Logístico; Encargada de pash meta CI5</t>
  </si>
  <si>
    <t>Privada Siena #7, Fraccionamiento Residencial Villa Bonita C.P. 83288, Hermosillo,Sonora.</t>
  </si>
  <si>
    <t>Realizar Talleres Programa PAIMEF 2015: Acción AIV2, AIV3, AV1, AVI1,A IV3, AV1, AVI1.</t>
  </si>
  <si>
    <t>POR TALLER</t>
  </si>
  <si>
    <t>Colorada #52 C.P.83117 Hermosillo,Sonora.</t>
  </si>
  <si>
    <t>IADP560621UD4</t>
  </si>
  <si>
    <t>MECM690706U68</t>
  </si>
  <si>
    <t>31/12/015</t>
  </si>
  <si>
    <t>Diplomado "La perspectiva de género en las políticas públicas".</t>
  </si>
  <si>
    <t>ISM-PS-RE015-004</t>
  </si>
  <si>
    <t>Impartir Taller de Capacitación de 16 horas</t>
  </si>
  <si>
    <t>ISM-PS-RE015-005</t>
  </si>
  <si>
    <t>Realizar seis Talleres Lúdicos: "Las niñas y los niños somos iguales y tenemos los mismos derechos". Acción BII1-PAIMEF 2015.</t>
  </si>
  <si>
    <t>4 PAGOS PARCIALES Y 1 PAGO FINAL</t>
  </si>
  <si>
    <t>2 PAGOS PARCIALES Y 1 PAGO FINAL</t>
  </si>
  <si>
    <t>Realizar 4 Talleres Lúdicos: "Las niñas y los niños somos iguales y tenemos los mismos derechos". Acción BII2 -PAIMEF 2015.</t>
  </si>
  <si>
    <t>2 PAGOS</t>
  </si>
  <si>
    <t>Capacitación profesional con el tema de la "ciudadanía de las mujeres y erradicación de la violencia en Sonora" en forma sesiones en grupo.</t>
  </si>
  <si>
    <t>Facilitadora de talleres de capacitación: sobre el manual de trabajo del taller ludico "las niñas y los niños somos iguales y tenemos los mismos derechos", con una duración de 12 horas.</t>
  </si>
  <si>
    <t>Servicios profesionales de apoyo operativo en las Acciones de Servicios Profesionales Gastos Transversales PAIMEF 2015.</t>
  </si>
  <si>
    <t>QUINCENAL</t>
  </si>
  <si>
    <t>Coordinadora Vertiente C meta C.I.3</t>
  </si>
  <si>
    <t>ABRIL-JUNIO</t>
  </si>
  <si>
    <t>Psicologa de Centro de atención Caborca.</t>
  </si>
  <si>
    <t>ISM-RE015-001</t>
  </si>
  <si>
    <t>Estatal</t>
  </si>
  <si>
    <t>Iris Janeth Ontiveros Reyes</t>
  </si>
  <si>
    <r>
      <t>Callejón Nogales entre L y M número 153 Colonia Contreras ; Caborca, Sonora. C.P.83660.</t>
    </r>
    <r>
      <rPr>
        <sz val="8"/>
        <color indexed="63"/>
        <rFont val="Arial"/>
        <family val="2"/>
      </rPr>
      <t xml:space="preserve"> </t>
    </r>
  </si>
  <si>
    <t>OIRI850410KC0</t>
  </si>
  <si>
    <t>Psicologa de Centro de atención Nogales.</t>
  </si>
  <si>
    <t>ISM-RE015-002</t>
  </si>
  <si>
    <t>Vanessa Lara Gonzalez</t>
  </si>
  <si>
    <t>Calle 12 de Octubre No. 95, Colonia Del Rosario, Nogale, Sonora. C.P. 84020</t>
  </si>
  <si>
    <t>LAGV881222CT8</t>
  </si>
  <si>
    <t>Psicologa de centro de atención Navojoa.</t>
  </si>
  <si>
    <t>ISM-RE015-003</t>
  </si>
  <si>
    <t>OUMA850924TU3</t>
  </si>
  <si>
    <t>Psicologa de Centro de atención San Luis Río Colorado.</t>
  </si>
  <si>
    <t>ISM-RE015-004</t>
  </si>
  <si>
    <t>Gabriela Chávez Espinoza</t>
  </si>
  <si>
    <t>Av. Obregón 13 y 14 No. 1391, Col. Residencias, San Luis Río Colorado. C.P.83448</t>
  </si>
  <si>
    <t>CAEG651206AM2</t>
  </si>
  <si>
    <t>Psicologa de Centro de atención Moctezuma.</t>
  </si>
  <si>
    <t>ISM-RE015-005</t>
  </si>
  <si>
    <t>PELM831226S30</t>
  </si>
  <si>
    <t>Psicologa de Centro de atención Cajeme.</t>
  </si>
  <si>
    <t>ISM-RE015-006</t>
  </si>
  <si>
    <t>FOLM690814AJ1</t>
  </si>
  <si>
    <t>Contadora de Fondos Federales.</t>
  </si>
  <si>
    <t>ISM-RE015-007</t>
  </si>
  <si>
    <t>Gladys Amelia Campa Quintana</t>
  </si>
  <si>
    <t>Calle Alejandro García No.512, Col. Jardines; Hermosillo, Sonora. C.P. 83103.</t>
  </si>
  <si>
    <t>CAQG6902244E9</t>
  </si>
  <si>
    <t>Apoyo Logistico y Chofer en el desarrollo y demás actividades relacionadas a los programas de la entidad</t>
  </si>
  <si>
    <t>ISM-RE015-008</t>
  </si>
  <si>
    <t>Coordinador de Transversalidad</t>
  </si>
  <si>
    <t>ISM-RE015-009</t>
  </si>
  <si>
    <t>Daniel Alejandro Leos Acosta</t>
  </si>
  <si>
    <t>CELESTE 47 COL. REAL DEL ARCO, C.P.83255, HERMOSILLO.SON</t>
  </si>
  <si>
    <t xml:space="preserve">LEAD850216HC4 </t>
  </si>
  <si>
    <t>Coordinadora de PAIMEF</t>
  </si>
  <si>
    <t>ISM-RE015-010</t>
  </si>
  <si>
    <t>Auxiliar de Programas Sociales y Responsable de Bases de Datos</t>
  </si>
  <si>
    <t>ISM-RE015-011</t>
  </si>
  <si>
    <t>Virginia Ercilia Silva Valenzuela</t>
  </si>
  <si>
    <t>Calle Tecoripa No. 31, Indeur, Navojoa, Sonora. C.P. 85890.</t>
  </si>
  <si>
    <t>SIVV7110242HA</t>
  </si>
  <si>
    <t>OK</t>
  </si>
  <si>
    <t>Recepcionista en Oficinas de Programas Sociales</t>
  </si>
  <si>
    <t>ISM-RE015-012</t>
  </si>
  <si>
    <t>Itzel Denogean Leyva</t>
  </si>
  <si>
    <t>Mojave No.27, Fraccionamiento Oasis Solana, Hermosillo, Sonora. C.P.83285.</t>
  </si>
  <si>
    <t>DELI900426KL1</t>
  </si>
  <si>
    <t>Elaboración del estudio para determinar la proporción de recursos destinados a programas sociales con perspectiva de género.</t>
  </si>
  <si>
    <t>ISM-RE015-013</t>
  </si>
  <si>
    <t>Gabriela Gonzalez Barragan</t>
  </si>
  <si>
    <t>Calle Doctor Noriega Oriente No.192, Col. Centro, Hermosillo, Sonora. CP 83000.</t>
  </si>
  <si>
    <t>GOBG571209DI3</t>
  </si>
  <si>
    <t>Oficina ubicada en calle Centenario No.51 entre Avenida Pesqueira y Gloria, Col. La Loma, en la Ciudad de Moctezuma, Sonora</t>
  </si>
  <si>
    <t>ISM-ARR015-001</t>
  </si>
  <si>
    <t xml:space="preserve">Alma Delia Fragozo Cordova </t>
  </si>
  <si>
    <t>Calle Centenario No.51, Col. La Loma, Moctezuma,Sonora C.P.84560</t>
  </si>
  <si>
    <t>FACA590110AE4</t>
  </si>
  <si>
    <t>Bodega ubicada en Rayón no. 86, Col. Mariachi, Hermosillo, Sonora.</t>
  </si>
  <si>
    <t>ISM-ARR015-002</t>
  </si>
  <si>
    <t xml:space="preserve">Angélica María Amavizca Valle </t>
  </si>
  <si>
    <t>Cerrada Guayacán No.40 Final Residencial Sabinos, Hermosillo, Sonora.</t>
  </si>
  <si>
    <t>AAVA641102QA3</t>
  </si>
  <si>
    <t>Oficina ubicada en Calle San Martín No.816, Col. Fundo legal, Nogales,Sonora .</t>
  </si>
  <si>
    <t>ISM-ARR015-003</t>
  </si>
  <si>
    <t xml:space="preserve">María Gloria Nuñez Yañez </t>
  </si>
  <si>
    <t>San Martin No. 816 Col. Fundo Legal, Nogales, Sonora</t>
  </si>
  <si>
    <t>NUYG480317AW0</t>
  </si>
  <si>
    <t>Oficina ubicada en Calle García Morales #510 Local 1 , Navojoa,Sonora.</t>
  </si>
  <si>
    <t>ISM-ARR015-004</t>
  </si>
  <si>
    <t>Juan Sepulveda Carbajal</t>
  </si>
  <si>
    <t xml:space="preserve">Francisco Sarabia  s/n entre Etchojoa y Lázaro Cárdenas, Colonia.Sonora.  C.P.85890 Navojoa,Sonora </t>
  </si>
  <si>
    <t>SECJ550127ISR</t>
  </si>
  <si>
    <r>
      <t xml:space="preserve">Creación de la CDM-PEG e impulsar en la creación de la IMM desde un enfoque que fortalezca la Transversalidad de la perspectiva de género en la administración municipal, para ofrecer </t>
    </r>
    <r>
      <rPr>
        <b/>
        <sz val="9"/>
        <color indexed="8"/>
        <rFont val="Tahoma"/>
        <family val="2"/>
      </rPr>
      <t>servicios profesionales de Psicología</t>
    </r>
    <r>
      <rPr>
        <sz val="9"/>
        <color indexed="8"/>
        <rFont val="Tahoma"/>
        <family val="2"/>
      </rPr>
      <t>, a las mujeres en situación de violencia, y en su caso, a sus hijas e hijos; asimismo incidir en el diseño de políticas pública locales con PEG.</t>
    </r>
  </si>
  <si>
    <t>ISM-CDM015-001</t>
  </si>
  <si>
    <t>MENSUAL</t>
  </si>
  <si>
    <t xml:space="preserve">ANA KAREN TELLEZ VALLE </t>
  </si>
  <si>
    <r>
      <t xml:space="preserve">Calle Nopaltzin N° 59 entre pirámide del sol y pirámide de la luna, Colonia Cuauhtémoc, Hermosillo, Sonora. C.P. </t>
    </r>
    <r>
      <rPr>
        <sz val="11.5"/>
        <color indexed="8"/>
        <rFont val="Calibri"/>
        <family val="2"/>
      </rPr>
      <t>83294</t>
    </r>
    <r>
      <rPr>
        <sz val="9"/>
        <color indexed="8"/>
        <rFont val="Tahoma"/>
        <family val="2"/>
      </rPr>
      <t>.</t>
    </r>
  </si>
  <si>
    <t>TEVA890727LI9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</si>
</sst>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8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80A]* #,##0.00_-;\-[$$-80A]* #,##0.00_-;_-[$$-80A]* &quot;-&quot;??_-;_-@_-"/>
    <numFmt numFmtId="179" formatCode="&quot;$&quot;#,##0.00"/>
    <numFmt numFmtId="180" formatCode="mmm\-yyyy"/>
  </numFmts>
  <fonts count="131">
    <font>
      <sz val="11"/>
      <color theme="1"/>
      <name val="Calibri"/>
      <family val="2"/>
    </font>
    <font>
      <sz val="11"/>
      <color indexed="8"/>
      <name val="Calibri"/>
      <family val="2"/>
    </font>
    <font>
      <sz val="8"/>
      <name val="Arial Narrow"/>
      <family val="2"/>
    </font>
    <font>
      <sz val="8"/>
      <color indexed="8"/>
      <name val="Arial Narrow"/>
      <family val="2"/>
    </font>
    <font>
      <sz val="11"/>
      <color indexed="8"/>
      <name val="Arial Narrow"/>
      <family val="2"/>
    </font>
    <font>
      <b/>
      <sz val="11"/>
      <color indexed="56"/>
      <name val="Arial Narrow"/>
      <family val="2"/>
    </font>
    <font>
      <b/>
      <sz val="8"/>
      <name val="Arial Narrow"/>
      <family val="2"/>
    </font>
    <font>
      <b/>
      <sz val="18"/>
      <color indexed="8"/>
      <name val="Arial Narrow"/>
      <family val="2"/>
    </font>
    <font>
      <b/>
      <sz val="8"/>
      <color indexed="8"/>
      <name val="Arial Narrow"/>
      <family val="2"/>
    </font>
    <font>
      <sz val="8"/>
      <name val="Arial"/>
      <family val="2"/>
    </font>
    <font>
      <b/>
      <sz val="8"/>
      <name val="Arial"/>
      <family val="2"/>
    </font>
    <font>
      <sz val="8"/>
      <color indexed="8"/>
      <name val="Arial"/>
      <family val="2"/>
    </font>
    <font>
      <b/>
      <sz val="8"/>
      <color indexed="8"/>
      <name val="Arial"/>
      <family val="2"/>
    </font>
    <font>
      <b/>
      <sz val="8"/>
      <color indexed="56"/>
      <name val="Arial"/>
      <family val="2"/>
    </font>
    <font>
      <sz val="14"/>
      <name val="Arial Narrow"/>
      <family val="2"/>
    </font>
    <font>
      <sz val="16"/>
      <name val="Arial Narrow"/>
      <family val="2"/>
    </font>
    <font>
      <sz val="12"/>
      <name val="Arial Narrow"/>
      <family val="2"/>
    </font>
    <font>
      <sz val="11"/>
      <name val="Arial"/>
      <family val="2"/>
    </font>
    <font>
      <sz val="14"/>
      <name val="Arial"/>
      <family val="2"/>
    </font>
    <font>
      <sz val="14"/>
      <color indexed="8"/>
      <name val="Arial"/>
      <family val="2"/>
    </font>
    <font>
      <sz val="11.5"/>
      <name val="Arial"/>
      <family val="2"/>
    </font>
    <font>
      <sz val="11.5"/>
      <color indexed="8"/>
      <name val="Arial"/>
      <family val="2"/>
    </font>
    <font>
      <sz val="10.5"/>
      <name val="Arial"/>
      <family val="2"/>
    </font>
    <font>
      <sz val="8"/>
      <color indexed="63"/>
      <name val="Arial"/>
      <family val="2"/>
    </font>
    <font>
      <b/>
      <sz val="9"/>
      <color indexed="8"/>
      <name val="Tahoma"/>
      <family val="2"/>
    </font>
    <font>
      <sz val="9"/>
      <color indexed="8"/>
      <name val="Tahoma"/>
      <family val="2"/>
    </font>
    <font>
      <sz val="11.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Narrow"/>
      <family val="2"/>
    </font>
    <font>
      <b/>
      <i/>
      <sz val="10"/>
      <color indexed="8"/>
      <name val="Arial Narrow"/>
      <family val="2"/>
    </font>
    <font>
      <sz val="8"/>
      <color indexed="60"/>
      <name val="Arial Narrow"/>
      <family val="2"/>
    </font>
    <font>
      <sz val="8"/>
      <color indexed="30"/>
      <name val="Arial Narrow"/>
      <family val="2"/>
    </font>
    <font>
      <b/>
      <sz val="16"/>
      <color indexed="56"/>
      <name val="Arial Narrow"/>
      <family val="2"/>
    </font>
    <font>
      <sz val="11"/>
      <name val="Calibri"/>
      <family val="2"/>
    </font>
    <font>
      <sz val="8"/>
      <color indexed="56"/>
      <name val="Arial Narrow"/>
      <family val="2"/>
    </font>
    <font>
      <sz val="8"/>
      <color indexed="18"/>
      <name val="Arial Narrow"/>
      <family val="2"/>
    </font>
    <font>
      <sz val="8"/>
      <color indexed="62"/>
      <name val="Arial Narrow"/>
      <family val="2"/>
    </font>
    <font>
      <sz val="8"/>
      <color indexed="10"/>
      <name val="Arial Narrow"/>
      <family val="2"/>
    </font>
    <font>
      <b/>
      <sz val="8"/>
      <color indexed="60"/>
      <name val="Arial Narrow"/>
      <family val="2"/>
    </font>
    <font>
      <b/>
      <sz val="8"/>
      <color indexed="10"/>
      <name val="Arial Narrow"/>
      <family val="2"/>
    </font>
    <font>
      <b/>
      <sz val="8"/>
      <color indexed="62"/>
      <name val="Arial Narrow"/>
      <family val="2"/>
    </font>
    <font>
      <b/>
      <sz val="8"/>
      <color indexed="9"/>
      <name val="Arial"/>
      <family val="2"/>
    </font>
    <font>
      <b/>
      <i/>
      <sz val="8"/>
      <color indexed="8"/>
      <name val="Arial"/>
      <family val="2"/>
    </font>
    <font>
      <sz val="10"/>
      <color indexed="17"/>
      <name val="Arial"/>
      <family val="2"/>
    </font>
    <font>
      <sz val="10"/>
      <color indexed="8"/>
      <name val="Arial"/>
      <family val="2"/>
    </font>
    <font>
      <sz val="10"/>
      <color indexed="10"/>
      <name val="Arial"/>
      <family val="2"/>
    </font>
    <font>
      <sz val="11"/>
      <color indexed="8"/>
      <name val="Arial"/>
      <family val="2"/>
    </font>
    <font>
      <sz val="16"/>
      <color indexed="8"/>
      <name val="Calibri"/>
      <family val="2"/>
    </font>
    <font>
      <sz val="12"/>
      <color indexed="8"/>
      <name val="Calibri"/>
      <family val="2"/>
    </font>
    <font>
      <sz val="16"/>
      <color indexed="8"/>
      <name val="Arial Narrow"/>
      <family val="2"/>
    </font>
    <font>
      <sz val="16"/>
      <color indexed="8"/>
      <name val="Tahoma"/>
      <family val="2"/>
    </font>
    <font>
      <sz val="14"/>
      <color indexed="8"/>
      <name val="Tahoma"/>
      <family val="2"/>
    </font>
    <font>
      <sz val="12"/>
      <color indexed="8"/>
      <name val="Arial"/>
      <family val="2"/>
    </font>
    <font>
      <sz val="12"/>
      <color indexed="8"/>
      <name val="Tahoma"/>
      <family val="2"/>
    </font>
    <font>
      <sz val="16"/>
      <name val="Calibri"/>
      <family val="2"/>
    </font>
    <font>
      <sz val="11.5"/>
      <name val="Calibri"/>
      <family val="2"/>
    </font>
    <font>
      <b/>
      <sz val="14"/>
      <color indexed="56"/>
      <name val="Arial Narrow"/>
      <family val="2"/>
    </font>
    <font>
      <b/>
      <sz val="12"/>
      <color indexed="9"/>
      <name val="Arial Narrow"/>
      <family val="2"/>
    </font>
    <font>
      <b/>
      <sz val="8"/>
      <color indexed="56"/>
      <name val="Arial Narrow"/>
      <family val="2"/>
    </font>
    <font>
      <b/>
      <sz val="16"/>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i/>
      <sz val="10"/>
      <color theme="1"/>
      <name val="Arial Narrow"/>
      <family val="2"/>
    </font>
    <font>
      <b/>
      <sz val="8"/>
      <color theme="1"/>
      <name val="Arial Narrow"/>
      <family val="2"/>
    </font>
    <font>
      <sz val="8"/>
      <color theme="1"/>
      <name val="Arial Narrow"/>
      <family val="2"/>
    </font>
    <font>
      <sz val="8"/>
      <color rgb="FFC00000"/>
      <name val="Arial Narrow"/>
      <family val="2"/>
    </font>
    <font>
      <sz val="8"/>
      <color rgb="FF0070C0"/>
      <name val="Arial Narrow"/>
      <family val="2"/>
    </font>
    <font>
      <b/>
      <sz val="16"/>
      <color theme="3"/>
      <name val="Arial Narrow"/>
      <family val="2"/>
    </font>
    <font>
      <sz val="8"/>
      <color theme="3"/>
      <name val="Arial Narrow"/>
      <family val="2"/>
    </font>
    <font>
      <sz val="8"/>
      <color theme="3" tint="-0.24997000396251678"/>
      <name val="Arial Narrow"/>
      <family val="2"/>
    </font>
    <font>
      <sz val="8"/>
      <color theme="4" tint="-0.24997000396251678"/>
      <name val="Arial Narrow"/>
      <family val="2"/>
    </font>
    <font>
      <sz val="8"/>
      <color rgb="FFFF0000"/>
      <name val="Arial Narrow"/>
      <family val="2"/>
    </font>
    <font>
      <b/>
      <sz val="8"/>
      <color rgb="FFC00000"/>
      <name val="Arial Narrow"/>
      <family val="2"/>
    </font>
    <font>
      <b/>
      <sz val="8"/>
      <color rgb="FFFF0000"/>
      <name val="Arial Narrow"/>
      <family val="2"/>
    </font>
    <font>
      <b/>
      <sz val="8"/>
      <color theme="4" tint="-0.24997000396251678"/>
      <name val="Arial Narrow"/>
      <family val="2"/>
    </font>
    <font>
      <b/>
      <sz val="8"/>
      <color theme="0"/>
      <name val="Arial"/>
      <family val="2"/>
    </font>
    <font>
      <sz val="8"/>
      <color theme="1"/>
      <name val="Arial"/>
      <family val="2"/>
    </font>
    <font>
      <b/>
      <sz val="8"/>
      <color theme="1"/>
      <name val="Arial"/>
      <family val="2"/>
    </font>
    <font>
      <b/>
      <sz val="8"/>
      <color theme="3"/>
      <name val="Arial"/>
      <family val="2"/>
    </font>
    <font>
      <b/>
      <i/>
      <sz val="8"/>
      <color theme="1"/>
      <name val="Arial"/>
      <family val="2"/>
    </font>
    <font>
      <sz val="10"/>
      <color rgb="FF00B050"/>
      <name val="Arial"/>
      <family val="2"/>
    </font>
    <font>
      <sz val="10"/>
      <color theme="1"/>
      <name val="Arial"/>
      <family val="2"/>
    </font>
    <font>
      <sz val="10"/>
      <color rgb="FFFF0000"/>
      <name val="Arial"/>
      <family val="2"/>
    </font>
    <font>
      <sz val="11"/>
      <color theme="1"/>
      <name val="Arial"/>
      <family val="2"/>
    </font>
    <font>
      <sz val="16"/>
      <color theme="1"/>
      <name val="Calibri"/>
      <family val="2"/>
    </font>
    <font>
      <sz val="12"/>
      <color theme="1"/>
      <name val="Calibri"/>
      <family val="2"/>
    </font>
    <font>
      <sz val="16"/>
      <color theme="1"/>
      <name val="Arial Narrow"/>
      <family val="2"/>
    </font>
    <font>
      <sz val="16"/>
      <color theme="1"/>
      <name val="Tahoma"/>
      <family val="2"/>
    </font>
    <font>
      <sz val="14"/>
      <color theme="1"/>
      <name val="Tahoma"/>
      <family val="2"/>
    </font>
    <font>
      <sz val="12"/>
      <color theme="1"/>
      <name val="Arial"/>
      <family val="2"/>
    </font>
    <font>
      <sz val="12"/>
      <color theme="1"/>
      <name val="Tahoma"/>
      <family val="2"/>
    </font>
    <font>
      <sz val="11.5"/>
      <color theme="1"/>
      <name val="Arial"/>
      <family val="2"/>
    </font>
    <font>
      <sz val="9"/>
      <color theme="1"/>
      <name val="Tahoma"/>
      <family val="2"/>
    </font>
    <font>
      <b/>
      <sz val="12"/>
      <color theme="0"/>
      <name val="Arial Narrow"/>
      <family val="2"/>
    </font>
    <font>
      <b/>
      <sz val="14"/>
      <color theme="3"/>
      <name val="Arial Narrow"/>
      <family val="2"/>
    </font>
    <font>
      <b/>
      <sz val="16"/>
      <color theme="3"/>
      <name val="Arial"/>
      <family val="2"/>
    </font>
    <font>
      <b/>
      <sz val="8"/>
      <color theme="3"/>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style="thin"/>
    </border>
    <border>
      <left/>
      <right style="thin"/>
      <top>
        <color indexed="63"/>
      </top>
      <bottom style="thin"/>
    </border>
    <border>
      <left/>
      <right style="thin">
        <color theme="0"/>
      </right>
      <top/>
      <bottom style="thin">
        <color theme="0"/>
      </bottom>
    </border>
    <border>
      <left/>
      <right/>
      <top/>
      <bottom style="thin"/>
    </border>
    <border>
      <left style="thin">
        <color theme="0"/>
      </left>
      <right/>
      <top/>
      <bottom style="thin">
        <color theme="0"/>
      </bottom>
    </border>
    <border diagonalUp="1">
      <left style="thin"/>
      <right style="thin"/>
      <top style="thin"/>
      <bottom style="thin"/>
      <diagonal style="thin"/>
    </border>
    <border>
      <left/>
      <right style="thin"/>
      <top style="thin"/>
      <bottom>
        <color indexed="63"/>
      </bottom>
    </border>
    <border>
      <left style="thin"/>
      <right style="thin"/>
      <top style="thin"/>
      <bottom>
        <color indexed="63"/>
      </bottom>
    </border>
    <border>
      <left style="thin">
        <color theme="0"/>
      </left>
      <right>
        <color indexed="63"/>
      </right>
      <top style="thin">
        <color theme="0"/>
      </top>
      <bottom style="thin"/>
    </border>
    <border>
      <left style="thin"/>
      <right>
        <color indexed="63"/>
      </right>
      <top style="thin"/>
      <bottom style="thin"/>
    </border>
    <border>
      <left/>
      <right/>
      <top style="thin"/>
      <bottom style="thin">
        <color theme="0"/>
      </bottom>
    </border>
    <border>
      <left style="thin">
        <color theme="0"/>
      </left>
      <right style="thin">
        <color theme="0"/>
      </right>
      <top>
        <color indexed="63"/>
      </top>
      <bottom>
        <color indexed="63"/>
      </bottom>
    </border>
    <border>
      <left style="thin"/>
      <right style="thin">
        <color theme="0"/>
      </right>
      <top/>
      <bottom style="thin">
        <color theme="0"/>
      </bottom>
    </border>
    <border>
      <left style="thin">
        <color theme="0"/>
      </left>
      <right style="thin">
        <color theme="0"/>
      </right>
      <top/>
      <bottom style="thin">
        <color theme="0"/>
      </bottom>
    </border>
    <border>
      <left/>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4" applyNumberFormat="0" applyFill="0" applyAlignment="0" applyProtection="0"/>
    <xf numFmtId="0" fontId="83"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4" fillId="29" borderId="1"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9" fillId="21" borderId="6"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83" fillId="0" borderId="8" applyNumberFormat="0" applyFill="0" applyAlignment="0" applyProtection="0"/>
    <xf numFmtId="0" fontId="94" fillId="0" borderId="9" applyNumberFormat="0" applyFill="0" applyAlignment="0" applyProtection="0"/>
  </cellStyleXfs>
  <cellXfs count="358">
    <xf numFmtId="0" fontId="0" fillId="0" borderId="0" xfId="0" applyFont="1" applyAlignment="1">
      <alignment/>
    </xf>
    <xf numFmtId="0" fontId="2" fillId="0" borderId="0" xfId="0" applyFont="1" applyAlignment="1">
      <alignment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4" fontId="2" fillId="0" borderId="10" xfId="0" applyNumberFormat="1" applyFont="1" applyFill="1" applyBorder="1" applyAlignment="1">
      <alignment horizontal="right" vertical="top"/>
    </xf>
    <xf numFmtId="0" fontId="2" fillId="0" borderId="10" xfId="0" applyFont="1" applyFill="1" applyBorder="1" applyAlignment="1">
      <alignment horizontal="justify" vertical="top"/>
    </xf>
    <xf numFmtId="0" fontId="2" fillId="0" borderId="0" xfId="0" applyFont="1" applyFill="1" applyAlignment="1">
      <alignment vertical="top"/>
    </xf>
    <xf numFmtId="0" fontId="2" fillId="0" borderId="0" xfId="0" applyFont="1" applyFill="1" applyBorder="1" applyAlignment="1">
      <alignment vertical="top"/>
    </xf>
    <xf numFmtId="0" fontId="3" fillId="0" borderId="10" xfId="0" applyFont="1" applyFill="1" applyBorder="1" applyAlignment="1">
      <alignment horizontal="justify" vertical="top"/>
    </xf>
    <xf numFmtId="4" fontId="3" fillId="0" borderId="10" xfId="0" applyNumberFormat="1" applyFont="1" applyFill="1" applyBorder="1" applyAlignment="1">
      <alignment horizontal="right" vertical="top"/>
    </xf>
    <xf numFmtId="0" fontId="4" fillId="0" borderId="0" xfId="0" applyFont="1" applyAlignment="1">
      <alignment/>
    </xf>
    <xf numFmtId="0" fontId="4" fillId="0" borderId="0" xfId="0" applyFont="1" applyAlignment="1">
      <alignment horizontal="justify"/>
    </xf>
    <xf numFmtId="0" fontId="0" fillId="0" borderId="0" xfId="0" applyAlignment="1">
      <alignment/>
    </xf>
    <xf numFmtId="0" fontId="3" fillId="0" borderId="10" xfId="0" applyFont="1" applyFill="1" applyBorder="1" applyAlignment="1">
      <alignment horizontal="center" vertical="top"/>
    </xf>
    <xf numFmtId="14" fontId="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95" fillId="33" borderId="12" xfId="0" applyFont="1" applyFill="1" applyBorder="1" applyAlignment="1">
      <alignment horizontal="center" vertical="top"/>
    </xf>
    <xf numFmtId="0" fontId="95" fillId="33" borderId="13" xfId="0" applyFont="1" applyFill="1" applyBorder="1" applyAlignment="1">
      <alignment horizontal="center" vertical="top"/>
    </xf>
    <xf numFmtId="0" fontId="5" fillId="0" borderId="0" xfId="0" applyFont="1" applyAlignment="1">
      <alignment horizontal="center"/>
    </xf>
    <xf numFmtId="0" fontId="95" fillId="33" borderId="14" xfId="0" applyFont="1" applyFill="1" applyBorder="1" applyAlignment="1">
      <alignment horizontal="center" vertical="top"/>
    </xf>
    <xf numFmtId="0" fontId="2" fillId="0" borderId="11" xfId="0" applyFont="1" applyFill="1" applyBorder="1" applyAlignment="1">
      <alignment horizontal="justify" vertical="top"/>
    </xf>
    <xf numFmtId="172" fontId="2" fillId="0" borderId="11" xfId="0" applyNumberFormat="1" applyFont="1" applyFill="1" applyBorder="1" applyAlignment="1">
      <alignment horizontal="center" vertical="top"/>
    </xf>
    <xf numFmtId="172" fontId="2" fillId="0" borderId="10" xfId="0" applyNumberFormat="1" applyFont="1" applyFill="1" applyBorder="1" applyAlignment="1">
      <alignment horizontal="center" vertical="top"/>
    </xf>
    <xf numFmtId="0" fontId="95" fillId="33" borderId="15"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96" fillId="0" borderId="0" xfId="0" applyFont="1" applyAlignment="1">
      <alignment horizontal="left"/>
    </xf>
    <xf numFmtId="0" fontId="97" fillId="0" borderId="0" xfId="0" applyFont="1" applyAlignment="1">
      <alignment horizontal="left"/>
    </xf>
    <xf numFmtId="0" fontId="98" fillId="0" borderId="0" xfId="0" applyFont="1" applyAlignment="1">
      <alignment horizontal="left"/>
    </xf>
    <xf numFmtId="0" fontId="6" fillId="0" borderId="0" xfId="0" applyFont="1" applyAlignment="1">
      <alignment vertical="top"/>
    </xf>
    <xf numFmtId="0" fontId="2" fillId="0" borderId="0" xfId="0" applyFont="1" applyAlignment="1">
      <alignment horizontal="center" vertical="top"/>
    </xf>
    <xf numFmtId="0" fontId="2" fillId="0" borderId="10" xfId="0" applyFont="1" applyBorder="1" applyAlignment="1">
      <alignment vertical="center"/>
    </xf>
    <xf numFmtId="0" fontId="6" fillId="0" borderId="10"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172" fontId="2" fillId="0" borderId="11"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2" fillId="0" borderId="0" xfId="0" applyFont="1" applyAlignment="1">
      <alignment vertical="center"/>
    </xf>
    <xf numFmtId="172"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right"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14" fontId="2" fillId="0" borderId="10"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0" fontId="95" fillId="33" borderId="17" xfId="0" applyFont="1" applyFill="1" applyBorder="1" applyAlignment="1">
      <alignment horizontal="center" vertical="top"/>
    </xf>
    <xf numFmtId="0" fontId="4" fillId="0" borderId="0" xfId="0" applyFont="1" applyAlignment="1">
      <alignment horizontal="center"/>
    </xf>
    <xf numFmtId="0" fontId="4" fillId="0" borderId="0" xfId="0" applyNumberFormat="1" applyFont="1" applyAlignment="1">
      <alignment wrapText="1"/>
    </xf>
    <xf numFmtId="0" fontId="2" fillId="0" borderId="0" xfId="0" applyNumberFormat="1" applyFont="1" applyAlignment="1">
      <alignment vertical="top" wrapText="1"/>
    </xf>
    <xf numFmtId="0" fontId="2" fillId="0" borderId="16" xfId="0" applyNumberFormat="1" applyFont="1" applyFill="1" applyBorder="1" applyAlignment="1">
      <alignment horizontal="center" vertical="center" wrapText="1"/>
    </xf>
    <xf numFmtId="0" fontId="0" fillId="0" borderId="0" xfId="0" applyNumberFormat="1" applyAlignment="1">
      <alignment wrapText="1"/>
    </xf>
    <xf numFmtId="4" fontId="2" fillId="0" borderId="0" xfId="0" applyNumberFormat="1" applyFont="1" applyAlignment="1">
      <alignment vertical="top"/>
    </xf>
    <xf numFmtId="0" fontId="99" fillId="0" borderId="16" xfId="0" applyNumberFormat="1" applyFont="1" applyFill="1" applyBorder="1" applyAlignment="1">
      <alignment horizontal="center" vertical="center" wrapText="1"/>
    </xf>
    <xf numFmtId="0" fontId="100" fillId="0" borderId="1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justify" vertical="center"/>
    </xf>
    <xf numFmtId="172" fontId="2" fillId="0" borderId="16" xfId="0" applyNumberFormat="1" applyFont="1" applyFill="1" applyBorder="1" applyAlignment="1">
      <alignment horizontal="center" vertical="center" wrapText="1"/>
    </xf>
    <xf numFmtId="172" fontId="99" fillId="0" borderId="11" xfId="0" applyNumberFormat="1" applyFont="1" applyFill="1" applyBorder="1" applyAlignment="1">
      <alignment horizontal="center" vertical="center"/>
    </xf>
    <xf numFmtId="0" fontId="99" fillId="0" borderId="10" xfId="0" applyFont="1" applyBorder="1" applyAlignment="1">
      <alignment vertical="center"/>
    </xf>
    <xf numFmtId="0" fontId="99" fillId="0" borderId="11" xfId="0" applyFont="1" applyFill="1" applyBorder="1" applyAlignment="1">
      <alignment horizontal="center" vertical="center"/>
    </xf>
    <xf numFmtId="4" fontId="99" fillId="0" borderId="10" xfId="0" applyNumberFormat="1" applyFont="1" applyFill="1" applyBorder="1" applyAlignment="1">
      <alignment horizontal="right" vertical="center"/>
    </xf>
    <xf numFmtId="0" fontId="99" fillId="0" borderId="0" xfId="0" applyFont="1" applyAlignment="1">
      <alignment vertical="center"/>
    </xf>
    <xf numFmtId="172" fontId="99" fillId="0" borderId="10"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0" fontId="101" fillId="34" borderId="18" xfId="0" applyFont="1" applyFill="1" applyBorder="1" applyAlignment="1">
      <alignment vertical="top"/>
    </xf>
    <xf numFmtId="0" fontId="101" fillId="0" borderId="18" xfId="0" applyFont="1" applyFill="1" applyBorder="1" applyAlignment="1">
      <alignment vertical="top"/>
    </xf>
    <xf numFmtId="0" fontId="101" fillId="0" borderId="0" xfId="0" applyFont="1" applyAlignment="1">
      <alignment horizontal="center" vertical="top"/>
    </xf>
    <xf numFmtId="0" fontId="95" fillId="33" borderId="19" xfId="0" applyFont="1" applyFill="1" applyBorder="1" applyAlignment="1">
      <alignment horizontal="center" vertical="top"/>
    </xf>
    <xf numFmtId="0" fontId="95" fillId="33" borderId="17" xfId="0" applyFont="1" applyFill="1" applyBorder="1" applyAlignment="1">
      <alignment horizontal="center" vertical="top"/>
    </xf>
    <xf numFmtId="0" fontId="50" fillId="0" borderId="0" xfId="0" applyFont="1" applyAlignment="1">
      <alignment vertical="center"/>
    </xf>
    <xf numFmtId="0" fontId="101" fillId="8" borderId="18" xfId="0" applyFont="1" applyFill="1" applyBorder="1" applyAlignment="1">
      <alignment horizontal="left" vertical="top"/>
    </xf>
    <xf numFmtId="0" fontId="4" fillId="0" borderId="0" xfId="0" applyFont="1" applyAlignment="1">
      <alignment horizontal="left"/>
    </xf>
    <xf numFmtId="0" fontId="95" fillId="33" borderId="19" xfId="0" applyFont="1" applyFill="1" applyBorder="1" applyAlignment="1">
      <alignment horizontal="left" vertical="top"/>
    </xf>
    <xf numFmtId="0" fontId="95" fillId="33" borderId="13" xfId="0" applyFont="1" applyFill="1" applyBorder="1" applyAlignment="1">
      <alignment horizontal="left" vertical="top"/>
    </xf>
    <xf numFmtId="0" fontId="2" fillId="0" borderId="11" xfId="0" applyFont="1" applyFill="1" applyBorder="1" applyAlignment="1">
      <alignment horizontal="left" vertical="top"/>
    </xf>
    <xf numFmtId="0" fontId="3" fillId="0" borderId="10" xfId="0" applyFont="1" applyFill="1" applyBorder="1" applyAlignment="1">
      <alignment horizontal="left" vertical="top"/>
    </xf>
    <xf numFmtId="0" fontId="2" fillId="0" borderId="11" xfId="0" applyFont="1" applyFill="1" applyBorder="1" applyAlignment="1">
      <alignment horizontal="left" vertical="center"/>
    </xf>
    <xf numFmtId="0" fontId="2" fillId="0" borderId="0" xfId="0" applyFont="1" applyAlignment="1">
      <alignment horizontal="left" vertical="top"/>
    </xf>
    <xf numFmtId="0" fontId="2" fillId="0" borderId="11" xfId="0" applyFont="1" applyFill="1" applyBorder="1" applyAlignment="1">
      <alignment horizontal="justify" vertical="center" wrapText="1"/>
    </xf>
    <xf numFmtId="0" fontId="2" fillId="0" borderId="10" xfId="0" applyNumberFormat="1" applyFont="1" applyFill="1" applyBorder="1" applyAlignment="1">
      <alignment horizontal="justify" vertical="center"/>
    </xf>
    <xf numFmtId="0" fontId="2" fillId="0" borderId="11" xfId="0" applyNumberFormat="1" applyFont="1" applyFill="1" applyBorder="1" applyAlignment="1">
      <alignment horizontal="justify" vertical="center" wrapText="1"/>
    </xf>
    <xf numFmtId="0" fontId="99" fillId="0" borderId="10" xfId="0" applyFont="1" applyFill="1" applyBorder="1" applyAlignment="1">
      <alignment horizontal="justify" vertical="center"/>
    </xf>
    <xf numFmtId="0" fontId="99" fillId="0" borderId="11" xfId="0" applyFont="1" applyFill="1" applyBorder="1" applyAlignment="1">
      <alignment horizontal="justify" vertical="center"/>
    </xf>
    <xf numFmtId="0" fontId="102" fillId="0" borderId="10" xfId="0" applyFont="1" applyFill="1" applyBorder="1" applyAlignment="1">
      <alignment horizontal="justify" vertical="center"/>
    </xf>
    <xf numFmtId="0" fontId="102" fillId="0" borderId="11" xfId="0" applyFont="1" applyFill="1" applyBorder="1" applyAlignment="1">
      <alignment horizontal="justify" vertical="center"/>
    </xf>
    <xf numFmtId="0" fontId="102" fillId="0" borderId="10" xfId="0" applyFont="1" applyFill="1" applyBorder="1" applyAlignment="1">
      <alignment horizontal="left" vertical="center" wrapText="1"/>
    </xf>
    <xf numFmtId="172" fontId="102" fillId="0" borderId="11" xfId="0" applyNumberFormat="1" applyFont="1" applyFill="1" applyBorder="1" applyAlignment="1">
      <alignment horizontal="center" vertical="center"/>
    </xf>
    <xf numFmtId="172" fontId="99" fillId="0" borderId="20" xfId="0" applyNumberFormat="1" applyFont="1" applyFill="1" applyBorder="1" applyAlignment="1">
      <alignment horizontal="center" vertical="center"/>
    </xf>
    <xf numFmtId="0" fontId="103" fillId="0" borderId="10" xfId="0" applyFont="1" applyFill="1" applyBorder="1" applyAlignment="1">
      <alignment horizontal="justify" vertical="center"/>
    </xf>
    <xf numFmtId="0" fontId="103" fillId="0" borderId="11" xfId="0" applyFont="1" applyFill="1" applyBorder="1" applyAlignment="1">
      <alignment horizontal="justify" vertical="center"/>
    </xf>
    <xf numFmtId="0" fontId="103" fillId="0" borderId="10" xfId="0" applyFont="1" applyFill="1" applyBorder="1" applyAlignment="1">
      <alignment horizontal="center" vertical="center"/>
    </xf>
    <xf numFmtId="0" fontId="104" fillId="0" borderId="10" xfId="0" applyFont="1" applyFill="1" applyBorder="1" applyAlignment="1">
      <alignment horizontal="justify" vertical="center"/>
    </xf>
    <xf numFmtId="0" fontId="2" fillId="0" borderId="10" xfId="0" applyFont="1" applyFill="1" applyBorder="1" applyAlignment="1">
      <alignment horizontal="center" vertical="center" wrapText="1"/>
    </xf>
    <xf numFmtId="0" fontId="6" fillId="0" borderId="10" xfId="0" applyFont="1" applyFill="1" applyBorder="1" applyAlignment="1">
      <alignment horizontal="justify" vertical="center"/>
    </xf>
    <xf numFmtId="0" fontId="6" fillId="0" borderId="11" xfId="0" applyFont="1" applyFill="1" applyBorder="1" applyAlignment="1">
      <alignment horizontal="left" vertical="center"/>
    </xf>
    <xf numFmtId="0" fontId="8" fillId="0" borderId="10" xfId="0" applyFont="1" applyFill="1" applyBorder="1" applyAlignment="1">
      <alignment horizontal="justify" vertical="center"/>
    </xf>
    <xf numFmtId="0" fontId="8" fillId="0" borderId="10" xfId="0" applyFont="1" applyFill="1" applyBorder="1" applyAlignment="1">
      <alignment horizontal="left" vertical="center"/>
    </xf>
    <xf numFmtId="0" fontId="104" fillId="0" borderId="10" xfId="0" applyFont="1" applyFill="1" applyBorder="1" applyAlignment="1">
      <alignment horizontal="center" vertical="center"/>
    </xf>
    <xf numFmtId="0" fontId="104" fillId="0" borderId="11" xfId="0" applyFont="1" applyFill="1" applyBorder="1" applyAlignment="1">
      <alignment horizontal="justify" vertical="center"/>
    </xf>
    <xf numFmtId="0" fontId="104" fillId="0" borderId="10" xfId="0" applyFont="1" applyFill="1" applyBorder="1" applyAlignment="1">
      <alignment horizontal="left" vertical="center" wrapText="1"/>
    </xf>
    <xf numFmtId="0" fontId="103" fillId="0" borderId="10" xfId="0" applyFont="1" applyFill="1" applyBorder="1" applyAlignment="1">
      <alignment horizontal="left" vertical="center"/>
    </xf>
    <xf numFmtId="0" fontId="105" fillId="0" borderId="10" xfId="0" applyFont="1" applyFill="1" applyBorder="1" applyAlignment="1">
      <alignment horizontal="justify" vertical="center"/>
    </xf>
    <xf numFmtId="0" fontId="106" fillId="0" borderId="10" xfId="0" applyFont="1" applyFill="1" applyBorder="1" applyAlignment="1">
      <alignment horizontal="center" vertical="center"/>
    </xf>
    <xf numFmtId="0" fontId="99" fillId="0" borderId="11" xfId="0" applyNumberFormat="1" applyFont="1" applyFill="1" applyBorder="1" applyAlignment="1">
      <alignment horizontal="justify" vertical="center"/>
    </xf>
    <xf numFmtId="0" fontId="99" fillId="0" borderId="10" xfId="0" applyFont="1" applyFill="1" applyBorder="1" applyAlignment="1">
      <alignment horizontal="center" vertical="center"/>
    </xf>
    <xf numFmtId="14" fontId="99" fillId="0" borderId="11" xfId="0" applyNumberFormat="1" applyFont="1" applyFill="1" applyBorder="1" applyAlignment="1">
      <alignment horizontal="center" vertical="center"/>
    </xf>
    <xf numFmtId="14" fontId="99" fillId="0" borderId="10" xfId="0" applyNumberFormat="1" applyFont="1" applyFill="1" applyBorder="1" applyAlignment="1">
      <alignment horizontal="center" vertical="center"/>
    </xf>
    <xf numFmtId="4" fontId="8" fillId="0" borderId="10" xfId="0" applyNumberFormat="1" applyFont="1" applyFill="1" applyBorder="1" applyAlignment="1">
      <alignment horizontal="right" vertical="center"/>
    </xf>
    <xf numFmtId="0" fontId="95" fillId="33" borderId="19" xfId="0" applyFont="1" applyFill="1" applyBorder="1" applyAlignment="1">
      <alignment horizontal="center" vertical="top"/>
    </xf>
    <xf numFmtId="0" fontId="95" fillId="33" borderId="17" xfId="0" applyFont="1" applyFill="1" applyBorder="1" applyAlignment="1">
      <alignment horizontal="center" vertical="top"/>
    </xf>
    <xf numFmtId="0" fontId="101" fillId="8" borderId="18" xfId="0" applyFont="1" applyFill="1" applyBorder="1" applyAlignment="1">
      <alignment horizontal="center" vertical="top"/>
    </xf>
    <xf numFmtId="0" fontId="107" fillId="0" borderId="10" xfId="0" applyFont="1" applyFill="1" applyBorder="1" applyAlignment="1">
      <alignment horizontal="center" vertical="center"/>
    </xf>
    <xf numFmtId="0" fontId="105" fillId="0" borderId="11" xfId="0" applyFont="1" applyFill="1" applyBorder="1" applyAlignment="1">
      <alignment horizontal="center" vertical="center"/>
    </xf>
    <xf numFmtId="172" fontId="105" fillId="0" borderId="11" xfId="0" applyNumberFormat="1" applyFont="1" applyFill="1" applyBorder="1" applyAlignment="1">
      <alignment horizontal="center" vertical="center"/>
    </xf>
    <xf numFmtId="4" fontId="105" fillId="0" borderId="10" xfId="0" applyNumberFormat="1" applyFont="1" applyFill="1" applyBorder="1" applyAlignment="1">
      <alignment horizontal="right" vertical="center"/>
    </xf>
    <xf numFmtId="0" fontId="105" fillId="0" borderId="10" xfId="0" applyFont="1" applyFill="1" applyBorder="1" applyAlignment="1">
      <alignment horizontal="center" vertical="center"/>
    </xf>
    <xf numFmtId="14" fontId="105" fillId="0" borderId="10" xfId="0" applyNumberFormat="1" applyFont="1" applyFill="1" applyBorder="1" applyAlignment="1">
      <alignment horizontal="center" vertical="center"/>
    </xf>
    <xf numFmtId="0" fontId="2" fillId="35" borderId="10" xfId="0" applyFont="1" applyFill="1" applyBorder="1" applyAlignment="1">
      <alignment vertical="center"/>
    </xf>
    <xf numFmtId="0" fontId="6" fillId="35" borderId="10" xfId="0" applyFont="1" applyFill="1" applyBorder="1" applyAlignment="1">
      <alignment horizontal="center" vertical="center"/>
    </xf>
    <xf numFmtId="172" fontId="2" fillId="35" borderId="11" xfId="0" applyNumberFormat="1" applyFont="1" applyFill="1" applyBorder="1" applyAlignment="1">
      <alignment horizontal="center" vertical="center"/>
    </xf>
    <xf numFmtId="4" fontId="2" fillId="35" borderId="10" xfId="0" applyNumberFormat="1" applyFont="1" applyFill="1" applyBorder="1" applyAlignment="1">
      <alignment horizontal="right" vertical="center"/>
    </xf>
    <xf numFmtId="0" fontId="2" fillId="35" borderId="10" xfId="0" applyFont="1" applyFill="1" applyBorder="1" applyAlignment="1">
      <alignment horizontal="center" vertical="center"/>
    </xf>
    <xf numFmtId="14" fontId="2" fillId="35" borderId="10" xfId="0" applyNumberFormat="1" applyFont="1" applyFill="1" applyBorder="1" applyAlignment="1">
      <alignment horizontal="center" vertical="center"/>
    </xf>
    <xf numFmtId="0" fontId="2" fillId="35" borderId="0" xfId="0" applyFont="1" applyFill="1" applyAlignment="1">
      <alignment vertical="center"/>
    </xf>
    <xf numFmtId="0" fontId="3" fillId="35" borderId="10" xfId="0" applyFont="1" applyFill="1" applyBorder="1" applyAlignment="1">
      <alignment horizontal="center" vertical="center"/>
    </xf>
    <xf numFmtId="0" fontId="2" fillId="35" borderId="11" xfId="0" applyNumberFormat="1" applyFont="1" applyFill="1" applyBorder="1" applyAlignment="1">
      <alignment horizontal="justify" vertical="center"/>
    </xf>
    <xf numFmtId="0" fontId="100" fillId="35" borderId="16"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xf>
    <xf numFmtId="4" fontId="3" fillId="35" borderId="10" xfId="0" applyNumberFormat="1" applyFont="1" applyFill="1" applyBorder="1" applyAlignment="1">
      <alignment horizontal="right" vertical="center"/>
    </xf>
    <xf numFmtId="14" fontId="108" fillId="35" borderId="11" xfId="0" applyNumberFormat="1" applyFont="1" applyFill="1" applyBorder="1" applyAlignment="1">
      <alignment horizontal="center" vertical="center"/>
    </xf>
    <xf numFmtId="0" fontId="104" fillId="35" borderId="10" xfId="0" applyFont="1" applyFill="1" applyBorder="1" applyAlignment="1">
      <alignment horizontal="justify" vertical="center"/>
    </xf>
    <xf numFmtId="0" fontId="105" fillId="0" borderId="10" xfId="0" applyFont="1" applyFill="1" applyBorder="1" applyAlignment="1">
      <alignment vertical="center"/>
    </xf>
    <xf numFmtId="0" fontId="105" fillId="0" borderId="11" xfId="0" applyNumberFormat="1" applyFont="1" applyFill="1" applyBorder="1" applyAlignment="1">
      <alignment horizontal="justify" vertical="center"/>
    </xf>
    <xf numFmtId="14" fontId="105" fillId="0" borderId="11" xfId="0" applyNumberFormat="1" applyFont="1" applyFill="1" applyBorder="1" applyAlignment="1">
      <alignment horizontal="center" vertical="center"/>
    </xf>
    <xf numFmtId="0" fontId="105" fillId="0" borderId="16" xfId="0" applyNumberFormat="1" applyFont="1" applyFill="1" applyBorder="1" applyAlignment="1">
      <alignment horizontal="center" vertical="center" wrapText="1"/>
    </xf>
    <xf numFmtId="0" fontId="105"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95" fillId="33" borderId="19" xfId="0" applyFont="1" applyFill="1" applyBorder="1" applyAlignment="1">
      <alignment horizontal="center" vertical="top"/>
    </xf>
    <xf numFmtId="0" fontId="2" fillId="0" borderId="21" xfId="0" applyFont="1" applyFill="1" applyBorder="1" applyAlignment="1">
      <alignment horizontal="center" vertical="center"/>
    </xf>
    <xf numFmtId="172" fontId="2" fillId="0" borderId="21" xfId="0" applyNumberFormat="1" applyFont="1" applyFill="1" applyBorder="1" applyAlignment="1">
      <alignment horizontal="center" vertical="center"/>
    </xf>
    <xf numFmtId="4" fontId="2" fillId="0" borderId="22" xfId="0" applyNumberFormat="1" applyFont="1" applyFill="1" applyBorder="1" applyAlignment="1">
      <alignment horizontal="right" vertical="center"/>
    </xf>
    <xf numFmtId="0" fontId="2" fillId="0" borderId="21" xfId="0" applyFont="1" applyFill="1" applyBorder="1" applyAlignment="1">
      <alignment horizontal="justify" vertical="center"/>
    </xf>
    <xf numFmtId="0" fontId="9" fillId="0" borderId="0" xfId="0" applyFont="1" applyAlignment="1">
      <alignment vertical="top"/>
    </xf>
    <xf numFmtId="0" fontId="109" fillId="33" borderId="14" xfId="0" applyFont="1" applyFill="1" applyBorder="1" applyAlignment="1">
      <alignment horizontal="center" vertical="top"/>
    </xf>
    <xf numFmtId="0" fontId="109" fillId="33" borderId="19" xfId="0" applyFont="1" applyFill="1" applyBorder="1" applyAlignment="1">
      <alignment horizontal="center" vertical="top"/>
    </xf>
    <xf numFmtId="0" fontId="109" fillId="33" borderId="12" xfId="0" applyFont="1" applyFill="1" applyBorder="1" applyAlignment="1">
      <alignment horizontal="center" vertical="top"/>
    </xf>
    <xf numFmtId="0" fontId="109" fillId="33" borderId="13" xfId="0" applyFont="1" applyFill="1" applyBorder="1" applyAlignment="1">
      <alignment horizontal="center" vertical="top"/>
    </xf>
    <xf numFmtId="0" fontId="109" fillId="33" borderId="15" xfId="0" applyFont="1" applyFill="1" applyBorder="1" applyAlignment="1">
      <alignment horizontal="center" vertical="top"/>
    </xf>
    <xf numFmtId="0" fontId="109" fillId="33" borderId="23" xfId="0" applyFont="1" applyFill="1" applyBorder="1" applyAlignment="1">
      <alignment horizontal="center" vertical="top"/>
    </xf>
    <xf numFmtId="0" fontId="9" fillId="0" borderId="10" xfId="0" applyFont="1" applyBorder="1" applyAlignment="1">
      <alignment vertical="center"/>
    </xf>
    <xf numFmtId="0" fontId="9" fillId="0" borderId="10" xfId="0" applyFont="1" applyFill="1" applyBorder="1" applyAlignment="1">
      <alignment horizontal="justify"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72" fontId="9" fillId="0" borderId="10" xfId="0" applyNumberFormat="1" applyFont="1" applyFill="1" applyBorder="1" applyAlignment="1">
      <alignment horizontal="center" vertical="center"/>
    </xf>
    <xf numFmtId="172" fontId="9" fillId="0" borderId="11" xfId="0" applyNumberFormat="1" applyFont="1" applyFill="1" applyBorder="1" applyAlignment="1">
      <alignment horizontal="center" vertical="center"/>
    </xf>
    <xf numFmtId="4" fontId="9" fillId="0" borderId="10" xfId="0" applyNumberFormat="1" applyFont="1" applyFill="1" applyBorder="1" applyAlignment="1">
      <alignment horizontal="right" vertical="center"/>
    </xf>
    <xf numFmtId="14" fontId="9" fillId="0" borderId="10" xfId="0" applyNumberFormat="1" applyFont="1" applyFill="1" applyBorder="1" applyAlignment="1">
      <alignment horizontal="center" vertical="center"/>
    </xf>
    <xf numFmtId="0" fontId="11" fillId="0" borderId="10" xfId="0" applyFont="1" applyFill="1" applyBorder="1" applyAlignment="1">
      <alignment horizontal="justify" vertical="center"/>
    </xf>
    <xf numFmtId="172" fontId="9" fillId="0" borderId="16" xfId="0" applyNumberFormat="1" applyFont="1" applyFill="1" applyBorder="1" applyAlignment="1">
      <alignment horizontal="center" vertical="center"/>
    </xf>
    <xf numFmtId="0" fontId="9" fillId="0" borderId="0" xfId="0" applyFont="1" applyAlignment="1">
      <alignment vertical="center"/>
    </xf>
    <xf numFmtId="0" fontId="110" fillId="0" borderId="0" xfId="0" applyFont="1" applyAlignment="1">
      <alignment/>
    </xf>
    <xf numFmtId="0" fontId="11" fillId="0" borderId="0" xfId="0" applyFont="1" applyAlignment="1">
      <alignment/>
    </xf>
    <xf numFmtId="0" fontId="110" fillId="0" borderId="10" xfId="0" applyFont="1" applyBorder="1" applyAlignment="1">
      <alignment vertical="center"/>
    </xf>
    <xf numFmtId="0" fontId="110" fillId="0" borderId="10" xfId="0" applyFont="1" applyBorder="1" applyAlignment="1">
      <alignment/>
    </xf>
    <xf numFmtId="0" fontId="10" fillId="0" borderId="0" xfId="0" applyFont="1" applyFill="1" applyBorder="1" applyAlignment="1">
      <alignment horizontal="left" vertical="top"/>
    </xf>
    <xf numFmtId="0" fontId="9" fillId="0" borderId="0" xfId="0" applyFont="1" applyFill="1" applyBorder="1" applyAlignment="1">
      <alignment vertical="top"/>
    </xf>
    <xf numFmtId="0" fontId="110" fillId="0" borderId="0" xfId="0" applyFont="1" applyAlignment="1">
      <alignment horizontal="left"/>
    </xf>
    <xf numFmtId="0" fontId="13" fillId="0" borderId="0" xfId="0" applyFont="1" applyAlignment="1">
      <alignment horizontal="center"/>
    </xf>
    <xf numFmtId="0" fontId="11" fillId="0" borderId="0" xfId="0" applyFont="1" applyAlignment="1">
      <alignment horizontal="justify"/>
    </xf>
    <xf numFmtId="0" fontId="110" fillId="0" borderId="0" xfId="0" applyFont="1" applyAlignment="1">
      <alignment/>
    </xf>
    <xf numFmtId="0" fontId="109" fillId="33" borderId="13" xfId="0" applyFont="1" applyFill="1" applyBorder="1" applyAlignment="1">
      <alignment horizontal="center" vertical="center"/>
    </xf>
    <xf numFmtId="0" fontId="110" fillId="0" borderId="10" xfId="0" applyFont="1" applyBorder="1" applyAlignment="1">
      <alignment vertical="center" wrapText="1"/>
    </xf>
    <xf numFmtId="0" fontId="111" fillId="0" borderId="10" xfId="0" applyFont="1" applyBorder="1" applyAlignment="1">
      <alignment horizontal="justify" vertical="center" wrapText="1"/>
    </xf>
    <xf numFmtId="14" fontId="9" fillId="0" borderId="22" xfId="0" applyNumberFormat="1" applyFont="1" applyFill="1" applyBorder="1" applyAlignment="1">
      <alignment horizontal="center" vertical="center"/>
    </xf>
    <xf numFmtId="0" fontId="111" fillId="0" borderId="10" xfId="0" applyFont="1" applyBorder="1" applyAlignment="1">
      <alignment horizontal="justify" vertical="center"/>
    </xf>
    <xf numFmtId="172" fontId="9" fillId="0" borderId="10" xfId="0" applyNumberFormat="1" applyFont="1" applyFill="1" applyBorder="1" applyAlignment="1">
      <alignment horizontal="center" vertical="center" wrapText="1"/>
    </xf>
    <xf numFmtId="0" fontId="110" fillId="0" borderId="10" xfId="0" applyFont="1" applyBorder="1" applyAlignment="1">
      <alignment horizontal="justify" vertical="center" wrapText="1"/>
    </xf>
    <xf numFmtId="0" fontId="110" fillId="0" borderId="22" xfId="0" applyFont="1" applyBorder="1" applyAlignment="1">
      <alignment vertical="center" wrapText="1"/>
    </xf>
    <xf numFmtId="0" fontId="110" fillId="0" borderId="22" xfId="0" applyFont="1" applyBorder="1" applyAlignment="1">
      <alignment vertical="center"/>
    </xf>
    <xf numFmtId="0" fontId="9" fillId="0" borderId="22" xfId="0" applyFont="1" applyFill="1" applyBorder="1" applyAlignment="1">
      <alignment horizontal="center" vertical="center"/>
    </xf>
    <xf numFmtId="0" fontId="111" fillId="0" borderId="22" xfId="0" applyFont="1" applyBorder="1" applyAlignment="1">
      <alignment horizontal="justify" vertical="center" wrapText="1"/>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8" borderId="18" xfId="0" applyFont="1" applyFill="1" applyBorder="1" applyAlignment="1">
      <alignment vertical="top"/>
    </xf>
    <xf numFmtId="0" fontId="10" fillId="0" borderId="0" xfId="0" applyFont="1" applyFill="1" applyBorder="1" applyAlignment="1">
      <alignment vertical="top"/>
    </xf>
    <xf numFmtId="0" fontId="10" fillId="0" borderId="0" xfId="0" applyFont="1" applyAlignment="1">
      <alignment vertical="top"/>
    </xf>
    <xf numFmtId="0" fontId="111" fillId="0" borderId="0" xfId="0" applyFont="1" applyAlignment="1">
      <alignment horizontal="left"/>
    </xf>
    <xf numFmtId="0" fontId="9" fillId="0" borderId="0" xfId="0" applyFont="1" applyFill="1" applyAlignment="1">
      <alignment vertical="top"/>
    </xf>
    <xf numFmtId="0" fontId="112" fillId="8" borderId="18" xfId="0" applyFont="1" applyFill="1" applyBorder="1" applyAlignment="1">
      <alignment vertical="top"/>
    </xf>
    <xf numFmtId="0" fontId="113" fillId="0" borderId="0" xfId="0" applyFont="1" applyAlignment="1">
      <alignment horizontal="left"/>
    </xf>
    <xf numFmtId="0" fontId="110" fillId="0" borderId="10" xfId="0" applyFont="1" applyFill="1" applyBorder="1" applyAlignment="1">
      <alignment vertical="center"/>
    </xf>
    <xf numFmtId="0" fontId="110" fillId="0" borderId="10" xfId="0" applyFont="1" applyFill="1" applyBorder="1" applyAlignment="1">
      <alignment horizontal="justify" vertical="center"/>
    </xf>
    <xf numFmtId="0" fontId="110" fillId="0" borderId="10" xfId="0" applyFont="1" applyFill="1" applyBorder="1" applyAlignment="1">
      <alignment horizontal="center" vertical="center"/>
    </xf>
    <xf numFmtId="0" fontId="110" fillId="0" borderId="11" xfId="0" applyFont="1" applyFill="1" applyBorder="1" applyAlignment="1">
      <alignment horizontal="center" vertical="center"/>
    </xf>
    <xf numFmtId="14" fontId="110" fillId="0" borderId="10" xfId="0" applyNumberFormat="1" applyFont="1" applyFill="1" applyBorder="1" applyAlignment="1">
      <alignment horizontal="center" vertical="center"/>
    </xf>
    <xf numFmtId="0" fontId="9" fillId="0" borderId="0" xfId="0" applyFont="1" applyAlignment="1">
      <alignment horizontal="center" vertical="top"/>
    </xf>
    <xf numFmtId="0" fontId="110" fillId="0" borderId="10" xfId="0" applyFont="1" applyBorder="1" applyAlignment="1">
      <alignment horizontal="center" vertical="center"/>
    </xf>
    <xf numFmtId="14" fontId="110" fillId="0" borderId="10" xfId="0" applyNumberFormat="1" applyFont="1" applyBorder="1" applyAlignment="1">
      <alignment vertical="center"/>
    </xf>
    <xf numFmtId="0" fontId="110" fillId="0" borderId="10" xfId="0" applyFont="1" applyBorder="1" applyAlignment="1">
      <alignment horizontal="center" vertical="center" wrapText="1"/>
    </xf>
    <xf numFmtId="178" fontId="110" fillId="0" borderId="10" xfId="51" applyNumberFormat="1" applyFont="1" applyBorder="1" applyAlignment="1">
      <alignment vertical="center"/>
    </xf>
    <xf numFmtId="178" fontId="110" fillId="0" borderId="22" xfId="51" applyNumberFormat="1" applyFont="1" applyBorder="1" applyAlignment="1">
      <alignment vertical="center"/>
    </xf>
    <xf numFmtId="178" fontId="110" fillId="0" borderId="10" xfId="51" applyNumberFormat="1" applyFont="1" applyBorder="1" applyAlignment="1">
      <alignment vertical="center" wrapText="1"/>
    </xf>
    <xf numFmtId="14" fontId="110" fillId="0" borderId="22" xfId="0" applyNumberFormat="1" applyFont="1" applyBorder="1" applyAlignment="1">
      <alignment horizontal="center" vertical="center"/>
    </xf>
    <xf numFmtId="14" fontId="110" fillId="0" borderId="10" xfId="0" applyNumberFormat="1" applyFont="1" applyBorder="1" applyAlignment="1">
      <alignment horizontal="center" vertical="center" wrapText="1"/>
    </xf>
    <xf numFmtId="0" fontId="110" fillId="0" borderId="22" xfId="0" applyFont="1" applyBorder="1" applyAlignment="1">
      <alignment horizontal="center" vertical="center" wrapText="1"/>
    </xf>
    <xf numFmtId="14" fontId="110" fillId="0" borderId="10" xfId="0" applyNumberFormat="1" applyFont="1" applyFill="1" applyBorder="1" applyAlignment="1">
      <alignment vertical="center"/>
    </xf>
    <xf numFmtId="14" fontId="110" fillId="0" borderId="10" xfId="0" applyNumberFormat="1" applyFont="1" applyFill="1" applyBorder="1" applyAlignment="1">
      <alignment vertical="center" wrapText="1"/>
    </xf>
    <xf numFmtId="4" fontId="110" fillId="0" borderId="10" xfId="0" applyNumberFormat="1" applyFont="1" applyBorder="1" applyAlignment="1">
      <alignment vertical="center"/>
    </xf>
    <xf numFmtId="0" fontId="110" fillId="0" borderId="10" xfId="0" applyFont="1" applyFill="1" applyBorder="1" applyAlignment="1">
      <alignment horizontal="center" vertical="center" wrapText="1"/>
    </xf>
    <xf numFmtId="0" fontId="111" fillId="0" borderId="10" xfId="0" applyFont="1" applyBorder="1" applyAlignment="1">
      <alignment vertical="center" wrapText="1"/>
    </xf>
    <xf numFmtId="178" fontId="9" fillId="0" borderId="0" xfId="0" applyNumberFormat="1" applyFont="1" applyFill="1" applyAlignment="1">
      <alignment vertical="top"/>
    </xf>
    <xf numFmtId="0" fontId="114" fillId="0" borderId="10" xfId="0" applyFont="1" applyBorder="1" applyAlignment="1">
      <alignment vertical="center"/>
    </xf>
    <xf numFmtId="0" fontId="115" fillId="0" borderId="10" xfId="0" applyFont="1" applyBorder="1" applyAlignment="1">
      <alignment vertical="center"/>
    </xf>
    <xf numFmtId="0" fontId="115" fillId="0" borderId="10" xfId="0" applyFont="1" applyFill="1" applyBorder="1" applyAlignment="1">
      <alignment horizontal="center" vertical="center"/>
    </xf>
    <xf numFmtId="172" fontId="115" fillId="0" borderId="10" xfId="0" applyNumberFormat="1" applyFont="1" applyFill="1" applyBorder="1" applyAlignment="1">
      <alignment horizontal="center" vertical="center"/>
    </xf>
    <xf numFmtId="172" fontId="115" fillId="0" borderId="11" xfId="0" applyNumberFormat="1" applyFont="1" applyFill="1" applyBorder="1" applyAlignment="1">
      <alignment horizontal="center" vertical="center"/>
    </xf>
    <xf numFmtId="4" fontId="115" fillId="0" borderId="10" xfId="0" applyNumberFormat="1" applyFont="1" applyFill="1" applyBorder="1" applyAlignment="1">
      <alignment horizontal="right" vertical="center"/>
    </xf>
    <xf numFmtId="14" fontId="115" fillId="0" borderId="10" xfId="0" applyNumberFormat="1" applyFont="1" applyFill="1" applyBorder="1" applyAlignment="1">
      <alignment horizontal="center" vertical="center"/>
    </xf>
    <xf numFmtId="0" fontId="115" fillId="0" borderId="11" xfId="0" applyFont="1" applyFill="1" applyBorder="1" applyAlignment="1">
      <alignment horizontal="justify" vertical="center"/>
    </xf>
    <xf numFmtId="172" fontId="115" fillId="0" borderId="16" xfId="0" applyNumberFormat="1" applyFont="1" applyFill="1" applyBorder="1" applyAlignment="1">
      <alignment horizontal="center" vertical="center" wrapText="1"/>
    </xf>
    <xf numFmtId="0" fontId="115" fillId="0" borderId="11" xfId="0" applyFont="1" applyFill="1" applyBorder="1" applyAlignment="1">
      <alignment horizontal="center" vertical="center"/>
    </xf>
    <xf numFmtId="0" fontId="115" fillId="0" borderId="10" xfId="0" applyFont="1" applyFill="1" applyBorder="1" applyAlignment="1">
      <alignment horizontal="justify" vertical="center"/>
    </xf>
    <xf numFmtId="178" fontId="115" fillId="0" borderId="10" xfId="51" applyNumberFormat="1" applyFont="1" applyFill="1" applyBorder="1" applyAlignment="1">
      <alignment horizontal="right" vertical="center"/>
    </xf>
    <xf numFmtId="178" fontId="115" fillId="0" borderId="10" xfId="0" applyNumberFormat="1" applyFont="1" applyFill="1" applyBorder="1" applyAlignment="1">
      <alignment horizontal="right" vertical="center"/>
    </xf>
    <xf numFmtId="0" fontId="116" fillId="0" borderId="10" xfId="0" applyFont="1" applyBorder="1" applyAlignment="1">
      <alignment vertical="center"/>
    </xf>
    <xf numFmtId="170" fontId="115" fillId="0" borderId="10" xfId="51" applyFont="1" applyFill="1" applyBorder="1" applyAlignment="1">
      <alignment horizontal="center" vertical="center"/>
    </xf>
    <xf numFmtId="0" fontId="115" fillId="0" borderId="10" xfId="0" applyFont="1" applyBorder="1" applyAlignment="1">
      <alignment vertical="top"/>
    </xf>
    <xf numFmtId="0" fontId="115" fillId="0" borderId="10" xfId="0" applyFont="1" applyBorder="1" applyAlignment="1">
      <alignment/>
    </xf>
    <xf numFmtId="178" fontId="9" fillId="0" borderId="0" xfId="0" applyNumberFormat="1" applyFont="1" applyAlignment="1">
      <alignment vertical="top"/>
    </xf>
    <xf numFmtId="0" fontId="95" fillId="33" borderId="19" xfId="0" applyFont="1" applyFill="1" applyBorder="1" applyAlignment="1">
      <alignment horizontal="center" vertical="top"/>
    </xf>
    <xf numFmtId="0" fontId="0" fillId="0" borderId="10" xfId="0" applyBorder="1" applyAlignment="1">
      <alignment/>
    </xf>
    <xf numFmtId="172" fontId="2" fillId="0" borderId="10" xfId="0" applyNumberFormat="1" applyFont="1" applyFill="1" applyBorder="1" applyAlignment="1">
      <alignment horizontal="center" vertical="center" wrapText="1"/>
    </xf>
    <xf numFmtId="0" fontId="110" fillId="0" borderId="0" xfId="0" applyFont="1" applyBorder="1" applyAlignment="1">
      <alignment vertical="center"/>
    </xf>
    <xf numFmtId="0" fontId="110" fillId="0" borderId="0" xfId="0" applyFont="1" applyFill="1" applyBorder="1" applyAlignment="1">
      <alignment horizontal="center" vertical="center"/>
    </xf>
    <xf numFmtId="0" fontId="110" fillId="0" borderId="0" xfId="0" applyFont="1" applyBorder="1" applyAlignment="1">
      <alignment vertical="center" wrapText="1"/>
    </xf>
    <xf numFmtId="0" fontId="110" fillId="0" borderId="0" xfId="0" applyFont="1" applyBorder="1" applyAlignment="1">
      <alignment horizontal="center" vertical="center"/>
    </xf>
    <xf numFmtId="14" fontId="110" fillId="0" borderId="0" xfId="0" applyNumberFormat="1" applyFont="1" applyBorder="1" applyAlignment="1">
      <alignment vertical="center"/>
    </xf>
    <xf numFmtId="14" fontId="110" fillId="0" borderId="0" xfId="0" applyNumberFormat="1" applyFont="1" applyFill="1" applyBorder="1" applyAlignment="1">
      <alignment vertical="center"/>
    </xf>
    <xf numFmtId="4" fontId="110" fillId="0" borderId="0" xfId="0" applyNumberFormat="1" applyFont="1" applyBorder="1" applyAlignment="1">
      <alignment vertical="center"/>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14" fontId="110" fillId="0" borderId="0" xfId="0" applyNumberFormat="1" applyFont="1" applyFill="1" applyBorder="1" applyAlignment="1">
      <alignment horizontal="center" vertical="center"/>
    </xf>
    <xf numFmtId="0" fontId="110" fillId="0" borderId="0" xfId="0" applyFont="1" applyBorder="1" applyAlignment="1">
      <alignment/>
    </xf>
    <xf numFmtId="0" fontId="115" fillId="0" borderId="0" xfId="0" applyFont="1" applyFill="1" applyBorder="1" applyAlignment="1">
      <alignment horizontal="center" vertical="center"/>
    </xf>
    <xf numFmtId="0" fontId="109" fillId="33" borderId="13" xfId="0" applyFont="1" applyFill="1" applyBorder="1" applyAlignment="1">
      <alignment horizontal="center" vertical="top" wrapText="1"/>
    </xf>
    <xf numFmtId="0" fontId="0" fillId="0" borderId="10" xfId="0" applyBorder="1" applyAlignment="1">
      <alignment horizontal="center" vertical="center"/>
    </xf>
    <xf numFmtId="0" fontId="117" fillId="0" borderId="10" xfId="0" applyFont="1" applyFill="1" applyBorder="1" applyAlignment="1">
      <alignment horizontal="center" vertical="center"/>
    </xf>
    <xf numFmtId="0" fontId="118" fillId="0" borderId="10" xfId="0" applyFont="1" applyBorder="1" applyAlignment="1">
      <alignment vertical="center" wrapText="1"/>
    </xf>
    <xf numFmtId="0" fontId="117" fillId="36" borderId="10" xfId="0" applyFont="1" applyFill="1" applyBorder="1" applyAlignment="1">
      <alignment horizontal="center" vertical="center"/>
    </xf>
    <xf numFmtId="14" fontId="0" fillId="0" borderId="10" xfId="0" applyNumberFormat="1" applyFont="1" applyBorder="1" applyAlignment="1">
      <alignment vertical="center"/>
    </xf>
    <xf numFmtId="178" fontId="0" fillId="0" borderId="10" xfId="0" applyNumberFormat="1" applyFont="1" applyBorder="1" applyAlignment="1">
      <alignment vertical="center"/>
    </xf>
    <xf numFmtId="178" fontId="119" fillId="0" borderId="10" xfId="0" applyNumberFormat="1" applyFont="1" applyBorder="1" applyAlignment="1">
      <alignment vertical="center"/>
    </xf>
    <xf numFmtId="0" fontId="15" fillId="0" borderId="10" xfId="0" applyFont="1" applyFill="1" applyBorder="1" applyAlignment="1">
      <alignment horizontal="center" vertical="center"/>
    </xf>
    <xf numFmtId="0" fontId="15" fillId="0" borderId="10" xfId="0" applyNumberFormat="1" applyFont="1" applyFill="1" applyBorder="1" applyAlignment="1">
      <alignment horizontal="center" vertical="center" wrapText="1"/>
    </xf>
    <xf numFmtId="14" fontId="15" fillId="0" borderId="10" xfId="0" applyNumberFormat="1" applyFont="1" applyFill="1" applyBorder="1" applyAlignment="1">
      <alignment horizontal="center" vertical="center"/>
    </xf>
    <xf numFmtId="0" fontId="15" fillId="36" borderId="10" xfId="0" applyFont="1" applyFill="1" applyBorder="1" applyAlignment="1">
      <alignment horizontal="justify" vertical="center"/>
    </xf>
    <xf numFmtId="0" fontId="120" fillId="0" borderId="10" xfId="0" applyFont="1" applyBorder="1" applyAlignment="1">
      <alignment vertical="center" wrapText="1"/>
    </xf>
    <xf numFmtId="0" fontId="121" fillId="0" borderId="10" xfId="0" applyFont="1" applyBorder="1" applyAlignment="1">
      <alignment vertical="center" wrapText="1"/>
    </xf>
    <xf numFmtId="0" fontId="14" fillId="0" borderId="10" xfId="0" applyFont="1" applyFill="1" applyBorder="1" applyAlignment="1">
      <alignment horizontal="justify" vertical="center"/>
    </xf>
    <xf numFmtId="0" fontId="14" fillId="0" borderId="11" xfId="0" applyFont="1" applyFill="1" applyBorder="1" applyAlignment="1">
      <alignment horizontal="justify" vertical="center"/>
    </xf>
    <xf numFmtId="0" fontId="122" fillId="0" borderId="10" xfId="0" applyFont="1" applyBorder="1" applyAlignment="1">
      <alignment vertical="center" wrapText="1"/>
    </xf>
    <xf numFmtId="0" fontId="118" fillId="0" borderId="0" xfId="0" applyFont="1" applyAlignment="1">
      <alignment vertical="center" wrapText="1"/>
    </xf>
    <xf numFmtId="0" fontId="15" fillId="0" borderId="22" xfId="0" applyFont="1" applyFill="1" applyBorder="1" applyAlignment="1">
      <alignment horizontal="center" vertical="center"/>
    </xf>
    <xf numFmtId="0" fontId="15" fillId="0" borderId="22" xfId="0" applyNumberFormat="1" applyFont="1" applyFill="1" applyBorder="1" applyAlignment="1">
      <alignment horizontal="center" vertical="center" wrapText="1"/>
    </xf>
    <xf numFmtId="0" fontId="122" fillId="0" borderId="10" xfId="0" applyFont="1" applyBorder="1" applyAlignment="1">
      <alignment vertical="center"/>
    </xf>
    <xf numFmtId="0" fontId="16" fillId="0" borderId="10" xfId="0" applyFont="1" applyFill="1" applyBorder="1" applyAlignment="1">
      <alignment horizontal="justify" vertical="center"/>
    </xf>
    <xf numFmtId="0" fontId="123" fillId="0" borderId="10" xfId="0" applyFont="1" applyBorder="1" applyAlignment="1">
      <alignment horizontal="justify" vertical="center"/>
    </xf>
    <xf numFmtId="0" fontId="124" fillId="0" borderId="10" xfId="0" applyFont="1" applyBorder="1" applyAlignment="1">
      <alignment horizontal="justify" vertical="center"/>
    </xf>
    <xf numFmtId="0" fontId="71" fillId="0" borderId="10" xfId="0" applyFont="1" applyFill="1" applyBorder="1" applyAlignment="1">
      <alignment horizontal="justify" vertical="center"/>
    </xf>
    <xf numFmtId="0" fontId="71" fillId="0" borderId="11" xfId="0" applyFont="1" applyFill="1" applyBorder="1" applyAlignment="1">
      <alignment horizontal="justify" vertical="center"/>
    </xf>
    <xf numFmtId="172" fontId="72" fillId="0" borderId="10" xfId="0" applyNumberFormat="1" applyFont="1" applyFill="1" applyBorder="1" applyAlignment="1">
      <alignment horizontal="center" vertical="center"/>
    </xf>
    <xf numFmtId="172" fontId="72" fillId="0" borderId="11" xfId="0" applyNumberFormat="1" applyFont="1" applyFill="1" applyBorder="1" applyAlignment="1">
      <alignment horizontal="center" vertical="center"/>
    </xf>
    <xf numFmtId="179" fontId="72" fillId="0" borderId="10" xfId="51" applyNumberFormat="1" applyFont="1" applyFill="1" applyBorder="1" applyAlignment="1">
      <alignment horizontal="right" vertical="center"/>
    </xf>
    <xf numFmtId="0" fontId="17" fillId="0" borderId="10" xfId="0" applyFont="1" applyFill="1" applyBorder="1" applyAlignment="1">
      <alignment horizontal="center" vertical="center"/>
    </xf>
    <xf numFmtId="14" fontId="17" fillId="0" borderId="10" xfId="0" applyNumberFormat="1" applyFont="1" applyFill="1" applyBorder="1" applyAlignment="1">
      <alignment horizontal="center" vertical="center"/>
    </xf>
    <xf numFmtId="0" fontId="18" fillId="0" borderId="24" xfId="0" applyFont="1" applyFill="1" applyBorder="1" applyAlignment="1">
      <alignment horizontal="justify" vertical="center"/>
    </xf>
    <xf numFmtId="0" fontId="18" fillId="0" borderId="10" xfId="0" applyFont="1" applyFill="1" applyBorder="1" applyAlignment="1">
      <alignment horizontal="justify" vertical="center"/>
    </xf>
    <xf numFmtId="0" fontId="19" fillId="0" borderId="10" xfId="0" applyFont="1" applyFill="1" applyBorder="1" applyAlignment="1">
      <alignment horizontal="justify" vertical="center"/>
    </xf>
    <xf numFmtId="0" fontId="125" fillId="0" borderId="11" xfId="0" applyFont="1" applyFill="1" applyBorder="1" applyAlignment="1">
      <alignment horizontal="justify" vertical="center"/>
    </xf>
    <xf numFmtId="0" fontId="125" fillId="0" borderId="11"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0" xfId="0" applyFont="1" applyFill="1" applyBorder="1" applyAlignment="1">
      <alignment horizontal="justify" vertical="center"/>
    </xf>
    <xf numFmtId="0" fontId="21" fillId="0" borderId="11" xfId="0" applyFont="1" applyFill="1" applyBorder="1" applyAlignment="1">
      <alignment horizontal="justify" vertical="center"/>
    </xf>
    <xf numFmtId="0" fontId="22" fillId="0" borderId="10" xfId="0" applyFont="1" applyFill="1" applyBorder="1" applyAlignment="1">
      <alignment horizontal="center" vertical="center"/>
    </xf>
    <xf numFmtId="0" fontId="109" fillId="33" borderId="19" xfId="0" applyFont="1" applyFill="1" applyBorder="1" applyAlignment="1">
      <alignment horizontal="center" vertical="top"/>
    </xf>
    <xf numFmtId="0" fontId="110" fillId="0" borderId="0" xfId="0" applyFont="1" applyAlignment="1">
      <alignment vertical="center"/>
    </xf>
    <xf numFmtId="172" fontId="110" fillId="0" borderId="10" xfId="0" applyNumberFormat="1" applyFont="1" applyFill="1" applyBorder="1" applyAlignment="1">
      <alignment horizontal="center" vertical="center"/>
    </xf>
    <xf numFmtId="172" fontId="110" fillId="0" borderId="11" xfId="0" applyNumberFormat="1" applyFont="1" applyFill="1" applyBorder="1" applyAlignment="1">
      <alignment horizontal="center" vertical="center"/>
    </xf>
    <xf numFmtId="178" fontId="110" fillId="0" borderId="10" xfId="0" applyNumberFormat="1" applyFont="1" applyFill="1" applyBorder="1" applyAlignment="1">
      <alignment horizontal="right" vertical="center"/>
    </xf>
    <xf numFmtId="4" fontId="110" fillId="0" borderId="10" xfId="0" applyNumberFormat="1" applyFont="1" applyFill="1" applyBorder="1" applyAlignment="1">
      <alignment horizontal="right" vertical="center"/>
    </xf>
    <xf numFmtId="0" fontId="110" fillId="0" borderId="0" xfId="0" applyFont="1" applyAlignment="1">
      <alignment vertical="center" wrapText="1"/>
    </xf>
    <xf numFmtId="0" fontId="110" fillId="0" borderId="11" xfId="0" applyFont="1" applyFill="1" applyBorder="1" applyAlignment="1">
      <alignment horizontal="justify" vertical="center"/>
    </xf>
    <xf numFmtId="172" fontId="110" fillId="0" borderId="16" xfId="0" applyNumberFormat="1" applyFont="1" applyFill="1" applyBorder="1" applyAlignment="1">
      <alignment horizontal="center" vertical="center"/>
    </xf>
    <xf numFmtId="0" fontId="0" fillId="0" borderId="0" xfId="0" applyAlignment="1">
      <alignment vertical="center"/>
    </xf>
    <xf numFmtId="0" fontId="100" fillId="0" borderId="0" xfId="0" applyFont="1" applyAlignment="1">
      <alignment vertical="center"/>
    </xf>
    <xf numFmtId="0" fontId="9" fillId="0" borderId="0" xfId="0" applyFont="1" applyFill="1" applyAlignment="1">
      <alignment vertical="center"/>
    </xf>
    <xf numFmtId="0" fontId="110" fillId="0" borderId="11" xfId="0" applyFont="1" applyFill="1" applyBorder="1" applyAlignment="1">
      <alignment horizontal="left" vertical="center"/>
    </xf>
    <xf numFmtId="0" fontId="100" fillId="0" borderId="0" xfId="0" applyFont="1" applyFill="1" applyAlignment="1">
      <alignment vertical="center"/>
    </xf>
    <xf numFmtId="0" fontId="110" fillId="0" borderId="10" xfId="0" applyFont="1" applyBorder="1" applyAlignment="1">
      <alignment wrapText="1"/>
    </xf>
    <xf numFmtId="0" fontId="115" fillId="0" borderId="10" xfId="0" applyFont="1" applyBorder="1" applyAlignment="1">
      <alignment wrapText="1"/>
    </xf>
    <xf numFmtId="8" fontId="115" fillId="0" borderId="0" xfId="0" applyNumberFormat="1" applyFont="1" applyAlignment="1">
      <alignment vertical="center"/>
    </xf>
    <xf numFmtId="0" fontId="115" fillId="0" borderId="0" xfId="0" applyFont="1" applyAlignment="1">
      <alignment vertical="center" wrapText="1"/>
    </xf>
    <xf numFmtId="178" fontId="115" fillId="0" borderId="11" xfId="51" applyNumberFormat="1" applyFont="1" applyFill="1" applyBorder="1" applyAlignment="1">
      <alignment horizontal="justify" vertical="center"/>
    </xf>
    <xf numFmtId="0" fontId="126" fillId="0" borderId="0" xfId="0" applyFont="1" applyAlignment="1">
      <alignment horizontal="justify"/>
    </xf>
    <xf numFmtId="14" fontId="9" fillId="0" borderId="11" xfId="0" applyNumberFormat="1" applyFont="1" applyFill="1" applyBorder="1" applyAlignment="1">
      <alignment horizontal="center" vertical="center"/>
    </xf>
    <xf numFmtId="178" fontId="9" fillId="0" borderId="11" xfId="51" applyNumberFormat="1" applyFont="1" applyFill="1" applyBorder="1" applyAlignment="1">
      <alignment horizontal="center" vertical="center"/>
    </xf>
    <xf numFmtId="0" fontId="126" fillId="0" borderId="10" xfId="0" applyFont="1" applyBorder="1" applyAlignment="1">
      <alignment vertical="center"/>
    </xf>
    <xf numFmtId="0" fontId="126" fillId="0" borderId="10" xfId="0" applyFont="1" applyBorder="1" applyAlignment="1">
      <alignment vertical="center" wrapText="1"/>
    </xf>
    <xf numFmtId="0" fontId="126" fillId="0" borderId="0" xfId="0" applyFont="1" applyAlignment="1">
      <alignment vertical="center"/>
    </xf>
    <xf numFmtId="0" fontId="109" fillId="33" borderId="25" xfId="0" applyFont="1" applyFill="1" applyBorder="1" applyAlignment="1">
      <alignment horizontal="center" vertical="top"/>
    </xf>
    <xf numFmtId="0" fontId="109" fillId="33" borderId="14" xfId="0" applyFont="1" applyFill="1" applyBorder="1" applyAlignment="1">
      <alignment horizontal="center" vertical="center"/>
    </xf>
    <xf numFmtId="0" fontId="109" fillId="33" borderId="26" xfId="0" applyFont="1" applyFill="1" applyBorder="1" applyAlignment="1">
      <alignment horizontal="center" vertical="center"/>
    </xf>
    <xf numFmtId="0" fontId="109" fillId="33" borderId="15" xfId="0" applyFont="1" applyFill="1" applyBorder="1" applyAlignment="1">
      <alignment horizontal="center" vertical="center"/>
    </xf>
    <xf numFmtId="0" fontId="109" fillId="33" borderId="27" xfId="0" applyFont="1" applyFill="1" applyBorder="1" applyAlignment="1">
      <alignment horizontal="center" vertical="top"/>
    </xf>
    <xf numFmtId="0" fontId="109" fillId="33" borderId="28" xfId="0" applyFont="1" applyFill="1" applyBorder="1" applyAlignment="1">
      <alignment horizontal="center" vertical="top"/>
    </xf>
    <xf numFmtId="0" fontId="109" fillId="33" borderId="19" xfId="0" applyFont="1" applyFill="1" applyBorder="1" applyAlignment="1">
      <alignment horizontal="center" vertical="top"/>
    </xf>
    <xf numFmtId="0" fontId="109" fillId="33" borderId="29" xfId="0" applyFont="1" applyFill="1" applyBorder="1" applyAlignment="1">
      <alignment horizontal="center" vertical="top"/>
    </xf>
    <xf numFmtId="0" fontId="109" fillId="33" borderId="17" xfId="0" applyFont="1" applyFill="1" applyBorder="1" applyAlignment="1">
      <alignment horizontal="center" vertical="top"/>
    </xf>
    <xf numFmtId="0" fontId="12" fillId="0" borderId="0" xfId="0" applyFont="1" applyAlignment="1">
      <alignment horizontal="center" vertical="center" wrapText="1"/>
    </xf>
    <xf numFmtId="0" fontId="112" fillId="0" borderId="0" xfId="0" applyFont="1" applyAlignment="1">
      <alignment horizontal="center" vertical="top"/>
    </xf>
    <xf numFmtId="0" fontId="112" fillId="34" borderId="18" xfId="0" applyFont="1" applyFill="1" applyBorder="1" applyAlignment="1">
      <alignment horizontal="left" vertical="top"/>
    </xf>
    <xf numFmtId="0" fontId="112" fillId="8" borderId="0" xfId="0" applyFont="1" applyFill="1" applyBorder="1" applyAlignment="1">
      <alignment horizontal="center" vertical="top"/>
    </xf>
    <xf numFmtId="0" fontId="109" fillId="33" borderId="14" xfId="0" applyFont="1" applyFill="1" applyBorder="1" applyAlignment="1">
      <alignment horizontal="center" vertical="center" wrapText="1"/>
    </xf>
    <xf numFmtId="0" fontId="109" fillId="33" borderId="26" xfId="0" applyFont="1" applyFill="1" applyBorder="1" applyAlignment="1">
      <alignment horizontal="center" vertical="center" wrapText="1"/>
    </xf>
    <xf numFmtId="0" fontId="127" fillId="33" borderId="25" xfId="0" applyFont="1" applyFill="1" applyBorder="1" applyAlignment="1">
      <alignment horizontal="center" vertical="top"/>
    </xf>
    <xf numFmtId="0" fontId="95" fillId="33" borderId="14" xfId="0" applyNumberFormat="1" applyFont="1" applyFill="1" applyBorder="1" applyAlignment="1">
      <alignment horizontal="center" vertical="center" wrapText="1"/>
    </xf>
    <xf numFmtId="0" fontId="95" fillId="33" borderId="26" xfId="0" applyNumberFormat="1" applyFont="1" applyFill="1" applyBorder="1" applyAlignment="1">
      <alignment horizontal="center" vertical="center" wrapText="1"/>
    </xf>
    <xf numFmtId="0" fontId="95" fillId="33" borderId="28" xfId="0" applyNumberFormat="1" applyFont="1" applyFill="1" applyBorder="1" applyAlignment="1">
      <alignment horizontal="center" vertical="center" wrapText="1"/>
    </xf>
    <xf numFmtId="0" fontId="95" fillId="33" borderId="28" xfId="0" applyFont="1" applyFill="1" applyBorder="1" applyAlignment="1">
      <alignment horizontal="center" vertical="top"/>
    </xf>
    <xf numFmtId="0" fontId="95" fillId="33" borderId="19" xfId="0" applyFont="1" applyFill="1" applyBorder="1" applyAlignment="1">
      <alignment horizontal="center" vertical="top"/>
    </xf>
    <xf numFmtId="0" fontId="95" fillId="33" borderId="17" xfId="0" applyFont="1" applyFill="1" applyBorder="1" applyAlignment="1">
      <alignment horizontal="center" vertical="top"/>
    </xf>
    <xf numFmtId="0" fontId="95" fillId="33" borderId="27" xfId="0" applyFont="1" applyFill="1" applyBorder="1" applyAlignment="1">
      <alignment horizontal="center" vertical="top"/>
    </xf>
    <xf numFmtId="0" fontId="95" fillId="33" borderId="29" xfId="0" applyFont="1" applyFill="1" applyBorder="1" applyAlignment="1">
      <alignment horizontal="center" vertical="top"/>
    </xf>
    <xf numFmtId="0" fontId="7" fillId="0" borderId="0" xfId="0" applyFont="1" applyAlignment="1">
      <alignment horizontal="center" vertical="center" wrapText="1"/>
    </xf>
    <xf numFmtId="0" fontId="128" fillId="0" borderId="0" xfId="0" applyFont="1" applyAlignment="1">
      <alignment horizontal="center" vertical="top"/>
    </xf>
    <xf numFmtId="0" fontId="127" fillId="33" borderId="29" xfId="0" applyFont="1" applyFill="1" applyBorder="1" applyAlignment="1">
      <alignment horizontal="center" vertical="top"/>
    </xf>
    <xf numFmtId="0" fontId="101" fillId="34" borderId="18" xfId="0" applyFont="1" applyFill="1" applyBorder="1" applyAlignment="1">
      <alignment horizontal="left" vertical="top"/>
    </xf>
    <xf numFmtId="0" fontId="101" fillId="0" borderId="0" xfId="0" applyFont="1" applyAlignment="1">
      <alignment horizontal="center" vertical="top"/>
    </xf>
    <xf numFmtId="0" fontId="101" fillId="34" borderId="18" xfId="0" applyFont="1" applyFill="1" applyBorder="1" applyAlignment="1">
      <alignment horizontal="center" vertical="top"/>
    </xf>
    <xf numFmtId="0" fontId="95" fillId="33" borderId="14" xfId="0" applyFont="1" applyFill="1" applyBorder="1" applyAlignment="1">
      <alignment horizontal="center" vertical="center" wrapText="1"/>
    </xf>
    <xf numFmtId="0" fontId="95" fillId="33" borderId="26" xfId="0" applyFont="1" applyFill="1" applyBorder="1" applyAlignment="1">
      <alignment horizontal="center" vertical="center" wrapText="1"/>
    </xf>
    <xf numFmtId="0" fontId="95" fillId="33" borderId="28" xfId="0" applyFont="1" applyFill="1" applyBorder="1" applyAlignment="1">
      <alignment horizontal="center" vertical="center" wrapText="1"/>
    </xf>
    <xf numFmtId="0" fontId="95" fillId="33" borderId="25" xfId="0" applyFont="1" applyFill="1" applyBorder="1" applyAlignment="1">
      <alignment horizontal="center" vertical="top"/>
    </xf>
    <xf numFmtId="0" fontId="129" fillId="8" borderId="0" xfId="0" applyFont="1" applyFill="1" applyBorder="1" applyAlignment="1">
      <alignment horizontal="center" vertical="top"/>
    </xf>
    <xf numFmtId="0" fontId="8" fillId="0" borderId="0" xfId="0" applyFont="1" applyAlignment="1">
      <alignment horizontal="center" vertical="center" wrapText="1"/>
    </xf>
    <xf numFmtId="0" fontId="130" fillId="0" borderId="0" xfId="0" applyFont="1" applyAlignment="1">
      <alignment horizontal="center" vertical="top"/>
    </xf>
    <xf numFmtId="0" fontId="130" fillId="34" borderId="18" xfId="0" applyFont="1" applyFill="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2</xdr:col>
      <xdr:colOff>66675</xdr:colOff>
      <xdr:row>0</xdr:row>
      <xdr:rowOff>419100</xdr:rowOff>
    </xdr:to>
    <xdr:pic>
      <xdr:nvPicPr>
        <xdr:cNvPr id="1" name="Imagen 31" descr="LOGO_NS1 pie1"/>
        <xdr:cNvPicPr preferRelativeResize="1">
          <a:picLocks noChangeAspect="1"/>
        </xdr:cNvPicPr>
      </xdr:nvPicPr>
      <xdr:blipFill>
        <a:blip r:embed="rId1"/>
        <a:stretch>
          <a:fillRect/>
        </a:stretch>
      </xdr:blipFill>
      <xdr:spPr>
        <a:xfrm>
          <a:off x="133350" y="114300"/>
          <a:ext cx="3810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238125</xdr:rowOff>
    </xdr:from>
    <xdr:to>
      <xdr:col>3</xdr:col>
      <xdr:colOff>0</xdr:colOff>
      <xdr:row>0</xdr:row>
      <xdr:rowOff>485775</xdr:rowOff>
    </xdr:to>
    <xdr:pic>
      <xdr:nvPicPr>
        <xdr:cNvPr id="1" name="Imagen 31" descr="LOGO_NS1 pie1"/>
        <xdr:cNvPicPr preferRelativeResize="1">
          <a:picLocks noChangeAspect="1"/>
        </xdr:cNvPicPr>
      </xdr:nvPicPr>
      <xdr:blipFill>
        <a:blip r:embed="rId1"/>
        <a:stretch>
          <a:fillRect/>
        </a:stretch>
      </xdr:blipFill>
      <xdr:spPr>
        <a:xfrm>
          <a:off x="323850" y="238125"/>
          <a:ext cx="4857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2</xdr:col>
      <xdr:colOff>152400</xdr:colOff>
      <xdr:row>0</xdr:row>
      <xdr:rowOff>762000</xdr:rowOff>
    </xdr:to>
    <xdr:pic>
      <xdr:nvPicPr>
        <xdr:cNvPr id="1" name="Imagen 31" descr="LOGO_NS1 pie1"/>
        <xdr:cNvPicPr preferRelativeResize="1">
          <a:picLocks noChangeAspect="1"/>
        </xdr:cNvPicPr>
      </xdr:nvPicPr>
      <xdr:blipFill>
        <a:blip r:embed="rId1"/>
        <a:stretch>
          <a:fillRect/>
        </a:stretch>
      </xdr:blipFill>
      <xdr:spPr>
        <a:xfrm>
          <a:off x="104775" y="57150"/>
          <a:ext cx="676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2</xdr:col>
      <xdr:colOff>152400</xdr:colOff>
      <xdr:row>0</xdr:row>
      <xdr:rowOff>762000</xdr:rowOff>
    </xdr:to>
    <xdr:pic>
      <xdr:nvPicPr>
        <xdr:cNvPr id="1" name="Imagen 31" descr="LOGO_NS1 pie1"/>
        <xdr:cNvPicPr preferRelativeResize="1">
          <a:picLocks noChangeAspect="1"/>
        </xdr:cNvPicPr>
      </xdr:nvPicPr>
      <xdr:blipFill>
        <a:blip r:embed="rId1"/>
        <a:stretch>
          <a:fillRect/>
        </a:stretch>
      </xdr:blipFill>
      <xdr:spPr>
        <a:xfrm>
          <a:off x="104775" y="57150"/>
          <a:ext cx="676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2</xdr:col>
      <xdr:colOff>152400</xdr:colOff>
      <xdr:row>0</xdr:row>
      <xdr:rowOff>762000</xdr:rowOff>
    </xdr:to>
    <xdr:pic>
      <xdr:nvPicPr>
        <xdr:cNvPr id="1" name="Imagen 31" descr="LOGO_NS1 pie1"/>
        <xdr:cNvPicPr preferRelativeResize="1">
          <a:picLocks noChangeAspect="1"/>
        </xdr:cNvPicPr>
      </xdr:nvPicPr>
      <xdr:blipFill>
        <a:blip r:embed="rId1"/>
        <a:stretch>
          <a:fillRect/>
        </a:stretch>
      </xdr:blipFill>
      <xdr:spPr>
        <a:xfrm>
          <a:off x="104775" y="57150"/>
          <a:ext cx="676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152400</xdr:colOff>
      <xdr:row>1</xdr:row>
      <xdr:rowOff>152400</xdr:rowOff>
    </xdr:to>
    <xdr:pic>
      <xdr:nvPicPr>
        <xdr:cNvPr id="1" name="Imagen 31" descr="LOGO_NS1 pie1"/>
        <xdr:cNvPicPr preferRelativeResize="1">
          <a:picLocks noChangeAspect="1"/>
        </xdr:cNvPicPr>
      </xdr:nvPicPr>
      <xdr:blipFill>
        <a:blip r:embed="rId1"/>
        <a:stretch>
          <a:fillRect/>
        </a:stretch>
      </xdr:blipFill>
      <xdr:spPr>
        <a:xfrm>
          <a:off x="19050" y="9525"/>
          <a:ext cx="476250"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1</xdr:col>
      <xdr:colOff>285750</xdr:colOff>
      <xdr:row>2</xdr:row>
      <xdr:rowOff>76200</xdr:rowOff>
    </xdr:to>
    <xdr:pic>
      <xdr:nvPicPr>
        <xdr:cNvPr id="1" name="Imagen 31" descr="LOGO_NS1 pie1"/>
        <xdr:cNvPicPr preferRelativeResize="1">
          <a:picLocks noChangeAspect="1"/>
        </xdr:cNvPicPr>
      </xdr:nvPicPr>
      <xdr:blipFill>
        <a:blip r:embed="rId1"/>
        <a:stretch>
          <a:fillRect/>
        </a:stretch>
      </xdr:blipFill>
      <xdr:spPr>
        <a:xfrm>
          <a:off x="66675" y="114300"/>
          <a:ext cx="4953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180975</xdr:rowOff>
    </xdr:from>
    <xdr:to>
      <xdr:col>1</xdr:col>
      <xdr:colOff>180975</xdr:colOff>
      <xdr:row>2</xdr:row>
      <xdr:rowOff>57150</xdr:rowOff>
    </xdr:to>
    <xdr:pic>
      <xdr:nvPicPr>
        <xdr:cNvPr id="1" name="Imagen 31" descr="LOGO_NS1 pie1"/>
        <xdr:cNvPicPr preferRelativeResize="1">
          <a:picLocks noChangeAspect="1"/>
        </xdr:cNvPicPr>
      </xdr:nvPicPr>
      <xdr:blipFill>
        <a:blip r:embed="rId1"/>
        <a:stretch>
          <a:fillRect/>
        </a:stretch>
      </xdr:blipFill>
      <xdr:spPr>
        <a:xfrm>
          <a:off x="38100" y="180975"/>
          <a:ext cx="4857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uridico\Downloads\MASTER%20de%20Base%20de%20Honorarios%20PAIMEF%20JUN-DIC%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sheetName val="ARREND"/>
      <sheetName val="ADQUIS"/>
      <sheetName val="SERV"/>
      <sheetName val="PAIMEF"/>
      <sheetName val="TRANSV"/>
      <sheetName val="CDM-PEG"/>
    </sheetNames>
    <sheetDataSet>
      <sheetData sheetId="4">
        <row r="3">
          <cell r="F3" t="str">
            <v>INSTITUTO SONORENSE DE LA MUJER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AB34"/>
  <sheetViews>
    <sheetView zoomScale="77" zoomScaleNormal="77" zoomScalePageLayoutView="0" workbookViewId="0" topLeftCell="I1">
      <pane ySplit="6" topLeftCell="A10" activePane="bottomLeft" state="frozen"/>
      <selection pane="topLeft" activeCell="A1" sqref="A1"/>
      <selection pane="bottomLeft" activeCell="V16" sqref="V16:W16"/>
    </sheetView>
  </sheetViews>
  <sheetFormatPr defaultColWidth="11.421875" defaultRowHeight="15"/>
  <cols>
    <col min="1" max="1" width="2.00390625" style="1" customWidth="1"/>
    <col min="2" max="5" width="4.7109375" style="1" customWidth="1"/>
    <col min="6" max="6" width="22.8515625" style="1" customWidth="1"/>
    <col min="7" max="7" width="8.8515625" style="1" hidden="1" customWidth="1"/>
    <col min="8" max="8" width="12.57421875" style="1" hidden="1" customWidth="1"/>
    <col min="9" max="9" width="16.28125" style="1" customWidth="1"/>
    <col min="10" max="10" width="8.7109375" style="1" hidden="1" customWidth="1"/>
    <col min="11" max="11" width="17.57421875" style="1" hidden="1" customWidth="1"/>
    <col min="12" max="12" width="12.28125" style="1" customWidth="1"/>
    <col min="13" max="13" width="12.00390625" style="1" customWidth="1"/>
    <col min="14" max="14" width="13.57421875" style="1" customWidth="1"/>
    <col min="15" max="15" width="15.8515625" style="1" customWidth="1"/>
    <col min="16" max="17" width="9.7109375" style="1" hidden="1" customWidth="1"/>
    <col min="18" max="18" width="14.421875" style="1" customWidth="1"/>
    <col min="19" max="19" width="18.00390625" style="1" customWidth="1"/>
    <col min="20" max="20" width="21.8515625" style="1" customWidth="1"/>
    <col min="21" max="21" width="23.57421875" style="1" customWidth="1"/>
    <col min="22" max="22" width="35.00390625" style="1" customWidth="1"/>
    <col min="23" max="23" width="15.00390625" style="1" customWidth="1"/>
    <col min="24" max="24" width="13.00390625" style="30" hidden="1" customWidth="1"/>
    <col min="25" max="25" width="14.7109375" style="30" hidden="1" customWidth="1"/>
    <col min="26" max="26" width="14.7109375" style="30" customWidth="1"/>
    <col min="27" max="27" width="2.8515625" style="1" hidden="1" customWidth="1"/>
    <col min="28" max="16384" width="11.421875" style="1" customWidth="1"/>
  </cols>
  <sheetData>
    <row r="1" spans="1:26" s="10" customFormat="1" ht="33" customHeight="1">
      <c r="A1" s="172"/>
      <c r="B1" s="329" t="s">
        <v>17</v>
      </c>
      <c r="C1" s="329"/>
      <c r="D1" s="329"/>
      <c r="E1" s="329"/>
      <c r="F1" s="329"/>
      <c r="G1" s="329"/>
      <c r="H1" s="329"/>
      <c r="I1" s="329"/>
      <c r="J1" s="329"/>
      <c r="K1" s="329"/>
      <c r="L1" s="329"/>
      <c r="M1" s="329"/>
      <c r="N1" s="329"/>
      <c r="O1" s="329"/>
      <c r="P1" s="329"/>
      <c r="Q1" s="329"/>
      <c r="R1" s="329"/>
      <c r="S1" s="329"/>
      <c r="T1" s="329"/>
      <c r="U1" s="329"/>
      <c r="V1" s="329"/>
      <c r="W1" s="329"/>
      <c r="X1" s="329"/>
      <c r="Y1" s="329"/>
      <c r="Z1" s="172"/>
    </row>
    <row r="2" spans="1:26" ht="12.75">
      <c r="A2" s="153"/>
      <c r="B2" s="330" t="s">
        <v>602</v>
      </c>
      <c r="C2" s="330"/>
      <c r="D2" s="330"/>
      <c r="E2" s="330"/>
      <c r="F2" s="330"/>
      <c r="G2" s="330"/>
      <c r="H2" s="330"/>
      <c r="I2" s="330"/>
      <c r="J2" s="330"/>
      <c r="K2" s="330"/>
      <c r="L2" s="330"/>
      <c r="M2" s="330"/>
      <c r="N2" s="330"/>
      <c r="O2" s="330"/>
      <c r="P2" s="330"/>
      <c r="Q2" s="330"/>
      <c r="R2" s="330"/>
      <c r="S2" s="330"/>
      <c r="T2" s="330"/>
      <c r="U2" s="330"/>
      <c r="V2" s="330"/>
      <c r="W2" s="330"/>
      <c r="X2" s="330"/>
      <c r="Y2" s="330"/>
      <c r="Z2" s="153"/>
    </row>
    <row r="3" spans="1:26" ht="12.75">
      <c r="A3" s="153"/>
      <c r="B3" s="330" t="s">
        <v>34</v>
      </c>
      <c r="C3" s="330"/>
      <c r="D3" s="330"/>
      <c r="E3" s="330"/>
      <c r="F3" s="330"/>
      <c r="G3" s="331" t="s">
        <v>41</v>
      </c>
      <c r="H3" s="331"/>
      <c r="I3" s="331"/>
      <c r="J3" s="331"/>
      <c r="K3" s="331"/>
      <c r="L3" s="331"/>
      <c r="M3" s="331"/>
      <c r="N3" s="331"/>
      <c r="O3" s="331"/>
      <c r="P3" s="331"/>
      <c r="Q3" s="331"/>
      <c r="R3" s="331"/>
      <c r="S3" s="331"/>
      <c r="T3" s="153"/>
      <c r="U3" s="330" t="s">
        <v>35</v>
      </c>
      <c r="V3" s="330"/>
      <c r="W3" s="332" t="s">
        <v>622</v>
      </c>
      <c r="X3" s="332"/>
      <c r="Y3" s="332"/>
      <c r="Z3" s="332"/>
    </row>
    <row r="4" spans="1:26" ht="12.75">
      <c r="A4" s="153"/>
      <c r="B4" s="320" t="s">
        <v>600</v>
      </c>
      <c r="C4" s="320"/>
      <c r="D4" s="320"/>
      <c r="E4" s="320"/>
      <c r="F4" s="320"/>
      <c r="G4" s="320"/>
      <c r="H4" s="320"/>
      <c r="I4" s="320"/>
      <c r="J4" s="320"/>
      <c r="K4" s="320"/>
      <c r="L4" s="320"/>
      <c r="M4" s="320"/>
      <c r="N4" s="320"/>
      <c r="O4" s="320"/>
      <c r="P4" s="320"/>
      <c r="Q4" s="320"/>
      <c r="R4" s="320"/>
      <c r="S4" s="320"/>
      <c r="T4" s="320"/>
      <c r="U4" s="320"/>
      <c r="V4" s="320"/>
      <c r="W4" s="320"/>
      <c r="X4" s="320"/>
      <c r="Y4" s="320"/>
      <c r="Z4" s="321" t="s">
        <v>45</v>
      </c>
    </row>
    <row r="5" spans="1:26" ht="12.75">
      <c r="A5" s="153"/>
      <c r="B5" s="324" t="s">
        <v>0</v>
      </c>
      <c r="C5" s="325"/>
      <c r="D5" s="325"/>
      <c r="E5" s="325"/>
      <c r="F5" s="154" t="s">
        <v>11</v>
      </c>
      <c r="G5" s="326" t="s">
        <v>26</v>
      </c>
      <c r="H5" s="327"/>
      <c r="I5" s="328"/>
      <c r="J5" s="326" t="s">
        <v>13</v>
      </c>
      <c r="K5" s="328"/>
      <c r="L5" s="325" t="s">
        <v>1</v>
      </c>
      <c r="M5" s="325"/>
      <c r="N5" s="325"/>
      <c r="O5" s="325"/>
      <c r="P5" s="325"/>
      <c r="Q5" s="325"/>
      <c r="R5" s="325"/>
      <c r="S5" s="325"/>
      <c r="T5" s="325"/>
      <c r="U5" s="325" t="s">
        <v>37</v>
      </c>
      <c r="V5" s="325"/>
      <c r="W5" s="295"/>
      <c r="X5" s="326" t="s">
        <v>40</v>
      </c>
      <c r="Y5" s="327"/>
      <c r="Z5" s="322"/>
    </row>
    <row r="6" spans="1:26" ht="12.75">
      <c r="A6" s="153"/>
      <c r="B6" s="156" t="s">
        <v>28</v>
      </c>
      <c r="C6" s="157" t="s">
        <v>29</v>
      </c>
      <c r="D6" s="157" t="s">
        <v>30</v>
      </c>
      <c r="E6" s="157" t="s">
        <v>31</v>
      </c>
      <c r="F6" s="158" t="s">
        <v>23</v>
      </c>
      <c r="G6" s="157" t="s">
        <v>32</v>
      </c>
      <c r="H6" s="157" t="s">
        <v>33</v>
      </c>
      <c r="I6" s="157" t="s">
        <v>27</v>
      </c>
      <c r="J6" s="157" t="s">
        <v>12</v>
      </c>
      <c r="K6" s="157" t="s">
        <v>25</v>
      </c>
      <c r="L6" s="157" t="s">
        <v>5</v>
      </c>
      <c r="M6" s="157" t="s">
        <v>62</v>
      </c>
      <c r="N6" s="157" t="s">
        <v>63</v>
      </c>
      <c r="O6" s="157" t="s">
        <v>42</v>
      </c>
      <c r="P6" s="157" t="s">
        <v>6</v>
      </c>
      <c r="Q6" s="157" t="s">
        <v>47</v>
      </c>
      <c r="R6" s="157" t="s">
        <v>24</v>
      </c>
      <c r="S6" s="157" t="s">
        <v>7</v>
      </c>
      <c r="T6" s="157" t="s">
        <v>36</v>
      </c>
      <c r="U6" s="157" t="s">
        <v>8</v>
      </c>
      <c r="V6" s="157" t="s">
        <v>9</v>
      </c>
      <c r="W6" s="157" t="s">
        <v>46</v>
      </c>
      <c r="X6" s="157" t="s">
        <v>12</v>
      </c>
      <c r="Y6" s="159" t="s">
        <v>16</v>
      </c>
      <c r="Z6" s="323"/>
    </row>
    <row r="7" spans="1:28" s="304" customFormat="1" ht="22.5">
      <c r="A7" s="296"/>
      <c r="B7" s="201"/>
      <c r="C7" s="201"/>
      <c r="D7" s="201"/>
      <c r="E7" s="203" t="s">
        <v>10</v>
      </c>
      <c r="F7" s="202" t="s">
        <v>664</v>
      </c>
      <c r="G7" s="203"/>
      <c r="H7" s="203"/>
      <c r="I7" s="204" t="s">
        <v>10</v>
      </c>
      <c r="J7" s="203"/>
      <c r="K7" s="297"/>
      <c r="L7" s="204" t="s">
        <v>665</v>
      </c>
      <c r="M7" s="298">
        <v>42011</v>
      </c>
      <c r="N7" s="298">
        <v>42011</v>
      </c>
      <c r="O7" s="299">
        <f aca="true" t="shared" si="0" ref="O7:O12">11600*3+8893.33</f>
        <v>43693.33</v>
      </c>
      <c r="P7" s="300"/>
      <c r="Q7" s="300"/>
      <c r="R7" s="203" t="s">
        <v>666</v>
      </c>
      <c r="S7" s="203" t="s">
        <v>44</v>
      </c>
      <c r="T7" s="205">
        <v>42124</v>
      </c>
      <c r="U7" s="202" t="s">
        <v>667</v>
      </c>
      <c r="V7" s="301" t="s">
        <v>668</v>
      </c>
      <c r="W7" s="302" t="s">
        <v>669</v>
      </c>
      <c r="X7" s="204"/>
      <c r="Y7" s="298"/>
      <c r="Z7" s="303"/>
      <c r="AA7" s="39"/>
      <c r="AB7" s="39"/>
    </row>
    <row r="8" spans="1:28" s="304" customFormat="1" ht="22.5">
      <c r="A8" s="296"/>
      <c r="B8" s="201"/>
      <c r="C8" s="201"/>
      <c r="D8" s="201"/>
      <c r="E8" s="203" t="s">
        <v>10</v>
      </c>
      <c r="F8" s="202" t="s">
        <v>670</v>
      </c>
      <c r="G8" s="203"/>
      <c r="H8" s="203"/>
      <c r="I8" s="204" t="s">
        <v>10</v>
      </c>
      <c r="J8" s="203"/>
      <c r="K8" s="297"/>
      <c r="L8" s="204" t="s">
        <v>671</v>
      </c>
      <c r="M8" s="298">
        <v>42011</v>
      </c>
      <c r="N8" s="298">
        <v>42011</v>
      </c>
      <c r="O8" s="299">
        <f t="shared" si="0"/>
        <v>43693.33</v>
      </c>
      <c r="P8" s="300"/>
      <c r="Q8" s="300"/>
      <c r="R8" s="203" t="s">
        <v>666</v>
      </c>
      <c r="S8" s="203" t="s">
        <v>44</v>
      </c>
      <c r="T8" s="205">
        <v>42124</v>
      </c>
      <c r="U8" s="202" t="s">
        <v>672</v>
      </c>
      <c r="V8" s="202" t="s">
        <v>673</v>
      </c>
      <c r="W8" s="302" t="s">
        <v>674</v>
      </c>
      <c r="X8" s="204"/>
      <c r="Y8" s="298"/>
      <c r="Z8" s="303"/>
      <c r="AA8" s="39"/>
      <c r="AB8" s="39"/>
    </row>
    <row r="9" spans="1:28" s="304" customFormat="1" ht="22.5">
      <c r="A9" s="296"/>
      <c r="B9" s="201"/>
      <c r="C9" s="201"/>
      <c r="D9" s="201"/>
      <c r="E9" s="203" t="s">
        <v>10</v>
      </c>
      <c r="F9" s="202" t="s">
        <v>675</v>
      </c>
      <c r="G9" s="203"/>
      <c r="H9" s="203"/>
      <c r="I9" s="204" t="s">
        <v>10</v>
      </c>
      <c r="J9" s="203"/>
      <c r="K9" s="297"/>
      <c r="L9" s="204" t="s">
        <v>676</v>
      </c>
      <c r="M9" s="298">
        <v>42011</v>
      </c>
      <c r="N9" s="298">
        <v>42011</v>
      </c>
      <c r="O9" s="299">
        <f t="shared" si="0"/>
        <v>43693.33</v>
      </c>
      <c r="P9" s="300"/>
      <c r="Q9" s="300"/>
      <c r="R9" s="203" t="s">
        <v>666</v>
      </c>
      <c r="S9" s="203" t="s">
        <v>44</v>
      </c>
      <c r="T9" s="205">
        <v>42124</v>
      </c>
      <c r="U9" s="202" t="s">
        <v>386</v>
      </c>
      <c r="V9" s="202" t="s">
        <v>387</v>
      </c>
      <c r="W9" s="302" t="s">
        <v>677</v>
      </c>
      <c r="X9" s="204"/>
      <c r="Y9" s="298"/>
      <c r="Z9" s="303"/>
      <c r="AA9" s="39"/>
      <c r="AB9" s="39"/>
    </row>
    <row r="10" spans="1:26" s="39" customFormat="1" ht="33.75">
      <c r="A10" s="170"/>
      <c r="B10" s="201"/>
      <c r="C10" s="201"/>
      <c r="D10" s="201"/>
      <c r="E10" s="203" t="s">
        <v>10</v>
      </c>
      <c r="F10" s="302" t="s">
        <v>678</v>
      </c>
      <c r="G10" s="204"/>
      <c r="H10" s="204"/>
      <c r="I10" s="204" t="s">
        <v>10</v>
      </c>
      <c r="J10" s="204"/>
      <c r="K10" s="298"/>
      <c r="L10" s="204" t="s">
        <v>679</v>
      </c>
      <c r="M10" s="298">
        <v>42011</v>
      </c>
      <c r="N10" s="298">
        <v>42011</v>
      </c>
      <c r="O10" s="299">
        <f t="shared" si="0"/>
        <v>43693.33</v>
      </c>
      <c r="P10" s="300"/>
      <c r="Q10" s="300"/>
      <c r="R10" s="203" t="s">
        <v>666</v>
      </c>
      <c r="S10" s="203" t="s">
        <v>44</v>
      </c>
      <c r="T10" s="205">
        <v>42124</v>
      </c>
      <c r="U10" s="202" t="s">
        <v>680</v>
      </c>
      <c r="V10" s="202" t="s">
        <v>681</v>
      </c>
      <c r="W10" s="302" t="s">
        <v>682</v>
      </c>
      <c r="X10" s="204"/>
      <c r="Y10" s="298"/>
      <c r="Z10" s="303"/>
    </row>
    <row r="11" spans="1:26" s="39" customFormat="1" ht="22.5">
      <c r="A11" s="170"/>
      <c r="B11" s="201"/>
      <c r="C11" s="201"/>
      <c r="D11" s="201"/>
      <c r="E11" s="203" t="s">
        <v>10</v>
      </c>
      <c r="F11" s="302" t="s">
        <v>683</v>
      </c>
      <c r="G11" s="204"/>
      <c r="H11" s="204"/>
      <c r="I11" s="204" t="s">
        <v>10</v>
      </c>
      <c r="J11" s="204"/>
      <c r="K11" s="298"/>
      <c r="L11" s="204" t="s">
        <v>684</v>
      </c>
      <c r="M11" s="298">
        <v>42011</v>
      </c>
      <c r="N11" s="298">
        <v>42011</v>
      </c>
      <c r="O11" s="299">
        <f t="shared" si="0"/>
        <v>43693.33</v>
      </c>
      <c r="P11" s="300"/>
      <c r="Q11" s="300"/>
      <c r="R11" s="203" t="s">
        <v>666</v>
      </c>
      <c r="S11" s="203" t="s">
        <v>44</v>
      </c>
      <c r="T11" s="205">
        <v>42124</v>
      </c>
      <c r="U11" s="202" t="s">
        <v>65</v>
      </c>
      <c r="V11" s="202" t="s">
        <v>69</v>
      </c>
      <c r="W11" s="302" t="s">
        <v>685</v>
      </c>
      <c r="X11" s="204"/>
      <c r="Y11" s="298"/>
      <c r="Z11" s="303"/>
    </row>
    <row r="12" spans="1:26" s="39" customFormat="1" ht="22.5">
      <c r="A12" s="170"/>
      <c r="B12" s="201"/>
      <c r="C12" s="201"/>
      <c r="D12" s="201"/>
      <c r="E12" s="203" t="s">
        <v>10</v>
      </c>
      <c r="F12" s="302" t="s">
        <v>686</v>
      </c>
      <c r="G12" s="204"/>
      <c r="H12" s="204"/>
      <c r="I12" s="204" t="s">
        <v>10</v>
      </c>
      <c r="J12" s="204"/>
      <c r="K12" s="298"/>
      <c r="L12" s="204" t="s">
        <v>687</v>
      </c>
      <c r="M12" s="298">
        <v>42011</v>
      </c>
      <c r="N12" s="298">
        <v>42011</v>
      </c>
      <c r="O12" s="299">
        <f t="shared" si="0"/>
        <v>43693.33</v>
      </c>
      <c r="P12" s="300"/>
      <c r="Q12" s="300"/>
      <c r="R12" s="203" t="s">
        <v>666</v>
      </c>
      <c r="S12" s="203" t="s">
        <v>44</v>
      </c>
      <c r="T12" s="205">
        <v>42124</v>
      </c>
      <c r="U12" s="202" t="s">
        <v>394</v>
      </c>
      <c r="V12" s="202" t="s">
        <v>395</v>
      </c>
      <c r="W12" s="302" t="s">
        <v>688</v>
      </c>
      <c r="X12" s="204"/>
      <c r="Y12" s="298"/>
      <c r="Z12" s="303"/>
    </row>
    <row r="13" spans="1:26" s="39" customFormat="1" ht="22.5">
      <c r="A13" s="170"/>
      <c r="B13" s="201"/>
      <c r="C13" s="201"/>
      <c r="D13" s="201"/>
      <c r="E13" s="203" t="s">
        <v>10</v>
      </c>
      <c r="F13" s="302" t="s">
        <v>689</v>
      </c>
      <c r="G13" s="204"/>
      <c r="H13" s="204"/>
      <c r="I13" s="204" t="s">
        <v>10</v>
      </c>
      <c r="J13" s="204"/>
      <c r="K13" s="298"/>
      <c r="L13" s="204" t="s">
        <v>690</v>
      </c>
      <c r="M13" s="298">
        <v>42011</v>
      </c>
      <c r="N13" s="298">
        <v>42011</v>
      </c>
      <c r="O13" s="299">
        <f>18780.9568*11+14398.76</f>
        <v>220989.28480000002</v>
      </c>
      <c r="P13" s="300"/>
      <c r="Q13" s="300"/>
      <c r="R13" s="203" t="s">
        <v>666</v>
      </c>
      <c r="S13" s="203" t="s">
        <v>44</v>
      </c>
      <c r="T13" s="205">
        <v>42369</v>
      </c>
      <c r="U13" s="202" t="s">
        <v>691</v>
      </c>
      <c r="V13" s="202" t="s">
        <v>692</v>
      </c>
      <c r="W13" s="302" t="s">
        <v>693</v>
      </c>
      <c r="X13" s="204"/>
      <c r="Y13" s="298"/>
      <c r="Z13" s="303"/>
    </row>
    <row r="14" spans="1:28" s="39" customFormat="1" ht="47.25" customHeight="1">
      <c r="A14" s="170"/>
      <c r="B14" s="201"/>
      <c r="C14" s="201"/>
      <c r="D14" s="201"/>
      <c r="E14" s="203" t="s">
        <v>10</v>
      </c>
      <c r="F14" s="302" t="s">
        <v>694</v>
      </c>
      <c r="G14" s="204"/>
      <c r="H14" s="204"/>
      <c r="I14" s="204" t="s">
        <v>10</v>
      </c>
      <c r="J14" s="204"/>
      <c r="K14" s="298"/>
      <c r="L14" s="204" t="s">
        <v>695</v>
      </c>
      <c r="M14" s="298">
        <v>42011</v>
      </c>
      <c r="N14" s="298">
        <v>42011</v>
      </c>
      <c r="O14" s="299">
        <f>11600*3+8893.33</f>
        <v>43693.33</v>
      </c>
      <c r="P14" s="300"/>
      <c r="Q14" s="300"/>
      <c r="R14" s="203" t="s">
        <v>666</v>
      </c>
      <c r="S14" s="203" t="s">
        <v>44</v>
      </c>
      <c r="T14" s="205">
        <v>42124</v>
      </c>
      <c r="U14" s="202" t="s">
        <v>50</v>
      </c>
      <c r="V14" s="202" t="s">
        <v>610</v>
      </c>
      <c r="W14" s="302" t="s">
        <v>54</v>
      </c>
      <c r="X14" s="204"/>
      <c r="Y14" s="298"/>
      <c r="Z14" s="297"/>
      <c r="AB14" s="305"/>
    </row>
    <row r="15" spans="1:26" s="39" customFormat="1" ht="22.5">
      <c r="A15" s="170"/>
      <c r="B15" s="201"/>
      <c r="C15" s="201"/>
      <c r="D15" s="201"/>
      <c r="E15" s="203" t="s">
        <v>10</v>
      </c>
      <c r="F15" s="302" t="s">
        <v>696</v>
      </c>
      <c r="G15" s="204"/>
      <c r="H15" s="204"/>
      <c r="I15" s="204" t="s">
        <v>10</v>
      </c>
      <c r="J15" s="204"/>
      <c r="K15" s="298"/>
      <c r="L15" s="204" t="s">
        <v>697</v>
      </c>
      <c r="M15" s="298">
        <v>42011</v>
      </c>
      <c r="N15" s="298">
        <v>42011</v>
      </c>
      <c r="O15" s="299">
        <f>20200*4+15486.66</f>
        <v>96286.66</v>
      </c>
      <c r="P15" s="300"/>
      <c r="Q15" s="300"/>
      <c r="R15" s="203" t="s">
        <v>666</v>
      </c>
      <c r="S15" s="203" t="s">
        <v>44</v>
      </c>
      <c r="T15" s="205">
        <v>42155</v>
      </c>
      <c r="U15" s="202" t="s">
        <v>698</v>
      </c>
      <c r="V15" s="168" t="s">
        <v>699</v>
      </c>
      <c r="W15" s="303" t="s">
        <v>700</v>
      </c>
      <c r="X15" s="204"/>
      <c r="Y15" s="298"/>
      <c r="Z15" s="31"/>
    </row>
    <row r="16" spans="1:28" s="147" customFormat="1" ht="22.5">
      <c r="A16" s="306"/>
      <c r="B16" s="201"/>
      <c r="C16" s="201"/>
      <c r="D16" s="201"/>
      <c r="E16" s="203" t="s">
        <v>10</v>
      </c>
      <c r="F16" s="302" t="s">
        <v>701</v>
      </c>
      <c r="G16" s="204"/>
      <c r="H16" s="204"/>
      <c r="I16" s="204" t="s">
        <v>10</v>
      </c>
      <c r="J16" s="204"/>
      <c r="K16" s="298"/>
      <c r="L16" s="204" t="s">
        <v>702</v>
      </c>
      <c r="M16" s="298">
        <v>42011</v>
      </c>
      <c r="N16" s="298">
        <v>42011</v>
      </c>
      <c r="O16" s="299">
        <f>20200*5+15486.66</f>
        <v>116486.66</v>
      </c>
      <c r="P16" s="300"/>
      <c r="Q16" s="300"/>
      <c r="R16" s="203" t="s">
        <v>666</v>
      </c>
      <c r="S16" s="203" t="s">
        <v>44</v>
      </c>
      <c r="T16" s="205">
        <v>42185</v>
      </c>
      <c r="U16" s="202" t="s">
        <v>64</v>
      </c>
      <c r="V16" s="202" t="s">
        <v>67</v>
      </c>
      <c r="W16" s="307" t="s">
        <v>606</v>
      </c>
      <c r="X16" s="204"/>
      <c r="Y16" s="298"/>
      <c r="Z16" s="297"/>
      <c r="AB16" s="308"/>
    </row>
    <row r="17" spans="1:28" s="79" customFormat="1" ht="33.75">
      <c r="A17" s="170"/>
      <c r="B17" s="201"/>
      <c r="C17" s="201"/>
      <c r="D17" s="201"/>
      <c r="E17" s="203" t="s">
        <v>10</v>
      </c>
      <c r="F17" s="302" t="s">
        <v>703</v>
      </c>
      <c r="G17" s="203"/>
      <c r="H17" s="203"/>
      <c r="I17" s="204" t="s">
        <v>10</v>
      </c>
      <c r="J17" s="203"/>
      <c r="K17" s="297"/>
      <c r="L17" s="204" t="s">
        <v>704</v>
      </c>
      <c r="M17" s="298">
        <v>42011</v>
      </c>
      <c r="N17" s="298">
        <v>42011</v>
      </c>
      <c r="O17" s="299">
        <f>11600*5+8893.33</f>
        <v>66893.33</v>
      </c>
      <c r="P17" s="300"/>
      <c r="Q17" s="300"/>
      <c r="R17" s="203" t="s">
        <v>666</v>
      </c>
      <c r="S17" s="203" t="s">
        <v>44</v>
      </c>
      <c r="T17" s="205">
        <v>42185</v>
      </c>
      <c r="U17" s="202" t="s">
        <v>705</v>
      </c>
      <c r="V17" s="202" t="s">
        <v>706</v>
      </c>
      <c r="W17" s="302" t="s">
        <v>707</v>
      </c>
      <c r="X17" s="203"/>
      <c r="Y17" s="297"/>
      <c r="Z17" s="303"/>
      <c r="AA17" s="39" t="s">
        <v>708</v>
      </c>
      <c r="AB17" s="39"/>
    </row>
    <row r="18" spans="1:28" s="79" customFormat="1" ht="25.5" customHeight="1">
      <c r="A18" s="170"/>
      <c r="B18" s="201"/>
      <c r="C18" s="201"/>
      <c r="D18" s="201"/>
      <c r="E18" s="203" t="s">
        <v>10</v>
      </c>
      <c r="F18" s="302" t="s">
        <v>709</v>
      </c>
      <c r="G18" s="203"/>
      <c r="H18" s="203"/>
      <c r="I18" s="204" t="s">
        <v>10</v>
      </c>
      <c r="J18" s="203"/>
      <c r="K18" s="297"/>
      <c r="L18" s="204" t="s">
        <v>710</v>
      </c>
      <c r="M18" s="298">
        <v>42011</v>
      </c>
      <c r="N18" s="298">
        <v>42011</v>
      </c>
      <c r="O18" s="299">
        <f>11600*11+8893.33</f>
        <v>136493.33</v>
      </c>
      <c r="P18" s="300"/>
      <c r="Q18" s="300"/>
      <c r="R18" s="203" t="s">
        <v>666</v>
      </c>
      <c r="S18" s="203" t="s">
        <v>44</v>
      </c>
      <c r="T18" s="205">
        <v>42369</v>
      </c>
      <c r="U18" s="202" t="s">
        <v>711</v>
      </c>
      <c r="V18" s="202" t="s">
        <v>712</v>
      </c>
      <c r="W18" s="302" t="s">
        <v>713</v>
      </c>
      <c r="X18" s="203"/>
      <c r="Y18" s="297"/>
      <c r="Z18" s="303"/>
      <c r="AA18" s="39"/>
      <c r="AB18" s="39"/>
    </row>
    <row r="19" spans="1:28" s="79" customFormat="1" ht="56.25">
      <c r="A19" s="170"/>
      <c r="B19" s="201"/>
      <c r="C19" s="201"/>
      <c r="D19" s="201"/>
      <c r="E19" s="203" t="s">
        <v>10</v>
      </c>
      <c r="F19" s="309" t="s">
        <v>714</v>
      </c>
      <c r="G19" s="203"/>
      <c r="H19" s="203"/>
      <c r="I19" s="204" t="s">
        <v>10</v>
      </c>
      <c r="J19" s="203"/>
      <c r="K19" s="297"/>
      <c r="L19" s="204" t="s">
        <v>715</v>
      </c>
      <c r="M19" s="298">
        <v>42011</v>
      </c>
      <c r="N19" s="298">
        <v>42011</v>
      </c>
      <c r="O19" s="299">
        <f>11600*11+8893.33</f>
        <v>136493.33</v>
      </c>
      <c r="P19" s="300"/>
      <c r="Q19" s="300"/>
      <c r="R19" s="203" t="s">
        <v>666</v>
      </c>
      <c r="S19" s="203" t="s">
        <v>44</v>
      </c>
      <c r="T19" s="205">
        <v>42369</v>
      </c>
      <c r="U19" s="202" t="s">
        <v>716</v>
      </c>
      <c r="V19" s="202" t="s">
        <v>717</v>
      </c>
      <c r="W19" s="302" t="s">
        <v>718</v>
      </c>
      <c r="X19" s="203"/>
      <c r="Y19" s="297"/>
      <c r="Z19" s="303"/>
      <c r="AA19" s="39"/>
      <c r="AB19" s="39"/>
    </row>
    <row r="20" spans="1:28" s="79" customFormat="1" ht="15">
      <c r="A20" s="170"/>
      <c r="AA20" s="39"/>
      <c r="AB20" s="39"/>
    </row>
    <row r="21" spans="1:26" ht="12.75">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206"/>
      <c r="Y21" s="206"/>
      <c r="Z21" s="206"/>
    </row>
    <row r="22" spans="1:26" ht="15">
      <c r="A22" s="171"/>
      <c r="B22" s="195" t="s">
        <v>39</v>
      </c>
      <c r="C22" s="195"/>
      <c r="D22" s="195"/>
      <c r="E22" s="153"/>
      <c r="F22" s="153"/>
      <c r="G22" s="196"/>
      <c r="H22" s="153"/>
      <c r="I22" s="153"/>
      <c r="J22" s="153"/>
      <c r="K22" s="153"/>
      <c r="L22" s="153"/>
      <c r="M22" s="153"/>
      <c r="N22" s="153"/>
      <c r="O22" s="153"/>
      <c r="P22" s="153"/>
      <c r="Q22" s="153"/>
      <c r="R22" s="153"/>
      <c r="S22" s="153"/>
      <c r="T22" s="153"/>
      <c r="U22" s="153"/>
      <c r="V22" s="153"/>
      <c r="W22" s="153"/>
      <c r="X22" s="206"/>
      <c r="Y22" s="206"/>
      <c r="Z22" s="206"/>
    </row>
    <row r="23" spans="1:26" ht="15">
      <c r="A23" s="171"/>
      <c r="B23" s="153"/>
      <c r="C23" s="175" t="s">
        <v>28</v>
      </c>
      <c r="D23" s="176" t="s">
        <v>2</v>
      </c>
      <c r="E23" s="153"/>
      <c r="F23" s="153"/>
      <c r="G23" s="175" t="s">
        <v>30</v>
      </c>
      <c r="H23" s="176" t="s">
        <v>38</v>
      </c>
      <c r="I23" s="197"/>
      <c r="J23" s="153"/>
      <c r="K23" s="153"/>
      <c r="L23" s="153"/>
      <c r="M23" s="153"/>
      <c r="N23" s="153"/>
      <c r="O23" s="153"/>
      <c r="P23" s="153"/>
      <c r="Q23" s="153"/>
      <c r="R23" s="153"/>
      <c r="S23" s="153"/>
      <c r="T23" s="153"/>
      <c r="U23" s="153"/>
      <c r="V23" s="153"/>
      <c r="W23" s="153"/>
      <c r="X23" s="206"/>
      <c r="Y23" s="206"/>
      <c r="Z23" s="206"/>
    </row>
    <row r="24" spans="1:26" ht="15">
      <c r="A24" s="171"/>
      <c r="B24" s="153"/>
      <c r="C24" s="175" t="s">
        <v>29</v>
      </c>
      <c r="D24" s="176" t="s">
        <v>3</v>
      </c>
      <c r="E24" s="153"/>
      <c r="F24" s="153"/>
      <c r="G24" s="175" t="s">
        <v>31</v>
      </c>
      <c r="H24" s="176" t="s">
        <v>4</v>
      </c>
      <c r="I24" s="177"/>
      <c r="J24" s="153"/>
      <c r="K24" s="153"/>
      <c r="L24" s="153"/>
      <c r="M24" s="153"/>
      <c r="N24" s="153"/>
      <c r="O24" s="153"/>
      <c r="P24" s="153"/>
      <c r="Q24" s="153"/>
      <c r="R24" s="153"/>
      <c r="S24" s="153"/>
      <c r="T24" s="153"/>
      <c r="U24" s="153"/>
      <c r="V24" s="153"/>
      <c r="W24" s="153"/>
      <c r="X24" s="206"/>
      <c r="Y24" s="206"/>
      <c r="Z24" s="206"/>
    </row>
    <row r="25" spans="1:26" ht="15">
      <c r="A25" s="171"/>
      <c r="B25" s="153"/>
      <c r="C25" s="153"/>
      <c r="D25" s="153"/>
      <c r="E25" s="153"/>
      <c r="F25" s="153"/>
      <c r="G25" s="153"/>
      <c r="H25" s="153"/>
      <c r="I25" s="153"/>
      <c r="J25" s="153"/>
      <c r="K25" s="153"/>
      <c r="L25" s="153"/>
      <c r="M25" s="153"/>
      <c r="N25" s="153"/>
      <c r="O25" s="153"/>
      <c r="P25" s="153"/>
      <c r="Q25" s="153"/>
      <c r="R25" s="153"/>
      <c r="S25" s="153"/>
      <c r="T25" s="153"/>
      <c r="U25" s="153"/>
      <c r="V25" s="153"/>
      <c r="W25" s="153"/>
      <c r="X25" s="206"/>
      <c r="Y25" s="206"/>
      <c r="Z25" s="206"/>
    </row>
    <row r="26" spans="5:8" ht="15">
      <c r="E26" s="25"/>
      <c r="F26" s="1" t="s">
        <v>19</v>
      </c>
      <c r="H26" s="25"/>
    </row>
    <row r="30" spans="10:11" ht="15">
      <c r="J30" s="7"/>
      <c r="K30" s="7"/>
    </row>
    <row r="31" spans="10:11" ht="15">
      <c r="J31" s="7"/>
      <c r="K31" s="7"/>
    </row>
    <row r="33" ht="12.75">
      <c r="B33" s="26"/>
    </row>
    <row r="34" ht="12.75">
      <c r="B34" s="26"/>
    </row>
  </sheetData>
  <sheetProtection/>
  <mergeCells count="14">
    <mergeCell ref="B1:Y1"/>
    <mergeCell ref="B2:Y2"/>
    <mergeCell ref="B3:F3"/>
    <mergeCell ref="G3:S3"/>
    <mergeCell ref="U3:V3"/>
    <mergeCell ref="W3:Z3"/>
    <mergeCell ref="B4:Y4"/>
    <mergeCell ref="Z4:Z6"/>
    <mergeCell ref="B5:E5"/>
    <mergeCell ref="G5:I5"/>
    <mergeCell ref="J5:K5"/>
    <mergeCell ref="L5:T5"/>
    <mergeCell ref="U5:V5"/>
    <mergeCell ref="X5:Y5"/>
  </mergeCells>
  <printOptions/>
  <pageMargins left="0" right="0" top="0.3937007874015748" bottom="0.3937007874015748" header="0" footer="0"/>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B1:Y30"/>
  <sheetViews>
    <sheetView tabSelected="1" zoomScale="75" zoomScaleNormal="75" zoomScalePageLayoutView="0" workbookViewId="0" topLeftCell="A1">
      <selection activeCell="T13" sqref="T13"/>
    </sheetView>
  </sheetViews>
  <sheetFormatPr defaultColWidth="11.421875" defaultRowHeight="15"/>
  <cols>
    <col min="1" max="1" width="2.140625" style="1" customWidth="1"/>
    <col min="2" max="2" width="4.7109375" style="1" customWidth="1"/>
    <col min="3" max="3" width="5.28125" style="1" customWidth="1"/>
    <col min="4" max="5" width="4.7109375" style="1" customWidth="1"/>
    <col min="6" max="6" width="45.7109375" style="1" customWidth="1"/>
    <col min="7" max="7" width="8.8515625" style="1" hidden="1" customWidth="1"/>
    <col min="8" max="8" width="12.57421875" style="1" hidden="1" customWidth="1"/>
    <col min="9" max="9" width="10.8515625" style="1" bestFit="1" customWidth="1"/>
    <col min="10" max="10" width="8.7109375" style="1" hidden="1" customWidth="1"/>
    <col min="11" max="11" width="17.57421875" style="1" hidden="1" customWidth="1"/>
    <col min="12" max="12" width="14.421875" style="1" customWidth="1"/>
    <col min="13" max="13" width="9.57421875" style="1" customWidth="1"/>
    <col min="14" max="14" width="15.421875" style="1" customWidth="1"/>
    <col min="15" max="16" width="9.7109375" style="1" hidden="1" customWidth="1"/>
    <col min="17" max="17" width="12.140625" style="1" customWidth="1"/>
    <col min="18" max="18" width="12.57421875" style="1" customWidth="1"/>
    <col min="19" max="19" width="17.7109375" style="1" customWidth="1"/>
    <col min="20" max="20" width="24.7109375" style="1" customWidth="1"/>
    <col min="21" max="21" width="29.00390625" style="1" customWidth="1"/>
    <col min="22" max="22" width="11.8515625" style="1" bestFit="1" customWidth="1"/>
    <col min="23" max="23" width="13.00390625" style="1" hidden="1" customWidth="1"/>
    <col min="24" max="24" width="14.7109375" style="1" hidden="1" customWidth="1"/>
    <col min="25" max="25" width="24.140625" style="0" customWidth="1"/>
    <col min="26" max="26" width="24.7109375" style="1" customWidth="1"/>
    <col min="27" max="16384" width="11.421875" style="1" customWidth="1"/>
  </cols>
  <sheetData>
    <row r="1" spans="2:25" s="10" customFormat="1" ht="38.25" customHeight="1">
      <c r="B1" s="329" t="s">
        <v>17</v>
      </c>
      <c r="C1" s="329"/>
      <c r="D1" s="329"/>
      <c r="E1" s="329"/>
      <c r="F1" s="329"/>
      <c r="G1" s="329"/>
      <c r="H1" s="329"/>
      <c r="I1" s="329"/>
      <c r="J1" s="329"/>
      <c r="K1" s="329"/>
      <c r="L1" s="329"/>
      <c r="M1" s="329"/>
      <c r="N1" s="329"/>
      <c r="O1" s="329"/>
      <c r="P1" s="329"/>
      <c r="Q1" s="329"/>
      <c r="R1" s="329"/>
      <c r="S1" s="329"/>
      <c r="T1" s="329"/>
      <c r="U1" s="329"/>
      <c r="V1" s="329"/>
      <c r="W1" s="329"/>
      <c r="X1" s="329"/>
      <c r="Y1" s="172"/>
    </row>
    <row r="2" spans="2:25" ht="12.75">
      <c r="B2" s="330" t="s">
        <v>602</v>
      </c>
      <c r="C2" s="330"/>
      <c r="D2" s="330"/>
      <c r="E2" s="330"/>
      <c r="F2" s="330"/>
      <c r="G2" s="330"/>
      <c r="H2" s="330"/>
      <c r="I2" s="330"/>
      <c r="J2" s="330"/>
      <c r="K2" s="330"/>
      <c r="L2" s="330"/>
      <c r="M2" s="330"/>
      <c r="N2" s="330"/>
      <c r="O2" s="330"/>
      <c r="P2" s="330"/>
      <c r="Q2" s="330"/>
      <c r="R2" s="330"/>
      <c r="S2" s="330"/>
      <c r="T2" s="330"/>
      <c r="U2" s="330"/>
      <c r="V2" s="330"/>
      <c r="W2" s="330"/>
      <c r="X2" s="330"/>
      <c r="Y2" s="153"/>
    </row>
    <row r="3" spans="2:25" ht="12.75">
      <c r="B3" s="330" t="s">
        <v>34</v>
      </c>
      <c r="C3" s="330"/>
      <c r="D3" s="330"/>
      <c r="E3" s="330"/>
      <c r="F3" s="330"/>
      <c r="G3" s="331" t="s">
        <v>41</v>
      </c>
      <c r="H3" s="331"/>
      <c r="I3" s="331"/>
      <c r="J3" s="331"/>
      <c r="K3" s="331"/>
      <c r="L3" s="331"/>
      <c r="M3" s="331"/>
      <c r="N3" s="331"/>
      <c r="O3" s="331"/>
      <c r="P3" s="331"/>
      <c r="Q3" s="331"/>
      <c r="R3" s="331"/>
      <c r="S3" s="153"/>
      <c r="T3" s="330" t="s">
        <v>35</v>
      </c>
      <c r="U3" s="330"/>
      <c r="V3" s="199" t="s">
        <v>623</v>
      </c>
      <c r="W3" s="194"/>
      <c r="X3" s="199"/>
      <c r="Y3" s="194"/>
    </row>
    <row r="4" spans="2:25" s="10" customFormat="1" ht="7.5" customHeight="1">
      <c r="B4" s="172"/>
      <c r="C4" s="178"/>
      <c r="D4" s="178"/>
      <c r="E4" s="178"/>
      <c r="F4" s="178"/>
      <c r="G4" s="178"/>
      <c r="H4" s="178"/>
      <c r="I4" s="178"/>
      <c r="J4" s="179"/>
      <c r="K4" s="180"/>
      <c r="L4" s="172"/>
      <c r="M4" s="172"/>
      <c r="N4" s="172"/>
      <c r="O4" s="172"/>
      <c r="P4" s="172"/>
      <c r="Q4" s="172"/>
      <c r="R4" s="172"/>
      <c r="S4" s="172"/>
      <c r="T4" s="172"/>
      <c r="U4" s="172"/>
      <c r="V4" s="172"/>
      <c r="W4" s="172"/>
      <c r="X4" s="172"/>
      <c r="Y4" s="172"/>
    </row>
    <row r="5" spans="2:25" ht="12.75">
      <c r="B5" s="320" t="s">
        <v>605</v>
      </c>
      <c r="C5" s="320"/>
      <c r="D5" s="320"/>
      <c r="E5" s="320"/>
      <c r="F5" s="320"/>
      <c r="G5" s="320"/>
      <c r="H5" s="320"/>
      <c r="I5" s="320"/>
      <c r="J5" s="320"/>
      <c r="K5" s="320"/>
      <c r="L5" s="320"/>
      <c r="M5" s="320"/>
      <c r="N5" s="320"/>
      <c r="O5" s="320"/>
      <c r="P5" s="320"/>
      <c r="Q5" s="320"/>
      <c r="R5" s="320"/>
      <c r="S5" s="320"/>
      <c r="T5" s="320"/>
      <c r="U5" s="320"/>
      <c r="V5" s="320"/>
      <c r="W5" s="320"/>
      <c r="X5" s="320"/>
      <c r="Y5" s="333" t="s">
        <v>45</v>
      </c>
    </row>
    <row r="6" spans="2:25" ht="12.75">
      <c r="B6" s="324" t="s">
        <v>0</v>
      </c>
      <c r="C6" s="325"/>
      <c r="D6" s="325"/>
      <c r="E6" s="325"/>
      <c r="F6" s="154" t="s">
        <v>11</v>
      </c>
      <c r="G6" s="326" t="s">
        <v>26</v>
      </c>
      <c r="H6" s="327"/>
      <c r="I6" s="328"/>
      <c r="J6" s="326" t="s">
        <v>13</v>
      </c>
      <c r="K6" s="328"/>
      <c r="L6" s="325" t="s">
        <v>1</v>
      </c>
      <c r="M6" s="325"/>
      <c r="N6" s="325"/>
      <c r="O6" s="325"/>
      <c r="P6" s="325"/>
      <c r="Q6" s="325"/>
      <c r="R6" s="325"/>
      <c r="S6" s="325"/>
      <c r="T6" s="325" t="s">
        <v>37</v>
      </c>
      <c r="U6" s="325"/>
      <c r="V6" s="295"/>
      <c r="W6" s="326" t="s">
        <v>40</v>
      </c>
      <c r="X6" s="328"/>
      <c r="Y6" s="334"/>
    </row>
    <row r="7" spans="2:25" ht="12.75">
      <c r="B7" s="156" t="s">
        <v>28</v>
      </c>
      <c r="C7" s="157" t="s">
        <v>29</v>
      </c>
      <c r="D7" s="157" t="s">
        <v>30</v>
      </c>
      <c r="E7" s="157" t="s">
        <v>31</v>
      </c>
      <c r="F7" s="158" t="s">
        <v>18</v>
      </c>
      <c r="G7" s="157" t="s">
        <v>32</v>
      </c>
      <c r="H7" s="157" t="s">
        <v>33</v>
      </c>
      <c r="I7" s="157" t="s">
        <v>27</v>
      </c>
      <c r="J7" s="157" t="s">
        <v>12</v>
      </c>
      <c r="K7" s="157" t="s">
        <v>25</v>
      </c>
      <c r="L7" s="157" t="s">
        <v>5</v>
      </c>
      <c r="M7" s="157" t="s">
        <v>15</v>
      </c>
      <c r="N7" s="157" t="s">
        <v>42</v>
      </c>
      <c r="O7" s="157" t="s">
        <v>6</v>
      </c>
      <c r="P7" s="157" t="s">
        <v>47</v>
      </c>
      <c r="Q7" s="157" t="s">
        <v>24</v>
      </c>
      <c r="R7" s="157" t="s">
        <v>7</v>
      </c>
      <c r="S7" s="157" t="s">
        <v>36</v>
      </c>
      <c r="T7" s="157" t="s">
        <v>8</v>
      </c>
      <c r="U7" s="157" t="s">
        <v>9</v>
      </c>
      <c r="V7" s="157" t="s">
        <v>46</v>
      </c>
      <c r="W7" s="157" t="s">
        <v>12</v>
      </c>
      <c r="X7" s="157" t="s">
        <v>16</v>
      </c>
      <c r="Y7" s="334"/>
    </row>
    <row r="8" spans="2:25" s="39" customFormat="1" ht="38.25">
      <c r="B8" s="222"/>
      <c r="C8" s="223"/>
      <c r="D8" s="224" t="s">
        <v>10</v>
      </c>
      <c r="E8" s="223"/>
      <c r="F8" s="310" t="s">
        <v>719</v>
      </c>
      <c r="G8" s="224"/>
      <c r="H8" s="224"/>
      <c r="I8" s="224" t="s">
        <v>10</v>
      </c>
      <c r="J8" s="224"/>
      <c r="K8" s="225"/>
      <c r="L8" s="224" t="s">
        <v>720</v>
      </c>
      <c r="M8" s="226">
        <v>42036</v>
      </c>
      <c r="N8" s="311">
        <f>(2578.68*11)</f>
        <v>28365.48</v>
      </c>
      <c r="O8" s="227"/>
      <c r="P8" s="227"/>
      <c r="Q8" s="224" t="s">
        <v>666</v>
      </c>
      <c r="R8" s="224" t="s">
        <v>43</v>
      </c>
      <c r="S8" s="228">
        <v>42369</v>
      </c>
      <c r="T8" s="312" t="s">
        <v>721</v>
      </c>
      <c r="U8" s="232" t="s">
        <v>722</v>
      </c>
      <c r="V8" s="229" t="s">
        <v>723</v>
      </c>
      <c r="W8" s="229"/>
      <c r="X8" s="226"/>
      <c r="Y8" s="230"/>
    </row>
    <row r="9" spans="2:25" s="39" customFormat="1" ht="40.5" customHeight="1">
      <c r="B9" s="222"/>
      <c r="C9" s="223"/>
      <c r="D9" s="224" t="s">
        <v>10</v>
      </c>
      <c r="E9" s="223"/>
      <c r="F9" s="229" t="s">
        <v>724</v>
      </c>
      <c r="G9" s="231"/>
      <c r="H9" s="231"/>
      <c r="I9" s="231" t="s">
        <v>10</v>
      </c>
      <c r="J9" s="231"/>
      <c r="K9" s="226"/>
      <c r="L9" s="231" t="s">
        <v>725</v>
      </c>
      <c r="M9" s="226">
        <v>42005</v>
      </c>
      <c r="N9" s="313">
        <f>(6932.65*12)</f>
        <v>83191.79999999999</v>
      </c>
      <c r="O9" s="227"/>
      <c r="P9" s="227"/>
      <c r="Q9" s="224" t="s">
        <v>666</v>
      </c>
      <c r="R9" s="224" t="s">
        <v>43</v>
      </c>
      <c r="S9" s="228">
        <v>42369</v>
      </c>
      <c r="T9" s="232" t="s">
        <v>726</v>
      </c>
      <c r="U9" s="232" t="s">
        <v>727</v>
      </c>
      <c r="V9" s="229" t="s">
        <v>728</v>
      </c>
      <c r="W9" s="229"/>
      <c r="X9" s="226"/>
      <c r="Y9" s="230"/>
    </row>
    <row r="10" spans="2:25" s="39" customFormat="1" ht="25.5">
      <c r="B10" s="222"/>
      <c r="C10" s="223"/>
      <c r="D10" s="224" t="s">
        <v>10</v>
      </c>
      <c r="E10" s="223"/>
      <c r="F10" s="229" t="s">
        <v>729</v>
      </c>
      <c r="G10" s="231"/>
      <c r="H10" s="231"/>
      <c r="I10" s="231" t="s">
        <v>10</v>
      </c>
      <c r="J10" s="231"/>
      <c r="K10" s="226"/>
      <c r="L10" s="231" t="s">
        <v>730</v>
      </c>
      <c r="M10" s="226">
        <v>42005</v>
      </c>
      <c r="N10" s="233">
        <v>59999.93</v>
      </c>
      <c r="O10" s="227"/>
      <c r="P10" s="227"/>
      <c r="Q10" s="224" t="s">
        <v>666</v>
      </c>
      <c r="R10" s="224" t="s">
        <v>43</v>
      </c>
      <c r="S10" s="228">
        <v>42369</v>
      </c>
      <c r="T10" s="232" t="s">
        <v>731</v>
      </c>
      <c r="U10" s="232" t="s">
        <v>732</v>
      </c>
      <c r="V10" s="229" t="s">
        <v>733</v>
      </c>
      <c r="W10" s="229"/>
      <c r="X10" s="226"/>
      <c r="Y10" s="230"/>
    </row>
    <row r="11" spans="2:25" s="39" customFormat="1" ht="51" customHeight="1">
      <c r="B11" s="222"/>
      <c r="C11" s="223"/>
      <c r="D11" s="224" t="s">
        <v>10</v>
      </c>
      <c r="E11" s="223"/>
      <c r="F11" s="229" t="s">
        <v>734</v>
      </c>
      <c r="G11" s="231"/>
      <c r="H11" s="231"/>
      <c r="I11" s="231" t="s">
        <v>10</v>
      </c>
      <c r="J11" s="231"/>
      <c r="K11" s="226"/>
      <c r="L11" s="231" t="s">
        <v>735</v>
      </c>
      <c r="M11" s="226">
        <v>42005</v>
      </c>
      <c r="N11" s="234">
        <f>(5033.9592*12)</f>
        <v>60407.5104</v>
      </c>
      <c r="O11" s="227"/>
      <c r="P11" s="227"/>
      <c r="Q11" s="224" t="s">
        <v>666</v>
      </c>
      <c r="R11" s="224" t="s">
        <v>43</v>
      </c>
      <c r="S11" s="228">
        <v>42369</v>
      </c>
      <c r="T11" s="232" t="s">
        <v>736</v>
      </c>
      <c r="U11" s="232" t="s">
        <v>737</v>
      </c>
      <c r="V11" s="229" t="s">
        <v>738</v>
      </c>
      <c r="W11" s="229"/>
      <c r="X11" s="226"/>
      <c r="Y11" s="230"/>
    </row>
    <row r="12" spans="2:25" s="39" customFormat="1" ht="12.75">
      <c r="B12" s="222"/>
      <c r="C12" s="223"/>
      <c r="D12" s="224"/>
      <c r="E12" s="223"/>
      <c r="F12" s="229"/>
      <c r="G12" s="231"/>
      <c r="H12" s="231"/>
      <c r="I12" s="231"/>
      <c r="J12" s="231"/>
      <c r="K12" s="226"/>
      <c r="L12" s="231"/>
      <c r="M12" s="226"/>
      <c r="N12" s="233"/>
      <c r="O12" s="227"/>
      <c r="P12" s="227"/>
      <c r="Q12" s="224"/>
      <c r="R12" s="224"/>
      <c r="S12" s="228"/>
      <c r="T12" s="232"/>
      <c r="U12" s="232"/>
      <c r="V12" s="229"/>
      <c r="W12" s="229"/>
      <c r="X12" s="226"/>
      <c r="Y12" s="230"/>
    </row>
    <row r="13" spans="2:25" s="39" customFormat="1" ht="27" customHeight="1">
      <c r="B13" s="222"/>
      <c r="C13" s="223"/>
      <c r="D13" s="224"/>
      <c r="E13" s="223"/>
      <c r="F13" s="229"/>
      <c r="G13" s="231"/>
      <c r="H13" s="231"/>
      <c r="I13" s="231"/>
      <c r="J13" s="231"/>
      <c r="K13" s="226"/>
      <c r="L13" s="231"/>
      <c r="M13" s="226"/>
      <c r="N13" s="233"/>
      <c r="O13" s="227"/>
      <c r="P13" s="227"/>
      <c r="Q13" s="224"/>
      <c r="R13" s="224"/>
      <c r="S13" s="228"/>
      <c r="T13" s="232"/>
      <c r="U13" s="232"/>
      <c r="V13" s="229"/>
      <c r="W13" s="229"/>
      <c r="X13" s="226"/>
      <c r="Y13" s="230"/>
    </row>
    <row r="14" spans="2:25" s="39" customFormat="1" ht="12.75">
      <c r="B14" s="222"/>
      <c r="C14" s="223"/>
      <c r="D14" s="224"/>
      <c r="E14" s="223"/>
      <c r="F14" s="229"/>
      <c r="G14" s="231"/>
      <c r="H14" s="231"/>
      <c r="I14" s="231"/>
      <c r="J14" s="231"/>
      <c r="K14" s="226"/>
      <c r="L14" s="231"/>
      <c r="M14" s="226"/>
      <c r="N14" s="234"/>
      <c r="O14" s="227"/>
      <c r="P14" s="227"/>
      <c r="Q14" s="224"/>
      <c r="R14" s="224"/>
      <c r="S14" s="228"/>
      <c r="T14" s="232"/>
      <c r="U14" s="232"/>
      <c r="V14" s="229"/>
      <c r="W14" s="229"/>
      <c r="X14" s="226"/>
      <c r="Y14" s="230"/>
    </row>
    <row r="15" spans="2:25" s="39" customFormat="1" ht="12.75">
      <c r="B15" s="235"/>
      <c r="C15" s="223"/>
      <c r="D15" s="224"/>
      <c r="E15" s="223"/>
      <c r="F15" s="229"/>
      <c r="G15" s="231"/>
      <c r="H15" s="231"/>
      <c r="I15" s="231"/>
      <c r="J15" s="231"/>
      <c r="K15" s="226"/>
      <c r="L15" s="231"/>
      <c r="M15" s="226"/>
      <c r="N15" s="227"/>
      <c r="O15" s="227"/>
      <c r="P15" s="227"/>
      <c r="Q15" s="224"/>
      <c r="R15" s="224"/>
      <c r="S15" s="228"/>
      <c r="T15" s="232"/>
      <c r="U15" s="232"/>
      <c r="V15" s="229"/>
      <c r="W15" s="229"/>
      <c r="X15" s="226"/>
      <c r="Y15" s="230"/>
    </row>
    <row r="16" spans="2:25" s="39" customFormat="1" ht="12.75">
      <c r="B16" s="235"/>
      <c r="C16" s="223"/>
      <c r="D16" s="224"/>
      <c r="E16" s="223"/>
      <c r="F16" s="229"/>
      <c r="G16" s="231"/>
      <c r="H16" s="231"/>
      <c r="I16" s="231"/>
      <c r="J16" s="231"/>
      <c r="K16" s="226"/>
      <c r="L16" s="231"/>
      <c r="M16" s="226"/>
      <c r="N16" s="236"/>
      <c r="O16" s="227"/>
      <c r="P16" s="227"/>
      <c r="Q16" s="224"/>
      <c r="R16" s="224"/>
      <c r="S16" s="228"/>
      <c r="T16" s="232"/>
      <c r="U16" s="232"/>
      <c r="V16" s="229"/>
      <c r="W16" s="229"/>
      <c r="X16" s="226"/>
      <c r="Y16" s="230"/>
    </row>
    <row r="17" spans="2:25" ht="12.75">
      <c r="B17" s="222"/>
      <c r="C17" s="223"/>
      <c r="D17" s="224"/>
      <c r="E17" s="223"/>
      <c r="F17" s="232"/>
      <c r="G17" s="224"/>
      <c r="H17" s="224"/>
      <c r="I17" s="224"/>
      <c r="J17" s="224"/>
      <c r="K17" s="225"/>
      <c r="L17" s="224"/>
      <c r="M17" s="225"/>
      <c r="N17" s="233"/>
      <c r="O17" s="227"/>
      <c r="P17" s="227"/>
      <c r="Q17" s="224"/>
      <c r="R17" s="224"/>
      <c r="S17" s="228"/>
      <c r="T17" s="232"/>
      <c r="U17" s="232"/>
      <c r="V17" s="232"/>
      <c r="W17" s="237"/>
      <c r="X17" s="237"/>
      <c r="Y17" s="238"/>
    </row>
    <row r="18" spans="2:25" ht="15">
      <c r="B18" s="195" t="s">
        <v>39</v>
      </c>
      <c r="C18" s="195"/>
      <c r="D18" s="195"/>
      <c r="E18" s="153"/>
      <c r="F18" s="153"/>
      <c r="G18" s="196"/>
      <c r="H18" s="153"/>
      <c r="I18" s="153"/>
      <c r="J18" s="153"/>
      <c r="K18" s="153"/>
      <c r="L18" s="153"/>
      <c r="M18" s="153"/>
      <c r="N18" s="153"/>
      <c r="O18" s="153"/>
      <c r="P18" s="153"/>
      <c r="Q18" s="153"/>
      <c r="R18" s="153"/>
      <c r="S18" s="153"/>
      <c r="T18" s="153"/>
      <c r="U18" s="153"/>
      <c r="V18" s="153"/>
      <c r="W18" s="153"/>
      <c r="X18" s="153"/>
      <c r="Y18" s="171"/>
    </row>
    <row r="19" spans="2:25" ht="15">
      <c r="B19" s="153"/>
      <c r="C19" s="175" t="s">
        <v>28</v>
      </c>
      <c r="D19" s="176" t="s">
        <v>2</v>
      </c>
      <c r="E19" s="153"/>
      <c r="F19" s="153"/>
      <c r="G19" s="153"/>
      <c r="H19" s="153"/>
      <c r="I19" s="197"/>
      <c r="J19" s="153"/>
      <c r="K19" s="153"/>
      <c r="L19" s="198"/>
      <c r="M19" s="198"/>
      <c r="O19" s="198"/>
      <c r="P19" s="198"/>
      <c r="Q19" s="198"/>
      <c r="R19" s="198"/>
      <c r="S19" s="239"/>
      <c r="T19" s="153"/>
      <c r="U19" s="153"/>
      <c r="V19" s="153"/>
      <c r="W19" s="153"/>
      <c r="X19" s="153"/>
      <c r="Y19" s="171"/>
    </row>
    <row r="20" spans="2:25" ht="15">
      <c r="B20" s="153"/>
      <c r="C20" s="175" t="s">
        <v>29</v>
      </c>
      <c r="D20" s="176" t="s">
        <v>3</v>
      </c>
      <c r="E20" s="153"/>
      <c r="F20" s="153"/>
      <c r="G20" s="153"/>
      <c r="H20" s="153"/>
      <c r="I20" s="177"/>
      <c r="J20" s="153"/>
      <c r="K20" s="153"/>
      <c r="L20" s="198"/>
      <c r="M20" s="198"/>
      <c r="N20" s="221"/>
      <c r="O20" s="198"/>
      <c r="P20" s="198"/>
      <c r="Q20" s="198"/>
      <c r="R20" s="221"/>
      <c r="S20" s="153"/>
      <c r="T20" s="153"/>
      <c r="U20" s="153"/>
      <c r="V20" s="153"/>
      <c r="W20" s="153"/>
      <c r="X20" s="153"/>
      <c r="Y20" s="171"/>
    </row>
    <row r="21" spans="2:25" ht="15">
      <c r="B21" s="153"/>
      <c r="C21" s="175" t="s">
        <v>30</v>
      </c>
      <c r="D21" s="176" t="s">
        <v>38</v>
      </c>
      <c r="E21" s="153"/>
      <c r="F21" s="153"/>
      <c r="G21" s="153"/>
      <c r="H21" s="153"/>
      <c r="I21" s="153"/>
      <c r="J21" s="153"/>
      <c r="K21" s="153"/>
      <c r="L21" s="198"/>
      <c r="M21" s="198"/>
      <c r="N21" s="221"/>
      <c r="O21" s="198"/>
      <c r="P21" s="198"/>
      <c r="Q21" s="198"/>
      <c r="R21" s="198"/>
      <c r="S21" s="153"/>
      <c r="T21" s="153"/>
      <c r="U21" s="153"/>
      <c r="V21" s="153"/>
      <c r="W21" s="153"/>
      <c r="X21" s="153"/>
      <c r="Y21" s="171"/>
    </row>
    <row r="22" spans="2:25" ht="15">
      <c r="B22" s="153"/>
      <c r="C22" s="175" t="s">
        <v>31</v>
      </c>
      <c r="D22" s="176" t="s">
        <v>4</v>
      </c>
      <c r="E22" s="195"/>
      <c r="F22" s="153" t="s">
        <v>19</v>
      </c>
      <c r="G22" s="153"/>
      <c r="H22" s="195"/>
      <c r="I22" s="153"/>
      <c r="J22" s="153"/>
      <c r="K22" s="153"/>
      <c r="L22" s="198"/>
      <c r="M22" s="198"/>
      <c r="N22" s="198"/>
      <c r="O22" s="198"/>
      <c r="P22" s="198"/>
      <c r="Q22" s="198"/>
      <c r="R22" s="198"/>
      <c r="S22" s="153"/>
      <c r="T22" s="153"/>
      <c r="U22" s="153"/>
      <c r="V22" s="153"/>
      <c r="W22" s="153"/>
      <c r="X22" s="153"/>
      <c r="Y22" s="171"/>
    </row>
    <row r="23" spans="2:25" ht="12.75">
      <c r="B23" s="153"/>
      <c r="C23" s="153"/>
      <c r="D23" s="153"/>
      <c r="E23" s="153"/>
      <c r="F23" s="153"/>
      <c r="G23" s="153"/>
      <c r="H23" s="153"/>
      <c r="I23" s="153"/>
      <c r="J23" s="153"/>
      <c r="K23" s="153"/>
      <c r="L23" s="198"/>
      <c r="M23" s="198"/>
      <c r="N23" s="198"/>
      <c r="O23" s="198"/>
      <c r="P23" s="198"/>
      <c r="Q23" s="198"/>
      <c r="R23" s="198"/>
      <c r="S23" s="153"/>
      <c r="T23" s="153"/>
      <c r="U23" s="153"/>
      <c r="V23" s="153"/>
      <c r="W23" s="153"/>
      <c r="X23" s="153"/>
      <c r="Y23" s="171"/>
    </row>
    <row r="24" spans="2:25" ht="12.75">
      <c r="B24" s="153"/>
      <c r="C24" s="153"/>
      <c r="D24" s="153"/>
      <c r="E24" s="153"/>
      <c r="F24" s="153"/>
      <c r="G24" s="153"/>
      <c r="H24" s="153"/>
      <c r="I24" s="153"/>
      <c r="J24" s="153"/>
      <c r="K24" s="153"/>
      <c r="L24" s="198"/>
      <c r="M24" s="198"/>
      <c r="N24" s="198"/>
      <c r="O24" s="198"/>
      <c r="P24" s="198"/>
      <c r="Q24" s="198"/>
      <c r="R24" s="198"/>
      <c r="S24" s="153"/>
      <c r="T24" s="153"/>
      <c r="U24" s="153"/>
      <c r="V24" s="153"/>
      <c r="W24" s="153"/>
      <c r="X24" s="153"/>
      <c r="Y24" s="171"/>
    </row>
    <row r="25" spans="2:25" ht="12.75">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71"/>
    </row>
    <row r="26" spans="2:25" ht="15">
      <c r="B26" s="153"/>
      <c r="C26" s="153"/>
      <c r="D26" s="153"/>
      <c r="E26" s="153"/>
      <c r="F26" s="153"/>
      <c r="G26" s="153"/>
      <c r="H26" s="153"/>
      <c r="I26" s="153"/>
      <c r="J26" s="176"/>
      <c r="K26" s="176"/>
      <c r="L26" s="153"/>
      <c r="M26" s="153"/>
      <c r="N26" s="153"/>
      <c r="O26" s="153"/>
      <c r="P26" s="153"/>
      <c r="Q26" s="153"/>
      <c r="R26" s="153"/>
      <c r="S26" s="153"/>
      <c r="T26" s="153"/>
      <c r="U26" s="153"/>
      <c r="V26" s="153"/>
      <c r="W26" s="153"/>
      <c r="X26" s="153"/>
      <c r="Y26" s="171"/>
    </row>
    <row r="27" spans="2:25" ht="15">
      <c r="B27" s="153"/>
      <c r="C27" s="153"/>
      <c r="D27" s="153"/>
      <c r="E27" s="153"/>
      <c r="F27" s="153"/>
      <c r="G27" s="153"/>
      <c r="H27" s="153"/>
      <c r="I27" s="153"/>
      <c r="J27" s="176"/>
      <c r="K27" s="176"/>
      <c r="L27" s="153"/>
      <c r="M27" s="153"/>
      <c r="N27" s="153"/>
      <c r="O27" s="153"/>
      <c r="P27" s="153"/>
      <c r="Q27" s="153"/>
      <c r="R27" s="153"/>
      <c r="S27" s="153"/>
      <c r="T27" s="153"/>
      <c r="U27" s="153"/>
      <c r="V27" s="153"/>
      <c r="W27" s="153"/>
      <c r="X27" s="153"/>
      <c r="Y27" s="171"/>
    </row>
    <row r="28" spans="2:25" ht="12.75">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71"/>
    </row>
    <row r="29" spans="2:25" ht="12.75">
      <c r="B29" s="200"/>
      <c r="C29" s="153"/>
      <c r="D29" s="153"/>
      <c r="E29" s="153"/>
      <c r="F29" s="153"/>
      <c r="G29" s="153"/>
      <c r="H29" s="153"/>
      <c r="I29" s="153"/>
      <c r="J29" s="153"/>
      <c r="K29" s="153"/>
      <c r="L29" s="153"/>
      <c r="M29" s="153"/>
      <c r="N29" s="153"/>
      <c r="O29" s="153"/>
      <c r="P29" s="153"/>
      <c r="Q29" s="153"/>
      <c r="R29" s="153"/>
      <c r="S29" s="153"/>
      <c r="T29" s="153"/>
      <c r="U29" s="153"/>
      <c r="V29" s="153"/>
      <c r="W29" s="153"/>
      <c r="X29" s="153"/>
      <c r="Y29" s="171"/>
    </row>
    <row r="30" ht="15">
      <c r="B30" s="26"/>
    </row>
  </sheetData>
  <sheetProtection/>
  <mergeCells count="13">
    <mergeCell ref="B1:X1"/>
    <mergeCell ref="B2:X2"/>
    <mergeCell ref="B3:F3"/>
    <mergeCell ref="G3:R3"/>
    <mergeCell ref="T3:U3"/>
    <mergeCell ref="B5:X5"/>
    <mergeCell ref="Y5:Y7"/>
    <mergeCell ref="B6:E6"/>
    <mergeCell ref="G6:I6"/>
    <mergeCell ref="J6:K6"/>
    <mergeCell ref="L6:S6"/>
    <mergeCell ref="T6:U6"/>
    <mergeCell ref="W6:X6"/>
  </mergeCells>
  <printOptions horizontalCentered="1"/>
  <pageMargins left="0" right="0" top="0.3937007874015748" bottom="0.3937007874015748" header="0.31496062992125984" footer="0"/>
  <pageSetup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AB106"/>
  <sheetViews>
    <sheetView zoomScalePageLayoutView="0" workbookViewId="0" topLeftCell="A1">
      <pane xSplit="7" ySplit="23" topLeftCell="K24" activePane="bottomRight" state="frozen"/>
      <selection pane="topLeft" activeCell="A3" sqref="A3:E3"/>
      <selection pane="topRight" activeCell="A3" sqref="A3:E3"/>
      <selection pane="bottomLeft" activeCell="A3" sqref="A3:E3"/>
      <selection pane="bottomRight" activeCell="A3" sqref="A3:E3"/>
    </sheetView>
  </sheetViews>
  <sheetFormatPr defaultColWidth="11.421875" defaultRowHeight="15"/>
  <cols>
    <col min="1" max="4" width="4.7109375" style="1" customWidth="1"/>
    <col min="5" max="5" width="49.8515625" style="1" customWidth="1"/>
    <col min="6" max="6" width="8.8515625" style="1" hidden="1" customWidth="1"/>
    <col min="7" max="7" width="12.57421875" style="1" hidden="1" customWidth="1"/>
    <col min="8" max="8" width="10.28125" style="1" hidden="1" customWidth="1"/>
    <col min="9" max="9" width="2.421875" style="1" hidden="1" customWidth="1"/>
    <col min="10" max="10" width="7.00390625" style="1" hidden="1" customWidth="1"/>
    <col min="11" max="11" width="11.57421875" style="1" customWidth="1"/>
    <col min="12" max="12" width="13.421875" style="1" bestFit="1" customWidth="1"/>
    <col min="13" max="13" width="13.421875" style="1" customWidth="1"/>
    <col min="14" max="14" width="13.140625" style="1" customWidth="1"/>
    <col min="15" max="15" width="12.00390625" style="1" customWidth="1"/>
    <col min="16" max="17" width="9.7109375" style="1" customWidth="1"/>
    <col min="18" max="18" width="11.140625" style="1" customWidth="1"/>
    <col min="19" max="19" width="12.57421875" style="1" customWidth="1"/>
    <col min="20" max="20" width="16.57421875" style="1" customWidth="1"/>
    <col min="21" max="21" width="23.57421875" style="1" customWidth="1"/>
    <col min="22" max="22" width="29.8515625" style="1" customWidth="1"/>
    <col min="23" max="23" width="19.57421875" style="87" customWidth="1"/>
    <col min="24" max="24" width="13.00390625" style="30" customWidth="1"/>
    <col min="25" max="25" width="14.7109375" style="30" customWidth="1"/>
    <col min="26" max="26" width="14.7109375" style="52" customWidth="1"/>
    <col min="27" max="16384" width="11.421875" style="1" customWidth="1"/>
  </cols>
  <sheetData>
    <row r="1" spans="1:26" s="10" customFormat="1" ht="63.75" customHeight="1">
      <c r="A1" s="344" t="s">
        <v>17</v>
      </c>
      <c r="B1" s="344"/>
      <c r="C1" s="344"/>
      <c r="D1" s="344"/>
      <c r="E1" s="344"/>
      <c r="F1" s="344"/>
      <c r="G1" s="344"/>
      <c r="H1" s="344"/>
      <c r="I1" s="344"/>
      <c r="J1" s="344"/>
      <c r="K1" s="344"/>
      <c r="L1" s="344"/>
      <c r="M1" s="344"/>
      <c r="N1" s="344"/>
      <c r="O1" s="344"/>
      <c r="P1" s="344"/>
      <c r="Q1" s="344"/>
      <c r="R1" s="344"/>
      <c r="S1" s="344"/>
      <c r="T1" s="344"/>
      <c r="U1" s="344"/>
      <c r="V1" s="344"/>
      <c r="W1" s="344"/>
      <c r="X1" s="344"/>
      <c r="Y1" s="344"/>
      <c r="Z1" s="49"/>
    </row>
    <row r="2" spans="1:26" ht="18">
      <c r="A2" s="345" t="s">
        <v>454</v>
      </c>
      <c r="B2" s="345"/>
      <c r="C2" s="345"/>
      <c r="D2" s="345"/>
      <c r="E2" s="345"/>
      <c r="F2" s="345"/>
      <c r="G2" s="345"/>
      <c r="H2" s="345"/>
      <c r="I2" s="345"/>
      <c r="J2" s="345"/>
      <c r="K2" s="345"/>
      <c r="L2" s="345"/>
      <c r="M2" s="345"/>
      <c r="N2" s="345"/>
      <c r="O2" s="345"/>
      <c r="P2" s="345"/>
      <c r="Q2" s="345"/>
      <c r="R2" s="345"/>
      <c r="S2" s="345"/>
      <c r="T2" s="345"/>
      <c r="U2" s="345"/>
      <c r="V2" s="345"/>
      <c r="W2" s="345"/>
      <c r="X2" s="345"/>
      <c r="Y2" s="345"/>
      <c r="Z2" s="50"/>
    </row>
    <row r="3" spans="1:26" ht="20.25">
      <c r="A3" s="345" t="s">
        <v>34</v>
      </c>
      <c r="B3" s="345"/>
      <c r="C3" s="345"/>
      <c r="D3" s="345"/>
      <c r="E3" s="345"/>
      <c r="F3" s="347" t="s">
        <v>41</v>
      </c>
      <c r="G3" s="347"/>
      <c r="H3" s="347"/>
      <c r="I3" s="347"/>
      <c r="J3" s="347"/>
      <c r="K3" s="347"/>
      <c r="L3" s="347"/>
      <c r="M3" s="347"/>
      <c r="N3" s="347"/>
      <c r="O3" s="347"/>
      <c r="P3" s="347"/>
      <c r="Q3" s="347"/>
      <c r="R3" s="347"/>
      <c r="S3" s="347"/>
      <c r="U3" s="348" t="s">
        <v>35</v>
      </c>
      <c r="V3" s="348"/>
      <c r="W3" s="80"/>
      <c r="X3" s="74"/>
      <c r="Y3" s="75"/>
      <c r="Z3" s="75"/>
    </row>
    <row r="4" spans="2:26" s="10" customFormat="1" ht="7.5" customHeight="1">
      <c r="B4" s="18"/>
      <c r="C4" s="18"/>
      <c r="D4" s="18"/>
      <c r="E4" s="18"/>
      <c r="F4" s="18"/>
      <c r="G4" s="18"/>
      <c r="H4" s="18"/>
      <c r="I4" s="11"/>
      <c r="J4" s="12"/>
      <c r="K4" s="12"/>
      <c r="W4" s="81"/>
      <c r="X4" s="48"/>
      <c r="Y4" s="48"/>
      <c r="Z4" s="49"/>
    </row>
    <row r="5" spans="1:26" ht="15.75" hidden="1">
      <c r="A5" s="346" t="s">
        <v>20</v>
      </c>
      <c r="B5" s="346"/>
      <c r="C5" s="346"/>
      <c r="D5" s="346"/>
      <c r="E5" s="346"/>
      <c r="F5" s="346"/>
      <c r="G5" s="346"/>
      <c r="H5" s="346"/>
      <c r="I5" s="346"/>
      <c r="J5" s="346"/>
      <c r="K5" s="346"/>
      <c r="L5" s="346"/>
      <c r="M5" s="346"/>
      <c r="N5" s="346"/>
      <c r="O5" s="346"/>
      <c r="P5" s="346"/>
      <c r="Q5" s="346"/>
      <c r="R5" s="346"/>
      <c r="S5" s="346"/>
      <c r="T5" s="346"/>
      <c r="U5" s="346"/>
      <c r="V5" s="346"/>
      <c r="W5" s="346"/>
      <c r="X5" s="346"/>
      <c r="Y5" s="346"/>
      <c r="Z5" s="336" t="s">
        <v>45</v>
      </c>
    </row>
    <row r="6" spans="1:26" ht="12.75" hidden="1">
      <c r="A6" s="342" t="s">
        <v>0</v>
      </c>
      <c r="B6" s="339"/>
      <c r="C6" s="339"/>
      <c r="D6" s="339"/>
      <c r="E6" s="19" t="s">
        <v>11</v>
      </c>
      <c r="F6" s="340" t="s">
        <v>26</v>
      </c>
      <c r="G6" s="343"/>
      <c r="H6" s="341"/>
      <c r="I6" s="340" t="s">
        <v>13</v>
      </c>
      <c r="J6" s="341"/>
      <c r="K6" s="47"/>
      <c r="L6" s="339" t="s">
        <v>1</v>
      </c>
      <c r="M6" s="339"/>
      <c r="N6" s="339"/>
      <c r="O6" s="339"/>
      <c r="P6" s="339"/>
      <c r="Q6" s="339"/>
      <c r="R6" s="339"/>
      <c r="S6" s="339"/>
      <c r="T6" s="339"/>
      <c r="U6" s="339" t="s">
        <v>37</v>
      </c>
      <c r="V6" s="339"/>
      <c r="W6" s="82"/>
      <c r="X6" s="340" t="s">
        <v>40</v>
      </c>
      <c r="Y6" s="341"/>
      <c r="Z6" s="337"/>
    </row>
    <row r="7" spans="1:26" ht="12.75" hidden="1">
      <c r="A7" s="16" t="s">
        <v>28</v>
      </c>
      <c r="B7" s="17" t="s">
        <v>29</v>
      </c>
      <c r="C7" s="17" t="s">
        <v>30</v>
      </c>
      <c r="D7" s="17" t="s">
        <v>31</v>
      </c>
      <c r="E7" s="23" t="s">
        <v>22</v>
      </c>
      <c r="F7" s="17" t="s">
        <v>32</v>
      </c>
      <c r="G7" s="17" t="s">
        <v>33</v>
      </c>
      <c r="H7" s="17" t="s">
        <v>27</v>
      </c>
      <c r="I7" s="17" t="s">
        <v>12</v>
      </c>
      <c r="J7" s="17" t="s">
        <v>25</v>
      </c>
      <c r="K7" s="17" t="s">
        <v>55</v>
      </c>
      <c r="L7" s="17" t="s">
        <v>5</v>
      </c>
      <c r="M7" s="17"/>
      <c r="N7" s="17" t="s">
        <v>15</v>
      </c>
      <c r="O7" s="17" t="s">
        <v>42</v>
      </c>
      <c r="P7" s="17" t="s">
        <v>6</v>
      </c>
      <c r="Q7" s="17" t="s">
        <v>47</v>
      </c>
      <c r="R7" s="17" t="s">
        <v>24</v>
      </c>
      <c r="S7" s="17" t="s">
        <v>7</v>
      </c>
      <c r="T7" s="17" t="s">
        <v>36</v>
      </c>
      <c r="U7" s="17" t="s">
        <v>8</v>
      </c>
      <c r="V7" s="17" t="s">
        <v>9</v>
      </c>
      <c r="W7" s="83" t="s">
        <v>46</v>
      </c>
      <c r="X7" s="17" t="s">
        <v>12</v>
      </c>
      <c r="Y7" s="17" t="s">
        <v>16</v>
      </c>
      <c r="Z7" s="338"/>
    </row>
    <row r="8" spans="1:26" ht="12.75" hidden="1">
      <c r="A8" s="15" t="s">
        <v>10</v>
      </c>
      <c r="B8" s="2"/>
      <c r="C8" s="2"/>
      <c r="D8" s="2"/>
      <c r="E8" s="20"/>
      <c r="F8" s="3"/>
      <c r="G8" s="3"/>
      <c r="H8" s="3"/>
      <c r="I8" s="3"/>
      <c r="J8" s="21"/>
      <c r="K8" s="21"/>
      <c r="L8" s="3"/>
      <c r="M8" s="3"/>
      <c r="N8" s="21"/>
      <c r="O8" s="4"/>
      <c r="P8" s="4"/>
      <c r="Q8" s="4"/>
      <c r="R8" s="2"/>
      <c r="S8" s="2"/>
      <c r="T8" s="2"/>
      <c r="U8" s="5"/>
      <c r="V8" s="5"/>
      <c r="W8" s="84"/>
      <c r="X8" s="3"/>
      <c r="Y8" s="21"/>
      <c r="Z8" s="51"/>
    </row>
    <row r="9" spans="1:26" ht="12.75" hidden="1">
      <c r="A9" s="15" t="s">
        <v>10</v>
      </c>
      <c r="B9" s="2"/>
      <c r="C9" s="2"/>
      <c r="D9" s="2"/>
      <c r="E9" s="20"/>
      <c r="F9" s="3"/>
      <c r="G9" s="3"/>
      <c r="H9" s="3"/>
      <c r="I9" s="3"/>
      <c r="J9" s="21"/>
      <c r="K9" s="21"/>
      <c r="L9" s="3"/>
      <c r="M9" s="3"/>
      <c r="N9" s="21"/>
      <c r="O9" s="4"/>
      <c r="P9" s="4"/>
      <c r="Q9" s="4"/>
      <c r="R9" s="2"/>
      <c r="S9" s="2"/>
      <c r="T9" s="2"/>
      <c r="U9" s="5"/>
      <c r="V9" s="5"/>
      <c r="W9" s="84"/>
      <c r="X9" s="3"/>
      <c r="Y9" s="21"/>
      <c r="Z9" s="51"/>
    </row>
    <row r="10" spans="1:26" ht="12.75" hidden="1">
      <c r="A10" s="15" t="s">
        <v>10</v>
      </c>
      <c r="B10" s="2"/>
      <c r="C10" s="2"/>
      <c r="D10" s="2"/>
      <c r="E10" s="5"/>
      <c r="F10" s="2"/>
      <c r="G10" s="2"/>
      <c r="H10" s="2"/>
      <c r="I10" s="2"/>
      <c r="J10" s="22"/>
      <c r="K10" s="22"/>
      <c r="L10" s="13"/>
      <c r="M10" s="13"/>
      <c r="N10" s="22"/>
      <c r="O10" s="9"/>
      <c r="P10" s="9"/>
      <c r="Q10" s="9"/>
      <c r="R10" s="2"/>
      <c r="S10" s="2"/>
      <c r="T10" s="14"/>
      <c r="U10" s="8"/>
      <c r="V10" s="8"/>
      <c r="W10" s="85"/>
      <c r="X10" s="2"/>
      <c r="Y10" s="22"/>
      <c r="Z10" s="51"/>
    </row>
    <row r="11" spans="1:26" ht="12.75" hidden="1">
      <c r="A11" s="15" t="s">
        <v>10</v>
      </c>
      <c r="B11" s="2"/>
      <c r="C11" s="2"/>
      <c r="D11" s="2"/>
      <c r="E11" s="5"/>
      <c r="F11" s="2"/>
      <c r="G11" s="2"/>
      <c r="H11" s="2"/>
      <c r="I11" s="2"/>
      <c r="J11" s="22"/>
      <c r="K11" s="22"/>
      <c r="L11" s="13"/>
      <c r="M11" s="13"/>
      <c r="N11" s="22"/>
      <c r="O11" s="9"/>
      <c r="P11" s="9"/>
      <c r="Q11" s="9"/>
      <c r="R11" s="2"/>
      <c r="S11" s="2"/>
      <c r="T11" s="14"/>
      <c r="U11" s="8"/>
      <c r="V11" s="8"/>
      <c r="W11" s="85"/>
      <c r="X11" s="2"/>
      <c r="Y11" s="22"/>
      <c r="Z11" s="51"/>
    </row>
    <row r="12" spans="1:26" ht="12.75" hidden="1">
      <c r="A12" s="15" t="s">
        <v>10</v>
      </c>
      <c r="B12" s="2"/>
      <c r="C12" s="2"/>
      <c r="D12" s="2"/>
      <c r="E12" s="5"/>
      <c r="F12" s="2"/>
      <c r="G12" s="2"/>
      <c r="H12" s="2"/>
      <c r="I12" s="2"/>
      <c r="J12" s="22"/>
      <c r="K12" s="22"/>
      <c r="L12" s="13"/>
      <c r="M12" s="13"/>
      <c r="N12" s="22"/>
      <c r="O12" s="9"/>
      <c r="P12" s="9"/>
      <c r="Q12" s="9"/>
      <c r="R12" s="2"/>
      <c r="S12" s="2"/>
      <c r="T12" s="14"/>
      <c r="U12" s="8"/>
      <c r="V12" s="8"/>
      <c r="W12" s="85"/>
      <c r="X12" s="2"/>
      <c r="Y12" s="22"/>
      <c r="Z12" s="51"/>
    </row>
    <row r="13" spans="1:26" ht="15.75" hidden="1">
      <c r="A13" s="335" t="s">
        <v>21</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6" t="s">
        <v>45</v>
      </c>
    </row>
    <row r="14" spans="1:26" ht="12.75" hidden="1">
      <c r="A14" s="342" t="s">
        <v>0</v>
      </c>
      <c r="B14" s="339"/>
      <c r="C14" s="339"/>
      <c r="D14" s="339"/>
      <c r="E14" s="19" t="s">
        <v>11</v>
      </c>
      <c r="F14" s="340" t="s">
        <v>26</v>
      </c>
      <c r="G14" s="343"/>
      <c r="H14" s="341"/>
      <c r="I14" s="340" t="s">
        <v>13</v>
      </c>
      <c r="J14" s="341"/>
      <c r="K14" s="47"/>
      <c r="L14" s="339" t="s">
        <v>1</v>
      </c>
      <c r="M14" s="339"/>
      <c r="N14" s="339"/>
      <c r="O14" s="339"/>
      <c r="P14" s="339"/>
      <c r="Q14" s="339"/>
      <c r="R14" s="339"/>
      <c r="S14" s="339"/>
      <c r="T14" s="339"/>
      <c r="U14" s="339" t="s">
        <v>37</v>
      </c>
      <c r="V14" s="339"/>
      <c r="W14" s="82"/>
      <c r="X14" s="340" t="s">
        <v>40</v>
      </c>
      <c r="Y14" s="341"/>
      <c r="Z14" s="337"/>
    </row>
    <row r="15" spans="1:26" ht="12.75" hidden="1">
      <c r="A15" s="16" t="s">
        <v>28</v>
      </c>
      <c r="B15" s="17" t="s">
        <v>29</v>
      </c>
      <c r="C15" s="17" t="s">
        <v>30</v>
      </c>
      <c r="D15" s="17" t="s">
        <v>31</v>
      </c>
      <c r="E15" s="23" t="s">
        <v>14</v>
      </c>
      <c r="F15" s="17" t="s">
        <v>32</v>
      </c>
      <c r="G15" s="17" t="s">
        <v>33</v>
      </c>
      <c r="H15" s="17" t="s">
        <v>27</v>
      </c>
      <c r="I15" s="17" t="s">
        <v>12</v>
      </c>
      <c r="J15" s="17" t="s">
        <v>25</v>
      </c>
      <c r="K15" s="17" t="s">
        <v>55</v>
      </c>
      <c r="L15" s="17" t="s">
        <v>5</v>
      </c>
      <c r="M15" s="17"/>
      <c r="N15" s="17" t="s">
        <v>15</v>
      </c>
      <c r="O15" s="17" t="s">
        <v>42</v>
      </c>
      <c r="P15" s="17" t="s">
        <v>6</v>
      </c>
      <c r="Q15" s="17" t="s">
        <v>47</v>
      </c>
      <c r="R15" s="17" t="s">
        <v>24</v>
      </c>
      <c r="S15" s="17" t="s">
        <v>7</v>
      </c>
      <c r="T15" s="17" t="s">
        <v>36</v>
      </c>
      <c r="U15" s="17" t="s">
        <v>8</v>
      </c>
      <c r="V15" s="17" t="s">
        <v>9</v>
      </c>
      <c r="W15" s="83" t="s">
        <v>46</v>
      </c>
      <c r="X15" s="17" t="s">
        <v>12</v>
      </c>
      <c r="Y15" s="17" t="s">
        <v>16</v>
      </c>
      <c r="Z15" s="338"/>
    </row>
    <row r="16" spans="1:28" s="6" customFormat="1" ht="12.75" hidden="1">
      <c r="A16" s="2"/>
      <c r="B16" s="15" t="s">
        <v>10</v>
      </c>
      <c r="C16" s="2"/>
      <c r="D16" s="2"/>
      <c r="E16" s="20"/>
      <c r="F16" s="3"/>
      <c r="G16" s="3"/>
      <c r="H16" s="3"/>
      <c r="I16" s="3"/>
      <c r="J16" s="21"/>
      <c r="K16" s="21"/>
      <c r="L16" s="3"/>
      <c r="M16" s="3"/>
      <c r="N16" s="21"/>
      <c r="O16" s="4"/>
      <c r="P16" s="4"/>
      <c r="Q16" s="4"/>
      <c r="R16" s="2"/>
      <c r="S16" s="2"/>
      <c r="T16" s="2"/>
      <c r="U16" s="5"/>
      <c r="V16" s="5"/>
      <c r="W16" s="84"/>
      <c r="X16" s="3"/>
      <c r="Y16" s="21"/>
      <c r="Z16" s="51"/>
      <c r="AA16" s="1"/>
      <c r="AB16" s="1"/>
    </row>
    <row r="17" spans="1:28" s="6" customFormat="1" ht="12.75" hidden="1">
      <c r="A17" s="2"/>
      <c r="B17" s="15" t="s">
        <v>10</v>
      </c>
      <c r="C17" s="2"/>
      <c r="D17" s="2"/>
      <c r="E17" s="20"/>
      <c r="F17" s="3"/>
      <c r="G17" s="3"/>
      <c r="H17" s="3"/>
      <c r="I17" s="3"/>
      <c r="J17" s="21"/>
      <c r="K17" s="21"/>
      <c r="L17" s="3"/>
      <c r="M17" s="3"/>
      <c r="N17" s="21"/>
      <c r="O17" s="4"/>
      <c r="P17" s="4"/>
      <c r="Q17" s="4"/>
      <c r="R17" s="2"/>
      <c r="S17" s="2"/>
      <c r="T17" s="2"/>
      <c r="U17" s="5"/>
      <c r="V17" s="5"/>
      <c r="W17" s="84"/>
      <c r="X17" s="3"/>
      <c r="Y17" s="21"/>
      <c r="Z17" s="51"/>
      <c r="AA17" s="1"/>
      <c r="AB17" s="1"/>
    </row>
    <row r="18" spans="1:28" s="6" customFormat="1" ht="12.75" hidden="1">
      <c r="A18" s="2"/>
      <c r="B18" s="15" t="s">
        <v>10</v>
      </c>
      <c r="C18" s="2"/>
      <c r="D18" s="2"/>
      <c r="E18" s="5"/>
      <c r="F18" s="2"/>
      <c r="G18" s="2"/>
      <c r="H18" s="2"/>
      <c r="I18" s="2"/>
      <c r="J18" s="22"/>
      <c r="K18" s="22"/>
      <c r="L18" s="13"/>
      <c r="M18" s="13"/>
      <c r="N18" s="22"/>
      <c r="O18" s="9"/>
      <c r="P18" s="9"/>
      <c r="Q18" s="9"/>
      <c r="R18" s="2"/>
      <c r="S18" s="2"/>
      <c r="T18" s="14"/>
      <c r="U18" s="8"/>
      <c r="V18" s="8"/>
      <c r="W18" s="85"/>
      <c r="X18" s="2"/>
      <c r="Y18" s="22"/>
      <c r="Z18" s="51"/>
      <c r="AA18" s="1"/>
      <c r="AB18" s="1"/>
    </row>
    <row r="19" spans="1:26" s="6" customFormat="1" ht="12.75" hidden="1">
      <c r="A19" s="2"/>
      <c r="B19" s="15" t="s">
        <v>10</v>
      </c>
      <c r="C19" s="2"/>
      <c r="D19" s="2"/>
      <c r="E19" s="5"/>
      <c r="F19" s="2"/>
      <c r="G19" s="2"/>
      <c r="H19" s="2"/>
      <c r="I19" s="2"/>
      <c r="J19" s="22"/>
      <c r="K19" s="22"/>
      <c r="L19" s="13"/>
      <c r="M19" s="13"/>
      <c r="N19" s="22"/>
      <c r="O19" s="9"/>
      <c r="P19" s="9"/>
      <c r="Q19" s="9"/>
      <c r="R19" s="2"/>
      <c r="S19" s="2"/>
      <c r="T19" s="14"/>
      <c r="U19" s="8"/>
      <c r="V19" s="8"/>
      <c r="W19" s="85"/>
      <c r="X19" s="2"/>
      <c r="Y19" s="22"/>
      <c r="Z19" s="51"/>
    </row>
    <row r="20" spans="1:26" s="6" customFormat="1" ht="12.75" hidden="1">
      <c r="A20" s="2"/>
      <c r="B20" s="15" t="s">
        <v>10</v>
      </c>
      <c r="C20" s="2"/>
      <c r="D20" s="2"/>
      <c r="E20" s="5"/>
      <c r="F20" s="2"/>
      <c r="G20" s="2"/>
      <c r="H20" s="2"/>
      <c r="I20" s="2"/>
      <c r="J20" s="22"/>
      <c r="K20" s="22"/>
      <c r="L20" s="13"/>
      <c r="M20" s="13"/>
      <c r="N20" s="22"/>
      <c r="O20" s="9"/>
      <c r="P20" s="9"/>
      <c r="Q20" s="9"/>
      <c r="R20" s="2"/>
      <c r="S20" s="2"/>
      <c r="T20" s="14"/>
      <c r="U20" s="8"/>
      <c r="V20" s="8"/>
      <c r="W20" s="85"/>
      <c r="X20" s="2"/>
      <c r="Y20" s="22"/>
      <c r="Z20" s="51"/>
    </row>
    <row r="21" spans="1:26" ht="15.75">
      <c r="A21" s="335" t="s">
        <v>70</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6" t="s">
        <v>45</v>
      </c>
    </row>
    <row r="22" spans="1:26" ht="12.75">
      <c r="A22" s="342" t="s">
        <v>0</v>
      </c>
      <c r="B22" s="339"/>
      <c r="C22" s="339"/>
      <c r="D22" s="339"/>
      <c r="E22" s="19" t="s">
        <v>11</v>
      </c>
      <c r="F22" s="340" t="s">
        <v>26</v>
      </c>
      <c r="G22" s="343"/>
      <c r="H22" s="341"/>
      <c r="I22" s="340" t="s">
        <v>13</v>
      </c>
      <c r="J22" s="341"/>
      <c r="K22" s="47"/>
      <c r="L22" s="339" t="s">
        <v>1</v>
      </c>
      <c r="M22" s="339"/>
      <c r="N22" s="339"/>
      <c r="O22" s="339"/>
      <c r="P22" s="339"/>
      <c r="Q22" s="339"/>
      <c r="R22" s="339"/>
      <c r="S22" s="339"/>
      <c r="T22" s="339"/>
      <c r="U22" s="339" t="s">
        <v>37</v>
      </c>
      <c r="V22" s="339"/>
      <c r="W22" s="82"/>
      <c r="X22" s="340" t="s">
        <v>40</v>
      </c>
      <c r="Y22" s="341"/>
      <c r="Z22" s="337"/>
    </row>
    <row r="23" spans="1:26" ht="12.75">
      <c r="A23" s="16" t="s">
        <v>28</v>
      </c>
      <c r="B23" s="17" t="s">
        <v>29</v>
      </c>
      <c r="C23" s="17" t="s">
        <v>30</v>
      </c>
      <c r="D23" s="17" t="s">
        <v>31</v>
      </c>
      <c r="E23" s="23" t="s">
        <v>23</v>
      </c>
      <c r="F23" s="17" t="s">
        <v>32</v>
      </c>
      <c r="G23" s="17" t="s">
        <v>33</v>
      </c>
      <c r="H23" s="17" t="s">
        <v>27</v>
      </c>
      <c r="I23" s="17" t="s">
        <v>12</v>
      </c>
      <c r="J23" s="17" t="s">
        <v>25</v>
      </c>
      <c r="K23" s="17" t="s">
        <v>55</v>
      </c>
      <c r="L23" s="17" t="s">
        <v>5</v>
      </c>
      <c r="M23" s="17" t="s">
        <v>59</v>
      </c>
      <c r="N23" s="17" t="s">
        <v>61</v>
      </c>
      <c r="O23" s="17" t="s">
        <v>42</v>
      </c>
      <c r="P23" s="17" t="s">
        <v>6</v>
      </c>
      <c r="Q23" s="17" t="s">
        <v>47</v>
      </c>
      <c r="R23" s="17" t="s">
        <v>24</v>
      </c>
      <c r="S23" s="17" t="s">
        <v>7</v>
      </c>
      <c r="T23" s="17" t="s">
        <v>36</v>
      </c>
      <c r="U23" s="17" t="s">
        <v>8</v>
      </c>
      <c r="V23" s="17" t="s">
        <v>9</v>
      </c>
      <c r="W23" s="17" t="s">
        <v>46</v>
      </c>
      <c r="X23" s="17" t="s">
        <v>12</v>
      </c>
      <c r="Y23" s="17" t="s">
        <v>16</v>
      </c>
      <c r="Z23" s="338"/>
    </row>
    <row r="24" spans="1:26" s="39" customFormat="1" ht="25.5" customHeight="1">
      <c r="A24" s="31"/>
      <c r="B24" s="31"/>
      <c r="C24" s="31"/>
      <c r="D24" s="32" t="s">
        <v>218</v>
      </c>
      <c r="E24" s="33" t="s">
        <v>219</v>
      </c>
      <c r="F24" s="34"/>
      <c r="G24" s="34"/>
      <c r="H24" s="34"/>
      <c r="I24" s="34"/>
      <c r="J24" s="35"/>
      <c r="K24" s="35" t="s">
        <v>72</v>
      </c>
      <c r="L24" s="35" t="s">
        <v>213</v>
      </c>
      <c r="M24" s="73">
        <v>41456</v>
      </c>
      <c r="N24" s="73">
        <v>41456</v>
      </c>
      <c r="O24" s="36">
        <f>23400*6</f>
        <v>140400</v>
      </c>
      <c r="P24" s="36"/>
      <c r="Q24" s="36"/>
      <c r="R24" s="37" t="s">
        <v>74</v>
      </c>
      <c r="S24" s="37" t="s">
        <v>44</v>
      </c>
      <c r="T24" s="45">
        <v>41639</v>
      </c>
      <c r="U24" s="38" t="s">
        <v>64</v>
      </c>
      <c r="V24" s="38" t="s">
        <v>67</v>
      </c>
      <c r="W24" s="86" t="s">
        <v>66</v>
      </c>
      <c r="X24" s="34"/>
      <c r="Y24" s="35"/>
      <c r="Z24" s="55"/>
    </row>
    <row r="25" spans="1:26" s="39" customFormat="1" ht="25.5" customHeight="1">
      <c r="A25" s="31"/>
      <c r="B25" s="31"/>
      <c r="C25" s="31"/>
      <c r="D25" s="32" t="s">
        <v>218</v>
      </c>
      <c r="E25" s="33" t="s">
        <v>220</v>
      </c>
      <c r="F25" s="34"/>
      <c r="G25" s="34"/>
      <c r="H25" s="34"/>
      <c r="I25" s="34"/>
      <c r="J25" s="35"/>
      <c r="K25" s="35" t="s">
        <v>72</v>
      </c>
      <c r="L25" s="35" t="s">
        <v>214</v>
      </c>
      <c r="M25" s="73">
        <v>41456</v>
      </c>
      <c r="N25" s="73">
        <v>41456</v>
      </c>
      <c r="O25" s="36">
        <f>20100*6</f>
        <v>120600</v>
      </c>
      <c r="P25" s="36"/>
      <c r="Q25" s="36"/>
      <c r="R25" s="37" t="s">
        <v>74</v>
      </c>
      <c r="S25" s="37" t="s">
        <v>44</v>
      </c>
      <c r="T25" s="45">
        <v>41639</v>
      </c>
      <c r="U25" s="103" t="s">
        <v>48</v>
      </c>
      <c r="V25" s="103" t="s">
        <v>49</v>
      </c>
      <c r="W25" s="104" t="s">
        <v>211</v>
      </c>
      <c r="X25" s="34"/>
      <c r="Y25" s="35"/>
      <c r="Z25" s="51" t="s">
        <v>497</v>
      </c>
    </row>
    <row r="26" spans="1:26" s="39" customFormat="1" ht="25.5" customHeight="1">
      <c r="A26" s="31"/>
      <c r="B26" s="31"/>
      <c r="C26" s="31"/>
      <c r="D26" s="32" t="s">
        <v>218</v>
      </c>
      <c r="E26" s="33" t="s">
        <v>221</v>
      </c>
      <c r="F26" s="37"/>
      <c r="G26" s="37"/>
      <c r="H26" s="37"/>
      <c r="I26" s="37"/>
      <c r="J26" s="40"/>
      <c r="K26" s="35" t="s">
        <v>72</v>
      </c>
      <c r="L26" s="35" t="s">
        <v>215</v>
      </c>
      <c r="M26" s="73">
        <v>41456</v>
      </c>
      <c r="N26" s="73">
        <v>41456</v>
      </c>
      <c r="O26" s="42">
        <f>16250*6</f>
        <v>97500</v>
      </c>
      <c r="P26" s="42"/>
      <c r="Q26" s="42"/>
      <c r="R26" s="37" t="s">
        <v>74</v>
      </c>
      <c r="S26" s="37" t="s">
        <v>44</v>
      </c>
      <c r="T26" s="45">
        <v>41639</v>
      </c>
      <c r="U26" s="38" t="s">
        <v>205</v>
      </c>
      <c r="V26" s="38" t="s">
        <v>206</v>
      </c>
      <c r="W26" s="86" t="s">
        <v>207</v>
      </c>
      <c r="X26" s="37"/>
      <c r="Y26" s="40"/>
      <c r="Z26" s="55"/>
    </row>
    <row r="27" spans="1:26" s="39" customFormat="1" ht="25.5">
      <c r="A27" s="31"/>
      <c r="B27" s="31"/>
      <c r="C27" s="31"/>
      <c r="D27" s="32" t="s">
        <v>218</v>
      </c>
      <c r="E27" s="33" t="s">
        <v>223</v>
      </c>
      <c r="F27" s="37"/>
      <c r="G27" s="37"/>
      <c r="H27" s="37"/>
      <c r="I27" s="37"/>
      <c r="J27" s="40"/>
      <c r="K27" s="35" t="s">
        <v>72</v>
      </c>
      <c r="L27" s="35" t="s">
        <v>216</v>
      </c>
      <c r="M27" s="73">
        <v>41456</v>
      </c>
      <c r="N27" s="73">
        <v>41456</v>
      </c>
      <c r="O27" s="42">
        <f>12600*6</f>
        <v>75600</v>
      </c>
      <c r="P27" s="42"/>
      <c r="Q27" s="42"/>
      <c r="R27" s="37" t="s">
        <v>74</v>
      </c>
      <c r="S27" s="37" t="s">
        <v>44</v>
      </c>
      <c r="T27" s="45">
        <v>41639</v>
      </c>
      <c r="U27" s="38" t="s">
        <v>50</v>
      </c>
      <c r="V27" s="38" t="s">
        <v>51</v>
      </c>
      <c r="W27" s="86" t="s">
        <v>212</v>
      </c>
      <c r="X27" s="37"/>
      <c r="Y27" s="40"/>
      <c r="Z27" s="55"/>
    </row>
    <row r="28" spans="1:26" s="39" customFormat="1" ht="25.5" customHeight="1">
      <c r="A28" s="31"/>
      <c r="B28" s="31"/>
      <c r="C28" s="31"/>
      <c r="D28" s="32" t="s">
        <v>218</v>
      </c>
      <c r="E28" s="33" t="s">
        <v>222</v>
      </c>
      <c r="F28" s="37"/>
      <c r="G28" s="37"/>
      <c r="H28" s="37"/>
      <c r="I28" s="37"/>
      <c r="J28" s="40"/>
      <c r="K28" s="35" t="s">
        <v>72</v>
      </c>
      <c r="L28" s="35" t="s">
        <v>217</v>
      </c>
      <c r="M28" s="73">
        <v>41456</v>
      </c>
      <c r="N28" s="73">
        <v>41456</v>
      </c>
      <c r="O28" s="42">
        <f>18000*6</f>
        <v>108000</v>
      </c>
      <c r="P28" s="42"/>
      <c r="Q28" s="42"/>
      <c r="R28" s="37" t="s">
        <v>74</v>
      </c>
      <c r="S28" s="37" t="s">
        <v>44</v>
      </c>
      <c r="T28" s="45">
        <v>41639</v>
      </c>
      <c r="U28" s="105" t="s">
        <v>208</v>
      </c>
      <c r="V28" s="105" t="s">
        <v>209</v>
      </c>
      <c r="W28" s="106" t="s">
        <v>210</v>
      </c>
      <c r="X28" s="37"/>
      <c r="Y28" s="40"/>
      <c r="Z28" s="51" t="s">
        <v>497</v>
      </c>
    </row>
    <row r="29" spans="1:26" s="39" customFormat="1" ht="38.25">
      <c r="A29" s="31"/>
      <c r="B29" s="31"/>
      <c r="C29" s="31"/>
      <c r="D29" s="32" t="s">
        <v>218</v>
      </c>
      <c r="E29" s="33" t="s">
        <v>252</v>
      </c>
      <c r="F29" s="34"/>
      <c r="G29" s="34"/>
      <c r="H29" s="34"/>
      <c r="I29" s="34"/>
      <c r="J29" s="35"/>
      <c r="K29" s="35" t="s">
        <v>72</v>
      </c>
      <c r="L29" s="35" t="s">
        <v>251</v>
      </c>
      <c r="M29" s="73">
        <v>41456</v>
      </c>
      <c r="N29" s="35">
        <v>41456</v>
      </c>
      <c r="O29" s="36">
        <v>180000</v>
      </c>
      <c r="P29" s="36"/>
      <c r="Q29" s="36"/>
      <c r="R29" s="37" t="s">
        <v>74</v>
      </c>
      <c r="S29" s="37" t="s">
        <v>250</v>
      </c>
      <c r="T29" s="45">
        <v>41639</v>
      </c>
      <c r="U29" s="98" t="s">
        <v>426</v>
      </c>
      <c r="V29" s="98" t="s">
        <v>433</v>
      </c>
      <c r="W29" s="99" t="s">
        <v>427</v>
      </c>
      <c r="X29" s="99" t="s">
        <v>138</v>
      </c>
      <c r="Y29" s="35"/>
      <c r="Z29" s="55"/>
    </row>
    <row r="30" spans="1:26" s="39" customFormat="1" ht="63.75">
      <c r="A30" s="31"/>
      <c r="B30" s="31"/>
      <c r="C30" s="31"/>
      <c r="D30" s="32" t="s">
        <v>218</v>
      </c>
      <c r="E30" s="33" t="s">
        <v>253</v>
      </c>
      <c r="F30" s="34"/>
      <c r="G30" s="34"/>
      <c r="H30" s="34"/>
      <c r="I30" s="34"/>
      <c r="J30" s="35"/>
      <c r="K30" s="35" t="s">
        <v>72</v>
      </c>
      <c r="L30" s="35" t="s">
        <v>254</v>
      </c>
      <c r="M30" s="73">
        <v>41456</v>
      </c>
      <c r="N30" s="35">
        <v>41456</v>
      </c>
      <c r="O30" s="36">
        <v>140000</v>
      </c>
      <c r="P30" s="36"/>
      <c r="Q30" s="36"/>
      <c r="R30" s="37" t="s">
        <v>74</v>
      </c>
      <c r="S30" s="56" t="s">
        <v>250</v>
      </c>
      <c r="T30" s="45">
        <v>41639</v>
      </c>
      <c r="U30" s="98" t="s">
        <v>426</v>
      </c>
      <c r="V30" s="98" t="s">
        <v>433</v>
      </c>
      <c r="W30" s="99" t="s">
        <v>427</v>
      </c>
      <c r="X30" s="99" t="s">
        <v>138</v>
      </c>
      <c r="Y30" s="35"/>
      <c r="Z30" s="55"/>
    </row>
    <row r="31" spans="1:26" s="39" customFormat="1" ht="76.5">
      <c r="A31" s="31"/>
      <c r="B31" s="31"/>
      <c r="C31" s="31"/>
      <c r="D31" s="32" t="s">
        <v>218</v>
      </c>
      <c r="E31" s="38" t="s">
        <v>256</v>
      </c>
      <c r="F31" s="37"/>
      <c r="G31" s="37"/>
      <c r="H31" s="37"/>
      <c r="I31" s="37"/>
      <c r="J31" s="40"/>
      <c r="K31" s="40" t="s">
        <v>72</v>
      </c>
      <c r="L31" s="35" t="s">
        <v>257</v>
      </c>
      <c r="M31" s="73">
        <v>41456</v>
      </c>
      <c r="N31" s="35">
        <v>41456</v>
      </c>
      <c r="O31" s="42">
        <v>180000</v>
      </c>
      <c r="P31" s="42"/>
      <c r="Q31" s="42"/>
      <c r="R31" s="37" t="s">
        <v>74</v>
      </c>
      <c r="S31" s="37" t="s">
        <v>250</v>
      </c>
      <c r="T31" s="43">
        <v>41639</v>
      </c>
      <c r="U31" s="98" t="s">
        <v>514</v>
      </c>
      <c r="V31" s="98" t="s">
        <v>515</v>
      </c>
      <c r="W31" s="110" t="s">
        <v>516</v>
      </c>
      <c r="X31" s="100" t="s">
        <v>138</v>
      </c>
      <c r="Y31" s="40"/>
      <c r="Z31" s="55"/>
    </row>
    <row r="32" spans="1:26" s="39" customFormat="1" ht="63.75">
      <c r="A32" s="31"/>
      <c r="B32" s="31"/>
      <c r="C32" s="31"/>
      <c r="D32" s="32" t="s">
        <v>218</v>
      </c>
      <c r="E32" s="33" t="s">
        <v>258</v>
      </c>
      <c r="F32" s="34"/>
      <c r="G32" s="34"/>
      <c r="H32" s="34"/>
      <c r="I32" s="34"/>
      <c r="J32" s="35"/>
      <c r="K32" s="35" t="s">
        <v>72</v>
      </c>
      <c r="L32" s="35" t="s">
        <v>259</v>
      </c>
      <c r="M32" s="73">
        <v>41456</v>
      </c>
      <c r="N32" s="35">
        <v>41456</v>
      </c>
      <c r="O32" s="42">
        <f>46400+29000</f>
        <v>75400</v>
      </c>
      <c r="P32" s="36"/>
      <c r="Q32" s="36"/>
      <c r="R32" s="37" t="s">
        <v>74</v>
      </c>
      <c r="S32" s="37" t="s">
        <v>268</v>
      </c>
      <c r="T32" s="45">
        <v>41639</v>
      </c>
      <c r="U32" s="38" t="s">
        <v>269</v>
      </c>
      <c r="V32" s="38" t="s">
        <v>260</v>
      </c>
      <c r="W32" s="86" t="s">
        <v>261</v>
      </c>
      <c r="X32" s="34" t="s">
        <v>138</v>
      </c>
      <c r="Y32" s="35"/>
      <c r="Z32" s="55"/>
    </row>
    <row r="33" spans="1:26" s="39" customFormat="1" ht="76.5">
      <c r="A33" s="31"/>
      <c r="B33" s="31"/>
      <c r="C33" s="31"/>
      <c r="D33" s="32" t="s">
        <v>218</v>
      </c>
      <c r="E33" s="57" t="s">
        <v>266</v>
      </c>
      <c r="F33" s="34"/>
      <c r="G33" s="34"/>
      <c r="H33" s="34"/>
      <c r="I33" s="34"/>
      <c r="J33" s="35"/>
      <c r="K33" s="35" t="s">
        <v>72</v>
      </c>
      <c r="L33" s="35" t="s">
        <v>262</v>
      </c>
      <c r="M33" s="73">
        <v>41456</v>
      </c>
      <c r="N33" s="35">
        <v>41456</v>
      </c>
      <c r="O33" s="42">
        <v>249120</v>
      </c>
      <c r="P33" s="36"/>
      <c r="Q33" s="36"/>
      <c r="R33" s="37" t="s">
        <v>74</v>
      </c>
      <c r="S33" s="37" t="s">
        <v>250</v>
      </c>
      <c r="T33" s="43">
        <v>41639</v>
      </c>
      <c r="U33" s="38" t="s">
        <v>263</v>
      </c>
      <c r="V33" s="38" t="s">
        <v>264</v>
      </c>
      <c r="W33" s="86" t="s">
        <v>265</v>
      </c>
      <c r="X33" s="34" t="s">
        <v>138</v>
      </c>
      <c r="Y33" s="35"/>
      <c r="Z33" s="55"/>
    </row>
    <row r="34" spans="1:26" s="39" customFormat="1" ht="63.75">
      <c r="A34" s="31"/>
      <c r="B34" s="31"/>
      <c r="C34" s="31"/>
      <c r="D34" s="32" t="s">
        <v>218</v>
      </c>
      <c r="E34" s="33" t="s">
        <v>258</v>
      </c>
      <c r="F34" s="34"/>
      <c r="G34" s="34"/>
      <c r="H34" s="34"/>
      <c r="I34" s="34"/>
      <c r="J34" s="35"/>
      <c r="K34" s="35" t="s">
        <v>72</v>
      </c>
      <c r="L34" s="35" t="s">
        <v>267</v>
      </c>
      <c r="M34" s="73">
        <v>41456</v>
      </c>
      <c r="N34" s="35">
        <v>41456</v>
      </c>
      <c r="O34" s="36">
        <f>58000+11020+81200</f>
        <v>150220</v>
      </c>
      <c r="P34" s="36"/>
      <c r="Q34" s="36"/>
      <c r="R34" s="37" t="s">
        <v>74</v>
      </c>
      <c r="S34" s="37" t="s">
        <v>250</v>
      </c>
      <c r="T34" s="45">
        <v>41639</v>
      </c>
      <c r="U34" s="38" t="s">
        <v>270</v>
      </c>
      <c r="V34" s="38" t="s">
        <v>271</v>
      </c>
      <c r="W34" s="86" t="s">
        <v>272</v>
      </c>
      <c r="X34" s="34" t="s">
        <v>138</v>
      </c>
      <c r="Y34" s="35"/>
      <c r="Z34" s="55"/>
    </row>
    <row r="35" spans="1:26" s="39" customFormat="1" ht="51">
      <c r="A35" s="31"/>
      <c r="B35" s="31"/>
      <c r="C35" s="31"/>
      <c r="D35" s="32" t="s">
        <v>218</v>
      </c>
      <c r="E35" s="33" t="s">
        <v>277</v>
      </c>
      <c r="F35" s="34"/>
      <c r="G35" s="34"/>
      <c r="H35" s="34"/>
      <c r="I35" s="34"/>
      <c r="J35" s="35"/>
      <c r="K35" s="35" t="s">
        <v>72</v>
      </c>
      <c r="L35" s="35" t="s">
        <v>273</v>
      </c>
      <c r="M35" s="73">
        <v>41456</v>
      </c>
      <c r="N35" s="35">
        <v>41456</v>
      </c>
      <c r="O35" s="36">
        <v>55000</v>
      </c>
      <c r="P35" s="36"/>
      <c r="Q35" s="36"/>
      <c r="R35" s="37" t="s">
        <v>74</v>
      </c>
      <c r="S35" s="37" t="s">
        <v>250</v>
      </c>
      <c r="T35" s="45">
        <v>41639</v>
      </c>
      <c r="U35" s="38" t="s">
        <v>276</v>
      </c>
      <c r="V35" s="38" t="s">
        <v>278</v>
      </c>
      <c r="W35" s="86" t="s">
        <v>279</v>
      </c>
      <c r="X35" s="34"/>
      <c r="Y35" s="35"/>
      <c r="Z35" s="55"/>
    </row>
    <row r="36" spans="1:26" s="39" customFormat="1" ht="38.25">
      <c r="A36" s="31"/>
      <c r="B36" s="31"/>
      <c r="C36" s="31"/>
      <c r="D36" s="32" t="s">
        <v>218</v>
      </c>
      <c r="E36" s="33" t="s">
        <v>280</v>
      </c>
      <c r="F36" s="34"/>
      <c r="G36" s="34"/>
      <c r="H36" s="34"/>
      <c r="I36" s="34"/>
      <c r="J36" s="35"/>
      <c r="K36" s="35" t="s">
        <v>72</v>
      </c>
      <c r="L36" s="35" t="s">
        <v>274</v>
      </c>
      <c r="M36" s="73">
        <v>41456</v>
      </c>
      <c r="N36" s="35">
        <v>41456</v>
      </c>
      <c r="O36" s="36">
        <f>174000+4640</f>
        <v>178640</v>
      </c>
      <c r="P36" s="36"/>
      <c r="Q36" s="36"/>
      <c r="R36" s="37" t="s">
        <v>74</v>
      </c>
      <c r="S36" s="37" t="s">
        <v>268</v>
      </c>
      <c r="T36" s="45">
        <v>41639</v>
      </c>
      <c r="U36" s="38" t="s">
        <v>281</v>
      </c>
      <c r="V36" s="38" t="s">
        <v>282</v>
      </c>
      <c r="W36" s="86" t="s">
        <v>283</v>
      </c>
      <c r="X36" s="34" t="s">
        <v>138</v>
      </c>
      <c r="Y36" s="35"/>
      <c r="Z36" s="55"/>
    </row>
    <row r="37" spans="1:26" s="39" customFormat="1" ht="89.25">
      <c r="A37" s="31"/>
      <c r="B37" s="31"/>
      <c r="C37" s="31"/>
      <c r="D37" s="32" t="s">
        <v>218</v>
      </c>
      <c r="E37" s="57" t="s">
        <v>290</v>
      </c>
      <c r="F37" s="34"/>
      <c r="G37" s="34"/>
      <c r="H37" s="34"/>
      <c r="I37" s="34"/>
      <c r="J37" s="35"/>
      <c r="K37" s="35" t="s">
        <v>72</v>
      </c>
      <c r="L37" s="35" t="s">
        <v>275</v>
      </c>
      <c r="M37" s="73">
        <v>41456</v>
      </c>
      <c r="N37" s="35" t="s">
        <v>288</v>
      </c>
      <c r="O37" s="36">
        <f>2200*6</f>
        <v>13200</v>
      </c>
      <c r="P37" s="36"/>
      <c r="Q37" s="36"/>
      <c r="R37" s="37" t="s">
        <v>74</v>
      </c>
      <c r="S37" s="37" t="s">
        <v>287</v>
      </c>
      <c r="T37" s="45">
        <v>41639</v>
      </c>
      <c r="U37" s="44" t="s">
        <v>284</v>
      </c>
      <c r="V37" s="44" t="s">
        <v>285</v>
      </c>
      <c r="W37" s="41" t="s">
        <v>286</v>
      </c>
      <c r="X37" s="34"/>
      <c r="Y37" s="35"/>
      <c r="Z37" s="55"/>
    </row>
    <row r="38" spans="1:26" s="39" customFormat="1" ht="89.25">
      <c r="A38" s="31"/>
      <c r="B38" s="31"/>
      <c r="C38" s="31"/>
      <c r="D38" s="32" t="s">
        <v>218</v>
      </c>
      <c r="E38" s="57" t="s">
        <v>290</v>
      </c>
      <c r="F38" s="34"/>
      <c r="G38" s="34"/>
      <c r="H38" s="34"/>
      <c r="I38" s="34"/>
      <c r="J38" s="35"/>
      <c r="K38" s="35" t="s">
        <v>72</v>
      </c>
      <c r="L38" s="35" t="s">
        <v>289</v>
      </c>
      <c r="M38" s="73">
        <v>41456</v>
      </c>
      <c r="N38" s="35">
        <v>41456</v>
      </c>
      <c r="O38" s="36">
        <f>2200*6</f>
        <v>13200</v>
      </c>
      <c r="P38" s="36"/>
      <c r="Q38" s="36"/>
      <c r="R38" s="37" t="s">
        <v>74</v>
      </c>
      <c r="S38" s="37" t="s">
        <v>287</v>
      </c>
      <c r="T38" s="45">
        <v>41639</v>
      </c>
      <c r="U38" s="98" t="s">
        <v>472</v>
      </c>
      <c r="V38" s="98" t="s">
        <v>473</v>
      </c>
      <c r="W38" s="100" t="s">
        <v>474</v>
      </c>
      <c r="X38" s="34"/>
      <c r="Y38" s="35"/>
      <c r="Z38" s="55"/>
    </row>
    <row r="39" spans="1:26" s="39" customFormat="1" ht="51">
      <c r="A39" s="31"/>
      <c r="B39" s="31"/>
      <c r="C39" s="31"/>
      <c r="D39" s="32" t="s">
        <v>218</v>
      </c>
      <c r="E39" s="57" t="s">
        <v>292</v>
      </c>
      <c r="F39" s="34"/>
      <c r="G39" s="34"/>
      <c r="H39" s="34"/>
      <c r="I39" s="34"/>
      <c r="J39" s="35"/>
      <c r="K39" s="35" t="s">
        <v>72</v>
      </c>
      <c r="L39" s="35" t="s">
        <v>291</v>
      </c>
      <c r="M39" s="73">
        <v>41456</v>
      </c>
      <c r="N39" s="35" t="s">
        <v>288</v>
      </c>
      <c r="O39" s="36">
        <f>13000*3</f>
        <v>39000</v>
      </c>
      <c r="P39" s="36"/>
      <c r="Q39" s="36"/>
      <c r="R39" s="37" t="s">
        <v>74</v>
      </c>
      <c r="S39" s="37" t="s">
        <v>287</v>
      </c>
      <c r="T39" s="45">
        <v>41639</v>
      </c>
      <c r="U39" s="44" t="s">
        <v>284</v>
      </c>
      <c r="V39" s="44" t="s">
        <v>285</v>
      </c>
      <c r="W39" s="41" t="s">
        <v>286</v>
      </c>
      <c r="X39" s="34"/>
      <c r="Y39" s="35"/>
      <c r="Z39" s="55"/>
    </row>
    <row r="40" spans="1:26" s="145" customFormat="1" ht="69" customHeight="1">
      <c r="A40" s="141"/>
      <c r="B40" s="141"/>
      <c r="C40" s="141"/>
      <c r="D40" s="121" t="s">
        <v>218</v>
      </c>
      <c r="E40" s="142" t="s">
        <v>294</v>
      </c>
      <c r="F40" s="122"/>
      <c r="G40" s="122"/>
      <c r="H40" s="122"/>
      <c r="I40" s="122"/>
      <c r="J40" s="123"/>
      <c r="K40" s="123" t="s">
        <v>72</v>
      </c>
      <c r="L40" s="123" t="s">
        <v>293</v>
      </c>
      <c r="M40" s="143">
        <v>41456</v>
      </c>
      <c r="N40" s="123">
        <v>41456</v>
      </c>
      <c r="O40" s="124">
        <f>10800*10</f>
        <v>108000</v>
      </c>
      <c r="P40" s="124"/>
      <c r="Q40" s="124"/>
      <c r="R40" s="125" t="s">
        <v>74</v>
      </c>
      <c r="S40" s="125" t="s">
        <v>295</v>
      </c>
      <c r="T40" s="126">
        <v>41639</v>
      </c>
      <c r="U40" s="111" t="s">
        <v>128</v>
      </c>
      <c r="V40" s="111" t="s">
        <v>129</v>
      </c>
      <c r="W40" s="122" t="s">
        <v>130</v>
      </c>
      <c r="X40" s="122"/>
      <c r="Y40" s="123"/>
      <c r="Z40" s="144"/>
    </row>
    <row r="41" spans="1:26" s="39" customFormat="1" ht="89.25">
      <c r="A41" s="31"/>
      <c r="B41" s="31"/>
      <c r="C41" s="31"/>
      <c r="D41" s="32" t="s">
        <v>218</v>
      </c>
      <c r="E41" s="57" t="s">
        <v>297</v>
      </c>
      <c r="F41" s="34"/>
      <c r="G41" s="34"/>
      <c r="H41" s="34"/>
      <c r="I41" s="34"/>
      <c r="J41" s="35"/>
      <c r="K41" s="35" t="s">
        <v>72</v>
      </c>
      <c r="L41" s="35" t="s">
        <v>296</v>
      </c>
      <c r="M41" s="73">
        <v>41456</v>
      </c>
      <c r="N41" s="35">
        <v>41456</v>
      </c>
      <c r="O41" s="36">
        <f>12600*6</f>
        <v>75600</v>
      </c>
      <c r="P41" s="36"/>
      <c r="Q41" s="36"/>
      <c r="R41" s="37" t="s">
        <v>74</v>
      </c>
      <c r="S41" s="37" t="s">
        <v>43</v>
      </c>
      <c r="T41" s="45">
        <v>41639</v>
      </c>
      <c r="U41" s="38" t="s">
        <v>298</v>
      </c>
      <c r="V41" s="38" t="s">
        <v>299</v>
      </c>
      <c r="W41" s="37" t="s">
        <v>300</v>
      </c>
      <c r="X41" s="34"/>
      <c r="Y41" s="35"/>
      <c r="Z41" s="55"/>
    </row>
    <row r="42" spans="1:26" s="39" customFormat="1" ht="89.25">
      <c r="A42" s="31"/>
      <c r="B42" s="31"/>
      <c r="C42" s="31"/>
      <c r="D42" s="32" t="s">
        <v>218</v>
      </c>
      <c r="E42" s="57" t="s">
        <v>297</v>
      </c>
      <c r="F42" s="34"/>
      <c r="G42" s="34"/>
      <c r="H42" s="34"/>
      <c r="I42" s="34"/>
      <c r="J42" s="35"/>
      <c r="K42" s="35" t="s">
        <v>72</v>
      </c>
      <c r="L42" s="35" t="s">
        <v>304</v>
      </c>
      <c r="M42" s="73">
        <v>41456</v>
      </c>
      <c r="N42" s="35">
        <v>41456</v>
      </c>
      <c r="O42" s="36">
        <f>12600*6</f>
        <v>75600</v>
      </c>
      <c r="P42" s="36"/>
      <c r="Q42" s="36"/>
      <c r="R42" s="37" t="s">
        <v>74</v>
      </c>
      <c r="S42" s="37" t="s">
        <v>43</v>
      </c>
      <c r="T42" s="45">
        <v>41639</v>
      </c>
      <c r="U42" s="38" t="s">
        <v>301</v>
      </c>
      <c r="V42" s="38" t="s">
        <v>302</v>
      </c>
      <c r="W42" s="34" t="s">
        <v>303</v>
      </c>
      <c r="X42" s="34"/>
      <c r="Y42" s="35"/>
      <c r="Z42" s="55"/>
    </row>
    <row r="43" spans="1:26" s="63" customFormat="1" ht="38.25">
      <c r="A43" s="60"/>
      <c r="B43" s="60"/>
      <c r="C43" s="60"/>
      <c r="D43" s="32" t="s">
        <v>218</v>
      </c>
      <c r="E43" s="38" t="s">
        <v>319</v>
      </c>
      <c r="F43" s="61"/>
      <c r="G43" s="61"/>
      <c r="H43" s="61"/>
      <c r="I43" s="61"/>
      <c r="J43" s="59"/>
      <c r="K43" s="35" t="s">
        <v>72</v>
      </c>
      <c r="L43" s="35" t="s">
        <v>305</v>
      </c>
      <c r="M43" s="73">
        <v>41456</v>
      </c>
      <c r="N43" s="35">
        <v>41456</v>
      </c>
      <c r="O43" s="36">
        <f>6960*6</f>
        <v>41760</v>
      </c>
      <c r="P43" s="62"/>
      <c r="Q43" s="62"/>
      <c r="R43" s="37" t="s">
        <v>74</v>
      </c>
      <c r="S43" s="37" t="s">
        <v>315</v>
      </c>
      <c r="T43" s="45">
        <v>41639</v>
      </c>
      <c r="U43" s="38" t="s">
        <v>309</v>
      </c>
      <c r="V43" s="38" t="s">
        <v>310</v>
      </c>
      <c r="W43" s="34" t="s">
        <v>311</v>
      </c>
      <c r="X43" s="61"/>
      <c r="Y43" s="59"/>
      <c r="Z43" s="54"/>
    </row>
    <row r="44" spans="1:26" s="39" customFormat="1" ht="38.25">
      <c r="A44" s="31"/>
      <c r="B44" s="31"/>
      <c r="C44" s="31"/>
      <c r="D44" s="32" t="s">
        <v>218</v>
      </c>
      <c r="E44" s="38" t="s">
        <v>320</v>
      </c>
      <c r="F44" s="34"/>
      <c r="G44" s="34"/>
      <c r="H44" s="34"/>
      <c r="I44" s="34"/>
      <c r="J44" s="35"/>
      <c r="K44" s="35" t="s">
        <v>72</v>
      </c>
      <c r="L44" s="35" t="s">
        <v>306</v>
      </c>
      <c r="M44" s="73">
        <v>41456</v>
      </c>
      <c r="N44" s="35">
        <v>41456</v>
      </c>
      <c r="O44" s="36">
        <f>6960*12</f>
        <v>83520</v>
      </c>
      <c r="P44" s="36"/>
      <c r="Q44" s="36"/>
      <c r="R44" s="37" t="s">
        <v>74</v>
      </c>
      <c r="S44" s="37" t="s">
        <v>315</v>
      </c>
      <c r="T44" s="45">
        <v>41639</v>
      </c>
      <c r="U44" s="38" t="s">
        <v>312</v>
      </c>
      <c r="V44" s="38" t="s">
        <v>313</v>
      </c>
      <c r="W44" s="37" t="s">
        <v>314</v>
      </c>
      <c r="X44" s="34"/>
      <c r="Y44" s="35"/>
      <c r="Z44" s="51"/>
    </row>
    <row r="45" spans="1:26" s="147" customFormat="1" ht="38.25">
      <c r="A45" s="146"/>
      <c r="B45" s="146"/>
      <c r="C45" s="146"/>
      <c r="D45" s="32" t="s">
        <v>218</v>
      </c>
      <c r="E45" s="38" t="s">
        <v>321</v>
      </c>
      <c r="F45" s="37"/>
      <c r="G45" s="37"/>
      <c r="H45" s="34"/>
      <c r="I45" s="37"/>
      <c r="J45" s="40"/>
      <c r="K45" s="35" t="s">
        <v>72</v>
      </c>
      <c r="L45" s="35" t="s">
        <v>307</v>
      </c>
      <c r="M45" s="73">
        <v>41456</v>
      </c>
      <c r="N45" s="35">
        <v>41456</v>
      </c>
      <c r="O45" s="36">
        <f>6960*4</f>
        <v>27840</v>
      </c>
      <c r="P45" s="36"/>
      <c r="Q45" s="36"/>
      <c r="R45" s="37" t="s">
        <v>74</v>
      </c>
      <c r="S45" s="37" t="s">
        <v>315</v>
      </c>
      <c r="T45" s="45">
        <v>41639</v>
      </c>
      <c r="U45" s="38" t="s">
        <v>316</v>
      </c>
      <c r="V45" s="38" t="s">
        <v>317</v>
      </c>
      <c r="W45" s="37" t="s">
        <v>318</v>
      </c>
      <c r="X45" s="37"/>
      <c r="Y45" s="35"/>
      <c r="Z45" s="51"/>
    </row>
    <row r="46" spans="1:26" s="39" customFormat="1" ht="38.25">
      <c r="A46" s="31"/>
      <c r="B46" s="31"/>
      <c r="C46" s="31"/>
      <c r="D46" s="32" t="s">
        <v>218</v>
      </c>
      <c r="E46" s="38" t="s">
        <v>322</v>
      </c>
      <c r="F46" s="37"/>
      <c r="G46" s="37"/>
      <c r="H46" s="34"/>
      <c r="I46" s="37"/>
      <c r="J46" s="40"/>
      <c r="K46" s="35" t="s">
        <v>72</v>
      </c>
      <c r="L46" s="35" t="s">
        <v>308</v>
      </c>
      <c r="M46" s="73">
        <v>41456</v>
      </c>
      <c r="N46" s="35">
        <v>41456</v>
      </c>
      <c r="O46" s="36">
        <f>6960*8</f>
        <v>55680</v>
      </c>
      <c r="P46" s="36"/>
      <c r="Q46" s="36"/>
      <c r="R46" s="37" t="s">
        <v>74</v>
      </c>
      <c r="S46" s="37" t="s">
        <v>315</v>
      </c>
      <c r="T46" s="45">
        <v>41639</v>
      </c>
      <c r="U46" s="44" t="s">
        <v>323</v>
      </c>
      <c r="V46" s="44" t="s">
        <v>324</v>
      </c>
      <c r="W46" s="41" t="s">
        <v>325</v>
      </c>
      <c r="X46" s="37"/>
      <c r="Y46" s="35"/>
      <c r="Z46" s="51"/>
    </row>
    <row r="47" spans="1:26" s="39" customFormat="1" ht="51">
      <c r="A47" s="31"/>
      <c r="B47" s="31"/>
      <c r="C47" s="31"/>
      <c r="D47" s="32" t="s">
        <v>218</v>
      </c>
      <c r="E47" s="89" t="s">
        <v>341</v>
      </c>
      <c r="F47" s="37"/>
      <c r="G47" s="37"/>
      <c r="H47" s="34"/>
      <c r="I47" s="37"/>
      <c r="J47" s="40"/>
      <c r="K47" s="35" t="s">
        <v>72</v>
      </c>
      <c r="L47" s="35" t="s">
        <v>326</v>
      </c>
      <c r="M47" s="73">
        <v>41456</v>
      </c>
      <c r="N47" s="35">
        <v>41456</v>
      </c>
      <c r="O47" s="36">
        <f>12600*6</f>
        <v>75600</v>
      </c>
      <c r="P47" s="36"/>
      <c r="Q47" s="36"/>
      <c r="R47" s="37" t="s">
        <v>74</v>
      </c>
      <c r="S47" s="37" t="s">
        <v>43</v>
      </c>
      <c r="T47" s="45">
        <v>41639</v>
      </c>
      <c r="U47" s="38" t="s">
        <v>342</v>
      </c>
      <c r="V47" s="38" t="s">
        <v>343</v>
      </c>
      <c r="W47" s="41" t="s">
        <v>344</v>
      </c>
      <c r="X47" s="37"/>
      <c r="Y47" s="35"/>
      <c r="Z47" s="51"/>
    </row>
    <row r="48" spans="1:26" s="39" customFormat="1" ht="51">
      <c r="A48" s="31"/>
      <c r="B48" s="31"/>
      <c r="C48" s="31"/>
      <c r="D48" s="32" t="s">
        <v>218</v>
      </c>
      <c r="E48" s="89" t="s">
        <v>341</v>
      </c>
      <c r="F48" s="37"/>
      <c r="G48" s="37"/>
      <c r="H48" s="34"/>
      <c r="I48" s="37"/>
      <c r="J48" s="40"/>
      <c r="K48" s="35" t="s">
        <v>72</v>
      </c>
      <c r="L48" s="35" t="s">
        <v>327</v>
      </c>
      <c r="M48" s="73">
        <v>41456</v>
      </c>
      <c r="N48" s="35">
        <v>41456</v>
      </c>
      <c r="O48" s="36">
        <f>12600*6</f>
        <v>75600</v>
      </c>
      <c r="P48" s="36"/>
      <c r="Q48" s="36"/>
      <c r="R48" s="37" t="s">
        <v>74</v>
      </c>
      <c r="S48" s="37" t="s">
        <v>43</v>
      </c>
      <c r="T48" s="45">
        <v>41639</v>
      </c>
      <c r="U48" s="38" t="s">
        <v>345</v>
      </c>
      <c r="V48" s="38" t="s">
        <v>346</v>
      </c>
      <c r="W48" s="41" t="s">
        <v>347</v>
      </c>
      <c r="X48" s="37"/>
      <c r="Y48" s="35"/>
      <c r="Z48" s="51"/>
    </row>
    <row r="49" spans="1:26" s="39" customFormat="1" ht="51">
      <c r="A49" s="31"/>
      <c r="B49" s="31"/>
      <c r="C49" s="31"/>
      <c r="D49" s="32" t="s">
        <v>218</v>
      </c>
      <c r="E49" s="89" t="s">
        <v>341</v>
      </c>
      <c r="F49" s="34"/>
      <c r="G49" s="34"/>
      <c r="H49" s="34"/>
      <c r="I49" s="34"/>
      <c r="J49" s="35"/>
      <c r="K49" s="35" t="s">
        <v>72</v>
      </c>
      <c r="L49" s="35" t="s">
        <v>328</v>
      </c>
      <c r="M49" s="73">
        <v>41456</v>
      </c>
      <c r="N49" s="35">
        <v>41456</v>
      </c>
      <c r="O49" s="36">
        <f aca="true" t="shared" si="0" ref="O49:O63">12600*6</f>
        <v>75600</v>
      </c>
      <c r="P49" s="36"/>
      <c r="Q49" s="36"/>
      <c r="R49" s="37" t="s">
        <v>74</v>
      </c>
      <c r="S49" s="37" t="s">
        <v>43</v>
      </c>
      <c r="T49" s="45">
        <v>41639</v>
      </c>
      <c r="U49" s="38" t="s">
        <v>348</v>
      </c>
      <c r="V49" s="38" t="s">
        <v>349</v>
      </c>
      <c r="W49" s="41" t="s">
        <v>350</v>
      </c>
      <c r="X49" s="34"/>
      <c r="Y49" s="35"/>
      <c r="Z49" s="51"/>
    </row>
    <row r="50" spans="1:26" s="39" customFormat="1" ht="51">
      <c r="A50" s="31"/>
      <c r="B50" s="31"/>
      <c r="C50" s="31"/>
      <c r="D50" s="32" t="s">
        <v>218</v>
      </c>
      <c r="E50" s="89" t="s">
        <v>352</v>
      </c>
      <c r="F50" s="37"/>
      <c r="G50" s="37"/>
      <c r="H50" s="34"/>
      <c r="I50" s="37"/>
      <c r="J50" s="40"/>
      <c r="K50" s="40" t="s">
        <v>351</v>
      </c>
      <c r="L50" s="35" t="s">
        <v>329</v>
      </c>
      <c r="M50" s="73">
        <v>41456</v>
      </c>
      <c r="N50" s="35">
        <v>41456</v>
      </c>
      <c r="O50" s="36">
        <f t="shared" si="0"/>
        <v>75600</v>
      </c>
      <c r="P50" s="42"/>
      <c r="Q50" s="42"/>
      <c r="R50" s="37" t="s">
        <v>74</v>
      </c>
      <c r="S50" s="37" t="s">
        <v>43</v>
      </c>
      <c r="T50" s="45">
        <v>41639</v>
      </c>
      <c r="U50" s="44" t="s">
        <v>353</v>
      </c>
      <c r="V50" s="44" t="s">
        <v>434</v>
      </c>
      <c r="W50" s="41" t="s">
        <v>354</v>
      </c>
      <c r="X50" s="37"/>
      <c r="Y50" s="40"/>
      <c r="Z50" s="55"/>
    </row>
    <row r="51" spans="1:26" s="39" customFormat="1" ht="51">
      <c r="A51" s="31"/>
      <c r="B51" s="31"/>
      <c r="C51" s="31"/>
      <c r="D51" s="32" t="s">
        <v>218</v>
      </c>
      <c r="E51" s="89" t="s">
        <v>352</v>
      </c>
      <c r="F51" s="37"/>
      <c r="G51" s="37"/>
      <c r="H51" s="34"/>
      <c r="I51" s="37"/>
      <c r="J51" s="40"/>
      <c r="K51" s="40" t="s">
        <v>351</v>
      </c>
      <c r="L51" s="35" t="s">
        <v>330</v>
      </c>
      <c r="M51" s="73">
        <v>41456</v>
      </c>
      <c r="N51" s="35">
        <v>41456</v>
      </c>
      <c r="O51" s="36">
        <f t="shared" si="0"/>
        <v>75600</v>
      </c>
      <c r="P51" s="42"/>
      <c r="Q51" s="42"/>
      <c r="R51" s="37" t="s">
        <v>74</v>
      </c>
      <c r="S51" s="37" t="s">
        <v>43</v>
      </c>
      <c r="T51" s="45">
        <v>41639</v>
      </c>
      <c r="U51" s="38" t="s">
        <v>65</v>
      </c>
      <c r="V51" s="38" t="s">
        <v>69</v>
      </c>
      <c r="W51" s="41" t="s">
        <v>68</v>
      </c>
      <c r="X51" s="37"/>
      <c r="Y51" s="64"/>
      <c r="Z51" s="55"/>
    </row>
    <row r="52" spans="1:26" s="39" customFormat="1" ht="51">
      <c r="A52" s="31"/>
      <c r="B52" s="31"/>
      <c r="C52" s="31"/>
      <c r="D52" s="32" t="s">
        <v>218</v>
      </c>
      <c r="E52" s="89" t="s">
        <v>352</v>
      </c>
      <c r="F52" s="34"/>
      <c r="G52" s="34"/>
      <c r="H52" s="34"/>
      <c r="I52" s="34"/>
      <c r="J52" s="35"/>
      <c r="K52" s="40" t="s">
        <v>351</v>
      </c>
      <c r="L52" s="35" t="s">
        <v>331</v>
      </c>
      <c r="M52" s="73">
        <v>41456</v>
      </c>
      <c r="N52" s="35">
        <v>41456</v>
      </c>
      <c r="O52" s="36">
        <f t="shared" si="0"/>
        <v>75600</v>
      </c>
      <c r="P52" s="36"/>
      <c r="Q52" s="36"/>
      <c r="R52" s="37" t="s">
        <v>74</v>
      </c>
      <c r="S52" s="37" t="s">
        <v>43</v>
      </c>
      <c r="T52" s="45">
        <v>41639</v>
      </c>
      <c r="U52" s="44" t="s">
        <v>56</v>
      </c>
      <c r="V52" s="44" t="s">
        <v>57</v>
      </c>
      <c r="W52" s="41" t="s">
        <v>58</v>
      </c>
      <c r="X52" s="34"/>
      <c r="Y52" s="35"/>
      <c r="Z52" s="55"/>
    </row>
    <row r="53" spans="1:26" s="39" customFormat="1" ht="51">
      <c r="A53" s="31"/>
      <c r="B53" s="31"/>
      <c r="C53" s="31"/>
      <c r="D53" s="32" t="s">
        <v>218</v>
      </c>
      <c r="E53" s="33" t="s">
        <v>355</v>
      </c>
      <c r="F53" s="34"/>
      <c r="G53" s="34"/>
      <c r="H53" s="34"/>
      <c r="I53" s="34"/>
      <c r="J53" s="35"/>
      <c r="K53" s="40" t="s">
        <v>351</v>
      </c>
      <c r="L53" s="35" t="s">
        <v>332</v>
      </c>
      <c r="M53" s="73">
        <v>41456</v>
      </c>
      <c r="N53" s="35">
        <v>41456</v>
      </c>
      <c r="O53" s="36">
        <f t="shared" si="0"/>
        <v>75600</v>
      </c>
      <c r="P53" s="36"/>
      <c r="Q53" s="36"/>
      <c r="R53" s="37" t="s">
        <v>74</v>
      </c>
      <c r="S53" s="37" t="s">
        <v>43</v>
      </c>
      <c r="T53" s="45">
        <v>41639</v>
      </c>
      <c r="U53" s="38" t="s">
        <v>356</v>
      </c>
      <c r="V53" s="38" t="s">
        <v>357</v>
      </c>
      <c r="W53" s="41" t="s">
        <v>358</v>
      </c>
      <c r="X53" s="34"/>
      <c r="Y53" s="65"/>
      <c r="Z53" s="55"/>
    </row>
    <row r="54" spans="1:26" s="39" customFormat="1" ht="51">
      <c r="A54" s="31"/>
      <c r="B54" s="31"/>
      <c r="C54" s="31"/>
      <c r="D54" s="32" t="s">
        <v>218</v>
      </c>
      <c r="E54" s="33" t="s">
        <v>355</v>
      </c>
      <c r="F54" s="37"/>
      <c r="G54" s="37"/>
      <c r="H54" s="34"/>
      <c r="I54" s="37"/>
      <c r="J54" s="40"/>
      <c r="K54" s="40" t="s">
        <v>351</v>
      </c>
      <c r="L54" s="35" t="s">
        <v>333</v>
      </c>
      <c r="M54" s="73">
        <v>41456</v>
      </c>
      <c r="N54" s="35">
        <v>41456</v>
      </c>
      <c r="O54" s="36">
        <f t="shared" si="0"/>
        <v>75600</v>
      </c>
      <c r="P54" s="42"/>
      <c r="Q54" s="117" t="s">
        <v>544</v>
      </c>
      <c r="R54" s="37" t="s">
        <v>74</v>
      </c>
      <c r="S54" s="37" t="s">
        <v>43</v>
      </c>
      <c r="T54" s="45">
        <v>41639</v>
      </c>
      <c r="U54" s="44" t="s">
        <v>359</v>
      </c>
      <c r="V54" s="44" t="s">
        <v>360</v>
      </c>
      <c r="W54" s="41" t="s">
        <v>361</v>
      </c>
      <c r="X54" s="37"/>
      <c r="Y54" s="40"/>
      <c r="Z54" s="55"/>
    </row>
    <row r="55" spans="1:26" s="39" customFormat="1" ht="51">
      <c r="A55" s="31"/>
      <c r="B55" s="31"/>
      <c r="C55" s="31"/>
      <c r="D55" s="32" t="s">
        <v>218</v>
      </c>
      <c r="E55" s="89" t="s">
        <v>367</v>
      </c>
      <c r="F55" s="37"/>
      <c r="G55" s="37"/>
      <c r="H55" s="37"/>
      <c r="I55" s="37"/>
      <c r="J55" s="40"/>
      <c r="K55" s="40" t="s">
        <v>362</v>
      </c>
      <c r="L55" s="35" t="s">
        <v>334</v>
      </c>
      <c r="M55" s="73">
        <v>41456</v>
      </c>
      <c r="N55" s="35">
        <v>41456</v>
      </c>
      <c r="O55" s="36">
        <f t="shared" si="0"/>
        <v>75600</v>
      </c>
      <c r="P55" s="42"/>
      <c r="Q55" s="42"/>
      <c r="R55" s="37" t="s">
        <v>74</v>
      </c>
      <c r="S55" s="37" t="s">
        <v>43</v>
      </c>
      <c r="T55" s="45">
        <v>41639</v>
      </c>
      <c r="U55" s="44" t="s">
        <v>366</v>
      </c>
      <c r="V55" s="38" t="s">
        <v>368</v>
      </c>
      <c r="W55" s="34" t="s">
        <v>369</v>
      </c>
      <c r="X55" s="37"/>
      <c r="Y55" s="40"/>
      <c r="Z55" s="55"/>
    </row>
    <row r="56" spans="1:26" s="39" customFormat="1" ht="51">
      <c r="A56" s="31"/>
      <c r="B56" s="31"/>
      <c r="C56" s="31"/>
      <c r="D56" s="32" t="s">
        <v>218</v>
      </c>
      <c r="E56" s="38" t="s">
        <v>371</v>
      </c>
      <c r="F56" s="37"/>
      <c r="G56" s="37"/>
      <c r="H56" s="37"/>
      <c r="I56" s="37"/>
      <c r="J56" s="40"/>
      <c r="K56" s="40" t="s">
        <v>363</v>
      </c>
      <c r="L56" s="35" t="s">
        <v>335</v>
      </c>
      <c r="M56" s="73">
        <v>41456</v>
      </c>
      <c r="N56" s="35">
        <v>41456</v>
      </c>
      <c r="O56" s="36">
        <f t="shared" si="0"/>
        <v>75600</v>
      </c>
      <c r="P56" s="42"/>
      <c r="Q56" s="42"/>
      <c r="R56" s="37" t="s">
        <v>74</v>
      </c>
      <c r="S56" s="37" t="s">
        <v>43</v>
      </c>
      <c r="T56" s="45">
        <v>41639</v>
      </c>
      <c r="U56" s="44" t="s">
        <v>370</v>
      </c>
      <c r="V56" s="44" t="s">
        <v>372</v>
      </c>
      <c r="W56" s="41" t="s">
        <v>373</v>
      </c>
      <c r="X56" s="37"/>
      <c r="Y56" s="40"/>
      <c r="Z56" s="55"/>
    </row>
    <row r="57" spans="1:26" s="39" customFormat="1" ht="38.25">
      <c r="A57" s="31"/>
      <c r="B57" s="31"/>
      <c r="C57" s="31"/>
      <c r="D57" s="32" t="s">
        <v>218</v>
      </c>
      <c r="E57" s="38" t="s">
        <v>375</v>
      </c>
      <c r="F57" s="37"/>
      <c r="G57" s="37"/>
      <c r="H57" s="37"/>
      <c r="I57" s="37"/>
      <c r="J57" s="40"/>
      <c r="K57" s="40" t="s">
        <v>364</v>
      </c>
      <c r="L57" s="35" t="s">
        <v>336</v>
      </c>
      <c r="M57" s="73">
        <v>41456</v>
      </c>
      <c r="N57" s="35">
        <v>41456</v>
      </c>
      <c r="O57" s="36">
        <f t="shared" si="0"/>
        <v>75600</v>
      </c>
      <c r="P57" s="42"/>
      <c r="Q57" s="42"/>
      <c r="R57" s="37" t="s">
        <v>74</v>
      </c>
      <c r="S57" s="37" t="s">
        <v>43</v>
      </c>
      <c r="T57" s="45">
        <v>41639</v>
      </c>
      <c r="U57" s="44" t="s">
        <v>374</v>
      </c>
      <c r="V57" s="44" t="s">
        <v>376</v>
      </c>
      <c r="W57" s="41" t="s">
        <v>377</v>
      </c>
      <c r="X57" s="37"/>
      <c r="Y57" s="40"/>
      <c r="Z57" s="55"/>
    </row>
    <row r="58" spans="1:26" s="39" customFormat="1" ht="51">
      <c r="A58" s="31"/>
      <c r="B58" s="31"/>
      <c r="C58" s="31"/>
      <c r="D58" s="32" t="s">
        <v>218</v>
      </c>
      <c r="E58" s="90" t="s">
        <v>379</v>
      </c>
      <c r="F58" s="34"/>
      <c r="G58" s="34"/>
      <c r="H58" s="34"/>
      <c r="I58" s="34"/>
      <c r="J58" s="35"/>
      <c r="K58" s="35" t="s">
        <v>365</v>
      </c>
      <c r="L58" s="35" t="s">
        <v>337</v>
      </c>
      <c r="M58" s="73">
        <v>41456</v>
      </c>
      <c r="N58" s="35">
        <v>41456</v>
      </c>
      <c r="O58" s="36">
        <f t="shared" si="0"/>
        <v>75600</v>
      </c>
      <c r="P58" s="36"/>
      <c r="Q58" s="36"/>
      <c r="R58" s="37" t="s">
        <v>74</v>
      </c>
      <c r="S58" s="37" t="s">
        <v>43</v>
      </c>
      <c r="T58" s="45">
        <v>41639</v>
      </c>
      <c r="U58" s="38" t="s">
        <v>378</v>
      </c>
      <c r="V58" s="38" t="s">
        <v>380</v>
      </c>
      <c r="W58" s="41" t="s">
        <v>381</v>
      </c>
      <c r="X58" s="34"/>
      <c r="Y58" s="35"/>
      <c r="Z58" s="55"/>
    </row>
    <row r="59" spans="1:26" s="39" customFormat="1" ht="51">
      <c r="A59" s="31"/>
      <c r="B59" s="31"/>
      <c r="C59" s="31"/>
      <c r="D59" s="32" t="s">
        <v>218</v>
      </c>
      <c r="E59" s="33" t="s">
        <v>383</v>
      </c>
      <c r="F59" s="34"/>
      <c r="G59" s="34"/>
      <c r="H59" s="34"/>
      <c r="I59" s="34"/>
      <c r="J59" s="35"/>
      <c r="K59" s="35" t="s">
        <v>365</v>
      </c>
      <c r="L59" s="35" t="s">
        <v>338</v>
      </c>
      <c r="M59" s="73">
        <v>41456</v>
      </c>
      <c r="N59" s="35">
        <v>41456</v>
      </c>
      <c r="O59" s="36">
        <f t="shared" si="0"/>
        <v>75600</v>
      </c>
      <c r="P59" s="36"/>
      <c r="Q59" s="36"/>
      <c r="R59" s="37" t="s">
        <v>74</v>
      </c>
      <c r="S59" s="37" t="s">
        <v>43</v>
      </c>
      <c r="T59" s="45">
        <v>41639</v>
      </c>
      <c r="U59" s="38" t="s">
        <v>382</v>
      </c>
      <c r="V59" s="38" t="s">
        <v>384</v>
      </c>
      <c r="W59" s="41" t="s">
        <v>385</v>
      </c>
      <c r="X59" s="34"/>
      <c r="Y59" s="35"/>
      <c r="Z59" s="55"/>
    </row>
    <row r="60" spans="1:26" s="39" customFormat="1" ht="51">
      <c r="A60" s="31"/>
      <c r="B60" s="31"/>
      <c r="C60" s="31"/>
      <c r="D60" s="32" t="s">
        <v>218</v>
      </c>
      <c r="E60" s="33" t="s">
        <v>383</v>
      </c>
      <c r="F60" s="37"/>
      <c r="G60" s="37"/>
      <c r="H60" s="37"/>
      <c r="I60" s="37"/>
      <c r="J60" s="40"/>
      <c r="K60" s="35" t="s">
        <v>365</v>
      </c>
      <c r="L60" s="35" t="s">
        <v>339</v>
      </c>
      <c r="M60" s="73">
        <v>41456</v>
      </c>
      <c r="N60" s="35">
        <v>41456</v>
      </c>
      <c r="O60" s="36">
        <f t="shared" si="0"/>
        <v>75600</v>
      </c>
      <c r="P60" s="42"/>
      <c r="Q60" s="42"/>
      <c r="R60" s="37" t="s">
        <v>74</v>
      </c>
      <c r="S60" s="37" t="s">
        <v>43</v>
      </c>
      <c r="T60" s="45">
        <v>41639</v>
      </c>
      <c r="U60" s="44" t="s">
        <v>386</v>
      </c>
      <c r="V60" s="44" t="s">
        <v>387</v>
      </c>
      <c r="W60" s="41" t="s">
        <v>388</v>
      </c>
      <c r="X60" s="37"/>
      <c r="Y60" s="40"/>
      <c r="Z60" s="55"/>
    </row>
    <row r="61" spans="1:26" s="39" customFormat="1" ht="51">
      <c r="A61" s="31"/>
      <c r="B61" s="31"/>
      <c r="C61" s="31"/>
      <c r="D61" s="32" t="s">
        <v>218</v>
      </c>
      <c r="E61" s="57" t="s">
        <v>392</v>
      </c>
      <c r="F61" s="37"/>
      <c r="G61" s="37"/>
      <c r="H61" s="37"/>
      <c r="I61" s="37"/>
      <c r="J61" s="40"/>
      <c r="K61" s="40" t="s">
        <v>389</v>
      </c>
      <c r="L61" s="35" t="s">
        <v>340</v>
      </c>
      <c r="M61" s="73">
        <v>41456</v>
      </c>
      <c r="N61" s="35">
        <v>41456</v>
      </c>
      <c r="O61" s="36">
        <f t="shared" si="0"/>
        <v>75600</v>
      </c>
      <c r="P61" s="42"/>
      <c r="Q61" s="42"/>
      <c r="R61" s="37" t="s">
        <v>74</v>
      </c>
      <c r="S61" s="37" t="s">
        <v>43</v>
      </c>
      <c r="T61" s="45">
        <v>41639</v>
      </c>
      <c r="U61" s="44" t="s">
        <v>393</v>
      </c>
      <c r="V61" s="44" t="s">
        <v>451</v>
      </c>
      <c r="W61" s="41" t="s">
        <v>452</v>
      </c>
      <c r="X61" s="37"/>
      <c r="Y61" s="40"/>
      <c r="Z61" s="55"/>
    </row>
    <row r="62" spans="1:26" s="39" customFormat="1" ht="51">
      <c r="A62" s="31"/>
      <c r="B62" s="31"/>
      <c r="C62" s="31"/>
      <c r="D62" s="32" t="s">
        <v>218</v>
      </c>
      <c r="E62" s="57" t="s">
        <v>392</v>
      </c>
      <c r="F62" s="34"/>
      <c r="G62" s="34"/>
      <c r="H62" s="34"/>
      <c r="I62" s="34"/>
      <c r="J62" s="35"/>
      <c r="K62" s="40" t="s">
        <v>389</v>
      </c>
      <c r="L62" s="35" t="s">
        <v>390</v>
      </c>
      <c r="M62" s="73">
        <v>41456</v>
      </c>
      <c r="N62" s="35">
        <v>41456</v>
      </c>
      <c r="O62" s="36">
        <f t="shared" si="0"/>
        <v>75600</v>
      </c>
      <c r="P62" s="36"/>
      <c r="Q62" s="36"/>
      <c r="R62" s="37" t="s">
        <v>74</v>
      </c>
      <c r="S62" s="37" t="s">
        <v>43</v>
      </c>
      <c r="T62" s="45">
        <v>41639</v>
      </c>
      <c r="U62" s="38" t="s">
        <v>394</v>
      </c>
      <c r="V62" s="38" t="s">
        <v>395</v>
      </c>
      <c r="W62" s="41" t="s">
        <v>396</v>
      </c>
      <c r="X62" s="34"/>
      <c r="Y62" s="35"/>
      <c r="Z62" s="55"/>
    </row>
    <row r="63" spans="1:26" s="39" customFormat="1" ht="51">
      <c r="A63" s="31"/>
      <c r="B63" s="31"/>
      <c r="C63" s="31"/>
      <c r="D63" s="32" t="s">
        <v>218</v>
      </c>
      <c r="E63" s="57" t="s">
        <v>392</v>
      </c>
      <c r="F63" s="37"/>
      <c r="G63" s="37"/>
      <c r="H63" s="37"/>
      <c r="I63" s="37"/>
      <c r="J63" s="40"/>
      <c r="K63" s="40" t="s">
        <v>389</v>
      </c>
      <c r="L63" s="35" t="s">
        <v>391</v>
      </c>
      <c r="M63" s="73">
        <v>41456</v>
      </c>
      <c r="N63" s="35">
        <v>41456</v>
      </c>
      <c r="O63" s="36">
        <f t="shared" si="0"/>
        <v>75600</v>
      </c>
      <c r="P63" s="42"/>
      <c r="Q63" s="42"/>
      <c r="R63" s="37" t="s">
        <v>74</v>
      </c>
      <c r="S63" s="37" t="s">
        <v>43</v>
      </c>
      <c r="T63" s="45">
        <v>41639</v>
      </c>
      <c r="U63" s="38" t="s">
        <v>397</v>
      </c>
      <c r="V63" s="44" t="s">
        <v>398</v>
      </c>
      <c r="W63" s="41" t="s">
        <v>399</v>
      </c>
      <c r="X63" s="37"/>
      <c r="Y63" s="40"/>
      <c r="Z63" s="55"/>
    </row>
    <row r="64" spans="1:26" s="39" customFormat="1" ht="51">
      <c r="A64" s="31"/>
      <c r="B64" s="31"/>
      <c r="C64" s="31"/>
      <c r="D64" s="32" t="s">
        <v>218</v>
      </c>
      <c r="E64" s="57" t="s">
        <v>419</v>
      </c>
      <c r="F64" s="37"/>
      <c r="G64" s="37"/>
      <c r="H64" s="37"/>
      <c r="I64" s="37"/>
      <c r="J64" s="40"/>
      <c r="K64" s="40" t="s">
        <v>400</v>
      </c>
      <c r="L64" s="35" t="s">
        <v>401</v>
      </c>
      <c r="M64" s="73">
        <v>41456</v>
      </c>
      <c r="N64" s="35">
        <v>41456</v>
      </c>
      <c r="O64" s="36">
        <f>11600*6</f>
        <v>69600</v>
      </c>
      <c r="P64" s="42"/>
      <c r="Q64" s="42"/>
      <c r="R64" s="37" t="s">
        <v>74</v>
      </c>
      <c r="S64" s="37" t="s">
        <v>43</v>
      </c>
      <c r="T64" s="45">
        <v>41639</v>
      </c>
      <c r="U64" s="44" t="s">
        <v>407</v>
      </c>
      <c r="V64" s="44" t="s">
        <v>441</v>
      </c>
      <c r="W64" s="41" t="s">
        <v>440</v>
      </c>
      <c r="X64" s="37"/>
      <c r="Y64" s="40"/>
      <c r="Z64" s="55"/>
    </row>
    <row r="65" spans="1:26" s="39" customFormat="1" ht="51">
      <c r="A65" s="31"/>
      <c r="B65" s="31"/>
      <c r="C65" s="31"/>
      <c r="D65" s="32" t="s">
        <v>218</v>
      </c>
      <c r="E65" s="57" t="s">
        <v>419</v>
      </c>
      <c r="F65" s="37"/>
      <c r="G65" s="37"/>
      <c r="H65" s="37"/>
      <c r="I65" s="37"/>
      <c r="J65" s="40"/>
      <c r="K65" s="40" t="s">
        <v>400</v>
      </c>
      <c r="L65" s="35" t="s">
        <v>402</v>
      </c>
      <c r="M65" s="73">
        <v>41456</v>
      </c>
      <c r="N65" s="35">
        <v>41456</v>
      </c>
      <c r="O65" s="36">
        <f aca="true" t="shared" si="1" ref="O65:O72">11600*6</f>
        <v>69600</v>
      </c>
      <c r="P65" s="42"/>
      <c r="Q65" s="42"/>
      <c r="R65" s="37" t="s">
        <v>74</v>
      </c>
      <c r="S65" s="37" t="s">
        <v>43</v>
      </c>
      <c r="T65" s="45">
        <v>41639</v>
      </c>
      <c r="U65" s="44" t="s">
        <v>404</v>
      </c>
      <c r="V65" s="44" t="s">
        <v>405</v>
      </c>
      <c r="W65" s="41" t="s">
        <v>420</v>
      </c>
      <c r="X65" s="37"/>
      <c r="Y65" s="40"/>
      <c r="Z65" s="55"/>
    </row>
    <row r="66" spans="1:26" s="39" customFormat="1" ht="51">
      <c r="A66" s="31"/>
      <c r="B66" s="31"/>
      <c r="C66" s="31"/>
      <c r="D66" s="32" t="s">
        <v>218</v>
      </c>
      <c r="E66" s="57" t="s">
        <v>419</v>
      </c>
      <c r="F66" s="37"/>
      <c r="G66" s="37"/>
      <c r="H66" s="37"/>
      <c r="I66" s="37"/>
      <c r="J66" s="40"/>
      <c r="K66" s="40" t="s">
        <v>400</v>
      </c>
      <c r="L66" s="35" t="s">
        <v>403</v>
      </c>
      <c r="M66" s="73">
        <v>41456</v>
      </c>
      <c r="N66" s="35">
        <v>41456</v>
      </c>
      <c r="O66" s="36">
        <f t="shared" si="1"/>
        <v>69600</v>
      </c>
      <c r="P66" s="42"/>
      <c r="Q66" s="42"/>
      <c r="R66" s="37" t="s">
        <v>74</v>
      </c>
      <c r="S66" s="37" t="s">
        <v>43</v>
      </c>
      <c r="T66" s="45">
        <v>41639</v>
      </c>
      <c r="U66" s="44" t="s">
        <v>406</v>
      </c>
      <c r="V66" s="44" t="s">
        <v>444</v>
      </c>
      <c r="W66" s="41" t="s">
        <v>445</v>
      </c>
      <c r="X66" s="37"/>
      <c r="Y66" s="40"/>
      <c r="Z66" s="55"/>
    </row>
    <row r="67" spans="1:26" s="63" customFormat="1" ht="63.75" hidden="1">
      <c r="A67" s="60"/>
      <c r="B67" s="60"/>
      <c r="C67" s="60"/>
      <c r="D67" s="112" t="s">
        <v>218</v>
      </c>
      <c r="E67" s="113" t="s">
        <v>503</v>
      </c>
      <c r="F67" s="114"/>
      <c r="G67" s="114"/>
      <c r="H67" s="114"/>
      <c r="I67" s="114"/>
      <c r="J67" s="64"/>
      <c r="K67" s="64" t="s">
        <v>72</v>
      </c>
      <c r="L67" s="59" t="s">
        <v>413</v>
      </c>
      <c r="M67" s="115">
        <v>41456</v>
      </c>
      <c r="N67" s="59">
        <v>41456</v>
      </c>
      <c r="O67" s="62">
        <f t="shared" si="1"/>
        <v>69600</v>
      </c>
      <c r="P67" s="62"/>
      <c r="Q67" s="62"/>
      <c r="R67" s="114" t="s">
        <v>74</v>
      </c>
      <c r="S67" s="114" t="s">
        <v>43</v>
      </c>
      <c r="T67" s="116">
        <v>41639</v>
      </c>
      <c r="U67" s="91" t="s">
        <v>408</v>
      </c>
      <c r="V67" s="91" t="s">
        <v>504</v>
      </c>
      <c r="W67" s="114" t="s">
        <v>505</v>
      </c>
      <c r="X67" s="114"/>
      <c r="Y67" s="64"/>
      <c r="Z67" s="54" t="s">
        <v>513</v>
      </c>
    </row>
    <row r="68" spans="1:26" s="63" customFormat="1" ht="63.75" hidden="1">
      <c r="A68" s="60"/>
      <c r="B68" s="60"/>
      <c r="C68" s="60"/>
      <c r="D68" s="112" t="s">
        <v>218</v>
      </c>
      <c r="E68" s="113" t="s">
        <v>496</v>
      </c>
      <c r="F68" s="114"/>
      <c r="G68" s="114"/>
      <c r="H68" s="114"/>
      <c r="I68" s="114"/>
      <c r="J68" s="64"/>
      <c r="K68" s="64" t="s">
        <v>72</v>
      </c>
      <c r="L68" s="59" t="s">
        <v>414</v>
      </c>
      <c r="M68" s="115">
        <v>41456</v>
      </c>
      <c r="N68" s="59">
        <v>41456</v>
      </c>
      <c r="O68" s="62">
        <f>9500*6</f>
        <v>57000</v>
      </c>
      <c r="P68" s="62"/>
      <c r="Q68" s="62"/>
      <c r="R68" s="114" t="s">
        <v>74</v>
      </c>
      <c r="S68" s="114" t="s">
        <v>43</v>
      </c>
      <c r="T68" s="116">
        <v>41639</v>
      </c>
      <c r="U68" s="91" t="s">
        <v>410</v>
      </c>
      <c r="V68" s="91" t="s">
        <v>491</v>
      </c>
      <c r="W68" s="114" t="s">
        <v>492</v>
      </c>
      <c r="X68" s="114"/>
      <c r="Y68" s="64"/>
      <c r="Z68" s="54" t="s">
        <v>513</v>
      </c>
    </row>
    <row r="69" spans="1:26" s="39" customFormat="1" ht="63.75">
      <c r="A69" s="31"/>
      <c r="B69" s="31"/>
      <c r="C69" s="31"/>
      <c r="D69" s="32" t="s">
        <v>218</v>
      </c>
      <c r="E69" s="57" t="s">
        <v>446</v>
      </c>
      <c r="F69" s="37"/>
      <c r="G69" s="37"/>
      <c r="H69" s="37"/>
      <c r="I69" s="37"/>
      <c r="J69" s="40"/>
      <c r="K69" s="40" t="s">
        <v>363</v>
      </c>
      <c r="L69" s="35" t="s">
        <v>415</v>
      </c>
      <c r="M69" s="73">
        <v>41456</v>
      </c>
      <c r="N69" s="35">
        <v>41456</v>
      </c>
      <c r="O69" s="36">
        <f t="shared" si="1"/>
        <v>69600</v>
      </c>
      <c r="P69" s="42"/>
      <c r="Q69" s="42"/>
      <c r="R69" s="37" t="s">
        <v>74</v>
      </c>
      <c r="S69" s="37" t="s">
        <v>43</v>
      </c>
      <c r="T69" s="45">
        <v>41639</v>
      </c>
      <c r="U69" s="44" t="s">
        <v>411</v>
      </c>
      <c r="V69" s="44" t="s">
        <v>447</v>
      </c>
      <c r="W69" s="41" t="s">
        <v>448</v>
      </c>
      <c r="X69" s="37"/>
      <c r="Y69" s="40"/>
      <c r="Z69" s="55"/>
    </row>
    <row r="70" spans="1:26" s="39" customFormat="1" ht="63.75">
      <c r="A70" s="31"/>
      <c r="B70" s="31"/>
      <c r="C70" s="31"/>
      <c r="D70" s="32" t="s">
        <v>218</v>
      </c>
      <c r="E70" s="57" t="s">
        <v>446</v>
      </c>
      <c r="F70" s="37"/>
      <c r="G70" s="37"/>
      <c r="H70" s="37"/>
      <c r="I70" s="37"/>
      <c r="J70" s="40"/>
      <c r="K70" s="40" t="s">
        <v>363</v>
      </c>
      <c r="L70" s="35" t="s">
        <v>416</v>
      </c>
      <c r="M70" s="73">
        <v>41456</v>
      </c>
      <c r="N70" s="35">
        <v>41456</v>
      </c>
      <c r="O70" s="36">
        <f t="shared" si="1"/>
        <v>69600</v>
      </c>
      <c r="P70" s="42"/>
      <c r="Q70" s="42"/>
      <c r="R70" s="37" t="s">
        <v>74</v>
      </c>
      <c r="S70" s="37" t="s">
        <v>43</v>
      </c>
      <c r="T70" s="45">
        <v>41639</v>
      </c>
      <c r="U70" s="44" t="s">
        <v>409</v>
      </c>
      <c r="V70" s="44" t="s">
        <v>449</v>
      </c>
      <c r="W70" s="41" t="s">
        <v>450</v>
      </c>
      <c r="X70" s="37"/>
      <c r="Y70" s="40"/>
      <c r="Z70" s="55"/>
    </row>
    <row r="71" spans="1:26" s="39" customFormat="1" ht="51">
      <c r="A71" s="31"/>
      <c r="B71" s="31"/>
      <c r="C71" s="31"/>
      <c r="D71" s="32" t="s">
        <v>218</v>
      </c>
      <c r="E71" s="57" t="s">
        <v>453</v>
      </c>
      <c r="F71" s="37"/>
      <c r="G71" s="37"/>
      <c r="H71" s="37"/>
      <c r="I71" s="37"/>
      <c r="J71" s="40"/>
      <c r="K71" s="40" t="s">
        <v>365</v>
      </c>
      <c r="L71" s="35" t="s">
        <v>417</v>
      </c>
      <c r="M71" s="73">
        <v>41456</v>
      </c>
      <c r="N71" s="35">
        <v>41456</v>
      </c>
      <c r="O71" s="36">
        <f t="shared" si="1"/>
        <v>69600</v>
      </c>
      <c r="P71" s="42"/>
      <c r="Q71" s="42"/>
      <c r="R71" s="37" t="s">
        <v>74</v>
      </c>
      <c r="S71" s="37" t="s">
        <v>43</v>
      </c>
      <c r="T71" s="45">
        <v>41639</v>
      </c>
      <c r="U71" s="44" t="s">
        <v>412</v>
      </c>
      <c r="V71" s="38" t="s">
        <v>442</v>
      </c>
      <c r="W71" s="34" t="s">
        <v>443</v>
      </c>
      <c r="X71" s="37"/>
      <c r="Y71" s="40"/>
      <c r="Z71" s="55"/>
    </row>
    <row r="72" spans="1:26" s="39" customFormat="1" ht="51">
      <c r="A72" s="31"/>
      <c r="B72" s="31"/>
      <c r="C72" s="31"/>
      <c r="D72" s="32" t="s">
        <v>218</v>
      </c>
      <c r="E72" s="57" t="s">
        <v>453</v>
      </c>
      <c r="F72" s="37"/>
      <c r="G72" s="37"/>
      <c r="H72" s="37"/>
      <c r="I72" s="37"/>
      <c r="J72" s="40"/>
      <c r="K72" s="40" t="s">
        <v>365</v>
      </c>
      <c r="L72" s="35" t="s">
        <v>418</v>
      </c>
      <c r="M72" s="73">
        <v>41456</v>
      </c>
      <c r="N72" s="35">
        <v>41456</v>
      </c>
      <c r="O72" s="36">
        <f t="shared" si="1"/>
        <v>69600</v>
      </c>
      <c r="P72" s="42"/>
      <c r="Q72" s="42"/>
      <c r="R72" s="37" t="s">
        <v>74</v>
      </c>
      <c r="S72" s="37" t="s">
        <v>43</v>
      </c>
      <c r="T72" s="45">
        <v>41639</v>
      </c>
      <c r="U72" s="101" t="s">
        <v>500</v>
      </c>
      <c r="V72" s="101" t="s">
        <v>501</v>
      </c>
      <c r="W72" s="107" t="s">
        <v>502</v>
      </c>
      <c r="X72" s="37"/>
      <c r="Y72" s="40"/>
      <c r="Z72" s="101"/>
    </row>
    <row r="73" spans="1:26" s="39" customFormat="1" ht="42" customHeight="1">
      <c r="A73" s="31"/>
      <c r="B73" s="31"/>
      <c r="C73" s="31"/>
      <c r="D73" s="32" t="s">
        <v>218</v>
      </c>
      <c r="E73" s="33" t="s">
        <v>438</v>
      </c>
      <c r="F73" s="37"/>
      <c r="G73" s="37"/>
      <c r="H73" s="37"/>
      <c r="I73" s="37"/>
      <c r="J73" s="40"/>
      <c r="K73" s="40" t="s">
        <v>72</v>
      </c>
      <c r="L73" s="35" t="s">
        <v>435</v>
      </c>
      <c r="M73" s="73">
        <v>41456</v>
      </c>
      <c r="N73" s="35">
        <v>41456</v>
      </c>
      <c r="O73" s="42">
        <f>2400*22</f>
        <v>52800</v>
      </c>
      <c r="P73" s="42"/>
      <c r="Q73" s="42"/>
      <c r="R73" s="37" t="s">
        <v>74</v>
      </c>
      <c r="S73" s="37" t="s">
        <v>250</v>
      </c>
      <c r="T73" s="43">
        <v>41639</v>
      </c>
      <c r="U73" s="44" t="s">
        <v>439</v>
      </c>
      <c r="V73" s="44" t="s">
        <v>436</v>
      </c>
      <c r="W73" s="41" t="s">
        <v>437</v>
      </c>
      <c r="X73" s="37"/>
      <c r="Y73" s="40"/>
      <c r="Z73" s="55"/>
    </row>
    <row r="74" spans="1:26" s="39" customFormat="1" ht="38.25">
      <c r="A74" s="31"/>
      <c r="B74" s="31"/>
      <c r="C74" s="31"/>
      <c r="D74" s="32" t="s">
        <v>218</v>
      </c>
      <c r="E74" s="33" t="s">
        <v>455</v>
      </c>
      <c r="F74" s="37"/>
      <c r="G74" s="37"/>
      <c r="H74" s="37"/>
      <c r="I74" s="37"/>
      <c r="J74" s="40"/>
      <c r="K74" s="40" t="s">
        <v>456</v>
      </c>
      <c r="L74" s="35" t="s">
        <v>457</v>
      </c>
      <c r="M74" s="73">
        <v>41456</v>
      </c>
      <c r="N74" s="35">
        <v>41456</v>
      </c>
      <c r="O74" s="42">
        <f>31200+10400+10400</f>
        <v>52000</v>
      </c>
      <c r="P74" s="42"/>
      <c r="Q74" s="42"/>
      <c r="R74" s="37" t="s">
        <v>74</v>
      </c>
      <c r="S74" s="37" t="s">
        <v>469</v>
      </c>
      <c r="T74" s="45">
        <v>41639</v>
      </c>
      <c r="U74" s="44" t="s">
        <v>470</v>
      </c>
      <c r="V74" s="44" t="s">
        <v>467</v>
      </c>
      <c r="W74" s="41" t="s">
        <v>468</v>
      </c>
      <c r="X74" s="37"/>
      <c r="Y74" s="40"/>
      <c r="Z74" s="55"/>
    </row>
    <row r="75" spans="1:26" s="147" customFormat="1" ht="25.5">
      <c r="A75" s="146"/>
      <c r="B75" s="146"/>
      <c r="C75" s="146"/>
      <c r="D75" s="32" t="s">
        <v>218</v>
      </c>
      <c r="E75" s="33" t="s">
        <v>455</v>
      </c>
      <c r="F75" s="37"/>
      <c r="G75" s="37"/>
      <c r="H75" s="37"/>
      <c r="I75" s="37"/>
      <c r="J75" s="40"/>
      <c r="K75" s="40" t="s">
        <v>456</v>
      </c>
      <c r="L75" s="35" t="s">
        <v>458</v>
      </c>
      <c r="M75" s="73">
        <v>41456</v>
      </c>
      <c r="N75" s="35">
        <v>41456</v>
      </c>
      <c r="O75" s="42">
        <f aca="true" t="shared" si="2" ref="O75:O83">31200+10400+10400</f>
        <v>52000</v>
      </c>
      <c r="P75" s="42"/>
      <c r="Q75" s="42"/>
      <c r="R75" s="37" t="s">
        <v>74</v>
      </c>
      <c r="S75" s="37" t="s">
        <v>469</v>
      </c>
      <c r="T75" s="43">
        <v>41639</v>
      </c>
      <c r="U75" s="44" t="s">
        <v>471</v>
      </c>
      <c r="V75" s="44" t="s">
        <v>511</v>
      </c>
      <c r="W75" s="41" t="s">
        <v>512</v>
      </c>
      <c r="X75" s="37"/>
      <c r="Y75" s="40"/>
      <c r="Z75" s="55"/>
    </row>
    <row r="76" spans="1:26" s="39" customFormat="1" ht="25.5">
      <c r="A76" s="31"/>
      <c r="B76" s="31"/>
      <c r="C76" s="31"/>
      <c r="D76" s="32" t="s">
        <v>218</v>
      </c>
      <c r="E76" s="33" t="s">
        <v>455</v>
      </c>
      <c r="F76" s="37"/>
      <c r="G76" s="37"/>
      <c r="H76" s="37"/>
      <c r="I76" s="37"/>
      <c r="J76" s="40"/>
      <c r="K76" s="40" t="s">
        <v>72</v>
      </c>
      <c r="L76" s="35" t="s">
        <v>459</v>
      </c>
      <c r="M76" s="73">
        <v>41456</v>
      </c>
      <c r="N76" s="35">
        <v>41456</v>
      </c>
      <c r="O76" s="42">
        <f t="shared" si="2"/>
        <v>52000</v>
      </c>
      <c r="P76" s="42"/>
      <c r="Q76" s="42"/>
      <c r="R76" s="37" t="s">
        <v>74</v>
      </c>
      <c r="S76" s="37" t="s">
        <v>469</v>
      </c>
      <c r="T76" s="45">
        <v>41639</v>
      </c>
      <c r="U76" s="44" t="s">
        <v>284</v>
      </c>
      <c r="V76" s="44" t="s">
        <v>285</v>
      </c>
      <c r="W76" s="41" t="s">
        <v>286</v>
      </c>
      <c r="X76" s="37"/>
      <c r="Y76" s="40"/>
      <c r="Z76" s="55"/>
    </row>
    <row r="77" spans="1:26" s="39" customFormat="1" ht="38.25">
      <c r="A77" s="31"/>
      <c r="B77" s="31"/>
      <c r="C77" s="31"/>
      <c r="D77" s="32" t="s">
        <v>218</v>
      </c>
      <c r="E77" s="33" t="s">
        <v>455</v>
      </c>
      <c r="F77" s="37"/>
      <c r="G77" s="37"/>
      <c r="H77" s="37"/>
      <c r="I77" s="37"/>
      <c r="J77" s="40"/>
      <c r="K77" s="40" t="s">
        <v>72</v>
      </c>
      <c r="L77" s="35" t="s">
        <v>460</v>
      </c>
      <c r="M77" s="73">
        <v>41456</v>
      </c>
      <c r="N77" s="35">
        <v>41456</v>
      </c>
      <c r="O77" s="42">
        <f t="shared" si="2"/>
        <v>52000</v>
      </c>
      <c r="P77" s="42"/>
      <c r="Q77" s="42"/>
      <c r="R77" s="37" t="s">
        <v>74</v>
      </c>
      <c r="S77" s="37" t="s">
        <v>469</v>
      </c>
      <c r="T77" s="43">
        <v>41639</v>
      </c>
      <c r="U77" s="44" t="s">
        <v>472</v>
      </c>
      <c r="V77" s="44" t="s">
        <v>473</v>
      </c>
      <c r="W77" s="41" t="s">
        <v>474</v>
      </c>
      <c r="X77" s="37"/>
      <c r="Y77" s="40"/>
      <c r="Z77" s="55"/>
    </row>
    <row r="78" spans="1:26" s="39" customFormat="1" ht="25.5">
      <c r="A78" s="31"/>
      <c r="B78" s="31"/>
      <c r="C78" s="31"/>
      <c r="D78" s="32" t="s">
        <v>218</v>
      </c>
      <c r="E78" s="33" t="s">
        <v>455</v>
      </c>
      <c r="F78" s="37"/>
      <c r="G78" s="37"/>
      <c r="H78" s="37"/>
      <c r="I78" s="37"/>
      <c r="J78" s="40"/>
      <c r="K78" s="40" t="s">
        <v>365</v>
      </c>
      <c r="L78" s="35" t="s">
        <v>461</v>
      </c>
      <c r="M78" s="73">
        <v>41456</v>
      </c>
      <c r="N78" s="35">
        <v>41456</v>
      </c>
      <c r="O78" s="42">
        <f t="shared" si="2"/>
        <v>52000</v>
      </c>
      <c r="P78" s="42"/>
      <c r="Q78" s="42"/>
      <c r="R78" s="37" t="s">
        <v>74</v>
      </c>
      <c r="S78" s="37" t="s">
        <v>469</v>
      </c>
      <c r="T78" s="45">
        <v>41639</v>
      </c>
      <c r="U78" s="44" t="s">
        <v>475</v>
      </c>
      <c r="V78" s="44" t="s">
        <v>476</v>
      </c>
      <c r="W78" s="41" t="s">
        <v>477</v>
      </c>
      <c r="X78" s="37"/>
      <c r="Y78" s="40"/>
      <c r="Z78" s="55"/>
    </row>
    <row r="79" spans="1:26" s="39" customFormat="1" ht="25.5">
      <c r="A79" s="31"/>
      <c r="B79" s="31"/>
      <c r="C79" s="31"/>
      <c r="D79" s="32" t="s">
        <v>218</v>
      </c>
      <c r="E79" s="33" t="s">
        <v>455</v>
      </c>
      <c r="F79" s="37"/>
      <c r="G79" s="37"/>
      <c r="H79" s="37"/>
      <c r="I79" s="37"/>
      <c r="J79" s="40"/>
      <c r="K79" s="40" t="s">
        <v>365</v>
      </c>
      <c r="L79" s="35" t="s">
        <v>462</v>
      </c>
      <c r="M79" s="73">
        <v>41456</v>
      </c>
      <c r="N79" s="35">
        <v>41456</v>
      </c>
      <c r="O79" s="42">
        <f t="shared" si="2"/>
        <v>52000</v>
      </c>
      <c r="P79" s="42"/>
      <c r="Q79" s="42"/>
      <c r="R79" s="37" t="s">
        <v>74</v>
      </c>
      <c r="S79" s="37" t="s">
        <v>469</v>
      </c>
      <c r="T79" s="43">
        <v>41639</v>
      </c>
      <c r="U79" s="44" t="s">
        <v>478</v>
      </c>
      <c r="V79" s="44" t="s">
        <v>479</v>
      </c>
      <c r="W79" s="41" t="s">
        <v>480</v>
      </c>
      <c r="X79" s="37"/>
      <c r="Y79" s="40"/>
      <c r="Z79" s="55"/>
    </row>
    <row r="80" spans="1:26" s="39" customFormat="1" ht="38.25">
      <c r="A80" s="31"/>
      <c r="B80" s="31"/>
      <c r="C80" s="31"/>
      <c r="D80" s="32" t="s">
        <v>218</v>
      </c>
      <c r="E80" s="33" t="s">
        <v>455</v>
      </c>
      <c r="F80" s="37"/>
      <c r="G80" s="37"/>
      <c r="H80" s="37"/>
      <c r="I80" s="37"/>
      <c r="J80" s="40"/>
      <c r="K80" s="40" t="s">
        <v>363</v>
      </c>
      <c r="L80" s="35" t="s">
        <v>463</v>
      </c>
      <c r="M80" s="73">
        <v>41456</v>
      </c>
      <c r="N80" s="35">
        <v>41456</v>
      </c>
      <c r="O80" s="42">
        <f t="shared" si="2"/>
        <v>52000</v>
      </c>
      <c r="P80" s="42"/>
      <c r="Q80" s="42"/>
      <c r="R80" s="37" t="s">
        <v>74</v>
      </c>
      <c r="S80" s="37" t="s">
        <v>469</v>
      </c>
      <c r="T80" s="45">
        <v>41639</v>
      </c>
      <c r="U80" s="44" t="s">
        <v>481</v>
      </c>
      <c r="V80" s="44" t="s">
        <v>506</v>
      </c>
      <c r="W80" s="41" t="s">
        <v>507</v>
      </c>
      <c r="X80" s="37"/>
      <c r="Y80" s="40"/>
      <c r="Z80" s="55"/>
    </row>
    <row r="81" spans="1:26" s="39" customFormat="1" ht="25.5">
      <c r="A81" s="31"/>
      <c r="B81" s="31"/>
      <c r="C81" s="31"/>
      <c r="D81" s="32" t="s">
        <v>218</v>
      </c>
      <c r="E81" s="33" t="s">
        <v>455</v>
      </c>
      <c r="F81" s="37"/>
      <c r="G81" s="37"/>
      <c r="H81" s="37"/>
      <c r="I81" s="37"/>
      <c r="J81" s="40"/>
      <c r="K81" s="40" t="s">
        <v>363</v>
      </c>
      <c r="L81" s="35" t="s">
        <v>464</v>
      </c>
      <c r="M81" s="73">
        <v>41456</v>
      </c>
      <c r="N81" s="35">
        <v>41456</v>
      </c>
      <c r="O81" s="42">
        <f t="shared" si="2"/>
        <v>52000</v>
      </c>
      <c r="P81" s="42"/>
      <c r="Q81" s="42"/>
      <c r="R81" s="37" t="s">
        <v>74</v>
      </c>
      <c r="S81" s="37" t="s">
        <v>469</v>
      </c>
      <c r="T81" s="43">
        <v>41639</v>
      </c>
      <c r="U81" s="44" t="s">
        <v>482</v>
      </c>
      <c r="V81" s="44" t="s">
        <v>483</v>
      </c>
      <c r="W81" s="41" t="s">
        <v>484</v>
      </c>
      <c r="X81" s="37"/>
      <c r="Y81" s="40"/>
      <c r="Z81" s="55"/>
    </row>
    <row r="82" spans="1:26" s="39" customFormat="1" ht="25.5">
      <c r="A82" s="31"/>
      <c r="B82" s="31"/>
      <c r="C82" s="31"/>
      <c r="D82" s="32" t="s">
        <v>218</v>
      </c>
      <c r="E82" s="33" t="s">
        <v>455</v>
      </c>
      <c r="F82" s="37"/>
      <c r="G82" s="37"/>
      <c r="H82" s="37"/>
      <c r="I82" s="37"/>
      <c r="J82" s="40"/>
      <c r="K82" s="40" t="s">
        <v>362</v>
      </c>
      <c r="L82" s="35" t="s">
        <v>465</v>
      </c>
      <c r="M82" s="73">
        <v>41456</v>
      </c>
      <c r="N82" s="35">
        <v>41456</v>
      </c>
      <c r="O82" s="42">
        <f t="shared" si="2"/>
        <v>52000</v>
      </c>
      <c r="P82" s="42"/>
      <c r="Q82" s="42"/>
      <c r="R82" s="37" t="s">
        <v>74</v>
      </c>
      <c r="S82" s="37" t="s">
        <v>469</v>
      </c>
      <c r="T82" s="45">
        <v>41639</v>
      </c>
      <c r="U82" s="44" t="s">
        <v>485</v>
      </c>
      <c r="V82" s="44" t="s">
        <v>486</v>
      </c>
      <c r="W82" s="41" t="s">
        <v>487</v>
      </c>
      <c r="X82" s="37"/>
      <c r="Y82" s="40"/>
      <c r="Z82" s="55"/>
    </row>
    <row r="83" spans="1:26" s="39" customFormat="1" ht="25.5">
      <c r="A83" s="31"/>
      <c r="B83" s="31"/>
      <c r="C83" s="31"/>
      <c r="D83" s="32" t="s">
        <v>218</v>
      </c>
      <c r="E83" s="33" t="s">
        <v>455</v>
      </c>
      <c r="F83" s="37"/>
      <c r="G83" s="37"/>
      <c r="H83" s="37"/>
      <c r="I83" s="37"/>
      <c r="J83" s="40"/>
      <c r="K83" s="40" t="s">
        <v>362</v>
      </c>
      <c r="L83" s="35" t="s">
        <v>466</v>
      </c>
      <c r="M83" s="73">
        <v>41456</v>
      </c>
      <c r="N83" s="35">
        <v>41456</v>
      </c>
      <c r="O83" s="42">
        <f t="shared" si="2"/>
        <v>52000</v>
      </c>
      <c r="P83" s="42"/>
      <c r="Q83" s="42"/>
      <c r="R83" s="37" t="s">
        <v>74</v>
      </c>
      <c r="S83" s="37" t="s">
        <v>469</v>
      </c>
      <c r="T83" s="43">
        <v>41639</v>
      </c>
      <c r="U83" s="44" t="s">
        <v>488</v>
      </c>
      <c r="V83" s="44" t="s">
        <v>489</v>
      </c>
      <c r="W83" s="41" t="s">
        <v>490</v>
      </c>
      <c r="X83" s="37"/>
      <c r="Y83" s="40"/>
      <c r="Z83" s="55"/>
    </row>
    <row r="84" spans="1:26" s="39" customFormat="1" ht="25.5" customHeight="1">
      <c r="A84" s="31"/>
      <c r="B84" s="31"/>
      <c r="C84" s="31"/>
      <c r="D84" s="32" t="s">
        <v>218</v>
      </c>
      <c r="E84" s="33" t="s">
        <v>220</v>
      </c>
      <c r="F84" s="34"/>
      <c r="G84" s="34"/>
      <c r="H84" s="34"/>
      <c r="I84" s="34"/>
      <c r="J84" s="35"/>
      <c r="K84" s="35" t="s">
        <v>72</v>
      </c>
      <c r="L84" s="35" t="s">
        <v>498</v>
      </c>
      <c r="M84" s="73">
        <v>41524</v>
      </c>
      <c r="N84" s="73">
        <v>41524</v>
      </c>
      <c r="O84" s="36">
        <v>76380</v>
      </c>
      <c r="P84" s="36"/>
      <c r="Q84" s="36"/>
      <c r="R84" s="37" t="s">
        <v>74</v>
      </c>
      <c r="S84" s="37" t="s">
        <v>44</v>
      </c>
      <c r="T84" s="45">
        <v>41639</v>
      </c>
      <c r="U84" s="101" t="s">
        <v>208</v>
      </c>
      <c r="V84" s="101" t="s">
        <v>209</v>
      </c>
      <c r="W84" s="107" t="s">
        <v>210</v>
      </c>
      <c r="X84" s="34"/>
      <c r="Y84" s="35"/>
      <c r="Z84" s="51"/>
    </row>
    <row r="85" spans="1:26" s="39" customFormat="1" ht="25.5" customHeight="1">
      <c r="A85" s="31"/>
      <c r="B85" s="31"/>
      <c r="C85" s="31"/>
      <c r="D85" s="32" t="s">
        <v>218</v>
      </c>
      <c r="E85" s="33" t="s">
        <v>222</v>
      </c>
      <c r="F85" s="37"/>
      <c r="G85" s="37"/>
      <c r="H85" s="37"/>
      <c r="I85" s="37"/>
      <c r="J85" s="40"/>
      <c r="K85" s="35" t="s">
        <v>72</v>
      </c>
      <c r="L85" s="35" t="s">
        <v>499</v>
      </c>
      <c r="M85" s="73">
        <v>41524</v>
      </c>
      <c r="N85" s="73">
        <v>41524</v>
      </c>
      <c r="O85" s="36">
        <v>68400</v>
      </c>
      <c r="P85" s="42"/>
      <c r="Q85" s="42"/>
      <c r="R85" s="37" t="s">
        <v>74</v>
      </c>
      <c r="S85" s="37" t="s">
        <v>44</v>
      </c>
      <c r="T85" s="45">
        <v>41639</v>
      </c>
      <c r="U85" s="101" t="s">
        <v>517</v>
      </c>
      <c r="V85" s="101" t="s">
        <v>519</v>
      </c>
      <c r="W85" s="107" t="s">
        <v>518</v>
      </c>
      <c r="X85" s="37"/>
      <c r="Y85" s="40"/>
      <c r="Z85" s="55"/>
    </row>
    <row r="86" spans="1:26" s="133" customFormat="1" ht="51" customHeight="1">
      <c r="A86" s="127"/>
      <c r="B86" s="127"/>
      <c r="C86" s="127"/>
      <c r="D86" s="128" t="s">
        <v>218</v>
      </c>
      <c r="E86" s="135" t="s">
        <v>531</v>
      </c>
      <c r="F86" s="131"/>
      <c r="G86" s="131"/>
      <c r="H86" s="131"/>
      <c r="I86" s="131"/>
      <c r="J86" s="137"/>
      <c r="K86" s="137" t="s">
        <v>529</v>
      </c>
      <c r="L86" s="129" t="s">
        <v>530</v>
      </c>
      <c r="M86" s="139">
        <v>41562</v>
      </c>
      <c r="N86" s="139">
        <v>41562</v>
      </c>
      <c r="O86" s="130">
        <f>11600*4</f>
        <v>46400</v>
      </c>
      <c r="P86" s="138"/>
      <c r="Q86" s="138"/>
      <c r="R86" s="131" t="s">
        <v>74</v>
      </c>
      <c r="S86" s="131" t="s">
        <v>250</v>
      </c>
      <c r="T86" s="132">
        <v>41639</v>
      </c>
      <c r="U86" s="140" t="s">
        <v>532</v>
      </c>
      <c r="V86" s="140" t="s">
        <v>533</v>
      </c>
      <c r="W86" s="134" t="s">
        <v>534</v>
      </c>
      <c r="X86" s="131"/>
      <c r="Y86" s="137"/>
      <c r="Z86" s="136"/>
    </row>
    <row r="87" spans="1:26" s="133" customFormat="1" ht="51" customHeight="1">
      <c r="A87" s="127"/>
      <c r="B87" s="127"/>
      <c r="C87" s="127"/>
      <c r="D87" s="128" t="s">
        <v>218</v>
      </c>
      <c r="E87" s="135" t="s">
        <v>537</v>
      </c>
      <c r="F87" s="131"/>
      <c r="G87" s="131"/>
      <c r="H87" s="131"/>
      <c r="I87" s="131"/>
      <c r="J87" s="137"/>
      <c r="K87" s="137" t="s">
        <v>535</v>
      </c>
      <c r="L87" s="129" t="s">
        <v>536</v>
      </c>
      <c r="M87" s="139">
        <v>41562</v>
      </c>
      <c r="N87" s="139">
        <v>41562</v>
      </c>
      <c r="O87" s="130">
        <f>11600*4</f>
        <v>46400</v>
      </c>
      <c r="P87" s="138"/>
      <c r="Q87" s="138"/>
      <c r="R87" s="131" t="s">
        <v>74</v>
      </c>
      <c r="S87" s="131" t="s">
        <v>250</v>
      </c>
      <c r="T87" s="132">
        <v>41639</v>
      </c>
      <c r="U87" s="140" t="s">
        <v>538</v>
      </c>
      <c r="V87" s="140" t="s">
        <v>539</v>
      </c>
      <c r="W87" s="134" t="s">
        <v>540</v>
      </c>
      <c r="X87" s="131"/>
      <c r="Y87" s="137"/>
      <c r="Z87" s="136"/>
    </row>
    <row r="88" spans="1:26" s="133" customFormat="1" ht="63.75">
      <c r="A88" s="127"/>
      <c r="B88" s="127"/>
      <c r="C88" s="127"/>
      <c r="D88" s="128" t="s">
        <v>218</v>
      </c>
      <c r="E88" s="135" t="s">
        <v>548</v>
      </c>
      <c r="F88" s="131"/>
      <c r="G88" s="131"/>
      <c r="H88" s="131"/>
      <c r="I88" s="131"/>
      <c r="J88" s="137"/>
      <c r="K88" s="137" t="s">
        <v>547</v>
      </c>
      <c r="L88" s="129" t="s">
        <v>545</v>
      </c>
      <c r="M88" s="139">
        <v>41562</v>
      </c>
      <c r="N88" s="139">
        <v>41562</v>
      </c>
      <c r="O88" s="130">
        <v>33800</v>
      </c>
      <c r="P88" s="138"/>
      <c r="Q88" s="138"/>
      <c r="R88" s="131" t="s">
        <v>74</v>
      </c>
      <c r="S88" s="131" t="s">
        <v>250</v>
      </c>
      <c r="T88" s="132">
        <v>41639</v>
      </c>
      <c r="U88" s="140" t="s">
        <v>546</v>
      </c>
      <c r="V88" s="140" t="s">
        <v>549</v>
      </c>
      <c r="W88" s="134" t="s">
        <v>550</v>
      </c>
      <c r="X88" s="131"/>
      <c r="Y88" s="137"/>
      <c r="Z88" s="136"/>
    </row>
    <row r="90" spans="1:6" ht="15">
      <c r="A90" s="25" t="s">
        <v>39</v>
      </c>
      <c r="B90" s="25"/>
      <c r="C90" s="25"/>
      <c r="F90" s="29"/>
    </row>
    <row r="91" spans="2:8" ht="15">
      <c r="B91" s="24" t="s">
        <v>28</v>
      </c>
      <c r="C91" s="7" t="s">
        <v>2</v>
      </c>
      <c r="H91" s="27"/>
    </row>
    <row r="92" spans="2:22" ht="15">
      <c r="B92" s="24" t="s">
        <v>29</v>
      </c>
      <c r="C92" s="7" t="s">
        <v>3</v>
      </c>
      <c r="H92" s="28"/>
      <c r="U92" s="53"/>
      <c r="V92" s="53"/>
    </row>
    <row r="93" spans="2:22" ht="15">
      <c r="B93" s="24" t="s">
        <v>30</v>
      </c>
      <c r="C93" s="7" t="s">
        <v>38</v>
      </c>
      <c r="U93" s="53"/>
      <c r="V93" s="53"/>
    </row>
    <row r="94" spans="2:7" ht="15">
      <c r="B94" s="24" t="s">
        <v>31</v>
      </c>
      <c r="C94" s="7" t="s">
        <v>4</v>
      </c>
      <c r="D94" s="25"/>
      <c r="E94" s="1" t="s">
        <v>19</v>
      </c>
      <c r="G94" s="25"/>
    </row>
    <row r="97" spans="12:13" ht="15">
      <c r="L97" s="53"/>
      <c r="M97" s="53"/>
    </row>
    <row r="98" spans="9:13" ht="15">
      <c r="I98" s="7"/>
      <c r="J98" s="7"/>
      <c r="K98" s="7"/>
      <c r="L98" s="53"/>
      <c r="M98" s="53"/>
    </row>
    <row r="99" spans="9:13" ht="15">
      <c r="I99" s="7"/>
      <c r="J99" s="7"/>
      <c r="K99" s="7"/>
      <c r="L99" s="53"/>
      <c r="M99" s="53"/>
    </row>
    <row r="100" spans="12:13" ht="15">
      <c r="L100" s="53"/>
      <c r="M100" s="53"/>
    </row>
    <row r="101" spans="1:13" ht="15">
      <c r="A101" s="26"/>
      <c r="L101" s="53"/>
      <c r="M101" s="53"/>
    </row>
    <row r="102" spans="1:13" ht="15">
      <c r="A102" s="26"/>
      <c r="L102" s="53"/>
      <c r="M102" s="53"/>
    </row>
    <row r="103" spans="12:13" ht="15">
      <c r="L103" s="53"/>
      <c r="M103" s="53"/>
    </row>
    <row r="104" spans="12:13" ht="15">
      <c r="L104" s="53"/>
      <c r="M104" s="53"/>
    </row>
    <row r="105" spans="12:13" ht="15">
      <c r="L105" s="53"/>
      <c r="M105" s="53"/>
    </row>
    <row r="106" spans="12:13" ht="15">
      <c r="L106" s="53"/>
      <c r="M106" s="53"/>
    </row>
  </sheetData>
  <sheetProtection/>
  <mergeCells count="29">
    <mergeCell ref="A22:D22"/>
    <mergeCell ref="A1:Y1"/>
    <mergeCell ref="A2:Y2"/>
    <mergeCell ref="A5:Y5"/>
    <mergeCell ref="A3:E3"/>
    <mergeCell ref="F3:S3"/>
    <mergeCell ref="U3:V3"/>
    <mergeCell ref="F22:H22"/>
    <mergeCell ref="A6:D6"/>
    <mergeCell ref="L6:T6"/>
    <mergeCell ref="U6:V6"/>
    <mergeCell ref="A14:D14"/>
    <mergeCell ref="L14:T14"/>
    <mergeCell ref="U14:V14"/>
    <mergeCell ref="F6:H6"/>
    <mergeCell ref="A13:Y13"/>
    <mergeCell ref="I6:J6"/>
    <mergeCell ref="I14:J14"/>
    <mergeCell ref="F14:H14"/>
    <mergeCell ref="A21:Y21"/>
    <mergeCell ref="Z5:Z7"/>
    <mergeCell ref="Z13:Z15"/>
    <mergeCell ref="Z21:Z23"/>
    <mergeCell ref="L22:T22"/>
    <mergeCell ref="U22:V22"/>
    <mergeCell ref="I22:J22"/>
    <mergeCell ref="X14:Y14"/>
    <mergeCell ref="X22:Y22"/>
    <mergeCell ref="X6:Y6"/>
  </mergeCells>
  <printOptions horizontalCentered="1"/>
  <pageMargins left="0.3937007874015748" right="0.3937007874015748" top="1.1811023622047245" bottom="0.3937007874015748" header="0.31496062992125984" footer="0.31496062992125984"/>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sheetPr>
    <tabColor rgb="FF7030A0"/>
  </sheetPr>
  <dimension ref="A1:AA95"/>
  <sheetViews>
    <sheetView zoomScalePageLayoutView="0" workbookViewId="0" topLeftCell="A1">
      <pane xSplit="5" ySplit="23" topLeftCell="F94" activePane="bottomRight" state="frozen"/>
      <selection pane="topLeft" activeCell="A3" sqref="A3:E3"/>
      <selection pane="topRight" activeCell="A3" sqref="A3:E3"/>
      <selection pane="bottomLeft" activeCell="A3" sqref="A3:E3"/>
      <selection pane="bottomRight" activeCell="A3" sqref="A3:E3"/>
    </sheetView>
  </sheetViews>
  <sheetFormatPr defaultColWidth="11.421875" defaultRowHeight="15"/>
  <cols>
    <col min="1" max="4" width="4.7109375" style="1" customWidth="1"/>
    <col min="5" max="5" width="37.8515625" style="1" customWidth="1"/>
    <col min="6" max="6" width="8.8515625" style="1" hidden="1" customWidth="1"/>
    <col min="7" max="7" width="12.57421875" style="1" hidden="1" customWidth="1"/>
    <col min="8" max="8" width="10.8515625" style="1" bestFit="1" customWidth="1"/>
    <col min="9" max="9" width="8.7109375" style="1" hidden="1" customWidth="1"/>
    <col min="10" max="10" width="17.57421875" style="1" hidden="1" customWidth="1"/>
    <col min="11" max="11" width="11.57421875" style="1" customWidth="1"/>
    <col min="12" max="12" width="15.421875" style="1" bestFit="1" customWidth="1"/>
    <col min="13" max="13" width="13.140625" style="1" customWidth="1"/>
    <col min="14" max="14" width="12.00390625" style="1" bestFit="1" customWidth="1"/>
    <col min="15" max="15" width="9.7109375" style="1" bestFit="1" customWidth="1"/>
    <col min="16" max="16" width="9.7109375" style="1" customWidth="1"/>
    <col min="17" max="17" width="11.140625" style="1" bestFit="1" customWidth="1"/>
    <col min="18" max="18" width="13.28125" style="1" customWidth="1"/>
    <col min="19" max="19" width="17.7109375" style="1" customWidth="1"/>
    <col min="20" max="20" width="23.421875" style="1" customWidth="1"/>
    <col min="21" max="21" width="29.8515625" style="1" customWidth="1"/>
    <col min="22" max="22" width="19.57421875" style="1" customWidth="1"/>
    <col min="23" max="23" width="13.00390625" style="1" customWidth="1"/>
    <col min="24" max="24" width="14.7109375" style="1" bestFit="1" customWidth="1"/>
    <col min="25" max="25" width="11.7109375" style="0" customWidth="1"/>
    <col min="26" max="16384" width="11.421875" style="1" customWidth="1"/>
  </cols>
  <sheetData>
    <row r="1" spans="1:24" s="10" customFormat="1" ht="63.75" customHeight="1">
      <c r="A1" s="344" t="s">
        <v>17</v>
      </c>
      <c r="B1" s="344"/>
      <c r="C1" s="344"/>
      <c r="D1" s="344"/>
      <c r="E1" s="344"/>
      <c r="F1" s="344"/>
      <c r="G1" s="344"/>
      <c r="H1" s="344"/>
      <c r="I1" s="344"/>
      <c r="J1" s="344"/>
      <c r="K1" s="344"/>
      <c r="L1" s="344"/>
      <c r="M1" s="344"/>
      <c r="N1" s="344"/>
      <c r="O1" s="344"/>
      <c r="P1" s="344"/>
      <c r="Q1" s="344"/>
      <c r="R1" s="344"/>
      <c r="S1" s="344"/>
      <c r="T1" s="344"/>
      <c r="U1" s="344"/>
      <c r="V1" s="344"/>
      <c r="W1" s="344"/>
      <c r="X1" s="344"/>
    </row>
    <row r="2" spans="1:25" ht="18">
      <c r="A2" s="345" t="s">
        <v>454</v>
      </c>
      <c r="B2" s="345"/>
      <c r="C2" s="345"/>
      <c r="D2" s="345"/>
      <c r="E2" s="345"/>
      <c r="F2" s="345"/>
      <c r="G2" s="345"/>
      <c r="H2" s="345"/>
      <c r="I2" s="345"/>
      <c r="J2" s="345"/>
      <c r="K2" s="345"/>
      <c r="L2" s="345"/>
      <c r="M2" s="345"/>
      <c r="N2" s="345"/>
      <c r="O2" s="345"/>
      <c r="P2" s="345"/>
      <c r="Q2" s="345"/>
      <c r="R2" s="345"/>
      <c r="S2" s="345"/>
      <c r="T2" s="345"/>
      <c r="U2" s="345"/>
      <c r="V2" s="345"/>
      <c r="W2" s="345"/>
      <c r="X2" s="345"/>
      <c r="Y2" s="1"/>
    </row>
    <row r="3" spans="1:25" ht="20.25">
      <c r="A3" s="345" t="s">
        <v>34</v>
      </c>
      <c r="B3" s="345"/>
      <c r="C3" s="345"/>
      <c r="D3" s="345"/>
      <c r="E3" s="345"/>
      <c r="F3" s="347" t="s">
        <v>41</v>
      </c>
      <c r="G3" s="347"/>
      <c r="H3" s="347"/>
      <c r="I3" s="347"/>
      <c r="J3" s="347"/>
      <c r="K3" s="347"/>
      <c r="L3" s="347"/>
      <c r="M3" s="347"/>
      <c r="N3" s="347"/>
      <c r="O3" s="347"/>
      <c r="P3" s="347"/>
      <c r="Q3" s="347"/>
      <c r="R3" s="347"/>
      <c r="T3" s="348" t="s">
        <v>35</v>
      </c>
      <c r="U3" s="348"/>
      <c r="V3" s="76"/>
      <c r="W3" s="349"/>
      <c r="X3" s="349"/>
      <c r="Y3" s="1"/>
    </row>
    <row r="4" spans="2:11" s="10" customFormat="1" ht="7.5" customHeight="1">
      <c r="B4" s="18"/>
      <c r="C4" s="18"/>
      <c r="D4" s="18"/>
      <c r="E4" s="18"/>
      <c r="F4" s="18"/>
      <c r="G4" s="18"/>
      <c r="H4" s="18"/>
      <c r="I4" s="11"/>
      <c r="J4" s="12"/>
      <c r="K4" s="12"/>
    </row>
    <row r="5" spans="1:25" ht="15.75" hidden="1">
      <c r="A5" s="346" t="s">
        <v>20</v>
      </c>
      <c r="B5" s="346"/>
      <c r="C5" s="346"/>
      <c r="D5" s="346"/>
      <c r="E5" s="346"/>
      <c r="F5" s="346"/>
      <c r="G5" s="346"/>
      <c r="H5" s="346"/>
      <c r="I5" s="346"/>
      <c r="J5" s="346"/>
      <c r="K5" s="346"/>
      <c r="L5" s="346"/>
      <c r="M5" s="346"/>
      <c r="N5" s="346"/>
      <c r="O5" s="346"/>
      <c r="P5" s="346"/>
      <c r="Q5" s="346"/>
      <c r="R5" s="346"/>
      <c r="S5" s="346"/>
      <c r="T5" s="346"/>
      <c r="U5" s="346"/>
      <c r="V5" s="346"/>
      <c r="W5" s="346"/>
      <c r="X5" s="346"/>
      <c r="Y5" s="350" t="s">
        <v>45</v>
      </c>
    </row>
    <row r="6" spans="1:25" ht="12.75" hidden="1">
      <c r="A6" s="342" t="s">
        <v>0</v>
      </c>
      <c r="B6" s="339"/>
      <c r="C6" s="339"/>
      <c r="D6" s="339"/>
      <c r="E6" s="19" t="s">
        <v>11</v>
      </c>
      <c r="F6" s="340" t="s">
        <v>26</v>
      </c>
      <c r="G6" s="343"/>
      <c r="H6" s="341"/>
      <c r="I6" s="340" t="s">
        <v>13</v>
      </c>
      <c r="J6" s="341"/>
      <c r="K6" s="78"/>
      <c r="L6" s="339" t="s">
        <v>1</v>
      </c>
      <c r="M6" s="339"/>
      <c r="N6" s="339"/>
      <c r="O6" s="339"/>
      <c r="P6" s="339"/>
      <c r="Q6" s="339"/>
      <c r="R6" s="339"/>
      <c r="S6" s="339"/>
      <c r="T6" s="339" t="s">
        <v>37</v>
      </c>
      <c r="U6" s="339"/>
      <c r="V6" s="77"/>
      <c r="W6" s="340" t="s">
        <v>40</v>
      </c>
      <c r="X6" s="341"/>
      <c r="Y6" s="351"/>
    </row>
    <row r="7" spans="1:25" ht="12.75" hidden="1">
      <c r="A7" s="16" t="s">
        <v>28</v>
      </c>
      <c r="B7" s="17" t="s">
        <v>29</v>
      </c>
      <c r="C7" s="17" t="s">
        <v>30</v>
      </c>
      <c r="D7" s="17" t="s">
        <v>31</v>
      </c>
      <c r="E7" s="23" t="s">
        <v>22</v>
      </c>
      <c r="F7" s="17" t="s">
        <v>32</v>
      </c>
      <c r="G7" s="17" t="s">
        <v>33</v>
      </c>
      <c r="H7" s="17" t="s">
        <v>27</v>
      </c>
      <c r="I7" s="17" t="s">
        <v>12</v>
      </c>
      <c r="J7" s="17" t="s">
        <v>25</v>
      </c>
      <c r="K7" s="17" t="s">
        <v>55</v>
      </c>
      <c r="L7" s="17" t="s">
        <v>5</v>
      </c>
      <c r="M7" s="17" t="s">
        <v>15</v>
      </c>
      <c r="N7" s="17" t="s">
        <v>42</v>
      </c>
      <c r="O7" s="17" t="s">
        <v>6</v>
      </c>
      <c r="P7" s="17" t="s">
        <v>47</v>
      </c>
      <c r="Q7" s="17" t="s">
        <v>24</v>
      </c>
      <c r="R7" s="17" t="s">
        <v>7</v>
      </c>
      <c r="S7" s="17" t="s">
        <v>36</v>
      </c>
      <c r="T7" s="17" t="s">
        <v>8</v>
      </c>
      <c r="U7" s="17" t="s">
        <v>9</v>
      </c>
      <c r="V7" s="17" t="s">
        <v>46</v>
      </c>
      <c r="W7" s="17" t="s">
        <v>12</v>
      </c>
      <c r="X7" s="17" t="s">
        <v>16</v>
      </c>
      <c r="Y7" s="352"/>
    </row>
    <row r="8" spans="1:25" ht="12.75" hidden="1">
      <c r="A8" s="15" t="s">
        <v>10</v>
      </c>
      <c r="B8" s="2"/>
      <c r="C8" s="2"/>
      <c r="D8" s="2"/>
      <c r="E8" s="20"/>
      <c r="F8" s="3"/>
      <c r="G8" s="3"/>
      <c r="H8" s="3"/>
      <c r="I8" s="3"/>
      <c r="J8" s="21"/>
      <c r="K8" s="21"/>
      <c r="L8" s="3"/>
      <c r="M8" s="21"/>
      <c r="N8" s="4"/>
      <c r="O8" s="4"/>
      <c r="P8" s="4"/>
      <c r="Q8" s="2"/>
      <c r="R8" s="2"/>
      <c r="S8" s="2"/>
      <c r="T8" s="5"/>
      <c r="U8" s="5"/>
      <c r="V8" s="20"/>
      <c r="W8" s="20"/>
      <c r="X8" s="21"/>
      <c r="Y8" s="46"/>
    </row>
    <row r="9" spans="1:25" ht="12.75" hidden="1">
      <c r="A9" s="15" t="s">
        <v>10</v>
      </c>
      <c r="B9" s="2"/>
      <c r="C9" s="2"/>
      <c r="D9" s="2"/>
      <c r="E9" s="20"/>
      <c r="F9" s="3"/>
      <c r="G9" s="3"/>
      <c r="H9" s="3"/>
      <c r="I9" s="3"/>
      <c r="J9" s="21"/>
      <c r="K9" s="21"/>
      <c r="L9" s="3"/>
      <c r="M9" s="21"/>
      <c r="N9" s="4"/>
      <c r="O9" s="4"/>
      <c r="P9" s="4"/>
      <c r="Q9" s="2"/>
      <c r="R9" s="2"/>
      <c r="S9" s="2"/>
      <c r="T9" s="5"/>
      <c r="U9" s="5"/>
      <c r="V9" s="20"/>
      <c r="W9" s="20"/>
      <c r="X9" s="21"/>
      <c r="Y9" s="46"/>
    </row>
    <row r="10" spans="1:25" ht="12.75" hidden="1">
      <c r="A10" s="15" t="s">
        <v>10</v>
      </c>
      <c r="B10" s="2"/>
      <c r="C10" s="2"/>
      <c r="D10" s="2"/>
      <c r="E10" s="5"/>
      <c r="F10" s="2"/>
      <c r="G10" s="2"/>
      <c r="H10" s="2"/>
      <c r="I10" s="2"/>
      <c r="J10" s="22"/>
      <c r="K10" s="22"/>
      <c r="L10" s="13"/>
      <c r="M10" s="22"/>
      <c r="N10" s="9"/>
      <c r="O10" s="9"/>
      <c r="P10" s="9"/>
      <c r="Q10" s="2"/>
      <c r="R10" s="2"/>
      <c r="S10" s="14"/>
      <c r="T10" s="8"/>
      <c r="U10" s="8"/>
      <c r="V10" s="8"/>
      <c r="W10" s="5"/>
      <c r="X10" s="22"/>
      <c r="Y10" s="46"/>
    </row>
    <row r="11" spans="1:25" ht="12.75" hidden="1">
      <c r="A11" s="15" t="s">
        <v>10</v>
      </c>
      <c r="B11" s="2"/>
      <c r="C11" s="2"/>
      <c r="D11" s="2"/>
      <c r="E11" s="5"/>
      <c r="F11" s="2"/>
      <c r="G11" s="2"/>
      <c r="H11" s="2"/>
      <c r="I11" s="2"/>
      <c r="J11" s="22"/>
      <c r="K11" s="22"/>
      <c r="L11" s="13"/>
      <c r="M11" s="22"/>
      <c r="N11" s="9"/>
      <c r="O11" s="9"/>
      <c r="P11" s="9"/>
      <c r="Q11" s="2"/>
      <c r="R11" s="2"/>
      <c r="S11" s="14"/>
      <c r="T11" s="8"/>
      <c r="U11" s="8"/>
      <c r="V11" s="8"/>
      <c r="W11" s="5"/>
      <c r="X11" s="22"/>
      <c r="Y11" s="46"/>
    </row>
    <row r="12" spans="1:25" ht="12.75" hidden="1">
      <c r="A12" s="15" t="s">
        <v>10</v>
      </c>
      <c r="B12" s="2"/>
      <c r="C12" s="2"/>
      <c r="D12" s="2"/>
      <c r="E12" s="5"/>
      <c r="F12" s="2"/>
      <c r="G12" s="2"/>
      <c r="H12" s="2"/>
      <c r="I12" s="2"/>
      <c r="J12" s="22"/>
      <c r="K12" s="22"/>
      <c r="L12" s="13"/>
      <c r="M12" s="22"/>
      <c r="N12" s="9"/>
      <c r="O12" s="9"/>
      <c r="P12" s="9"/>
      <c r="Q12" s="2"/>
      <c r="R12" s="2"/>
      <c r="S12" s="14"/>
      <c r="T12" s="8"/>
      <c r="U12" s="8"/>
      <c r="V12" s="8"/>
      <c r="W12" s="5"/>
      <c r="X12" s="22"/>
      <c r="Y12" s="46"/>
    </row>
    <row r="13" spans="1:25" ht="15.75" hidden="1">
      <c r="A13" s="335" t="s">
        <v>21</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50" t="s">
        <v>45</v>
      </c>
    </row>
    <row r="14" spans="1:25" ht="12.75" hidden="1">
      <c r="A14" s="342" t="s">
        <v>0</v>
      </c>
      <c r="B14" s="339"/>
      <c r="C14" s="339"/>
      <c r="D14" s="339"/>
      <c r="E14" s="19" t="s">
        <v>11</v>
      </c>
      <c r="F14" s="340" t="s">
        <v>26</v>
      </c>
      <c r="G14" s="343"/>
      <c r="H14" s="341"/>
      <c r="I14" s="340" t="s">
        <v>13</v>
      </c>
      <c r="J14" s="341"/>
      <c r="K14" s="78"/>
      <c r="L14" s="339" t="s">
        <v>1</v>
      </c>
      <c r="M14" s="339"/>
      <c r="N14" s="339"/>
      <c r="O14" s="339"/>
      <c r="P14" s="339"/>
      <c r="Q14" s="339"/>
      <c r="R14" s="339"/>
      <c r="S14" s="339"/>
      <c r="T14" s="339" t="s">
        <v>37</v>
      </c>
      <c r="U14" s="339"/>
      <c r="V14" s="77"/>
      <c r="W14" s="340" t="s">
        <v>40</v>
      </c>
      <c r="X14" s="341"/>
      <c r="Y14" s="351"/>
    </row>
    <row r="15" spans="1:25" ht="12.75" hidden="1">
      <c r="A15" s="16" t="s">
        <v>28</v>
      </c>
      <c r="B15" s="17" t="s">
        <v>29</v>
      </c>
      <c r="C15" s="17" t="s">
        <v>30</v>
      </c>
      <c r="D15" s="17" t="s">
        <v>31</v>
      </c>
      <c r="E15" s="23" t="s">
        <v>14</v>
      </c>
      <c r="F15" s="17" t="s">
        <v>32</v>
      </c>
      <c r="G15" s="17" t="s">
        <v>33</v>
      </c>
      <c r="H15" s="17" t="s">
        <v>27</v>
      </c>
      <c r="I15" s="17" t="s">
        <v>12</v>
      </c>
      <c r="J15" s="17" t="s">
        <v>25</v>
      </c>
      <c r="K15" s="17" t="s">
        <v>55</v>
      </c>
      <c r="L15" s="17" t="s">
        <v>5</v>
      </c>
      <c r="M15" s="17" t="s">
        <v>15</v>
      </c>
      <c r="N15" s="17" t="s">
        <v>42</v>
      </c>
      <c r="O15" s="17" t="s">
        <v>6</v>
      </c>
      <c r="P15" s="17" t="s">
        <v>47</v>
      </c>
      <c r="Q15" s="17" t="s">
        <v>24</v>
      </c>
      <c r="R15" s="17" t="s">
        <v>7</v>
      </c>
      <c r="S15" s="17" t="s">
        <v>36</v>
      </c>
      <c r="T15" s="17" t="s">
        <v>8</v>
      </c>
      <c r="U15" s="17" t="s">
        <v>9</v>
      </c>
      <c r="V15" s="17" t="s">
        <v>46</v>
      </c>
      <c r="W15" s="17" t="s">
        <v>12</v>
      </c>
      <c r="X15" s="17" t="s">
        <v>16</v>
      </c>
      <c r="Y15" s="352"/>
    </row>
    <row r="16" spans="1:27" s="6" customFormat="1" ht="12.75" hidden="1">
      <c r="A16" s="2"/>
      <c r="B16" s="15" t="s">
        <v>10</v>
      </c>
      <c r="C16" s="2"/>
      <c r="D16" s="2"/>
      <c r="E16" s="20"/>
      <c r="F16" s="3"/>
      <c r="G16" s="3"/>
      <c r="H16" s="3"/>
      <c r="I16" s="3"/>
      <c r="J16" s="21"/>
      <c r="K16" s="21"/>
      <c r="L16" s="3"/>
      <c r="M16" s="21"/>
      <c r="N16" s="4"/>
      <c r="O16" s="4"/>
      <c r="P16" s="4"/>
      <c r="Q16" s="2"/>
      <c r="R16" s="2"/>
      <c r="S16" s="2"/>
      <c r="T16" s="5"/>
      <c r="U16" s="5"/>
      <c r="V16" s="20"/>
      <c r="W16" s="20"/>
      <c r="X16" s="21"/>
      <c r="Y16" s="46"/>
      <c r="Z16" s="1"/>
      <c r="AA16" s="1"/>
    </row>
    <row r="17" spans="1:27" s="6" customFormat="1" ht="12.75" hidden="1">
      <c r="A17" s="2"/>
      <c r="B17" s="15" t="s">
        <v>10</v>
      </c>
      <c r="C17" s="2"/>
      <c r="D17" s="2"/>
      <c r="E17" s="20"/>
      <c r="F17" s="3"/>
      <c r="G17" s="3"/>
      <c r="H17" s="3"/>
      <c r="I17" s="3"/>
      <c r="J17" s="21"/>
      <c r="K17" s="21"/>
      <c r="L17" s="3"/>
      <c r="M17" s="21"/>
      <c r="N17" s="4"/>
      <c r="O17" s="4"/>
      <c r="P17" s="4"/>
      <c r="Q17" s="2"/>
      <c r="R17" s="2"/>
      <c r="S17" s="2"/>
      <c r="T17" s="5"/>
      <c r="U17" s="5"/>
      <c r="V17" s="20"/>
      <c r="W17" s="20"/>
      <c r="X17" s="21"/>
      <c r="Y17" s="46"/>
      <c r="Z17" s="1"/>
      <c r="AA17" s="1"/>
    </row>
    <row r="18" spans="1:27" s="6" customFormat="1" ht="12.75" hidden="1">
      <c r="A18" s="2"/>
      <c r="B18" s="15" t="s">
        <v>10</v>
      </c>
      <c r="C18" s="2"/>
      <c r="D18" s="2"/>
      <c r="E18" s="5"/>
      <c r="F18" s="2"/>
      <c r="G18" s="2"/>
      <c r="H18" s="2"/>
      <c r="I18" s="2"/>
      <c r="J18" s="22"/>
      <c r="K18" s="22"/>
      <c r="L18" s="13"/>
      <c r="M18" s="22"/>
      <c r="N18" s="9"/>
      <c r="O18" s="9"/>
      <c r="P18" s="9"/>
      <c r="Q18" s="2"/>
      <c r="R18" s="2"/>
      <c r="S18" s="14"/>
      <c r="T18" s="8"/>
      <c r="U18" s="8"/>
      <c r="V18" s="8"/>
      <c r="W18" s="5"/>
      <c r="X18" s="22"/>
      <c r="Y18" s="46"/>
      <c r="Z18" s="1"/>
      <c r="AA18" s="1"/>
    </row>
    <row r="19" spans="1:25" s="6" customFormat="1" ht="12.75" hidden="1">
      <c r="A19" s="2"/>
      <c r="B19" s="15" t="s">
        <v>10</v>
      </c>
      <c r="C19" s="2"/>
      <c r="D19" s="2"/>
      <c r="E19" s="5"/>
      <c r="F19" s="2"/>
      <c r="G19" s="2"/>
      <c r="H19" s="2"/>
      <c r="I19" s="2"/>
      <c r="J19" s="22"/>
      <c r="K19" s="22"/>
      <c r="L19" s="13"/>
      <c r="M19" s="22"/>
      <c r="N19" s="9"/>
      <c r="O19" s="9"/>
      <c r="P19" s="9"/>
      <c r="Q19" s="2"/>
      <c r="R19" s="2"/>
      <c r="S19" s="14"/>
      <c r="T19" s="8"/>
      <c r="U19" s="8"/>
      <c r="V19" s="8"/>
      <c r="W19" s="5"/>
      <c r="X19" s="22"/>
      <c r="Y19" s="46"/>
    </row>
    <row r="20" spans="1:25" s="6" customFormat="1" ht="12.75" hidden="1">
      <c r="A20" s="2"/>
      <c r="B20" s="15" t="s">
        <v>10</v>
      </c>
      <c r="C20" s="2"/>
      <c r="D20" s="2"/>
      <c r="E20" s="5"/>
      <c r="F20" s="2"/>
      <c r="G20" s="2"/>
      <c r="H20" s="2"/>
      <c r="I20" s="2"/>
      <c r="J20" s="22"/>
      <c r="K20" s="22"/>
      <c r="L20" s="13"/>
      <c r="M20" s="22"/>
      <c r="N20" s="9"/>
      <c r="O20" s="9"/>
      <c r="P20" s="9"/>
      <c r="Q20" s="2"/>
      <c r="R20" s="2"/>
      <c r="S20" s="14"/>
      <c r="T20" s="8"/>
      <c r="U20" s="8"/>
      <c r="V20" s="8"/>
      <c r="W20" s="5"/>
      <c r="X20" s="22"/>
      <c r="Y20" s="46"/>
    </row>
    <row r="21" spans="1:25" ht="15.75">
      <c r="A21" s="335" t="s">
        <v>70</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50" t="s">
        <v>45</v>
      </c>
    </row>
    <row r="22" spans="1:25" ht="12.75">
      <c r="A22" s="342" t="s">
        <v>0</v>
      </c>
      <c r="B22" s="339"/>
      <c r="C22" s="339"/>
      <c r="D22" s="339"/>
      <c r="E22" s="19" t="s">
        <v>11</v>
      </c>
      <c r="F22" s="340" t="s">
        <v>26</v>
      </c>
      <c r="G22" s="343"/>
      <c r="H22" s="341"/>
      <c r="I22" s="340" t="s">
        <v>13</v>
      </c>
      <c r="J22" s="341"/>
      <c r="K22" s="78"/>
      <c r="L22" s="339" t="s">
        <v>1</v>
      </c>
      <c r="M22" s="339"/>
      <c r="N22" s="339"/>
      <c r="O22" s="339"/>
      <c r="P22" s="339"/>
      <c r="Q22" s="339"/>
      <c r="R22" s="339"/>
      <c r="S22" s="339"/>
      <c r="T22" s="339" t="s">
        <v>37</v>
      </c>
      <c r="U22" s="339"/>
      <c r="V22" s="77"/>
      <c r="W22" s="340" t="s">
        <v>40</v>
      </c>
      <c r="X22" s="341"/>
      <c r="Y22" s="351"/>
    </row>
    <row r="23" spans="1:25" ht="12.75">
      <c r="A23" s="16" t="s">
        <v>28</v>
      </c>
      <c r="B23" s="17" t="s">
        <v>29</v>
      </c>
      <c r="C23" s="17" t="s">
        <v>30</v>
      </c>
      <c r="D23" s="17" t="s">
        <v>31</v>
      </c>
      <c r="E23" s="23" t="s">
        <v>23</v>
      </c>
      <c r="F23" s="17" t="s">
        <v>32</v>
      </c>
      <c r="G23" s="17" t="s">
        <v>33</v>
      </c>
      <c r="H23" s="17" t="s">
        <v>27</v>
      </c>
      <c r="I23" s="17" t="s">
        <v>12</v>
      </c>
      <c r="J23" s="17" t="s">
        <v>25</v>
      </c>
      <c r="K23" s="17" t="s">
        <v>55</v>
      </c>
      <c r="L23" s="17" t="s">
        <v>5</v>
      </c>
      <c r="M23" s="17" t="s">
        <v>15</v>
      </c>
      <c r="N23" s="17" t="s">
        <v>42</v>
      </c>
      <c r="O23" s="17" t="s">
        <v>6</v>
      </c>
      <c r="P23" s="17" t="s">
        <v>47</v>
      </c>
      <c r="Q23" s="17" t="s">
        <v>24</v>
      </c>
      <c r="R23" s="17" t="s">
        <v>7</v>
      </c>
      <c r="S23" s="17" t="s">
        <v>36</v>
      </c>
      <c r="T23" s="17" t="s">
        <v>8</v>
      </c>
      <c r="U23" s="17" t="s">
        <v>9</v>
      </c>
      <c r="V23" s="17" t="s">
        <v>46</v>
      </c>
      <c r="W23" s="17" t="s">
        <v>12</v>
      </c>
      <c r="X23" s="17" t="s">
        <v>16</v>
      </c>
      <c r="Y23" s="352"/>
    </row>
    <row r="24" spans="1:25" s="39" customFormat="1" ht="25.5" customHeight="1">
      <c r="A24" s="31"/>
      <c r="B24" s="31"/>
      <c r="C24" s="31"/>
      <c r="D24" s="32" t="s">
        <v>10</v>
      </c>
      <c r="E24" s="33" t="s">
        <v>71</v>
      </c>
      <c r="F24" s="34"/>
      <c r="G24" s="34"/>
      <c r="H24" s="34" t="s">
        <v>10</v>
      </c>
      <c r="I24" s="34"/>
      <c r="J24" s="35"/>
      <c r="K24" s="34" t="s">
        <v>72</v>
      </c>
      <c r="L24" s="35" t="s">
        <v>73</v>
      </c>
      <c r="M24" s="35">
        <v>41456</v>
      </c>
      <c r="N24" s="68">
        <v>175000</v>
      </c>
      <c r="O24" s="35"/>
      <c r="P24" s="36"/>
      <c r="Q24" s="66" t="s">
        <v>74</v>
      </c>
      <c r="R24" s="71" t="s">
        <v>44</v>
      </c>
      <c r="S24" s="35">
        <v>41639</v>
      </c>
      <c r="T24" s="69" t="s">
        <v>52</v>
      </c>
      <c r="U24" s="70" t="s">
        <v>53</v>
      </c>
      <c r="V24" s="33" t="s">
        <v>60</v>
      </c>
      <c r="W24" s="33"/>
      <c r="X24" s="35"/>
      <c r="Y24" s="46"/>
    </row>
    <row r="25" spans="1:25" s="39" customFormat="1" ht="38.25">
      <c r="A25" s="31"/>
      <c r="B25" s="31"/>
      <c r="C25" s="31"/>
      <c r="D25" s="32" t="s">
        <v>10</v>
      </c>
      <c r="E25" s="33" t="s">
        <v>131</v>
      </c>
      <c r="F25" s="34"/>
      <c r="G25" s="34"/>
      <c r="H25" s="34" t="s">
        <v>10</v>
      </c>
      <c r="I25" s="34"/>
      <c r="J25" s="35"/>
      <c r="K25" s="34" t="s">
        <v>72</v>
      </c>
      <c r="L25" s="35" t="s">
        <v>75</v>
      </c>
      <c r="M25" s="35">
        <v>41456</v>
      </c>
      <c r="N25" s="68">
        <v>81200</v>
      </c>
      <c r="O25" s="35"/>
      <c r="P25" s="36"/>
      <c r="Q25" s="66" t="s">
        <v>74</v>
      </c>
      <c r="R25" s="71" t="s">
        <v>44</v>
      </c>
      <c r="S25" s="35">
        <v>41639</v>
      </c>
      <c r="T25" s="69" t="s">
        <v>85</v>
      </c>
      <c r="U25" s="70" t="s">
        <v>87</v>
      </c>
      <c r="V25" s="33" t="s">
        <v>86</v>
      </c>
      <c r="W25" s="33"/>
      <c r="X25" s="35"/>
      <c r="Y25" s="46"/>
    </row>
    <row r="26" spans="1:25" s="39" customFormat="1" ht="38.25">
      <c r="A26" s="31"/>
      <c r="B26" s="31"/>
      <c r="C26" s="31"/>
      <c r="D26" s="32" t="s">
        <v>10</v>
      </c>
      <c r="E26" s="33" t="s">
        <v>131</v>
      </c>
      <c r="F26" s="37"/>
      <c r="G26" s="37"/>
      <c r="H26" s="37" t="s">
        <v>10</v>
      </c>
      <c r="I26" s="37"/>
      <c r="J26" s="40"/>
      <c r="K26" s="37" t="s">
        <v>72</v>
      </c>
      <c r="L26" s="35" t="s">
        <v>76</v>
      </c>
      <c r="M26" s="35">
        <v>41456</v>
      </c>
      <c r="N26" s="68">
        <v>81200</v>
      </c>
      <c r="O26" s="35"/>
      <c r="P26" s="36"/>
      <c r="Q26" s="67" t="s">
        <v>74</v>
      </c>
      <c r="R26" s="72" t="s">
        <v>44</v>
      </c>
      <c r="S26" s="35">
        <v>41639</v>
      </c>
      <c r="T26" s="69" t="s">
        <v>132</v>
      </c>
      <c r="U26" s="70" t="s">
        <v>133</v>
      </c>
      <c r="V26" s="38" t="s">
        <v>134</v>
      </c>
      <c r="W26" s="38"/>
      <c r="X26" s="40"/>
      <c r="Y26" s="102" t="s">
        <v>523</v>
      </c>
    </row>
    <row r="27" spans="1:25" s="39" customFormat="1" ht="38.25">
      <c r="A27" s="31"/>
      <c r="B27" s="31"/>
      <c r="C27" s="31"/>
      <c r="D27" s="32" t="s">
        <v>10</v>
      </c>
      <c r="E27" s="33" t="s">
        <v>131</v>
      </c>
      <c r="F27" s="37"/>
      <c r="G27" s="37"/>
      <c r="H27" s="37" t="s">
        <v>10</v>
      </c>
      <c r="I27" s="37"/>
      <c r="J27" s="40"/>
      <c r="K27" s="37" t="s">
        <v>72</v>
      </c>
      <c r="L27" s="35" t="s">
        <v>77</v>
      </c>
      <c r="M27" s="35">
        <v>41456</v>
      </c>
      <c r="N27" s="68">
        <v>81200</v>
      </c>
      <c r="O27" s="35"/>
      <c r="P27" s="36"/>
      <c r="Q27" s="67" t="s">
        <v>74</v>
      </c>
      <c r="R27" s="72" t="s">
        <v>44</v>
      </c>
      <c r="S27" s="35">
        <v>41639</v>
      </c>
      <c r="T27" s="69" t="s">
        <v>135</v>
      </c>
      <c r="U27" s="70" t="s">
        <v>136</v>
      </c>
      <c r="V27" s="44" t="s">
        <v>137</v>
      </c>
      <c r="W27" s="38"/>
      <c r="X27" s="40"/>
      <c r="Y27" s="46"/>
    </row>
    <row r="28" spans="1:25" s="39" customFormat="1" ht="63.75">
      <c r="A28" s="31"/>
      <c r="B28" s="31"/>
      <c r="C28" s="31"/>
      <c r="D28" s="32" t="s">
        <v>10</v>
      </c>
      <c r="E28" s="57" t="s">
        <v>78</v>
      </c>
      <c r="F28" s="37"/>
      <c r="G28" s="37"/>
      <c r="H28" s="37" t="s">
        <v>10</v>
      </c>
      <c r="I28" s="37"/>
      <c r="J28" s="40"/>
      <c r="K28" s="37" t="s">
        <v>72</v>
      </c>
      <c r="L28" s="35" t="s">
        <v>79</v>
      </c>
      <c r="M28" s="35">
        <v>41456</v>
      </c>
      <c r="N28" s="68">
        <v>69600</v>
      </c>
      <c r="O28" s="68"/>
      <c r="P28" s="68"/>
      <c r="Q28" s="67" t="s">
        <v>74</v>
      </c>
      <c r="R28" s="72" t="s">
        <v>80</v>
      </c>
      <c r="S28" s="35">
        <v>41516</v>
      </c>
      <c r="T28" s="33" t="s">
        <v>81</v>
      </c>
      <c r="U28" s="70" t="s">
        <v>82</v>
      </c>
      <c r="V28" s="44" t="s">
        <v>83</v>
      </c>
      <c r="W28" s="38" t="s">
        <v>138</v>
      </c>
      <c r="X28" s="40"/>
      <c r="Y28" s="46"/>
    </row>
    <row r="29" spans="1:25" s="39" customFormat="1" ht="76.5">
      <c r="A29" s="31"/>
      <c r="B29" s="31"/>
      <c r="C29" s="31"/>
      <c r="D29" s="32" t="s">
        <v>10</v>
      </c>
      <c r="E29" s="57" t="s">
        <v>84</v>
      </c>
      <c r="F29" s="37"/>
      <c r="G29" s="37"/>
      <c r="H29" s="37" t="s">
        <v>10</v>
      </c>
      <c r="I29" s="37"/>
      <c r="J29" s="40"/>
      <c r="K29" s="37" t="s">
        <v>72</v>
      </c>
      <c r="L29" s="35" t="s">
        <v>88</v>
      </c>
      <c r="M29" s="35">
        <v>41456</v>
      </c>
      <c r="N29" s="68">
        <f>69600*7</f>
        <v>487200</v>
      </c>
      <c r="O29" s="68"/>
      <c r="P29" s="68"/>
      <c r="Q29" s="67" t="s">
        <v>74</v>
      </c>
      <c r="R29" s="72" t="s">
        <v>80</v>
      </c>
      <c r="S29" s="35">
        <v>41516</v>
      </c>
      <c r="T29" s="33" t="s">
        <v>81</v>
      </c>
      <c r="U29" s="70" t="s">
        <v>82</v>
      </c>
      <c r="V29" s="44" t="s">
        <v>83</v>
      </c>
      <c r="W29" s="38" t="s">
        <v>138</v>
      </c>
      <c r="X29" s="40"/>
      <c r="Y29" s="46"/>
    </row>
    <row r="30" spans="1:25" s="39" customFormat="1" ht="51">
      <c r="A30" s="31"/>
      <c r="B30" s="31"/>
      <c r="C30" s="31"/>
      <c r="D30" s="32" t="s">
        <v>10</v>
      </c>
      <c r="E30" s="33" t="s">
        <v>139</v>
      </c>
      <c r="F30" s="37"/>
      <c r="G30" s="37"/>
      <c r="H30" s="37" t="s">
        <v>10</v>
      </c>
      <c r="I30" s="37"/>
      <c r="J30" s="40"/>
      <c r="K30" s="37" t="s">
        <v>72</v>
      </c>
      <c r="L30" s="35" t="s">
        <v>89</v>
      </c>
      <c r="M30" s="35">
        <v>41456</v>
      </c>
      <c r="N30" s="68">
        <v>116000</v>
      </c>
      <c r="O30" s="68"/>
      <c r="P30" s="68"/>
      <c r="Q30" s="67" t="s">
        <v>74</v>
      </c>
      <c r="R30" s="72" t="s">
        <v>80</v>
      </c>
      <c r="S30" s="35">
        <v>41639</v>
      </c>
      <c r="T30" s="33" t="s">
        <v>140</v>
      </c>
      <c r="U30" s="70" t="s">
        <v>141</v>
      </c>
      <c r="V30" s="44" t="s">
        <v>142</v>
      </c>
      <c r="W30" s="38" t="s">
        <v>138</v>
      </c>
      <c r="X30" s="40"/>
      <c r="Y30" s="46"/>
    </row>
    <row r="31" spans="1:25" s="39" customFormat="1" ht="63.75">
      <c r="A31" s="31"/>
      <c r="B31" s="31"/>
      <c r="C31" s="31"/>
      <c r="D31" s="32" t="s">
        <v>10</v>
      </c>
      <c r="E31" s="33" t="s">
        <v>143</v>
      </c>
      <c r="F31" s="37"/>
      <c r="G31" s="37"/>
      <c r="H31" s="37" t="s">
        <v>10</v>
      </c>
      <c r="I31" s="37"/>
      <c r="J31" s="40"/>
      <c r="K31" s="37" t="s">
        <v>72</v>
      </c>
      <c r="L31" s="35" t="s">
        <v>90</v>
      </c>
      <c r="M31" s="35">
        <v>41456</v>
      </c>
      <c r="N31" s="68">
        <v>450000</v>
      </c>
      <c r="O31" s="68"/>
      <c r="P31" s="68"/>
      <c r="Q31" s="67" t="s">
        <v>74</v>
      </c>
      <c r="R31" s="72" t="s">
        <v>80</v>
      </c>
      <c r="S31" s="35">
        <v>41639</v>
      </c>
      <c r="T31" s="108" t="s">
        <v>508</v>
      </c>
      <c r="U31" s="109" t="s">
        <v>509</v>
      </c>
      <c r="V31" s="101" t="s">
        <v>510</v>
      </c>
      <c r="W31" s="101" t="s">
        <v>138</v>
      </c>
      <c r="X31" s="40"/>
      <c r="Y31" s="46"/>
    </row>
    <row r="32" spans="1:25" s="39" customFormat="1" ht="76.5">
      <c r="A32" s="31"/>
      <c r="B32" s="31"/>
      <c r="C32" s="31"/>
      <c r="D32" s="32" t="s">
        <v>10</v>
      </c>
      <c r="E32" s="33" t="s">
        <v>144</v>
      </c>
      <c r="F32" s="37"/>
      <c r="G32" s="37"/>
      <c r="H32" s="37" t="s">
        <v>10</v>
      </c>
      <c r="I32" s="37"/>
      <c r="J32" s="40"/>
      <c r="K32" s="37" t="s">
        <v>72</v>
      </c>
      <c r="L32" s="35" t="s">
        <v>91</v>
      </c>
      <c r="M32" s="35">
        <v>41456</v>
      </c>
      <c r="N32" s="68">
        <f>29000*5</f>
        <v>145000</v>
      </c>
      <c r="O32" s="68"/>
      <c r="P32" s="68"/>
      <c r="Q32" s="67" t="s">
        <v>74</v>
      </c>
      <c r="R32" s="72" t="s">
        <v>80</v>
      </c>
      <c r="S32" s="35">
        <v>41639</v>
      </c>
      <c r="T32" s="33" t="s">
        <v>145</v>
      </c>
      <c r="U32" s="70" t="s">
        <v>146</v>
      </c>
      <c r="V32" s="44" t="s">
        <v>147</v>
      </c>
      <c r="W32" s="38"/>
      <c r="X32" s="40"/>
      <c r="Y32" s="46"/>
    </row>
    <row r="33" spans="1:25" s="39" customFormat="1" ht="76.5">
      <c r="A33" s="31"/>
      <c r="B33" s="31"/>
      <c r="C33" s="31"/>
      <c r="D33" s="32" t="s">
        <v>10</v>
      </c>
      <c r="E33" s="33" t="s">
        <v>148</v>
      </c>
      <c r="F33" s="37"/>
      <c r="G33" s="37"/>
      <c r="H33" s="37" t="s">
        <v>10</v>
      </c>
      <c r="I33" s="37"/>
      <c r="J33" s="40"/>
      <c r="K33" s="37" t="s">
        <v>72</v>
      </c>
      <c r="L33" s="35" t="s">
        <v>92</v>
      </c>
      <c r="M33" s="35">
        <v>41456</v>
      </c>
      <c r="N33" s="68">
        <f>29000*4</f>
        <v>116000</v>
      </c>
      <c r="O33" s="68"/>
      <c r="P33" s="68"/>
      <c r="Q33" s="67" t="s">
        <v>74</v>
      </c>
      <c r="R33" s="72" t="s">
        <v>80</v>
      </c>
      <c r="S33" s="35">
        <v>41639</v>
      </c>
      <c r="T33" s="33" t="s">
        <v>149</v>
      </c>
      <c r="U33" s="70" t="s">
        <v>150</v>
      </c>
      <c r="V33" s="44" t="s">
        <v>151</v>
      </c>
      <c r="W33" s="38"/>
      <c r="X33" s="40"/>
      <c r="Y33" s="46"/>
    </row>
    <row r="34" spans="1:25" s="39" customFormat="1" ht="76.5">
      <c r="A34" s="31"/>
      <c r="B34" s="31"/>
      <c r="C34" s="31"/>
      <c r="D34" s="32" t="s">
        <v>10</v>
      </c>
      <c r="E34" s="33" t="s">
        <v>144</v>
      </c>
      <c r="F34" s="37"/>
      <c r="G34" s="37"/>
      <c r="H34" s="37" t="s">
        <v>10</v>
      </c>
      <c r="I34" s="37"/>
      <c r="J34" s="40"/>
      <c r="K34" s="37" t="s">
        <v>72</v>
      </c>
      <c r="L34" s="35" t="s">
        <v>93</v>
      </c>
      <c r="M34" s="35">
        <v>41456</v>
      </c>
      <c r="N34" s="68">
        <f>29000*5</f>
        <v>145000</v>
      </c>
      <c r="O34" s="68"/>
      <c r="P34" s="68"/>
      <c r="Q34" s="67" t="s">
        <v>74</v>
      </c>
      <c r="R34" s="72" t="s">
        <v>80</v>
      </c>
      <c r="S34" s="35">
        <v>41639</v>
      </c>
      <c r="T34" s="33" t="s">
        <v>152</v>
      </c>
      <c r="U34" s="44" t="s">
        <v>153</v>
      </c>
      <c r="V34" s="44" t="s">
        <v>154</v>
      </c>
      <c r="W34" s="38"/>
      <c r="X34" s="40"/>
      <c r="Y34" s="46"/>
    </row>
    <row r="35" spans="1:25" s="147" customFormat="1" ht="76.5">
      <c r="A35" s="146"/>
      <c r="B35" s="146"/>
      <c r="C35" s="146"/>
      <c r="D35" s="32" t="s">
        <v>10</v>
      </c>
      <c r="E35" s="33" t="s">
        <v>144</v>
      </c>
      <c r="F35" s="37"/>
      <c r="G35" s="37"/>
      <c r="H35" s="37" t="s">
        <v>10</v>
      </c>
      <c r="I35" s="37"/>
      <c r="J35" s="40"/>
      <c r="K35" s="37" t="s">
        <v>72</v>
      </c>
      <c r="L35" s="35" t="s">
        <v>94</v>
      </c>
      <c r="M35" s="35">
        <v>41456</v>
      </c>
      <c r="N35" s="68">
        <f>29000*5</f>
        <v>145000</v>
      </c>
      <c r="O35" s="68"/>
      <c r="P35" s="68"/>
      <c r="Q35" s="67" t="s">
        <v>74</v>
      </c>
      <c r="R35" s="72" t="s">
        <v>80</v>
      </c>
      <c r="S35" s="35">
        <v>41639</v>
      </c>
      <c r="T35" s="33" t="s">
        <v>152</v>
      </c>
      <c r="U35" s="44" t="s">
        <v>153</v>
      </c>
      <c r="V35" s="44" t="s">
        <v>154</v>
      </c>
      <c r="W35" s="38"/>
      <c r="X35" s="40"/>
      <c r="Y35" s="46"/>
    </row>
    <row r="36" spans="1:25" s="39" customFormat="1" ht="76.5">
      <c r="A36" s="31"/>
      <c r="B36" s="31"/>
      <c r="C36" s="31"/>
      <c r="D36" s="32" t="s">
        <v>10</v>
      </c>
      <c r="E36" s="33" t="s">
        <v>144</v>
      </c>
      <c r="F36" s="34"/>
      <c r="G36" s="34"/>
      <c r="H36" s="37" t="s">
        <v>10</v>
      </c>
      <c r="I36" s="34"/>
      <c r="J36" s="35"/>
      <c r="K36" s="37" t="s">
        <v>72</v>
      </c>
      <c r="L36" s="35" t="s">
        <v>95</v>
      </c>
      <c r="M36" s="35">
        <v>41456</v>
      </c>
      <c r="N36" s="68">
        <f>29000*5</f>
        <v>145000</v>
      </c>
      <c r="O36" s="68"/>
      <c r="P36" s="68"/>
      <c r="Q36" s="67" t="s">
        <v>74</v>
      </c>
      <c r="R36" s="72" t="s">
        <v>80</v>
      </c>
      <c r="S36" s="35">
        <v>41639</v>
      </c>
      <c r="T36" s="33" t="s">
        <v>155</v>
      </c>
      <c r="U36" s="70" t="s">
        <v>156</v>
      </c>
      <c r="V36" s="44" t="s">
        <v>157</v>
      </c>
      <c r="W36" s="33"/>
      <c r="X36" s="35"/>
      <c r="Y36" s="46"/>
    </row>
    <row r="37" spans="1:25" s="39" customFormat="1" ht="76.5">
      <c r="A37" s="31"/>
      <c r="B37" s="31"/>
      <c r="C37" s="31"/>
      <c r="D37" s="32" t="s">
        <v>10</v>
      </c>
      <c r="E37" s="33" t="s">
        <v>148</v>
      </c>
      <c r="F37" s="34"/>
      <c r="G37" s="34"/>
      <c r="H37" s="37" t="s">
        <v>10</v>
      </c>
      <c r="I37" s="34"/>
      <c r="J37" s="35"/>
      <c r="K37" s="37" t="s">
        <v>72</v>
      </c>
      <c r="L37" s="35" t="s">
        <v>96</v>
      </c>
      <c r="M37" s="35">
        <v>41456</v>
      </c>
      <c r="N37" s="42">
        <f>29000*4</f>
        <v>116000</v>
      </c>
      <c r="O37" s="68"/>
      <c r="P37" s="68"/>
      <c r="Q37" s="67" t="s">
        <v>74</v>
      </c>
      <c r="R37" s="72" t="s">
        <v>80</v>
      </c>
      <c r="S37" s="35">
        <v>41639</v>
      </c>
      <c r="T37" s="38" t="s">
        <v>158</v>
      </c>
      <c r="U37" s="38" t="s">
        <v>159</v>
      </c>
      <c r="V37" s="33" t="s">
        <v>160</v>
      </c>
      <c r="W37" s="33"/>
      <c r="X37" s="35"/>
      <c r="Y37" s="46"/>
    </row>
    <row r="38" spans="1:25" s="39" customFormat="1" ht="76.5">
      <c r="A38" s="31"/>
      <c r="B38" s="31"/>
      <c r="C38" s="31"/>
      <c r="D38" s="32" t="s">
        <v>10</v>
      </c>
      <c r="E38" s="33" t="s">
        <v>144</v>
      </c>
      <c r="F38" s="37"/>
      <c r="G38" s="37"/>
      <c r="H38" s="37" t="s">
        <v>10</v>
      </c>
      <c r="I38" s="37"/>
      <c r="J38" s="40"/>
      <c r="K38" s="37" t="s">
        <v>72</v>
      </c>
      <c r="L38" s="35" t="s">
        <v>97</v>
      </c>
      <c r="M38" s="35">
        <v>41456</v>
      </c>
      <c r="N38" s="68">
        <f>29000*5</f>
        <v>145000</v>
      </c>
      <c r="O38" s="68"/>
      <c r="P38" s="68"/>
      <c r="Q38" s="67" t="s">
        <v>74</v>
      </c>
      <c r="R38" s="72" t="s">
        <v>80</v>
      </c>
      <c r="S38" s="35">
        <v>41639</v>
      </c>
      <c r="T38" s="44" t="s">
        <v>161</v>
      </c>
      <c r="U38" s="44" t="s">
        <v>162</v>
      </c>
      <c r="V38" s="44" t="s">
        <v>163</v>
      </c>
      <c r="W38" s="38"/>
      <c r="X38" s="40"/>
      <c r="Y38" s="46"/>
    </row>
    <row r="39" spans="1:25" s="39" customFormat="1" ht="76.5">
      <c r="A39" s="31"/>
      <c r="B39" s="31"/>
      <c r="C39" s="31"/>
      <c r="D39" s="32" t="s">
        <v>10</v>
      </c>
      <c r="E39" s="33" t="s">
        <v>144</v>
      </c>
      <c r="F39" s="37"/>
      <c r="G39" s="37"/>
      <c r="H39" s="37" t="s">
        <v>10</v>
      </c>
      <c r="I39" s="37"/>
      <c r="J39" s="40"/>
      <c r="K39" s="37" t="s">
        <v>72</v>
      </c>
      <c r="L39" s="35" t="s">
        <v>98</v>
      </c>
      <c r="M39" s="35">
        <v>41456</v>
      </c>
      <c r="N39" s="68">
        <f>29000*5</f>
        <v>145000</v>
      </c>
      <c r="O39" s="68"/>
      <c r="P39" s="68"/>
      <c r="Q39" s="67" t="s">
        <v>74</v>
      </c>
      <c r="R39" s="72" t="s">
        <v>80</v>
      </c>
      <c r="S39" s="35">
        <v>41639</v>
      </c>
      <c r="T39" s="38" t="s">
        <v>164</v>
      </c>
      <c r="U39" s="38" t="s">
        <v>165</v>
      </c>
      <c r="V39" s="33" t="s">
        <v>166</v>
      </c>
      <c r="W39" s="38"/>
      <c r="X39" s="40"/>
      <c r="Y39" s="46"/>
    </row>
    <row r="40" spans="1:25" s="39" customFormat="1" ht="76.5">
      <c r="A40" s="31"/>
      <c r="B40" s="31"/>
      <c r="C40" s="31"/>
      <c r="D40" s="32" t="s">
        <v>10</v>
      </c>
      <c r="E40" s="33" t="s">
        <v>144</v>
      </c>
      <c r="F40" s="37"/>
      <c r="G40" s="37"/>
      <c r="H40" s="37" t="s">
        <v>10</v>
      </c>
      <c r="I40" s="37"/>
      <c r="J40" s="40"/>
      <c r="K40" s="37" t="s">
        <v>72</v>
      </c>
      <c r="L40" s="35" t="s">
        <v>99</v>
      </c>
      <c r="M40" s="35">
        <v>41456</v>
      </c>
      <c r="N40" s="68">
        <f>29000*5</f>
        <v>145000</v>
      </c>
      <c r="O40" s="68"/>
      <c r="P40" s="68"/>
      <c r="Q40" s="67" t="s">
        <v>74</v>
      </c>
      <c r="R40" s="72" t="s">
        <v>80</v>
      </c>
      <c r="S40" s="35">
        <v>41639</v>
      </c>
      <c r="T40" s="44" t="s">
        <v>428</v>
      </c>
      <c r="U40" s="44" t="s">
        <v>429</v>
      </c>
      <c r="V40" s="44" t="s">
        <v>430</v>
      </c>
      <c r="W40" s="38"/>
      <c r="X40" s="40"/>
      <c r="Y40" s="46"/>
    </row>
    <row r="41" spans="1:25" s="39" customFormat="1" ht="76.5">
      <c r="A41" s="31"/>
      <c r="B41" s="31"/>
      <c r="C41" s="31"/>
      <c r="D41" s="32" t="s">
        <v>10</v>
      </c>
      <c r="E41" s="33" t="s">
        <v>144</v>
      </c>
      <c r="F41" s="34"/>
      <c r="G41" s="34"/>
      <c r="H41" s="37" t="s">
        <v>10</v>
      </c>
      <c r="I41" s="34"/>
      <c r="J41" s="35"/>
      <c r="K41" s="37" t="s">
        <v>72</v>
      </c>
      <c r="L41" s="35" t="s">
        <v>100</v>
      </c>
      <c r="M41" s="35">
        <v>41456</v>
      </c>
      <c r="N41" s="68">
        <f>29000*4</f>
        <v>116000</v>
      </c>
      <c r="O41" s="68"/>
      <c r="P41" s="68"/>
      <c r="Q41" s="67" t="s">
        <v>74</v>
      </c>
      <c r="R41" s="72" t="s">
        <v>80</v>
      </c>
      <c r="S41" s="35">
        <v>41639</v>
      </c>
      <c r="T41" s="38" t="s">
        <v>167</v>
      </c>
      <c r="U41" s="38" t="s">
        <v>168</v>
      </c>
      <c r="V41" s="33" t="s">
        <v>169</v>
      </c>
      <c r="W41" s="33"/>
      <c r="X41" s="35"/>
      <c r="Y41" s="46"/>
    </row>
    <row r="42" spans="1:25" s="39" customFormat="1" ht="76.5">
      <c r="A42" s="31"/>
      <c r="B42" s="31"/>
      <c r="C42" s="31"/>
      <c r="D42" s="32" t="s">
        <v>10</v>
      </c>
      <c r="E42" s="57" t="s">
        <v>170</v>
      </c>
      <c r="F42" s="37"/>
      <c r="G42" s="37"/>
      <c r="H42" s="37" t="s">
        <v>10</v>
      </c>
      <c r="I42" s="37"/>
      <c r="J42" s="40"/>
      <c r="K42" s="37" t="s">
        <v>72</v>
      </c>
      <c r="L42" s="35" t="s">
        <v>101</v>
      </c>
      <c r="M42" s="35">
        <v>41456</v>
      </c>
      <c r="N42" s="36">
        <f>29000*5</f>
        <v>145000</v>
      </c>
      <c r="O42" s="68"/>
      <c r="P42" s="68"/>
      <c r="Q42" s="67" t="s">
        <v>74</v>
      </c>
      <c r="R42" s="37" t="s">
        <v>80</v>
      </c>
      <c r="S42" s="35">
        <v>41639</v>
      </c>
      <c r="T42" s="44" t="s">
        <v>171</v>
      </c>
      <c r="U42" s="44" t="s">
        <v>172</v>
      </c>
      <c r="V42" s="44" t="s">
        <v>173</v>
      </c>
      <c r="W42" s="38"/>
      <c r="X42" s="40"/>
      <c r="Y42" s="46"/>
    </row>
    <row r="43" spans="1:25" s="39" customFormat="1" ht="76.5">
      <c r="A43" s="31"/>
      <c r="B43" s="31"/>
      <c r="C43" s="31"/>
      <c r="D43" s="32" t="s">
        <v>10</v>
      </c>
      <c r="E43" s="57" t="s">
        <v>174</v>
      </c>
      <c r="F43" s="37"/>
      <c r="G43" s="37"/>
      <c r="H43" s="37" t="s">
        <v>10</v>
      </c>
      <c r="I43" s="37"/>
      <c r="J43" s="40"/>
      <c r="K43" s="37" t="s">
        <v>72</v>
      </c>
      <c r="L43" s="35" t="s">
        <v>102</v>
      </c>
      <c r="M43" s="35">
        <v>41456</v>
      </c>
      <c r="N43" s="42">
        <f>29000*6</f>
        <v>174000</v>
      </c>
      <c r="O43" s="68"/>
      <c r="P43" s="68"/>
      <c r="Q43" s="67" t="s">
        <v>74</v>
      </c>
      <c r="R43" s="37" t="s">
        <v>80</v>
      </c>
      <c r="S43" s="35">
        <v>41639</v>
      </c>
      <c r="T43" s="44" t="s">
        <v>175</v>
      </c>
      <c r="U43" s="44" t="s">
        <v>176</v>
      </c>
      <c r="V43" s="44" t="s">
        <v>177</v>
      </c>
      <c r="W43" s="38"/>
      <c r="X43" s="40"/>
      <c r="Y43" s="46"/>
    </row>
    <row r="44" spans="1:25" s="39" customFormat="1" ht="76.5">
      <c r="A44" s="31"/>
      <c r="B44" s="31"/>
      <c r="C44" s="31"/>
      <c r="D44" s="32" t="s">
        <v>10</v>
      </c>
      <c r="E44" s="57" t="s">
        <v>174</v>
      </c>
      <c r="F44" s="37"/>
      <c r="G44" s="37"/>
      <c r="H44" s="37" t="s">
        <v>10</v>
      </c>
      <c r="I44" s="37"/>
      <c r="J44" s="40"/>
      <c r="K44" s="37" t="s">
        <v>72</v>
      </c>
      <c r="L44" s="35" t="s">
        <v>103</v>
      </c>
      <c r="M44" s="35">
        <v>41456</v>
      </c>
      <c r="N44" s="42">
        <f>29000*6</f>
        <v>174000</v>
      </c>
      <c r="O44" s="68"/>
      <c r="P44" s="68"/>
      <c r="Q44" s="67" t="s">
        <v>74</v>
      </c>
      <c r="R44" s="37" t="s">
        <v>80</v>
      </c>
      <c r="S44" s="35">
        <v>41639</v>
      </c>
      <c r="T44" s="44" t="s">
        <v>178</v>
      </c>
      <c r="U44" s="44" t="s">
        <v>179</v>
      </c>
      <c r="V44" s="44" t="s">
        <v>180</v>
      </c>
      <c r="W44" s="38"/>
      <c r="X44" s="40"/>
      <c r="Y44" s="46"/>
    </row>
    <row r="45" spans="1:25" s="39" customFormat="1" ht="76.5">
      <c r="A45" s="31"/>
      <c r="B45" s="31"/>
      <c r="C45" s="31"/>
      <c r="D45" s="32" t="s">
        <v>10</v>
      </c>
      <c r="E45" s="57" t="s">
        <v>174</v>
      </c>
      <c r="F45" s="34"/>
      <c r="G45" s="34"/>
      <c r="H45" s="37" t="s">
        <v>10</v>
      </c>
      <c r="I45" s="34"/>
      <c r="J45" s="35"/>
      <c r="K45" s="37" t="s">
        <v>72</v>
      </c>
      <c r="L45" s="35" t="s">
        <v>104</v>
      </c>
      <c r="M45" s="35">
        <v>41456</v>
      </c>
      <c r="N45" s="42">
        <f>29000*5</f>
        <v>145000</v>
      </c>
      <c r="O45" s="68"/>
      <c r="P45" s="68"/>
      <c r="Q45" s="67" t="s">
        <v>74</v>
      </c>
      <c r="R45" s="37" t="s">
        <v>80</v>
      </c>
      <c r="S45" s="35">
        <v>41639</v>
      </c>
      <c r="T45" s="38" t="s">
        <v>164</v>
      </c>
      <c r="U45" s="38" t="s">
        <v>165</v>
      </c>
      <c r="V45" s="33" t="s">
        <v>166</v>
      </c>
      <c r="W45" s="33"/>
      <c r="X45" s="35"/>
      <c r="Y45" s="46"/>
    </row>
    <row r="46" spans="1:25" s="39" customFormat="1" ht="76.5">
      <c r="A46" s="31"/>
      <c r="B46" s="31"/>
      <c r="C46" s="31"/>
      <c r="D46" s="32" t="s">
        <v>10</v>
      </c>
      <c r="E46" s="57" t="s">
        <v>174</v>
      </c>
      <c r="F46" s="34"/>
      <c r="G46" s="34"/>
      <c r="H46" s="37" t="s">
        <v>10</v>
      </c>
      <c r="I46" s="34"/>
      <c r="J46" s="35"/>
      <c r="K46" s="37" t="s">
        <v>72</v>
      </c>
      <c r="L46" s="35" t="s">
        <v>105</v>
      </c>
      <c r="M46" s="35">
        <v>41456</v>
      </c>
      <c r="N46" s="42">
        <f>29000*6</f>
        <v>174000</v>
      </c>
      <c r="O46" s="68"/>
      <c r="P46" s="68"/>
      <c r="Q46" s="67" t="s">
        <v>74</v>
      </c>
      <c r="R46" s="37" t="s">
        <v>80</v>
      </c>
      <c r="S46" s="35">
        <v>41639</v>
      </c>
      <c r="T46" s="38" t="s">
        <v>181</v>
      </c>
      <c r="U46" s="38" t="s">
        <v>182</v>
      </c>
      <c r="V46" s="33" t="s">
        <v>183</v>
      </c>
      <c r="W46" s="33"/>
      <c r="X46" s="35"/>
      <c r="Y46" s="46"/>
    </row>
    <row r="47" spans="1:25" s="39" customFormat="1" ht="63.75">
      <c r="A47" s="31"/>
      <c r="B47" s="31"/>
      <c r="C47" s="31"/>
      <c r="D47" s="32" t="s">
        <v>10</v>
      </c>
      <c r="E47" s="57" t="s">
        <v>184</v>
      </c>
      <c r="F47" s="34"/>
      <c r="G47" s="34"/>
      <c r="H47" s="37" t="s">
        <v>10</v>
      </c>
      <c r="I47" s="34"/>
      <c r="J47" s="35"/>
      <c r="K47" s="37" t="s">
        <v>72</v>
      </c>
      <c r="L47" s="35" t="s">
        <v>106</v>
      </c>
      <c r="M47" s="35">
        <v>41456</v>
      </c>
      <c r="N47" s="42">
        <v>29000</v>
      </c>
      <c r="O47" s="68"/>
      <c r="P47" s="68"/>
      <c r="Q47" s="67" t="s">
        <v>74</v>
      </c>
      <c r="R47" s="37" t="s">
        <v>80</v>
      </c>
      <c r="S47" s="35">
        <v>41639</v>
      </c>
      <c r="T47" s="38" t="s">
        <v>185</v>
      </c>
      <c r="U47" s="38" t="s">
        <v>186</v>
      </c>
      <c r="V47" s="33" t="s">
        <v>187</v>
      </c>
      <c r="W47" s="33"/>
      <c r="X47" s="35"/>
      <c r="Y47" s="46"/>
    </row>
    <row r="48" spans="1:25" s="39" customFormat="1" ht="63.75">
      <c r="A48" s="31"/>
      <c r="B48" s="31"/>
      <c r="C48" s="31"/>
      <c r="D48" s="32" t="s">
        <v>10</v>
      </c>
      <c r="E48" s="57" t="s">
        <v>184</v>
      </c>
      <c r="F48" s="37"/>
      <c r="G48" s="37"/>
      <c r="H48" s="37" t="s">
        <v>10</v>
      </c>
      <c r="I48" s="37"/>
      <c r="J48" s="40"/>
      <c r="K48" s="37" t="s">
        <v>72</v>
      </c>
      <c r="L48" s="35" t="s">
        <v>107</v>
      </c>
      <c r="M48" s="35">
        <v>41456</v>
      </c>
      <c r="N48" s="36">
        <f>29000*4</f>
        <v>116000</v>
      </c>
      <c r="O48" s="68"/>
      <c r="P48" s="68"/>
      <c r="Q48" s="67" t="s">
        <v>74</v>
      </c>
      <c r="R48" s="37" t="s">
        <v>80</v>
      </c>
      <c r="S48" s="35">
        <v>41639</v>
      </c>
      <c r="T48" s="33" t="s">
        <v>155</v>
      </c>
      <c r="U48" s="70" t="s">
        <v>156</v>
      </c>
      <c r="V48" s="44" t="s">
        <v>157</v>
      </c>
      <c r="W48" s="38"/>
      <c r="X48" s="40"/>
      <c r="Y48" s="46"/>
    </row>
    <row r="49" spans="1:25" s="39" customFormat="1" ht="63.75">
      <c r="A49" s="31"/>
      <c r="B49" s="31"/>
      <c r="C49" s="31"/>
      <c r="D49" s="32" t="s">
        <v>10</v>
      </c>
      <c r="E49" s="57" t="s">
        <v>188</v>
      </c>
      <c r="F49" s="37"/>
      <c r="G49" s="37"/>
      <c r="H49" s="37" t="s">
        <v>10</v>
      </c>
      <c r="I49" s="37"/>
      <c r="J49" s="40"/>
      <c r="K49" s="37" t="s">
        <v>72</v>
      </c>
      <c r="L49" s="35" t="s">
        <v>108</v>
      </c>
      <c r="M49" s="35">
        <v>41456</v>
      </c>
      <c r="N49" s="42">
        <f>29000*3</f>
        <v>87000</v>
      </c>
      <c r="O49" s="68"/>
      <c r="P49" s="68"/>
      <c r="Q49" s="67" t="s">
        <v>74</v>
      </c>
      <c r="R49" s="37" t="s">
        <v>80</v>
      </c>
      <c r="S49" s="35">
        <v>41639</v>
      </c>
      <c r="T49" s="33" t="s">
        <v>155</v>
      </c>
      <c r="U49" s="70" t="s">
        <v>156</v>
      </c>
      <c r="V49" s="44" t="s">
        <v>157</v>
      </c>
      <c r="W49" s="38"/>
      <c r="X49" s="40"/>
      <c r="Y49" s="46"/>
    </row>
    <row r="50" spans="1:25" s="39" customFormat="1" ht="63.75">
      <c r="A50" s="31"/>
      <c r="B50" s="31"/>
      <c r="C50" s="31"/>
      <c r="D50" s="32" t="s">
        <v>10</v>
      </c>
      <c r="E50" s="57" t="s">
        <v>188</v>
      </c>
      <c r="F50" s="37"/>
      <c r="G50" s="37"/>
      <c r="H50" s="37" t="s">
        <v>10</v>
      </c>
      <c r="I50" s="37"/>
      <c r="J50" s="40"/>
      <c r="K50" s="37" t="s">
        <v>72</v>
      </c>
      <c r="L50" s="35" t="s">
        <v>109</v>
      </c>
      <c r="M50" s="35">
        <v>41456</v>
      </c>
      <c r="N50" s="42">
        <f>29000*3</f>
        <v>87000</v>
      </c>
      <c r="O50" s="68"/>
      <c r="P50" s="68"/>
      <c r="Q50" s="67" t="s">
        <v>74</v>
      </c>
      <c r="R50" s="37" t="s">
        <v>80</v>
      </c>
      <c r="S50" s="35">
        <v>41639</v>
      </c>
      <c r="T50" s="44" t="s">
        <v>175</v>
      </c>
      <c r="U50" s="44" t="s">
        <v>176</v>
      </c>
      <c r="V50" s="44" t="s">
        <v>177</v>
      </c>
      <c r="W50" s="38"/>
      <c r="X50" s="40"/>
      <c r="Y50" s="46"/>
    </row>
    <row r="51" spans="1:25" s="39" customFormat="1" ht="63.75">
      <c r="A51" s="31"/>
      <c r="B51" s="31"/>
      <c r="C51" s="31"/>
      <c r="D51" s="32" t="s">
        <v>10</v>
      </c>
      <c r="E51" s="57" t="s">
        <v>188</v>
      </c>
      <c r="F51" s="37"/>
      <c r="G51" s="37"/>
      <c r="H51" s="37" t="s">
        <v>10</v>
      </c>
      <c r="I51" s="37"/>
      <c r="J51" s="40"/>
      <c r="K51" s="37" t="s">
        <v>72</v>
      </c>
      <c r="L51" s="35" t="s">
        <v>110</v>
      </c>
      <c r="M51" s="35">
        <v>41456</v>
      </c>
      <c r="N51" s="36">
        <v>29000</v>
      </c>
      <c r="O51" s="68"/>
      <c r="P51" s="68"/>
      <c r="Q51" s="67" t="s">
        <v>74</v>
      </c>
      <c r="R51" s="37" t="s">
        <v>80</v>
      </c>
      <c r="S51" s="35">
        <v>41639</v>
      </c>
      <c r="T51" s="44" t="s">
        <v>189</v>
      </c>
      <c r="U51" s="44" t="s">
        <v>224</v>
      </c>
      <c r="V51" s="44" t="s">
        <v>225</v>
      </c>
      <c r="W51" s="38"/>
      <c r="X51" s="40"/>
      <c r="Y51" s="46"/>
    </row>
    <row r="52" spans="1:25" s="39" customFormat="1" ht="76.5">
      <c r="A52" s="31"/>
      <c r="B52" s="31"/>
      <c r="C52" s="31"/>
      <c r="D52" s="32" t="s">
        <v>10</v>
      </c>
      <c r="E52" s="33" t="s">
        <v>190</v>
      </c>
      <c r="F52" s="37"/>
      <c r="G52" s="37"/>
      <c r="H52" s="37" t="s">
        <v>10</v>
      </c>
      <c r="I52" s="37"/>
      <c r="J52" s="40"/>
      <c r="K52" s="37" t="s">
        <v>72</v>
      </c>
      <c r="L52" s="35" t="s">
        <v>111</v>
      </c>
      <c r="M52" s="40">
        <v>41456</v>
      </c>
      <c r="N52" s="42">
        <v>29000</v>
      </c>
      <c r="O52" s="68"/>
      <c r="P52" s="68"/>
      <c r="Q52" s="67" t="s">
        <v>74</v>
      </c>
      <c r="R52" s="37" t="s">
        <v>80</v>
      </c>
      <c r="S52" s="35">
        <v>41639</v>
      </c>
      <c r="T52" s="44" t="s">
        <v>178</v>
      </c>
      <c r="U52" s="44" t="s">
        <v>179</v>
      </c>
      <c r="V52" s="44" t="s">
        <v>180</v>
      </c>
      <c r="W52" s="38"/>
      <c r="X52" s="40"/>
      <c r="Y52" s="46"/>
    </row>
    <row r="53" spans="1:25" s="39" customFormat="1" ht="76.5">
      <c r="A53" s="31"/>
      <c r="B53" s="31"/>
      <c r="C53" s="31"/>
      <c r="D53" s="32" t="s">
        <v>10</v>
      </c>
      <c r="E53" s="57" t="s">
        <v>191</v>
      </c>
      <c r="F53" s="34"/>
      <c r="G53" s="34"/>
      <c r="H53" s="37" t="s">
        <v>10</v>
      </c>
      <c r="I53" s="34"/>
      <c r="J53" s="35"/>
      <c r="K53" s="37" t="s">
        <v>72</v>
      </c>
      <c r="L53" s="35" t="s">
        <v>112</v>
      </c>
      <c r="M53" s="40">
        <v>41456</v>
      </c>
      <c r="N53" s="42">
        <v>29000</v>
      </c>
      <c r="O53" s="68"/>
      <c r="P53" s="68"/>
      <c r="Q53" s="67" t="s">
        <v>74</v>
      </c>
      <c r="R53" s="37" t="s">
        <v>80</v>
      </c>
      <c r="S53" s="35">
        <v>41639</v>
      </c>
      <c r="T53" s="44" t="s">
        <v>161</v>
      </c>
      <c r="U53" s="44" t="s">
        <v>162</v>
      </c>
      <c r="V53" s="44" t="s">
        <v>163</v>
      </c>
      <c r="W53" s="33"/>
      <c r="X53" s="35"/>
      <c r="Y53" s="46"/>
    </row>
    <row r="54" spans="1:25" s="39" customFormat="1" ht="51">
      <c r="A54" s="31"/>
      <c r="B54" s="31"/>
      <c r="C54" s="31"/>
      <c r="D54" s="32" t="s">
        <v>10</v>
      </c>
      <c r="E54" s="33" t="s">
        <v>192</v>
      </c>
      <c r="F54" s="34"/>
      <c r="G54" s="34"/>
      <c r="H54" s="37" t="s">
        <v>10</v>
      </c>
      <c r="I54" s="34"/>
      <c r="J54" s="35"/>
      <c r="K54" s="37" t="s">
        <v>72</v>
      </c>
      <c r="L54" s="96" t="s">
        <v>113</v>
      </c>
      <c r="M54" s="40">
        <v>41456</v>
      </c>
      <c r="N54" s="36">
        <f>8700*5</f>
        <v>43500</v>
      </c>
      <c r="O54" s="68"/>
      <c r="P54" s="68"/>
      <c r="Q54" s="67" t="s">
        <v>74</v>
      </c>
      <c r="R54" s="37" t="s">
        <v>80</v>
      </c>
      <c r="S54" s="35">
        <v>41639</v>
      </c>
      <c r="T54" s="93" t="s">
        <v>193</v>
      </c>
      <c r="U54" s="93" t="s">
        <v>194</v>
      </c>
      <c r="V54" s="94" t="s">
        <v>195</v>
      </c>
      <c r="W54" s="33"/>
      <c r="X54" s="35"/>
      <c r="Y54" s="46"/>
    </row>
    <row r="55" spans="1:25" s="39" customFormat="1" ht="51">
      <c r="A55" s="31"/>
      <c r="B55" s="31"/>
      <c r="C55" s="31"/>
      <c r="D55" s="32" t="s">
        <v>10</v>
      </c>
      <c r="E55" s="33" t="s">
        <v>192</v>
      </c>
      <c r="F55" s="34"/>
      <c r="G55" s="34"/>
      <c r="H55" s="37" t="s">
        <v>10</v>
      </c>
      <c r="I55" s="34"/>
      <c r="J55" s="35"/>
      <c r="K55" s="37" t="s">
        <v>72</v>
      </c>
      <c r="L55" s="96" t="s">
        <v>114</v>
      </c>
      <c r="M55" s="40">
        <v>41456</v>
      </c>
      <c r="N55" s="36">
        <f>8700*2</f>
        <v>17400</v>
      </c>
      <c r="O55" s="68"/>
      <c r="P55" s="68"/>
      <c r="Q55" s="67" t="s">
        <v>74</v>
      </c>
      <c r="R55" s="37" t="s">
        <v>80</v>
      </c>
      <c r="S55" s="35">
        <v>41639</v>
      </c>
      <c r="T55" s="94" t="s">
        <v>155</v>
      </c>
      <c r="U55" s="95" t="s">
        <v>156</v>
      </c>
      <c r="V55" s="93" t="s">
        <v>157</v>
      </c>
      <c r="W55" s="33"/>
      <c r="X55" s="35"/>
      <c r="Y55" s="46"/>
    </row>
    <row r="56" spans="1:25" s="39" customFormat="1" ht="38.25">
      <c r="A56" s="31"/>
      <c r="B56" s="31"/>
      <c r="C56" s="31"/>
      <c r="D56" s="32" t="s">
        <v>10</v>
      </c>
      <c r="E56" s="38" t="s">
        <v>196</v>
      </c>
      <c r="F56" s="37"/>
      <c r="G56" s="37"/>
      <c r="H56" s="37" t="s">
        <v>10</v>
      </c>
      <c r="I56" s="37"/>
      <c r="J56" s="40"/>
      <c r="K56" s="37" t="s">
        <v>72</v>
      </c>
      <c r="L56" s="96" t="s">
        <v>115</v>
      </c>
      <c r="M56" s="40">
        <v>41456</v>
      </c>
      <c r="N56" s="42">
        <f>20300*25</f>
        <v>507500</v>
      </c>
      <c r="O56" s="68"/>
      <c r="P56" s="68"/>
      <c r="Q56" s="67" t="s">
        <v>74</v>
      </c>
      <c r="R56" s="37" t="s">
        <v>80</v>
      </c>
      <c r="S56" s="35">
        <v>41639</v>
      </c>
      <c r="T56" s="94" t="s">
        <v>493</v>
      </c>
      <c r="U56" s="95" t="s">
        <v>494</v>
      </c>
      <c r="V56" s="93" t="s">
        <v>495</v>
      </c>
      <c r="W56" s="33" t="s">
        <v>138</v>
      </c>
      <c r="X56" s="40"/>
      <c r="Y56" s="46"/>
    </row>
    <row r="57" spans="1:25" s="39" customFormat="1" ht="38.25" hidden="1">
      <c r="A57" s="31"/>
      <c r="B57" s="31"/>
      <c r="C57" s="31"/>
      <c r="D57" s="32" t="s">
        <v>10</v>
      </c>
      <c r="E57" s="38" t="s">
        <v>196</v>
      </c>
      <c r="F57" s="37"/>
      <c r="G57" s="37"/>
      <c r="H57" s="37" t="s">
        <v>10</v>
      </c>
      <c r="I57" s="37"/>
      <c r="J57" s="40"/>
      <c r="K57" s="37" t="s">
        <v>72</v>
      </c>
      <c r="L57" s="97" t="s">
        <v>114</v>
      </c>
      <c r="M57" s="40">
        <v>41456</v>
      </c>
      <c r="N57" s="42">
        <f>20300*9</f>
        <v>182700</v>
      </c>
      <c r="O57" s="68"/>
      <c r="P57" s="68"/>
      <c r="Q57" s="67" t="s">
        <v>74</v>
      </c>
      <c r="R57" s="37" t="s">
        <v>80</v>
      </c>
      <c r="S57" s="35">
        <v>41639</v>
      </c>
      <c r="T57" s="91" t="s">
        <v>193</v>
      </c>
      <c r="U57" s="91" t="s">
        <v>194</v>
      </c>
      <c r="V57" s="92" t="s">
        <v>195</v>
      </c>
      <c r="W57" s="33"/>
      <c r="X57" s="40"/>
      <c r="Y57" s="46"/>
    </row>
    <row r="58" spans="1:25" s="39" customFormat="1" ht="38.25" hidden="1">
      <c r="A58" s="31"/>
      <c r="B58" s="31"/>
      <c r="C58" s="31"/>
      <c r="D58" s="32" t="s">
        <v>10</v>
      </c>
      <c r="E58" s="38" t="s">
        <v>197</v>
      </c>
      <c r="F58" s="37"/>
      <c r="G58" s="37"/>
      <c r="H58" s="37" t="s">
        <v>10</v>
      </c>
      <c r="I58" s="37"/>
      <c r="J58" s="40"/>
      <c r="K58" s="37" t="s">
        <v>72</v>
      </c>
      <c r="L58" s="97" t="s">
        <v>115</v>
      </c>
      <c r="M58" s="40">
        <v>41456</v>
      </c>
      <c r="N58" s="42">
        <f>20300*8</f>
        <v>162400</v>
      </c>
      <c r="O58" s="68"/>
      <c r="P58" s="68"/>
      <c r="Q58" s="67" t="s">
        <v>74</v>
      </c>
      <c r="R58" s="37" t="s">
        <v>80</v>
      </c>
      <c r="S58" s="35">
        <v>41639</v>
      </c>
      <c r="T58" s="91" t="s">
        <v>198</v>
      </c>
      <c r="U58" s="91" t="s">
        <v>199</v>
      </c>
      <c r="V58" s="91" t="s">
        <v>200</v>
      </c>
      <c r="W58" s="38"/>
      <c r="X58" s="40"/>
      <c r="Y58" s="46"/>
    </row>
    <row r="59" spans="1:25" s="39" customFormat="1" ht="38.25" hidden="1">
      <c r="A59" s="31"/>
      <c r="B59" s="31"/>
      <c r="C59" s="31"/>
      <c r="D59" s="32" t="s">
        <v>10</v>
      </c>
      <c r="E59" s="38" t="s">
        <v>197</v>
      </c>
      <c r="F59" s="37"/>
      <c r="G59" s="37"/>
      <c r="H59" s="37" t="s">
        <v>10</v>
      </c>
      <c r="I59" s="37"/>
      <c r="J59" s="40"/>
      <c r="K59" s="37" t="s">
        <v>72</v>
      </c>
      <c r="L59" s="97" t="s">
        <v>116</v>
      </c>
      <c r="M59" s="40">
        <v>41456</v>
      </c>
      <c r="N59" s="42">
        <f>20300*8</f>
        <v>162400</v>
      </c>
      <c r="O59" s="68"/>
      <c r="P59" s="68"/>
      <c r="Q59" s="67" t="s">
        <v>74</v>
      </c>
      <c r="R59" s="37" t="s">
        <v>80</v>
      </c>
      <c r="S59" s="35">
        <v>41639</v>
      </c>
      <c r="T59" s="91" t="s">
        <v>201</v>
      </c>
      <c r="U59" s="91" t="s">
        <v>202</v>
      </c>
      <c r="V59" s="91" t="s">
        <v>203</v>
      </c>
      <c r="W59" s="38"/>
      <c r="X59" s="40"/>
      <c r="Y59" s="46"/>
    </row>
    <row r="60" spans="1:25" s="39" customFormat="1" ht="51">
      <c r="A60" s="31"/>
      <c r="B60" s="31"/>
      <c r="C60" s="31"/>
      <c r="D60" s="32" t="s">
        <v>10</v>
      </c>
      <c r="E60" s="33" t="s">
        <v>240</v>
      </c>
      <c r="F60" s="34"/>
      <c r="G60" s="34"/>
      <c r="H60" s="37" t="s">
        <v>10</v>
      </c>
      <c r="I60" s="34"/>
      <c r="J60" s="35"/>
      <c r="K60" s="37" t="s">
        <v>72</v>
      </c>
      <c r="L60" s="35" t="s">
        <v>117</v>
      </c>
      <c r="M60" s="40">
        <v>41456</v>
      </c>
      <c r="N60" s="36">
        <v>450000</v>
      </c>
      <c r="O60" s="68"/>
      <c r="P60" s="68"/>
      <c r="Q60" s="67" t="s">
        <v>74</v>
      </c>
      <c r="R60" s="37" t="s">
        <v>421</v>
      </c>
      <c r="S60" s="35">
        <v>41639</v>
      </c>
      <c r="T60" s="38" t="s">
        <v>204</v>
      </c>
      <c r="U60" s="38" t="s">
        <v>239</v>
      </c>
      <c r="V60" s="33" t="s">
        <v>241</v>
      </c>
      <c r="W60" s="33" t="s">
        <v>138</v>
      </c>
      <c r="X60" s="35"/>
      <c r="Y60" s="46"/>
    </row>
    <row r="61" spans="1:25" s="147" customFormat="1" ht="52.5" customHeight="1">
      <c r="A61" s="146"/>
      <c r="B61" s="146"/>
      <c r="C61" s="146"/>
      <c r="D61" s="32" t="s">
        <v>10</v>
      </c>
      <c r="E61" s="88" t="s">
        <v>226</v>
      </c>
      <c r="F61" s="34"/>
      <c r="G61" s="34"/>
      <c r="H61" s="37" t="s">
        <v>10</v>
      </c>
      <c r="I61" s="34"/>
      <c r="J61" s="35"/>
      <c r="K61" s="37" t="s">
        <v>72</v>
      </c>
      <c r="L61" s="35" t="s">
        <v>118</v>
      </c>
      <c r="M61" s="40">
        <v>41456</v>
      </c>
      <c r="N61" s="36">
        <f>14150.5*6</f>
        <v>84903</v>
      </c>
      <c r="O61" s="68"/>
      <c r="P61" s="68"/>
      <c r="Q61" s="67" t="s">
        <v>74</v>
      </c>
      <c r="R61" s="37" t="s">
        <v>43</v>
      </c>
      <c r="S61" s="35">
        <v>41639</v>
      </c>
      <c r="T61" s="38" t="s">
        <v>229</v>
      </c>
      <c r="U61" s="38" t="s">
        <v>227</v>
      </c>
      <c r="V61" s="33" t="s">
        <v>228</v>
      </c>
      <c r="W61" s="33"/>
      <c r="X61" s="35"/>
      <c r="Y61" s="46"/>
    </row>
    <row r="62" spans="1:25" s="147" customFormat="1" ht="52.5" customHeight="1">
      <c r="A62" s="146"/>
      <c r="B62" s="146"/>
      <c r="C62" s="146"/>
      <c r="D62" s="32" t="s">
        <v>10</v>
      </c>
      <c r="E62" s="88" t="s">
        <v>226</v>
      </c>
      <c r="F62" s="34"/>
      <c r="G62" s="34"/>
      <c r="H62" s="37" t="s">
        <v>10</v>
      </c>
      <c r="I62" s="34"/>
      <c r="J62" s="35"/>
      <c r="K62" s="37" t="s">
        <v>72</v>
      </c>
      <c r="L62" s="35" t="s">
        <v>119</v>
      </c>
      <c r="M62" s="40">
        <v>41456</v>
      </c>
      <c r="N62" s="36">
        <f>14150.5*6</f>
        <v>84903</v>
      </c>
      <c r="O62" s="68"/>
      <c r="P62" s="68"/>
      <c r="Q62" s="67" t="s">
        <v>74</v>
      </c>
      <c r="R62" s="37" t="s">
        <v>43</v>
      </c>
      <c r="S62" s="35">
        <v>41639</v>
      </c>
      <c r="T62" s="38" t="s">
        <v>230</v>
      </c>
      <c r="U62" s="38" t="s">
        <v>231</v>
      </c>
      <c r="V62" s="33" t="s">
        <v>232</v>
      </c>
      <c r="W62" s="33"/>
      <c r="X62" s="35"/>
      <c r="Y62" s="46"/>
    </row>
    <row r="63" spans="1:25" s="147" customFormat="1" ht="52.5" customHeight="1">
      <c r="A63" s="146"/>
      <c r="B63" s="146"/>
      <c r="C63" s="146"/>
      <c r="D63" s="32" t="s">
        <v>10</v>
      </c>
      <c r="E63" s="88" t="s">
        <v>226</v>
      </c>
      <c r="F63" s="34"/>
      <c r="G63" s="34"/>
      <c r="H63" s="37" t="s">
        <v>10</v>
      </c>
      <c r="I63" s="34"/>
      <c r="J63" s="35"/>
      <c r="K63" s="37" t="s">
        <v>72</v>
      </c>
      <c r="L63" s="35" t="s">
        <v>120</v>
      </c>
      <c r="M63" s="40">
        <v>41456</v>
      </c>
      <c r="N63" s="36">
        <f>14150.5*6</f>
        <v>84903</v>
      </c>
      <c r="O63" s="68"/>
      <c r="P63" s="68"/>
      <c r="Q63" s="67" t="s">
        <v>74</v>
      </c>
      <c r="R63" s="37" t="s">
        <v>43</v>
      </c>
      <c r="S63" s="35">
        <v>41639</v>
      </c>
      <c r="T63" s="38" t="s">
        <v>233</v>
      </c>
      <c r="U63" s="38" t="s">
        <v>234</v>
      </c>
      <c r="V63" s="33" t="s">
        <v>235</v>
      </c>
      <c r="W63" s="33"/>
      <c r="X63" s="35"/>
      <c r="Y63" s="46"/>
    </row>
    <row r="64" spans="1:25" s="147" customFormat="1" ht="52.5" customHeight="1">
      <c r="A64" s="146"/>
      <c r="B64" s="146"/>
      <c r="C64" s="146"/>
      <c r="D64" s="32" t="s">
        <v>10</v>
      </c>
      <c r="E64" s="88" t="s">
        <v>226</v>
      </c>
      <c r="F64" s="34"/>
      <c r="G64" s="34"/>
      <c r="H64" s="37" t="s">
        <v>10</v>
      </c>
      <c r="I64" s="34"/>
      <c r="J64" s="35"/>
      <c r="K64" s="37" t="s">
        <v>72</v>
      </c>
      <c r="L64" s="35" t="s">
        <v>121</v>
      </c>
      <c r="M64" s="40">
        <v>41456</v>
      </c>
      <c r="N64" s="36">
        <f>14150.5*6</f>
        <v>84903</v>
      </c>
      <c r="O64" s="68"/>
      <c r="P64" s="68"/>
      <c r="Q64" s="67" t="s">
        <v>74</v>
      </c>
      <c r="R64" s="37" t="s">
        <v>43</v>
      </c>
      <c r="S64" s="35">
        <v>41639</v>
      </c>
      <c r="T64" s="38" t="s">
        <v>236</v>
      </c>
      <c r="U64" s="38" t="s">
        <v>237</v>
      </c>
      <c r="V64" s="33" t="s">
        <v>238</v>
      </c>
      <c r="W64" s="33"/>
      <c r="X64" s="35"/>
      <c r="Y64" s="46"/>
    </row>
    <row r="65" spans="1:25" s="39" customFormat="1" ht="63.75">
      <c r="A65" s="31"/>
      <c r="B65" s="31"/>
      <c r="C65" s="31"/>
      <c r="D65" s="32" t="s">
        <v>10</v>
      </c>
      <c r="E65" s="33" t="s">
        <v>242</v>
      </c>
      <c r="F65" s="34"/>
      <c r="G65" s="34"/>
      <c r="H65" s="37" t="s">
        <v>10</v>
      </c>
      <c r="I65" s="34"/>
      <c r="J65" s="35"/>
      <c r="K65" s="37" t="s">
        <v>72</v>
      </c>
      <c r="L65" s="35" t="s">
        <v>122</v>
      </c>
      <c r="M65" s="40">
        <v>41456</v>
      </c>
      <c r="N65" s="36">
        <f>3364*20</f>
        <v>67280</v>
      </c>
      <c r="O65" s="68"/>
      <c r="P65" s="68"/>
      <c r="Q65" s="67" t="s">
        <v>74</v>
      </c>
      <c r="R65" s="37" t="s">
        <v>80</v>
      </c>
      <c r="S65" s="35">
        <v>41545</v>
      </c>
      <c r="T65" s="38" t="s">
        <v>243</v>
      </c>
      <c r="U65" s="38" t="s">
        <v>244</v>
      </c>
      <c r="V65" s="33" t="s">
        <v>245</v>
      </c>
      <c r="W65" s="33" t="s">
        <v>138</v>
      </c>
      <c r="X65" s="35"/>
      <c r="Y65" s="46"/>
    </row>
    <row r="66" spans="1:25" s="39" customFormat="1" ht="51">
      <c r="A66" s="31"/>
      <c r="B66" s="31"/>
      <c r="C66" s="31"/>
      <c r="D66" s="32" t="s">
        <v>10</v>
      </c>
      <c r="E66" s="33" t="s">
        <v>422</v>
      </c>
      <c r="F66" s="34"/>
      <c r="G66" s="34"/>
      <c r="H66" s="37" t="s">
        <v>10</v>
      </c>
      <c r="I66" s="34"/>
      <c r="J66" s="35"/>
      <c r="K66" s="37" t="s">
        <v>72</v>
      </c>
      <c r="L66" s="35" t="s">
        <v>123</v>
      </c>
      <c r="M66" s="40">
        <v>41456</v>
      </c>
      <c r="N66" s="36">
        <f>116000*4</f>
        <v>464000</v>
      </c>
      <c r="O66" s="68"/>
      <c r="P66" s="68"/>
      <c r="Q66" s="67" t="s">
        <v>74</v>
      </c>
      <c r="R66" s="37" t="s">
        <v>80</v>
      </c>
      <c r="S66" s="35">
        <v>41639</v>
      </c>
      <c r="T66" s="38" t="s">
        <v>246</v>
      </c>
      <c r="U66" s="38" t="s">
        <v>248</v>
      </c>
      <c r="V66" s="33" t="s">
        <v>247</v>
      </c>
      <c r="W66" s="33" t="s">
        <v>138</v>
      </c>
      <c r="X66" s="35"/>
      <c r="Y66" s="46"/>
    </row>
    <row r="67" spans="1:25" s="39" customFormat="1" ht="38.25">
      <c r="A67" s="31"/>
      <c r="B67" s="31"/>
      <c r="C67" s="31"/>
      <c r="D67" s="32" t="s">
        <v>10</v>
      </c>
      <c r="E67" s="38" t="s">
        <v>249</v>
      </c>
      <c r="F67" s="37"/>
      <c r="G67" s="37"/>
      <c r="H67" s="37" t="s">
        <v>10</v>
      </c>
      <c r="I67" s="37"/>
      <c r="J67" s="40"/>
      <c r="K67" s="37" t="s">
        <v>72</v>
      </c>
      <c r="L67" s="35" t="s">
        <v>124</v>
      </c>
      <c r="M67" s="40">
        <v>41456</v>
      </c>
      <c r="N67" s="42">
        <v>116000</v>
      </c>
      <c r="O67" s="68"/>
      <c r="P67" s="68"/>
      <c r="Q67" s="67" t="s">
        <v>74</v>
      </c>
      <c r="R67" s="37" t="s">
        <v>80</v>
      </c>
      <c r="S67" s="35">
        <v>41639</v>
      </c>
      <c r="T67" s="38" t="s">
        <v>246</v>
      </c>
      <c r="U67" s="38" t="s">
        <v>248</v>
      </c>
      <c r="V67" s="33" t="s">
        <v>247</v>
      </c>
      <c r="W67" s="33" t="s">
        <v>138</v>
      </c>
      <c r="X67" s="40"/>
      <c r="Y67" s="46"/>
    </row>
    <row r="68" spans="1:25" s="39" customFormat="1" ht="51">
      <c r="A68" s="31"/>
      <c r="B68" s="31"/>
      <c r="C68" s="31"/>
      <c r="D68" s="32" t="s">
        <v>10</v>
      </c>
      <c r="E68" s="33" t="s">
        <v>423</v>
      </c>
      <c r="F68" s="37"/>
      <c r="G68" s="37"/>
      <c r="H68" s="37" t="s">
        <v>10</v>
      </c>
      <c r="I68" s="37"/>
      <c r="J68" s="40"/>
      <c r="K68" s="37" t="s">
        <v>72</v>
      </c>
      <c r="L68" s="35" t="s">
        <v>125</v>
      </c>
      <c r="M68" s="40">
        <v>41456</v>
      </c>
      <c r="N68" s="42">
        <f>116000*2</f>
        <v>232000</v>
      </c>
      <c r="O68" s="68"/>
      <c r="P68" s="68"/>
      <c r="Q68" s="67" t="s">
        <v>74</v>
      </c>
      <c r="R68" s="37" t="s">
        <v>80</v>
      </c>
      <c r="S68" s="35">
        <v>41639</v>
      </c>
      <c r="T68" s="44" t="s">
        <v>426</v>
      </c>
      <c r="U68" s="44" t="s">
        <v>433</v>
      </c>
      <c r="V68" s="38" t="s">
        <v>427</v>
      </c>
      <c r="W68" s="38" t="s">
        <v>138</v>
      </c>
      <c r="X68" s="40"/>
      <c r="Y68" s="46"/>
    </row>
    <row r="69" spans="1:25" s="147" customFormat="1" ht="51">
      <c r="A69" s="146"/>
      <c r="B69" s="146"/>
      <c r="C69" s="146"/>
      <c r="D69" s="32" t="s">
        <v>10</v>
      </c>
      <c r="E69" s="38" t="s">
        <v>424</v>
      </c>
      <c r="F69" s="37"/>
      <c r="G69" s="37"/>
      <c r="H69" s="37" t="s">
        <v>10</v>
      </c>
      <c r="I69" s="37"/>
      <c r="J69" s="40"/>
      <c r="K69" s="37" t="s">
        <v>72</v>
      </c>
      <c r="L69" s="35" t="s">
        <v>126</v>
      </c>
      <c r="M69" s="40">
        <v>41456</v>
      </c>
      <c r="N69" s="42">
        <f>25000*5</f>
        <v>125000</v>
      </c>
      <c r="O69" s="68"/>
      <c r="P69" s="68"/>
      <c r="Q69" s="67" t="s">
        <v>74</v>
      </c>
      <c r="R69" s="37" t="s">
        <v>425</v>
      </c>
      <c r="S69" s="35">
        <v>41639</v>
      </c>
      <c r="T69" s="44" t="s">
        <v>426</v>
      </c>
      <c r="U69" s="44" t="s">
        <v>433</v>
      </c>
      <c r="V69" s="38" t="s">
        <v>427</v>
      </c>
      <c r="W69" s="38" t="s">
        <v>138</v>
      </c>
      <c r="X69" s="40"/>
      <c r="Y69" s="46"/>
    </row>
    <row r="70" spans="1:25" s="39" customFormat="1" ht="38.25">
      <c r="A70" s="31"/>
      <c r="B70" s="31"/>
      <c r="C70" s="31"/>
      <c r="D70" s="32" t="s">
        <v>10</v>
      </c>
      <c r="E70" s="38" t="s">
        <v>431</v>
      </c>
      <c r="F70" s="34"/>
      <c r="G70" s="34"/>
      <c r="H70" s="37" t="s">
        <v>10</v>
      </c>
      <c r="I70" s="34"/>
      <c r="J70" s="35"/>
      <c r="K70" s="37" t="s">
        <v>72</v>
      </c>
      <c r="L70" s="35" t="s">
        <v>127</v>
      </c>
      <c r="M70" s="35">
        <v>41456</v>
      </c>
      <c r="N70" s="36">
        <v>150000</v>
      </c>
      <c r="O70" s="68"/>
      <c r="P70" s="68"/>
      <c r="Q70" s="67" t="s">
        <v>74</v>
      </c>
      <c r="R70" s="37" t="s">
        <v>432</v>
      </c>
      <c r="S70" s="35">
        <v>41639</v>
      </c>
      <c r="T70" s="44" t="s">
        <v>428</v>
      </c>
      <c r="U70" s="44" t="s">
        <v>429</v>
      </c>
      <c r="V70" s="44" t="s">
        <v>430</v>
      </c>
      <c r="W70" s="33"/>
      <c r="X70" s="35"/>
      <c r="Y70" s="46"/>
    </row>
    <row r="71" spans="1:25" s="39" customFormat="1" ht="38.25">
      <c r="A71" s="31"/>
      <c r="B71" s="31"/>
      <c r="C71" s="31"/>
      <c r="D71" s="32" t="s">
        <v>10</v>
      </c>
      <c r="E71" s="38" t="s">
        <v>525</v>
      </c>
      <c r="F71" s="34"/>
      <c r="G71" s="34"/>
      <c r="H71" s="37" t="s">
        <v>10</v>
      </c>
      <c r="I71" s="34"/>
      <c r="J71" s="35"/>
      <c r="K71" s="37" t="s">
        <v>72</v>
      </c>
      <c r="L71" s="35" t="s">
        <v>520</v>
      </c>
      <c r="M71" s="35">
        <v>41456</v>
      </c>
      <c r="N71" s="36">
        <v>384930</v>
      </c>
      <c r="O71" s="68"/>
      <c r="P71" s="68"/>
      <c r="Q71" s="67" t="s">
        <v>74</v>
      </c>
      <c r="R71" s="37" t="s">
        <v>524</v>
      </c>
      <c r="S71" s="35">
        <v>41639</v>
      </c>
      <c r="T71" s="44" t="s">
        <v>526</v>
      </c>
      <c r="U71" s="44" t="s">
        <v>527</v>
      </c>
      <c r="V71" s="44" t="s">
        <v>528</v>
      </c>
      <c r="W71" s="33" t="s">
        <v>138</v>
      </c>
      <c r="X71" s="35"/>
      <c r="Y71" s="46"/>
    </row>
    <row r="72" spans="1:25" s="147" customFormat="1" ht="38.25">
      <c r="A72" s="146"/>
      <c r="B72" s="146"/>
      <c r="C72" s="146"/>
      <c r="D72" s="32" t="s">
        <v>10</v>
      </c>
      <c r="E72" s="33" t="s">
        <v>131</v>
      </c>
      <c r="F72" s="37"/>
      <c r="G72" s="37"/>
      <c r="H72" s="37" t="s">
        <v>10</v>
      </c>
      <c r="I72" s="37"/>
      <c r="J72" s="40"/>
      <c r="K72" s="37" t="s">
        <v>72</v>
      </c>
      <c r="L72" s="35" t="s">
        <v>521</v>
      </c>
      <c r="M72" s="35">
        <v>41502</v>
      </c>
      <c r="N72" s="68">
        <v>60900</v>
      </c>
      <c r="O72" s="42"/>
      <c r="P72" s="42"/>
      <c r="Q72" s="67" t="s">
        <v>74</v>
      </c>
      <c r="R72" s="72" t="s">
        <v>44</v>
      </c>
      <c r="S72" s="35">
        <v>41639</v>
      </c>
      <c r="T72" s="93" t="s">
        <v>541</v>
      </c>
      <c r="U72" s="93" t="s">
        <v>542</v>
      </c>
      <c r="V72" s="94" t="s">
        <v>543</v>
      </c>
      <c r="W72" s="111"/>
      <c r="X72" s="40"/>
      <c r="Y72" s="46"/>
    </row>
    <row r="73" spans="1:25" s="147" customFormat="1" ht="29.25" customHeight="1">
      <c r="A73" s="146"/>
      <c r="B73" s="146"/>
      <c r="C73" s="146"/>
      <c r="D73" s="32" t="s">
        <v>10</v>
      </c>
      <c r="E73" s="33" t="s">
        <v>596</v>
      </c>
      <c r="F73" s="34"/>
      <c r="G73" s="34"/>
      <c r="H73" s="37" t="s">
        <v>218</v>
      </c>
      <c r="I73" s="34"/>
      <c r="J73" s="35"/>
      <c r="K73" s="37" t="s">
        <v>72</v>
      </c>
      <c r="L73" s="35" t="s">
        <v>522</v>
      </c>
      <c r="M73" s="35">
        <v>41548</v>
      </c>
      <c r="N73" s="36">
        <v>11600</v>
      </c>
      <c r="O73" s="68"/>
      <c r="P73" s="68"/>
      <c r="Q73" s="67" t="s">
        <v>74</v>
      </c>
      <c r="R73" s="37" t="s">
        <v>255</v>
      </c>
      <c r="S73" s="35">
        <v>41639</v>
      </c>
      <c r="T73" s="38" t="s">
        <v>514</v>
      </c>
      <c r="U73" s="38" t="s">
        <v>515</v>
      </c>
      <c r="V73" s="69" t="s">
        <v>516</v>
      </c>
      <c r="W73" s="33"/>
      <c r="X73" s="35"/>
      <c r="Y73" s="46"/>
    </row>
    <row r="74" spans="1:25" s="39" customFormat="1" ht="25.5" customHeight="1" hidden="1">
      <c r="A74" s="31"/>
      <c r="B74" s="31"/>
      <c r="C74" s="31"/>
      <c r="D74" s="32"/>
      <c r="E74" s="38"/>
      <c r="F74" s="37"/>
      <c r="G74" s="37"/>
      <c r="H74" s="37"/>
      <c r="I74" s="37"/>
      <c r="J74" s="40"/>
      <c r="K74" s="37"/>
      <c r="L74" s="35"/>
      <c r="M74" s="40"/>
      <c r="N74" s="42"/>
      <c r="O74" s="68"/>
      <c r="P74" s="68"/>
      <c r="Q74" s="67"/>
      <c r="R74" s="37"/>
      <c r="S74" s="35"/>
      <c r="T74" s="44"/>
      <c r="U74" s="44"/>
      <c r="V74" s="44"/>
      <c r="W74" s="38"/>
      <c r="X74" s="40"/>
      <c r="Y74" s="46"/>
    </row>
    <row r="75" spans="1:25" s="39" customFormat="1" ht="25.5" customHeight="1" hidden="1">
      <c r="A75" s="31"/>
      <c r="B75" s="31"/>
      <c r="C75" s="31"/>
      <c r="D75" s="32"/>
      <c r="E75" s="38"/>
      <c r="F75" s="37"/>
      <c r="G75" s="37"/>
      <c r="H75" s="37"/>
      <c r="I75" s="37"/>
      <c r="J75" s="40"/>
      <c r="K75" s="37"/>
      <c r="L75" s="35"/>
      <c r="M75" s="40"/>
      <c r="N75" s="42"/>
      <c r="O75" s="68"/>
      <c r="P75" s="68"/>
      <c r="Q75" s="67"/>
      <c r="R75" s="37"/>
      <c r="S75" s="35"/>
      <c r="T75" s="44"/>
      <c r="U75" s="44"/>
      <c r="V75" s="44"/>
      <c r="W75" s="38"/>
      <c r="X75" s="40"/>
      <c r="Y75" s="46"/>
    </row>
    <row r="76" spans="1:25" s="39" customFormat="1" ht="25.5" customHeight="1" hidden="1">
      <c r="A76" s="31"/>
      <c r="B76" s="31"/>
      <c r="C76" s="31"/>
      <c r="D76" s="32"/>
      <c r="E76" s="38"/>
      <c r="F76" s="37"/>
      <c r="G76" s="37"/>
      <c r="H76" s="37"/>
      <c r="I76" s="37"/>
      <c r="J76" s="40"/>
      <c r="K76" s="37"/>
      <c r="L76" s="35"/>
      <c r="M76" s="40"/>
      <c r="N76" s="42"/>
      <c r="O76" s="68"/>
      <c r="P76" s="68"/>
      <c r="Q76" s="67"/>
      <c r="R76" s="37"/>
      <c r="S76" s="35"/>
      <c r="T76" s="44"/>
      <c r="U76" s="44"/>
      <c r="V76" s="44"/>
      <c r="W76" s="38"/>
      <c r="X76" s="40"/>
      <c r="Y76" s="46"/>
    </row>
    <row r="77" spans="1:25" s="39" customFormat="1" ht="25.5" customHeight="1" hidden="1">
      <c r="A77" s="31"/>
      <c r="B77" s="31"/>
      <c r="C77" s="31"/>
      <c r="D77" s="32"/>
      <c r="E77" s="33"/>
      <c r="F77" s="34"/>
      <c r="G77" s="34"/>
      <c r="H77" s="37"/>
      <c r="I77" s="34"/>
      <c r="J77" s="35"/>
      <c r="K77" s="37"/>
      <c r="L77" s="35"/>
      <c r="M77" s="35"/>
      <c r="N77" s="36"/>
      <c r="O77" s="68"/>
      <c r="P77" s="68"/>
      <c r="Q77" s="67"/>
      <c r="R77" s="37"/>
      <c r="S77" s="35"/>
      <c r="T77" s="38"/>
      <c r="U77" s="38"/>
      <c r="V77" s="33"/>
      <c r="W77" s="33"/>
      <c r="X77" s="35"/>
      <c r="Y77" s="46"/>
    </row>
    <row r="78" spans="1:25" s="39" customFormat="1" ht="25.5" customHeight="1" hidden="1">
      <c r="A78" s="31"/>
      <c r="B78" s="31"/>
      <c r="C78" s="31"/>
      <c r="D78" s="32"/>
      <c r="E78" s="33"/>
      <c r="F78" s="34"/>
      <c r="G78" s="34"/>
      <c r="H78" s="37"/>
      <c r="I78" s="34"/>
      <c r="J78" s="35"/>
      <c r="K78" s="37"/>
      <c r="L78" s="35"/>
      <c r="M78" s="35"/>
      <c r="N78" s="36"/>
      <c r="O78" s="68"/>
      <c r="P78" s="68"/>
      <c r="Q78" s="67"/>
      <c r="R78" s="37"/>
      <c r="S78" s="35"/>
      <c r="T78" s="38"/>
      <c r="U78" s="38"/>
      <c r="V78" s="33"/>
      <c r="W78" s="33"/>
      <c r="X78" s="35"/>
      <c r="Y78" s="46"/>
    </row>
    <row r="79" spans="1:25" s="39" customFormat="1" ht="25.5" customHeight="1" hidden="1">
      <c r="A79" s="31"/>
      <c r="B79" s="31"/>
      <c r="C79" s="31"/>
      <c r="D79" s="32"/>
      <c r="E79" s="38"/>
      <c r="F79" s="37"/>
      <c r="G79" s="37"/>
      <c r="H79" s="37"/>
      <c r="I79" s="37"/>
      <c r="J79" s="40"/>
      <c r="K79" s="37"/>
      <c r="L79" s="35"/>
      <c r="M79" s="40"/>
      <c r="N79" s="42"/>
      <c r="O79" s="68"/>
      <c r="P79" s="68"/>
      <c r="Q79" s="67"/>
      <c r="R79" s="37"/>
      <c r="S79" s="35"/>
      <c r="T79" s="44"/>
      <c r="U79" s="44"/>
      <c r="V79" s="44"/>
      <c r="W79" s="38"/>
      <c r="X79" s="40"/>
      <c r="Y79" s="46"/>
    </row>
    <row r="80" spans="1:25" s="39" customFormat="1" ht="25.5" customHeight="1" hidden="1">
      <c r="A80" s="31"/>
      <c r="B80" s="31"/>
      <c r="C80" s="31"/>
      <c r="D80" s="32"/>
      <c r="E80" s="38"/>
      <c r="F80" s="37"/>
      <c r="G80" s="37"/>
      <c r="H80" s="37"/>
      <c r="I80" s="37"/>
      <c r="J80" s="40"/>
      <c r="K80" s="37"/>
      <c r="L80" s="35"/>
      <c r="M80" s="40"/>
      <c r="N80" s="42"/>
      <c r="O80" s="68"/>
      <c r="P80" s="68"/>
      <c r="Q80" s="67"/>
      <c r="R80" s="37"/>
      <c r="S80" s="35"/>
      <c r="T80" s="44"/>
      <c r="U80" s="44"/>
      <c r="V80" s="44"/>
      <c r="W80" s="38"/>
      <c r="X80" s="40"/>
      <c r="Y80" s="46"/>
    </row>
    <row r="81" spans="1:25" s="39" customFormat="1" ht="25.5" customHeight="1" hidden="1">
      <c r="A81" s="31"/>
      <c r="B81" s="31"/>
      <c r="C81" s="31"/>
      <c r="D81" s="32"/>
      <c r="E81" s="38"/>
      <c r="F81" s="37"/>
      <c r="G81" s="37"/>
      <c r="H81" s="37"/>
      <c r="I81" s="37"/>
      <c r="J81" s="40"/>
      <c r="K81" s="37"/>
      <c r="L81" s="35"/>
      <c r="M81" s="40"/>
      <c r="N81" s="42"/>
      <c r="O81" s="68"/>
      <c r="P81" s="68"/>
      <c r="Q81" s="67"/>
      <c r="R81" s="37"/>
      <c r="S81" s="35"/>
      <c r="T81" s="44"/>
      <c r="U81" s="44"/>
      <c r="V81" s="44"/>
      <c r="W81" s="38"/>
      <c r="X81" s="40"/>
      <c r="Y81" s="46"/>
    </row>
    <row r="83" spans="1:6" ht="15">
      <c r="A83" s="25" t="s">
        <v>39</v>
      </c>
      <c r="B83" s="25"/>
      <c r="C83" s="25"/>
      <c r="F83" s="29"/>
    </row>
    <row r="84" spans="2:8" ht="15">
      <c r="B84" s="24" t="s">
        <v>28</v>
      </c>
      <c r="C84" s="7" t="s">
        <v>2</v>
      </c>
      <c r="H84" s="27"/>
    </row>
    <row r="85" spans="2:8" ht="15">
      <c r="B85" s="24" t="s">
        <v>29</v>
      </c>
      <c r="C85" s="7" t="s">
        <v>3</v>
      </c>
      <c r="H85" s="28"/>
    </row>
    <row r="86" spans="2:14" ht="15">
      <c r="B86" s="24" t="s">
        <v>30</v>
      </c>
      <c r="C86" s="7" t="s">
        <v>38</v>
      </c>
      <c r="N86" s="53"/>
    </row>
    <row r="87" spans="2:14" ht="15">
      <c r="B87" s="24" t="s">
        <v>31</v>
      </c>
      <c r="C87" s="7" t="s">
        <v>4</v>
      </c>
      <c r="D87" s="25"/>
      <c r="E87" s="1" t="s">
        <v>19</v>
      </c>
      <c r="G87" s="25"/>
      <c r="N87" s="53"/>
    </row>
    <row r="88" ht="15">
      <c r="N88" s="53"/>
    </row>
    <row r="91" spans="9:11" ht="15">
      <c r="I91" s="7"/>
      <c r="J91" s="7"/>
      <c r="K91" s="7"/>
    </row>
    <row r="92" spans="9:11" ht="15">
      <c r="I92" s="7"/>
      <c r="J92" s="7"/>
      <c r="K92" s="7"/>
    </row>
    <row r="94" ht="15">
      <c r="A94" s="26"/>
    </row>
    <row r="95" ht="15">
      <c r="A95" s="26"/>
    </row>
  </sheetData>
  <sheetProtection/>
  <mergeCells count="30">
    <mergeCell ref="A21:X21"/>
    <mergeCell ref="Y21:Y23"/>
    <mergeCell ref="A22:D22"/>
    <mergeCell ref="F22:H22"/>
    <mergeCell ref="I22:J22"/>
    <mergeCell ref="L22:S22"/>
    <mergeCell ref="T22:U22"/>
    <mergeCell ref="W22:X22"/>
    <mergeCell ref="A13:X13"/>
    <mergeCell ref="Y13:Y15"/>
    <mergeCell ref="A14:D14"/>
    <mergeCell ref="F14:H14"/>
    <mergeCell ref="I14:J14"/>
    <mergeCell ref="L14:S14"/>
    <mergeCell ref="T14:U14"/>
    <mergeCell ref="W14:X14"/>
    <mergeCell ref="A5:X5"/>
    <mergeCell ref="Y5:Y7"/>
    <mergeCell ref="A6:D6"/>
    <mergeCell ref="F6:H6"/>
    <mergeCell ref="I6:J6"/>
    <mergeCell ref="L6:S6"/>
    <mergeCell ref="T6:U6"/>
    <mergeCell ref="W6:X6"/>
    <mergeCell ref="A1:X1"/>
    <mergeCell ref="A2:X2"/>
    <mergeCell ref="A3:E3"/>
    <mergeCell ref="F3:R3"/>
    <mergeCell ref="T3:U3"/>
    <mergeCell ref="W3:X3"/>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5" scale="65"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AB51"/>
  <sheetViews>
    <sheetView zoomScalePageLayoutView="0" workbookViewId="0" topLeftCell="A1">
      <pane xSplit="7" ySplit="23" topLeftCell="S24" activePane="bottomRight" state="frozen"/>
      <selection pane="topLeft" activeCell="A3" sqref="A3:E3"/>
      <selection pane="topRight" activeCell="A3" sqref="A3:E3"/>
      <selection pane="bottomLeft" activeCell="A3" sqref="A3:E3"/>
      <selection pane="bottomRight" activeCell="A3" sqref="A3:E3"/>
    </sheetView>
  </sheetViews>
  <sheetFormatPr defaultColWidth="11.421875" defaultRowHeight="15"/>
  <cols>
    <col min="1" max="4" width="4.7109375" style="1" customWidth="1"/>
    <col min="5" max="5" width="51.8515625" style="1" customWidth="1"/>
    <col min="6" max="6" width="8.8515625" style="1" hidden="1" customWidth="1"/>
    <col min="7" max="7" width="12.57421875" style="1" hidden="1" customWidth="1"/>
    <col min="8" max="8" width="10.28125" style="1" hidden="1" customWidth="1"/>
    <col min="9" max="9" width="2.421875" style="1" hidden="1" customWidth="1"/>
    <col min="10" max="10" width="7.00390625" style="1" hidden="1" customWidth="1"/>
    <col min="11" max="11" width="11.57421875" style="1" customWidth="1"/>
    <col min="12" max="12" width="15.7109375" style="1" bestFit="1" customWidth="1"/>
    <col min="13" max="13" width="13.421875" style="1" customWidth="1"/>
    <col min="14" max="14" width="13.140625" style="1" customWidth="1"/>
    <col min="15" max="15" width="12.00390625" style="1" customWidth="1"/>
    <col min="16" max="17" width="9.7109375" style="1" customWidth="1"/>
    <col min="18" max="18" width="11.140625" style="1" customWidth="1"/>
    <col min="19" max="19" width="12.57421875" style="1" customWidth="1"/>
    <col min="20" max="20" width="16.57421875" style="1" customWidth="1"/>
    <col min="21" max="21" width="23.57421875" style="1" customWidth="1"/>
    <col min="22" max="22" width="29.8515625" style="1" customWidth="1"/>
    <col min="23" max="23" width="19.57421875" style="30" customWidth="1"/>
    <col min="24" max="24" width="13.00390625" style="30" hidden="1" customWidth="1"/>
    <col min="25" max="25" width="14.7109375" style="30" hidden="1" customWidth="1"/>
    <col min="26" max="26" width="14.7109375" style="52" hidden="1" customWidth="1"/>
    <col min="27" max="16384" width="11.421875" style="1" customWidth="1"/>
  </cols>
  <sheetData>
    <row r="1" spans="1:26" s="10" customFormat="1" ht="63.75" customHeight="1">
      <c r="A1" s="344" t="s">
        <v>17</v>
      </c>
      <c r="B1" s="344"/>
      <c r="C1" s="344"/>
      <c r="D1" s="344"/>
      <c r="E1" s="344"/>
      <c r="F1" s="344"/>
      <c r="G1" s="344"/>
      <c r="H1" s="344"/>
      <c r="I1" s="344"/>
      <c r="J1" s="344"/>
      <c r="K1" s="344"/>
      <c r="L1" s="344"/>
      <c r="M1" s="344"/>
      <c r="N1" s="344"/>
      <c r="O1" s="344"/>
      <c r="P1" s="344"/>
      <c r="Q1" s="344"/>
      <c r="R1" s="344"/>
      <c r="S1" s="344"/>
      <c r="T1" s="344"/>
      <c r="U1" s="344"/>
      <c r="V1" s="344"/>
      <c r="W1" s="344"/>
      <c r="X1" s="344"/>
      <c r="Y1" s="344"/>
      <c r="Z1" s="49"/>
    </row>
    <row r="2" spans="1:26" ht="18">
      <c r="A2" s="345" t="s">
        <v>454</v>
      </c>
      <c r="B2" s="345"/>
      <c r="C2" s="345"/>
      <c r="D2" s="345"/>
      <c r="E2" s="345"/>
      <c r="F2" s="345"/>
      <c r="G2" s="345"/>
      <c r="H2" s="345"/>
      <c r="I2" s="345"/>
      <c r="J2" s="345"/>
      <c r="K2" s="345"/>
      <c r="L2" s="345"/>
      <c r="M2" s="345"/>
      <c r="N2" s="345"/>
      <c r="O2" s="345"/>
      <c r="P2" s="345"/>
      <c r="Q2" s="345"/>
      <c r="R2" s="345"/>
      <c r="S2" s="345"/>
      <c r="T2" s="345"/>
      <c r="U2" s="345"/>
      <c r="V2" s="345"/>
      <c r="W2" s="345"/>
      <c r="X2" s="345"/>
      <c r="Y2" s="345"/>
      <c r="Z2" s="50"/>
    </row>
    <row r="3" spans="1:26" ht="20.25">
      <c r="A3" s="345" t="s">
        <v>34</v>
      </c>
      <c r="B3" s="345"/>
      <c r="C3" s="345"/>
      <c r="D3" s="345"/>
      <c r="E3" s="345"/>
      <c r="F3" s="347" t="s">
        <v>41</v>
      </c>
      <c r="G3" s="347"/>
      <c r="H3" s="347"/>
      <c r="I3" s="347"/>
      <c r="J3" s="347"/>
      <c r="K3" s="347"/>
      <c r="L3" s="347"/>
      <c r="M3" s="347"/>
      <c r="N3" s="347"/>
      <c r="O3" s="347"/>
      <c r="P3" s="347"/>
      <c r="Q3" s="347"/>
      <c r="R3" s="347"/>
      <c r="S3" s="347"/>
      <c r="U3" s="348" t="s">
        <v>35</v>
      </c>
      <c r="V3" s="348"/>
      <c r="W3" s="120" t="s">
        <v>593</v>
      </c>
      <c r="X3" s="74"/>
      <c r="Y3" s="75"/>
      <c r="Z3" s="75"/>
    </row>
    <row r="4" spans="2:26" s="10" customFormat="1" ht="7.5" customHeight="1">
      <c r="B4" s="18"/>
      <c r="C4" s="18"/>
      <c r="D4" s="18"/>
      <c r="E4" s="18"/>
      <c r="F4" s="18"/>
      <c r="G4" s="18"/>
      <c r="H4" s="18"/>
      <c r="I4" s="11"/>
      <c r="J4" s="12"/>
      <c r="K4" s="12"/>
      <c r="W4" s="48"/>
      <c r="X4" s="48"/>
      <c r="Y4" s="48"/>
      <c r="Z4" s="49"/>
    </row>
    <row r="5" spans="1:26" ht="15.75" hidden="1">
      <c r="A5" s="346" t="s">
        <v>20</v>
      </c>
      <c r="B5" s="346"/>
      <c r="C5" s="346"/>
      <c r="D5" s="346"/>
      <c r="E5" s="346"/>
      <c r="F5" s="346"/>
      <c r="G5" s="346"/>
      <c r="H5" s="346"/>
      <c r="I5" s="346"/>
      <c r="J5" s="346"/>
      <c r="K5" s="346"/>
      <c r="L5" s="346"/>
      <c r="M5" s="346"/>
      <c r="N5" s="346"/>
      <c r="O5" s="346"/>
      <c r="P5" s="346"/>
      <c r="Q5" s="346"/>
      <c r="R5" s="346"/>
      <c r="S5" s="346"/>
      <c r="T5" s="346"/>
      <c r="U5" s="346"/>
      <c r="V5" s="346"/>
      <c r="W5" s="346"/>
      <c r="X5" s="346"/>
      <c r="Y5" s="346"/>
      <c r="Z5" s="336" t="s">
        <v>45</v>
      </c>
    </row>
    <row r="6" spans="1:26" ht="12.75" hidden="1">
      <c r="A6" s="342" t="s">
        <v>0</v>
      </c>
      <c r="B6" s="339"/>
      <c r="C6" s="339"/>
      <c r="D6" s="339"/>
      <c r="E6" s="19" t="s">
        <v>11</v>
      </c>
      <c r="F6" s="340" t="s">
        <v>26</v>
      </c>
      <c r="G6" s="343"/>
      <c r="H6" s="341"/>
      <c r="I6" s="340" t="s">
        <v>13</v>
      </c>
      <c r="J6" s="341"/>
      <c r="K6" s="119"/>
      <c r="L6" s="339" t="s">
        <v>1</v>
      </c>
      <c r="M6" s="339"/>
      <c r="N6" s="339"/>
      <c r="O6" s="339"/>
      <c r="P6" s="339"/>
      <c r="Q6" s="339"/>
      <c r="R6" s="339"/>
      <c r="S6" s="339"/>
      <c r="T6" s="339"/>
      <c r="U6" s="339" t="s">
        <v>37</v>
      </c>
      <c r="V6" s="339"/>
      <c r="W6" s="118"/>
      <c r="X6" s="340" t="s">
        <v>40</v>
      </c>
      <c r="Y6" s="341"/>
      <c r="Z6" s="337"/>
    </row>
    <row r="7" spans="1:26" ht="12.75" hidden="1">
      <c r="A7" s="16" t="s">
        <v>28</v>
      </c>
      <c r="B7" s="17" t="s">
        <v>29</v>
      </c>
      <c r="C7" s="17" t="s">
        <v>30</v>
      </c>
      <c r="D7" s="17" t="s">
        <v>31</v>
      </c>
      <c r="E7" s="23" t="s">
        <v>22</v>
      </c>
      <c r="F7" s="17" t="s">
        <v>32</v>
      </c>
      <c r="G7" s="17" t="s">
        <v>33</v>
      </c>
      <c r="H7" s="17" t="s">
        <v>27</v>
      </c>
      <c r="I7" s="17" t="s">
        <v>12</v>
      </c>
      <c r="J7" s="17" t="s">
        <v>25</v>
      </c>
      <c r="K7" s="17" t="s">
        <v>55</v>
      </c>
      <c r="L7" s="17" t="s">
        <v>5</v>
      </c>
      <c r="M7" s="17"/>
      <c r="N7" s="17" t="s">
        <v>15</v>
      </c>
      <c r="O7" s="17" t="s">
        <v>42</v>
      </c>
      <c r="P7" s="17" t="s">
        <v>6</v>
      </c>
      <c r="Q7" s="17" t="s">
        <v>47</v>
      </c>
      <c r="R7" s="17" t="s">
        <v>24</v>
      </c>
      <c r="S7" s="17" t="s">
        <v>7</v>
      </c>
      <c r="T7" s="17" t="s">
        <v>36</v>
      </c>
      <c r="U7" s="17" t="s">
        <v>8</v>
      </c>
      <c r="V7" s="17" t="s">
        <v>9</v>
      </c>
      <c r="W7" s="17" t="s">
        <v>46</v>
      </c>
      <c r="X7" s="17" t="s">
        <v>12</v>
      </c>
      <c r="Y7" s="17" t="s">
        <v>16</v>
      </c>
      <c r="Z7" s="338"/>
    </row>
    <row r="8" spans="1:26" ht="12.75" hidden="1">
      <c r="A8" s="15" t="s">
        <v>10</v>
      </c>
      <c r="B8" s="2"/>
      <c r="C8" s="2"/>
      <c r="D8" s="2"/>
      <c r="E8" s="20"/>
      <c r="F8" s="3"/>
      <c r="G8" s="3"/>
      <c r="H8" s="3"/>
      <c r="I8" s="3"/>
      <c r="J8" s="21"/>
      <c r="K8" s="21"/>
      <c r="L8" s="3"/>
      <c r="M8" s="3"/>
      <c r="N8" s="21"/>
      <c r="O8" s="4"/>
      <c r="P8" s="4"/>
      <c r="Q8" s="4"/>
      <c r="R8" s="2"/>
      <c r="S8" s="2"/>
      <c r="T8" s="2"/>
      <c r="U8" s="5"/>
      <c r="V8" s="5"/>
      <c r="W8" s="3"/>
      <c r="X8" s="3"/>
      <c r="Y8" s="21"/>
      <c r="Z8" s="51"/>
    </row>
    <row r="9" spans="1:26" ht="12.75" hidden="1">
      <c r="A9" s="15" t="s">
        <v>10</v>
      </c>
      <c r="B9" s="2"/>
      <c r="C9" s="2"/>
      <c r="D9" s="2"/>
      <c r="E9" s="20"/>
      <c r="F9" s="3"/>
      <c r="G9" s="3"/>
      <c r="H9" s="3"/>
      <c r="I9" s="3"/>
      <c r="J9" s="21"/>
      <c r="K9" s="21"/>
      <c r="L9" s="3"/>
      <c r="M9" s="3"/>
      <c r="N9" s="21"/>
      <c r="O9" s="4"/>
      <c r="P9" s="4"/>
      <c r="Q9" s="4"/>
      <c r="R9" s="2"/>
      <c r="S9" s="2"/>
      <c r="T9" s="2"/>
      <c r="U9" s="5"/>
      <c r="V9" s="5"/>
      <c r="W9" s="3"/>
      <c r="X9" s="3"/>
      <c r="Y9" s="21"/>
      <c r="Z9" s="51"/>
    </row>
    <row r="10" spans="1:26" ht="12.75" hidden="1">
      <c r="A10" s="15" t="s">
        <v>10</v>
      </c>
      <c r="B10" s="2"/>
      <c r="C10" s="2"/>
      <c r="D10" s="2"/>
      <c r="E10" s="5"/>
      <c r="F10" s="2"/>
      <c r="G10" s="2"/>
      <c r="H10" s="2"/>
      <c r="I10" s="2"/>
      <c r="J10" s="22"/>
      <c r="K10" s="22"/>
      <c r="L10" s="13"/>
      <c r="M10" s="13"/>
      <c r="N10" s="22"/>
      <c r="O10" s="9"/>
      <c r="P10" s="9"/>
      <c r="Q10" s="9"/>
      <c r="R10" s="2"/>
      <c r="S10" s="2"/>
      <c r="T10" s="14"/>
      <c r="U10" s="8"/>
      <c r="V10" s="8"/>
      <c r="W10" s="13"/>
      <c r="X10" s="2"/>
      <c r="Y10" s="22"/>
      <c r="Z10" s="51"/>
    </row>
    <row r="11" spans="1:26" ht="12.75" hidden="1">
      <c r="A11" s="15" t="s">
        <v>10</v>
      </c>
      <c r="B11" s="2"/>
      <c r="C11" s="2"/>
      <c r="D11" s="2"/>
      <c r="E11" s="5"/>
      <c r="F11" s="2"/>
      <c r="G11" s="2"/>
      <c r="H11" s="2"/>
      <c r="I11" s="2"/>
      <c r="J11" s="22"/>
      <c r="K11" s="22"/>
      <c r="L11" s="13"/>
      <c r="M11" s="13"/>
      <c r="N11" s="22"/>
      <c r="O11" s="9"/>
      <c r="P11" s="9"/>
      <c r="Q11" s="9"/>
      <c r="R11" s="2"/>
      <c r="S11" s="2"/>
      <c r="T11" s="14"/>
      <c r="U11" s="8"/>
      <c r="V11" s="8"/>
      <c r="W11" s="13"/>
      <c r="X11" s="2"/>
      <c r="Y11" s="22"/>
      <c r="Z11" s="51"/>
    </row>
    <row r="12" spans="1:26" ht="12.75" hidden="1">
      <c r="A12" s="15" t="s">
        <v>10</v>
      </c>
      <c r="B12" s="2"/>
      <c r="C12" s="2"/>
      <c r="D12" s="2"/>
      <c r="E12" s="5"/>
      <c r="F12" s="2"/>
      <c r="G12" s="2"/>
      <c r="H12" s="2"/>
      <c r="I12" s="2"/>
      <c r="J12" s="22"/>
      <c r="K12" s="22"/>
      <c r="L12" s="13"/>
      <c r="M12" s="13"/>
      <c r="N12" s="22"/>
      <c r="O12" s="9"/>
      <c r="P12" s="9"/>
      <c r="Q12" s="9"/>
      <c r="R12" s="2"/>
      <c r="S12" s="2"/>
      <c r="T12" s="14"/>
      <c r="U12" s="8"/>
      <c r="V12" s="8"/>
      <c r="W12" s="13"/>
      <c r="X12" s="2"/>
      <c r="Y12" s="22"/>
      <c r="Z12" s="51"/>
    </row>
    <row r="13" spans="1:26" ht="15.75" hidden="1">
      <c r="A13" s="335" t="s">
        <v>21</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6" t="s">
        <v>45</v>
      </c>
    </row>
    <row r="14" spans="1:26" ht="12.75" hidden="1">
      <c r="A14" s="342" t="s">
        <v>0</v>
      </c>
      <c r="B14" s="339"/>
      <c r="C14" s="339"/>
      <c r="D14" s="339"/>
      <c r="E14" s="19" t="s">
        <v>11</v>
      </c>
      <c r="F14" s="340" t="s">
        <v>26</v>
      </c>
      <c r="G14" s="343"/>
      <c r="H14" s="341"/>
      <c r="I14" s="340" t="s">
        <v>13</v>
      </c>
      <c r="J14" s="341"/>
      <c r="K14" s="119"/>
      <c r="L14" s="339" t="s">
        <v>1</v>
      </c>
      <c r="M14" s="339"/>
      <c r="N14" s="339"/>
      <c r="O14" s="339"/>
      <c r="P14" s="339"/>
      <c r="Q14" s="339"/>
      <c r="R14" s="339"/>
      <c r="S14" s="339"/>
      <c r="T14" s="339"/>
      <c r="U14" s="339" t="s">
        <v>37</v>
      </c>
      <c r="V14" s="339"/>
      <c r="W14" s="118"/>
      <c r="X14" s="340" t="s">
        <v>40</v>
      </c>
      <c r="Y14" s="341"/>
      <c r="Z14" s="337"/>
    </row>
    <row r="15" spans="1:26" ht="12.75" hidden="1">
      <c r="A15" s="16" t="s">
        <v>28</v>
      </c>
      <c r="B15" s="17" t="s">
        <v>29</v>
      </c>
      <c r="C15" s="17" t="s">
        <v>30</v>
      </c>
      <c r="D15" s="17" t="s">
        <v>31</v>
      </c>
      <c r="E15" s="23" t="s">
        <v>14</v>
      </c>
      <c r="F15" s="17" t="s">
        <v>32</v>
      </c>
      <c r="G15" s="17" t="s">
        <v>33</v>
      </c>
      <c r="H15" s="17" t="s">
        <v>27</v>
      </c>
      <c r="I15" s="17" t="s">
        <v>12</v>
      </c>
      <c r="J15" s="17" t="s">
        <v>25</v>
      </c>
      <c r="K15" s="17" t="s">
        <v>55</v>
      </c>
      <c r="L15" s="17" t="s">
        <v>5</v>
      </c>
      <c r="M15" s="17"/>
      <c r="N15" s="17" t="s">
        <v>15</v>
      </c>
      <c r="O15" s="17" t="s">
        <v>42</v>
      </c>
      <c r="P15" s="17" t="s">
        <v>6</v>
      </c>
      <c r="Q15" s="17" t="s">
        <v>47</v>
      </c>
      <c r="R15" s="17" t="s">
        <v>24</v>
      </c>
      <c r="S15" s="17" t="s">
        <v>7</v>
      </c>
      <c r="T15" s="17" t="s">
        <v>36</v>
      </c>
      <c r="U15" s="17" t="s">
        <v>8</v>
      </c>
      <c r="V15" s="17" t="s">
        <v>9</v>
      </c>
      <c r="W15" s="17" t="s">
        <v>46</v>
      </c>
      <c r="X15" s="17" t="s">
        <v>12</v>
      </c>
      <c r="Y15" s="17" t="s">
        <v>16</v>
      </c>
      <c r="Z15" s="338"/>
    </row>
    <row r="16" spans="1:28" s="6" customFormat="1" ht="12.75" hidden="1">
      <c r="A16" s="2"/>
      <c r="B16" s="15" t="s">
        <v>10</v>
      </c>
      <c r="C16" s="2"/>
      <c r="D16" s="2"/>
      <c r="E16" s="20"/>
      <c r="F16" s="3"/>
      <c r="G16" s="3"/>
      <c r="H16" s="3"/>
      <c r="I16" s="3"/>
      <c r="J16" s="21"/>
      <c r="K16" s="21"/>
      <c r="L16" s="3"/>
      <c r="M16" s="3"/>
      <c r="N16" s="21"/>
      <c r="O16" s="4"/>
      <c r="P16" s="4"/>
      <c r="Q16" s="4"/>
      <c r="R16" s="2"/>
      <c r="S16" s="2"/>
      <c r="T16" s="2"/>
      <c r="U16" s="5"/>
      <c r="V16" s="5"/>
      <c r="W16" s="3"/>
      <c r="X16" s="3"/>
      <c r="Y16" s="21"/>
      <c r="Z16" s="51"/>
      <c r="AA16" s="1"/>
      <c r="AB16" s="1"/>
    </row>
    <row r="17" spans="1:28" s="6" customFormat="1" ht="12.75" hidden="1">
      <c r="A17" s="2"/>
      <c r="B17" s="15" t="s">
        <v>10</v>
      </c>
      <c r="C17" s="2"/>
      <c r="D17" s="2"/>
      <c r="E17" s="20"/>
      <c r="F17" s="3"/>
      <c r="G17" s="3"/>
      <c r="H17" s="3"/>
      <c r="I17" s="3"/>
      <c r="J17" s="21"/>
      <c r="K17" s="21"/>
      <c r="L17" s="3"/>
      <c r="M17" s="3"/>
      <c r="N17" s="21"/>
      <c r="O17" s="4"/>
      <c r="P17" s="4"/>
      <c r="Q17" s="4"/>
      <c r="R17" s="2"/>
      <c r="S17" s="2"/>
      <c r="T17" s="2"/>
      <c r="U17" s="5"/>
      <c r="V17" s="5"/>
      <c r="W17" s="3"/>
      <c r="X17" s="3"/>
      <c r="Y17" s="21"/>
      <c r="Z17" s="51"/>
      <c r="AA17" s="1"/>
      <c r="AB17" s="1"/>
    </row>
    <row r="18" spans="1:28" s="6" customFormat="1" ht="12.75" hidden="1">
      <c r="A18" s="2"/>
      <c r="B18" s="15" t="s">
        <v>10</v>
      </c>
      <c r="C18" s="2"/>
      <c r="D18" s="2"/>
      <c r="E18" s="5"/>
      <c r="F18" s="2"/>
      <c r="G18" s="2"/>
      <c r="H18" s="2"/>
      <c r="I18" s="2"/>
      <c r="J18" s="22"/>
      <c r="K18" s="22"/>
      <c r="L18" s="13"/>
      <c r="M18" s="13"/>
      <c r="N18" s="22"/>
      <c r="O18" s="9"/>
      <c r="P18" s="9"/>
      <c r="Q18" s="9"/>
      <c r="R18" s="2"/>
      <c r="S18" s="2"/>
      <c r="T18" s="14"/>
      <c r="U18" s="8"/>
      <c r="V18" s="8"/>
      <c r="W18" s="13"/>
      <c r="X18" s="2"/>
      <c r="Y18" s="22"/>
      <c r="Z18" s="51"/>
      <c r="AA18" s="1"/>
      <c r="AB18" s="1"/>
    </row>
    <row r="19" spans="1:26" s="6" customFormat="1" ht="12.75" hidden="1">
      <c r="A19" s="2"/>
      <c r="B19" s="15" t="s">
        <v>10</v>
      </c>
      <c r="C19" s="2"/>
      <c r="D19" s="2"/>
      <c r="E19" s="5"/>
      <c r="F19" s="2"/>
      <c r="G19" s="2"/>
      <c r="H19" s="2"/>
      <c r="I19" s="2"/>
      <c r="J19" s="22"/>
      <c r="K19" s="22"/>
      <c r="L19" s="13"/>
      <c r="M19" s="13"/>
      <c r="N19" s="22"/>
      <c r="O19" s="9"/>
      <c r="P19" s="9"/>
      <c r="Q19" s="9"/>
      <c r="R19" s="2"/>
      <c r="S19" s="2"/>
      <c r="T19" s="14"/>
      <c r="U19" s="8"/>
      <c r="V19" s="8"/>
      <c r="W19" s="13"/>
      <c r="X19" s="2"/>
      <c r="Y19" s="22"/>
      <c r="Z19" s="51"/>
    </row>
    <row r="20" spans="1:26" s="6" customFormat="1" ht="12.75" hidden="1">
      <c r="A20" s="2"/>
      <c r="B20" s="15" t="s">
        <v>10</v>
      </c>
      <c r="C20" s="2"/>
      <c r="D20" s="2"/>
      <c r="E20" s="5"/>
      <c r="F20" s="2"/>
      <c r="G20" s="2"/>
      <c r="H20" s="2"/>
      <c r="I20" s="2"/>
      <c r="J20" s="22"/>
      <c r="K20" s="22"/>
      <c r="L20" s="13"/>
      <c r="M20" s="13"/>
      <c r="N20" s="22"/>
      <c r="O20" s="9"/>
      <c r="P20" s="9"/>
      <c r="Q20" s="9"/>
      <c r="R20" s="2"/>
      <c r="S20" s="2"/>
      <c r="T20" s="14"/>
      <c r="U20" s="8"/>
      <c r="V20" s="8"/>
      <c r="W20" s="13"/>
      <c r="X20" s="2"/>
      <c r="Y20" s="22"/>
      <c r="Z20" s="51"/>
    </row>
    <row r="21" spans="1:26" ht="15.75">
      <c r="A21" s="335" t="s">
        <v>566</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6" t="s">
        <v>45</v>
      </c>
    </row>
    <row r="22" spans="1:26" ht="12.75">
      <c r="A22" s="342" t="s">
        <v>0</v>
      </c>
      <c r="B22" s="339"/>
      <c r="C22" s="339"/>
      <c r="D22" s="339"/>
      <c r="E22" s="19" t="s">
        <v>11</v>
      </c>
      <c r="F22" s="340" t="s">
        <v>26</v>
      </c>
      <c r="G22" s="343"/>
      <c r="H22" s="341"/>
      <c r="I22" s="340" t="s">
        <v>13</v>
      </c>
      <c r="J22" s="341"/>
      <c r="K22" s="119"/>
      <c r="L22" s="339" t="s">
        <v>1</v>
      </c>
      <c r="M22" s="339"/>
      <c r="N22" s="339"/>
      <c r="O22" s="339"/>
      <c r="P22" s="339"/>
      <c r="Q22" s="339"/>
      <c r="R22" s="339"/>
      <c r="S22" s="339"/>
      <c r="T22" s="339"/>
      <c r="U22" s="339" t="s">
        <v>37</v>
      </c>
      <c r="V22" s="339"/>
      <c r="W22" s="118"/>
      <c r="X22" s="340" t="s">
        <v>40</v>
      </c>
      <c r="Y22" s="341"/>
      <c r="Z22" s="337"/>
    </row>
    <row r="23" spans="1:26" ht="12.75">
      <c r="A23" s="16" t="s">
        <v>28</v>
      </c>
      <c r="B23" s="17" t="s">
        <v>29</v>
      </c>
      <c r="C23" s="17" t="s">
        <v>30</v>
      </c>
      <c r="D23" s="17" t="s">
        <v>31</v>
      </c>
      <c r="E23" s="23" t="s">
        <v>23</v>
      </c>
      <c r="F23" s="17" t="s">
        <v>32</v>
      </c>
      <c r="G23" s="17" t="s">
        <v>33</v>
      </c>
      <c r="H23" s="17" t="s">
        <v>27</v>
      </c>
      <c r="I23" s="17" t="s">
        <v>12</v>
      </c>
      <c r="J23" s="17" t="s">
        <v>25</v>
      </c>
      <c r="K23" s="17" t="s">
        <v>55</v>
      </c>
      <c r="L23" s="17" t="s">
        <v>5</v>
      </c>
      <c r="M23" s="17" t="s">
        <v>59</v>
      </c>
      <c r="N23" s="17" t="s">
        <v>61</v>
      </c>
      <c r="O23" s="17" t="s">
        <v>42</v>
      </c>
      <c r="P23" s="17" t="s">
        <v>6</v>
      </c>
      <c r="Q23" s="17" t="s">
        <v>47</v>
      </c>
      <c r="R23" s="17" t="s">
        <v>24</v>
      </c>
      <c r="S23" s="17" t="s">
        <v>7</v>
      </c>
      <c r="T23" s="17" t="s">
        <v>36</v>
      </c>
      <c r="U23" s="17" t="s">
        <v>8</v>
      </c>
      <c r="V23" s="17" t="s">
        <v>9</v>
      </c>
      <c r="W23" s="17" t="s">
        <v>46</v>
      </c>
      <c r="X23" s="17" t="s">
        <v>12</v>
      </c>
      <c r="Y23" s="17" t="s">
        <v>16</v>
      </c>
      <c r="Z23" s="338"/>
    </row>
    <row r="24" spans="1:26" s="39" customFormat="1" ht="52.5" customHeight="1">
      <c r="A24" s="31"/>
      <c r="B24" s="31"/>
      <c r="C24" s="31"/>
      <c r="D24" s="32" t="s">
        <v>218</v>
      </c>
      <c r="E24" s="33" t="s">
        <v>561</v>
      </c>
      <c r="F24" s="34"/>
      <c r="G24" s="34"/>
      <c r="H24" s="34"/>
      <c r="I24" s="34"/>
      <c r="J24" s="35"/>
      <c r="K24" s="35" t="s">
        <v>564</v>
      </c>
      <c r="L24" s="35" t="s">
        <v>551</v>
      </c>
      <c r="M24" s="73">
        <v>41592</v>
      </c>
      <c r="N24" s="73">
        <v>41640</v>
      </c>
      <c r="O24" s="36">
        <v>108000</v>
      </c>
      <c r="P24" s="36"/>
      <c r="Q24" s="36"/>
      <c r="R24" s="37" t="s">
        <v>74</v>
      </c>
      <c r="S24" s="37" t="s">
        <v>43</v>
      </c>
      <c r="T24" s="45">
        <v>42004</v>
      </c>
      <c r="U24" s="38" t="s">
        <v>597</v>
      </c>
      <c r="V24" s="38" t="s">
        <v>599</v>
      </c>
      <c r="W24" s="34" t="s">
        <v>598</v>
      </c>
      <c r="X24" s="34"/>
      <c r="Y24" s="35"/>
      <c r="Z24" s="55"/>
    </row>
    <row r="25" spans="1:26" s="39" customFormat="1" ht="51">
      <c r="A25" s="31"/>
      <c r="B25" s="31"/>
      <c r="C25" s="31"/>
      <c r="D25" s="32" t="s">
        <v>218</v>
      </c>
      <c r="E25" s="33" t="s">
        <v>562</v>
      </c>
      <c r="F25" s="34"/>
      <c r="G25" s="34"/>
      <c r="H25" s="34"/>
      <c r="I25" s="34"/>
      <c r="J25" s="35"/>
      <c r="K25" s="35" t="s">
        <v>564</v>
      </c>
      <c r="L25" s="35" t="s">
        <v>552</v>
      </c>
      <c r="M25" s="73">
        <v>41592</v>
      </c>
      <c r="N25" s="73">
        <v>41640</v>
      </c>
      <c r="O25" s="36">
        <v>108000</v>
      </c>
      <c r="P25" s="36"/>
      <c r="Q25" s="36"/>
      <c r="R25" s="37" t="s">
        <v>74</v>
      </c>
      <c r="S25" s="37" t="s">
        <v>43</v>
      </c>
      <c r="T25" s="45">
        <v>42004</v>
      </c>
      <c r="U25" s="38" t="s">
        <v>578</v>
      </c>
      <c r="V25" s="38" t="s">
        <v>579</v>
      </c>
      <c r="W25" s="34" t="s">
        <v>580</v>
      </c>
      <c r="X25" s="34"/>
      <c r="Y25" s="35"/>
      <c r="Z25" s="55"/>
    </row>
    <row r="26" spans="1:26" s="39" customFormat="1" ht="51">
      <c r="A26" s="31"/>
      <c r="B26" s="31"/>
      <c r="C26" s="31"/>
      <c r="D26" s="32" t="s">
        <v>218</v>
      </c>
      <c r="E26" s="33" t="s">
        <v>563</v>
      </c>
      <c r="F26" s="34"/>
      <c r="G26" s="34"/>
      <c r="H26" s="34"/>
      <c r="I26" s="34"/>
      <c r="J26" s="35"/>
      <c r="K26" s="35" t="s">
        <v>564</v>
      </c>
      <c r="L26" s="35" t="s">
        <v>553</v>
      </c>
      <c r="M26" s="73">
        <v>41592</v>
      </c>
      <c r="N26" s="73">
        <v>41640</v>
      </c>
      <c r="O26" s="36">
        <v>108000</v>
      </c>
      <c r="P26" s="36"/>
      <c r="Q26" s="36"/>
      <c r="R26" s="37" t="s">
        <v>74</v>
      </c>
      <c r="S26" s="37" t="s">
        <v>43</v>
      </c>
      <c r="T26" s="45">
        <v>42004</v>
      </c>
      <c r="U26" s="38" t="s">
        <v>575</v>
      </c>
      <c r="V26" s="38" t="s">
        <v>576</v>
      </c>
      <c r="W26" s="34" t="s">
        <v>577</v>
      </c>
      <c r="X26" s="34"/>
      <c r="Y26" s="35"/>
      <c r="Z26" s="55"/>
    </row>
    <row r="27" spans="1:26" s="39" customFormat="1" ht="51">
      <c r="A27" s="31"/>
      <c r="B27" s="31"/>
      <c r="C27" s="31"/>
      <c r="D27" s="32" t="s">
        <v>218</v>
      </c>
      <c r="E27" s="33" t="s">
        <v>561</v>
      </c>
      <c r="F27" s="34"/>
      <c r="G27" s="34"/>
      <c r="H27" s="34"/>
      <c r="I27" s="34"/>
      <c r="J27" s="35"/>
      <c r="K27" s="35" t="s">
        <v>400</v>
      </c>
      <c r="L27" s="35" t="s">
        <v>554</v>
      </c>
      <c r="M27" s="73">
        <v>41592</v>
      </c>
      <c r="N27" s="73">
        <v>41640</v>
      </c>
      <c r="O27" s="36">
        <v>108000</v>
      </c>
      <c r="P27" s="36"/>
      <c r="Q27" s="36"/>
      <c r="R27" s="37" t="s">
        <v>74</v>
      </c>
      <c r="S27" s="37" t="s">
        <v>43</v>
      </c>
      <c r="T27" s="45">
        <v>42004</v>
      </c>
      <c r="U27" s="38" t="s">
        <v>595</v>
      </c>
      <c r="V27" s="38" t="s">
        <v>569</v>
      </c>
      <c r="W27" s="34" t="s">
        <v>570</v>
      </c>
      <c r="X27" s="34"/>
      <c r="Y27" s="35"/>
      <c r="Z27" s="55"/>
    </row>
    <row r="28" spans="1:26" s="39" customFormat="1" ht="51">
      <c r="A28" s="31"/>
      <c r="B28" s="31"/>
      <c r="C28" s="31"/>
      <c r="D28" s="32" t="s">
        <v>218</v>
      </c>
      <c r="E28" s="33" t="s">
        <v>562</v>
      </c>
      <c r="F28" s="34"/>
      <c r="G28" s="34"/>
      <c r="H28" s="34"/>
      <c r="I28" s="34"/>
      <c r="J28" s="35"/>
      <c r="K28" s="35" t="s">
        <v>400</v>
      </c>
      <c r="L28" s="35" t="s">
        <v>555</v>
      </c>
      <c r="M28" s="73">
        <v>41592</v>
      </c>
      <c r="N28" s="73">
        <v>41640</v>
      </c>
      <c r="O28" s="36">
        <v>108000</v>
      </c>
      <c r="P28" s="36"/>
      <c r="Q28" s="36"/>
      <c r="R28" s="37" t="s">
        <v>74</v>
      </c>
      <c r="S28" s="37" t="s">
        <v>43</v>
      </c>
      <c r="T28" s="45">
        <v>42004</v>
      </c>
      <c r="U28" s="38" t="s">
        <v>567</v>
      </c>
      <c r="V28" s="38" t="s">
        <v>568</v>
      </c>
      <c r="W28" s="34" t="s">
        <v>571</v>
      </c>
      <c r="X28" s="34"/>
      <c r="Y28" s="35"/>
      <c r="Z28" s="55"/>
    </row>
    <row r="29" spans="1:26" s="39" customFormat="1" ht="51">
      <c r="A29" s="31"/>
      <c r="B29" s="31"/>
      <c r="C29" s="31"/>
      <c r="D29" s="32" t="s">
        <v>218</v>
      </c>
      <c r="E29" s="33" t="s">
        <v>563</v>
      </c>
      <c r="F29" s="34"/>
      <c r="G29" s="34"/>
      <c r="H29" s="34"/>
      <c r="I29" s="34"/>
      <c r="J29" s="35"/>
      <c r="K29" s="35" t="s">
        <v>400</v>
      </c>
      <c r="L29" s="35" t="s">
        <v>556</v>
      </c>
      <c r="M29" s="73">
        <v>41592</v>
      </c>
      <c r="N29" s="73">
        <v>41640</v>
      </c>
      <c r="O29" s="36">
        <v>108000</v>
      </c>
      <c r="P29" s="36"/>
      <c r="Q29" s="36"/>
      <c r="R29" s="37" t="s">
        <v>74</v>
      </c>
      <c r="S29" s="37" t="s">
        <v>43</v>
      </c>
      <c r="T29" s="45">
        <v>42004</v>
      </c>
      <c r="U29" s="38" t="s">
        <v>572</v>
      </c>
      <c r="V29" s="38" t="s">
        <v>573</v>
      </c>
      <c r="W29" s="34" t="s">
        <v>574</v>
      </c>
      <c r="X29" s="34"/>
      <c r="Y29" s="35"/>
      <c r="Z29" s="55"/>
    </row>
    <row r="30" spans="1:26" s="39" customFormat="1" ht="51">
      <c r="A30" s="31"/>
      <c r="B30" s="31"/>
      <c r="C30" s="31"/>
      <c r="D30" s="32" t="s">
        <v>218</v>
      </c>
      <c r="E30" s="33" t="s">
        <v>561</v>
      </c>
      <c r="F30" s="34"/>
      <c r="G30" s="34"/>
      <c r="H30" s="34"/>
      <c r="I30" s="34"/>
      <c r="J30" s="35"/>
      <c r="K30" s="35" t="s">
        <v>565</v>
      </c>
      <c r="L30" s="35" t="s">
        <v>557</v>
      </c>
      <c r="M30" s="73">
        <v>41592</v>
      </c>
      <c r="N30" s="73">
        <v>41640</v>
      </c>
      <c r="O30" s="36">
        <v>108000</v>
      </c>
      <c r="P30" s="36"/>
      <c r="Q30" s="36"/>
      <c r="R30" s="37" t="s">
        <v>74</v>
      </c>
      <c r="S30" s="37" t="s">
        <v>43</v>
      </c>
      <c r="T30" s="45">
        <v>42004</v>
      </c>
      <c r="U30" s="38" t="s">
        <v>581</v>
      </c>
      <c r="V30" s="38" t="s">
        <v>582</v>
      </c>
      <c r="W30" s="34" t="s">
        <v>583</v>
      </c>
      <c r="X30" s="34"/>
      <c r="Y30" s="35"/>
      <c r="Z30" s="55"/>
    </row>
    <row r="31" spans="1:26" s="39" customFormat="1" ht="51">
      <c r="A31" s="31"/>
      <c r="B31" s="31"/>
      <c r="C31" s="31"/>
      <c r="D31" s="32" t="s">
        <v>218</v>
      </c>
      <c r="E31" s="33" t="s">
        <v>562</v>
      </c>
      <c r="F31" s="34"/>
      <c r="G31" s="34"/>
      <c r="H31" s="34"/>
      <c r="I31" s="34"/>
      <c r="J31" s="35"/>
      <c r="K31" s="35" t="s">
        <v>565</v>
      </c>
      <c r="L31" s="35" t="s">
        <v>558</v>
      </c>
      <c r="M31" s="73">
        <v>41592</v>
      </c>
      <c r="N31" s="73">
        <v>41640</v>
      </c>
      <c r="O31" s="36">
        <v>108000</v>
      </c>
      <c r="P31" s="36"/>
      <c r="Q31" s="36"/>
      <c r="R31" s="37" t="s">
        <v>74</v>
      </c>
      <c r="S31" s="37" t="s">
        <v>43</v>
      </c>
      <c r="T31" s="45">
        <v>42004</v>
      </c>
      <c r="U31" s="38" t="s">
        <v>584</v>
      </c>
      <c r="V31" s="38" t="s">
        <v>585</v>
      </c>
      <c r="W31" s="34" t="s">
        <v>586</v>
      </c>
      <c r="X31" s="34"/>
      <c r="Y31" s="35"/>
      <c r="Z31" s="55"/>
    </row>
    <row r="32" spans="1:26" s="39" customFormat="1" ht="51">
      <c r="A32" s="31"/>
      <c r="B32" s="31"/>
      <c r="C32" s="31"/>
      <c r="D32" s="32" t="s">
        <v>218</v>
      </c>
      <c r="E32" s="33" t="s">
        <v>563</v>
      </c>
      <c r="F32" s="34"/>
      <c r="G32" s="34"/>
      <c r="H32" s="34"/>
      <c r="I32" s="34"/>
      <c r="J32" s="35"/>
      <c r="K32" s="35" t="s">
        <v>565</v>
      </c>
      <c r="L32" s="35" t="s">
        <v>559</v>
      </c>
      <c r="M32" s="73">
        <v>41592</v>
      </c>
      <c r="N32" s="73">
        <v>41640</v>
      </c>
      <c r="O32" s="36">
        <v>108000</v>
      </c>
      <c r="P32" s="36"/>
      <c r="Q32" s="36"/>
      <c r="R32" s="37" t="s">
        <v>74</v>
      </c>
      <c r="S32" s="37" t="s">
        <v>43</v>
      </c>
      <c r="T32" s="45">
        <v>42004</v>
      </c>
      <c r="U32" s="38" t="s">
        <v>587</v>
      </c>
      <c r="V32" s="38" t="s">
        <v>588</v>
      </c>
      <c r="W32" s="34" t="s">
        <v>589</v>
      </c>
      <c r="X32" s="34"/>
      <c r="Y32" s="35"/>
      <c r="Z32" s="55"/>
    </row>
    <row r="33" spans="1:26" s="39" customFormat="1" ht="38.25">
      <c r="A33" s="31"/>
      <c r="B33" s="31"/>
      <c r="C33" s="31"/>
      <c r="D33" s="32" t="s">
        <v>218</v>
      </c>
      <c r="E33" s="88" t="s">
        <v>594</v>
      </c>
      <c r="F33" s="34"/>
      <c r="G33" s="34"/>
      <c r="H33" s="34"/>
      <c r="I33" s="34"/>
      <c r="J33" s="35"/>
      <c r="K33" s="35" t="s">
        <v>72</v>
      </c>
      <c r="L33" s="35" t="s">
        <v>560</v>
      </c>
      <c r="M33" s="73">
        <v>41592</v>
      </c>
      <c r="N33" s="73">
        <v>41640</v>
      </c>
      <c r="O33" s="36">
        <f>14550*7</f>
        <v>101850</v>
      </c>
      <c r="P33" s="36"/>
      <c r="Q33" s="36"/>
      <c r="R33" s="37" t="s">
        <v>74</v>
      </c>
      <c r="S33" s="37" t="s">
        <v>43</v>
      </c>
      <c r="T33" s="45">
        <v>41851</v>
      </c>
      <c r="U33" s="38" t="s">
        <v>590</v>
      </c>
      <c r="V33" s="38" t="s">
        <v>591</v>
      </c>
      <c r="W33" s="34" t="s">
        <v>592</v>
      </c>
      <c r="X33" s="34"/>
      <c r="Y33" s="35"/>
      <c r="Z33" s="55"/>
    </row>
    <row r="35" spans="1:6" ht="15">
      <c r="A35" s="25" t="s">
        <v>39</v>
      </c>
      <c r="B35" s="25"/>
      <c r="C35" s="25"/>
      <c r="F35" s="29"/>
    </row>
    <row r="36" spans="2:8" ht="15">
      <c r="B36" s="24" t="s">
        <v>28</v>
      </c>
      <c r="C36" s="7" t="s">
        <v>2</v>
      </c>
      <c r="H36" s="27"/>
    </row>
    <row r="37" spans="2:22" ht="15">
      <c r="B37" s="24" t="s">
        <v>29</v>
      </c>
      <c r="C37" s="7" t="s">
        <v>3</v>
      </c>
      <c r="H37" s="28"/>
      <c r="U37" s="53"/>
      <c r="V37" s="53"/>
    </row>
    <row r="38" spans="2:22" ht="15">
      <c r="B38" s="24" t="s">
        <v>30</v>
      </c>
      <c r="C38" s="7" t="s">
        <v>38</v>
      </c>
      <c r="U38" s="53"/>
      <c r="V38" s="53"/>
    </row>
    <row r="39" spans="2:7" ht="15">
      <c r="B39" s="24" t="s">
        <v>31</v>
      </c>
      <c r="C39" s="7" t="s">
        <v>4</v>
      </c>
      <c r="D39" s="25"/>
      <c r="E39" s="1" t="s">
        <v>19</v>
      </c>
      <c r="G39" s="25"/>
    </row>
    <row r="42" spans="12:13" ht="15">
      <c r="L42" s="53"/>
      <c r="M42" s="53"/>
    </row>
    <row r="43" spans="9:13" ht="15">
      <c r="I43" s="7"/>
      <c r="J43" s="7"/>
      <c r="K43" s="7"/>
      <c r="L43" s="53"/>
      <c r="M43" s="53"/>
    </row>
    <row r="44" spans="9:13" ht="15">
      <c r="I44" s="7"/>
      <c r="J44" s="7"/>
      <c r="K44" s="7"/>
      <c r="L44" s="53"/>
      <c r="M44" s="53"/>
    </row>
    <row r="45" spans="12:13" ht="15">
      <c r="L45" s="53"/>
      <c r="M45" s="53"/>
    </row>
    <row r="46" spans="1:13" ht="15">
      <c r="A46" s="26"/>
      <c r="L46" s="53"/>
      <c r="M46" s="53"/>
    </row>
    <row r="47" spans="1:13" ht="15">
      <c r="A47" s="26"/>
      <c r="L47" s="53"/>
      <c r="M47" s="53"/>
    </row>
    <row r="48" spans="12:13" ht="15">
      <c r="L48" s="53"/>
      <c r="M48" s="53"/>
    </row>
    <row r="49" spans="12:13" ht="15">
      <c r="L49" s="53"/>
      <c r="M49" s="53"/>
    </row>
    <row r="50" spans="12:13" ht="15">
      <c r="L50" s="53"/>
      <c r="M50" s="53"/>
    </row>
    <row r="51" spans="12:13" ht="15">
      <c r="L51" s="53"/>
      <c r="M51" s="53"/>
    </row>
  </sheetData>
  <sheetProtection/>
  <mergeCells count="29">
    <mergeCell ref="A21:Y21"/>
    <mergeCell ref="Z21:Z23"/>
    <mergeCell ref="A22:D22"/>
    <mergeCell ref="F22:H22"/>
    <mergeCell ref="I22:J22"/>
    <mergeCell ref="L22:T22"/>
    <mergeCell ref="U22:V22"/>
    <mergeCell ref="X22:Y22"/>
    <mergeCell ref="A13:Y13"/>
    <mergeCell ref="Z13:Z15"/>
    <mergeCell ref="A14:D14"/>
    <mergeCell ref="F14:H14"/>
    <mergeCell ref="I14:J14"/>
    <mergeCell ref="L14:T14"/>
    <mergeCell ref="U14:V14"/>
    <mergeCell ref="X14:Y14"/>
    <mergeCell ref="Z5:Z7"/>
    <mergeCell ref="A6:D6"/>
    <mergeCell ref="F6:H6"/>
    <mergeCell ref="I6:J6"/>
    <mergeCell ref="L6:T6"/>
    <mergeCell ref="U6:V6"/>
    <mergeCell ref="X6:Y6"/>
    <mergeCell ref="A1:Y1"/>
    <mergeCell ref="A2:Y2"/>
    <mergeCell ref="A3:E3"/>
    <mergeCell ref="F3:S3"/>
    <mergeCell ref="U3:V3"/>
    <mergeCell ref="A5:Y5"/>
  </mergeCells>
  <printOptions horizontalCentered="1"/>
  <pageMargins left="0.3937007874015748" right="0.3937007874015748" top="1.1811023622047245" bottom="0.3937007874015748" header="0.31496062992125984" footer="0.31496062992125984"/>
  <pageSetup horizontalDpi="600" verticalDpi="600" orientation="landscape" paperSize="5" scale="65" r:id="rId2"/>
  <drawing r:id="rId1"/>
</worksheet>
</file>

<file path=xl/worksheets/sheet6.xml><?xml version="1.0" encoding="utf-8"?>
<worksheet xmlns="http://schemas.openxmlformats.org/spreadsheetml/2006/main" xmlns:r="http://schemas.openxmlformats.org/officeDocument/2006/relationships">
  <dimension ref="A1:X23"/>
  <sheetViews>
    <sheetView zoomScalePageLayoutView="0" workbookViewId="0" topLeftCell="G1">
      <selection activeCell="S16" sqref="S16"/>
    </sheetView>
  </sheetViews>
  <sheetFormatPr defaultColWidth="11.421875" defaultRowHeight="15"/>
  <cols>
    <col min="1" max="1" width="5.140625" style="0" customWidth="1"/>
    <col min="2" max="2" width="5.7109375" style="0" customWidth="1"/>
    <col min="3" max="3" width="6.421875" style="0" customWidth="1"/>
    <col min="4" max="4" width="5.421875" style="0" customWidth="1"/>
    <col min="5" max="5" width="45.140625" style="0" customWidth="1"/>
    <col min="9" max="9" width="5.57421875" style="0" customWidth="1"/>
    <col min="10" max="10" width="15.28125" style="0" customWidth="1"/>
    <col min="11" max="11" width="18.8515625" style="0" customWidth="1"/>
    <col min="13" max="13" width="14.140625" style="0" customWidth="1"/>
    <col min="16" max="16" width="11.7109375" style="0" customWidth="1"/>
    <col min="17" max="17" width="19.57421875" style="0" customWidth="1"/>
    <col min="18" max="18" width="15.7109375" style="0" customWidth="1"/>
    <col min="19" max="19" width="16.7109375" style="0" customWidth="1"/>
    <col min="20" max="20" width="17.421875" style="0" customWidth="1"/>
    <col min="21" max="21" width="13.7109375" style="0" customWidth="1"/>
    <col min="22" max="22" width="7.140625" style="0" customWidth="1"/>
  </cols>
  <sheetData>
    <row r="1" spans="1:23" ht="15">
      <c r="A1" s="355" t="s">
        <v>17</v>
      </c>
      <c r="B1" s="355"/>
      <c r="C1" s="355"/>
      <c r="D1" s="355"/>
      <c r="E1" s="355"/>
      <c r="F1" s="355"/>
      <c r="G1" s="355"/>
      <c r="H1" s="355"/>
      <c r="I1" s="355"/>
      <c r="J1" s="355"/>
      <c r="K1" s="355"/>
      <c r="L1" s="355"/>
      <c r="M1" s="355"/>
      <c r="N1" s="355"/>
      <c r="O1" s="355"/>
      <c r="P1" s="355"/>
      <c r="Q1" s="355"/>
      <c r="R1" s="355"/>
      <c r="S1" s="355"/>
      <c r="T1" s="355"/>
      <c r="U1" s="355"/>
      <c r="V1" s="355"/>
      <c r="W1" s="355"/>
    </row>
    <row r="2" spans="1:23" ht="15">
      <c r="A2" s="356" t="s">
        <v>602</v>
      </c>
      <c r="B2" s="356"/>
      <c r="C2" s="356"/>
      <c r="D2" s="356"/>
      <c r="E2" s="356"/>
      <c r="F2" s="356"/>
      <c r="G2" s="356"/>
      <c r="H2" s="356"/>
      <c r="I2" s="356"/>
      <c r="J2" s="356"/>
      <c r="K2" s="356"/>
      <c r="L2" s="356"/>
      <c r="M2" s="356"/>
      <c r="N2" s="356"/>
      <c r="O2" s="356"/>
      <c r="P2" s="356"/>
      <c r="Q2" s="356"/>
      <c r="R2" s="356"/>
      <c r="S2" s="356"/>
      <c r="T2" s="356"/>
      <c r="U2" s="356"/>
      <c r="V2" s="356"/>
      <c r="W2" s="356"/>
    </row>
    <row r="3" spans="1:24" ht="20.25">
      <c r="A3" s="356" t="s">
        <v>34</v>
      </c>
      <c r="B3" s="356"/>
      <c r="C3" s="356"/>
      <c r="D3" s="356"/>
      <c r="E3" s="356"/>
      <c r="F3" s="357" t="str">
        <f>'[1]PAIMEF'!F3</f>
        <v>INSTITUTO SONORENSE DE LA MUJER</v>
      </c>
      <c r="G3" s="357"/>
      <c r="H3" s="357"/>
      <c r="I3" s="357"/>
      <c r="J3" s="357"/>
      <c r="K3" s="357"/>
      <c r="L3" s="357"/>
      <c r="M3" s="357"/>
      <c r="N3" s="357"/>
      <c r="O3" s="357"/>
      <c r="P3" s="357"/>
      <c r="Q3" s="357"/>
      <c r="R3" s="1"/>
      <c r="S3" s="356" t="s">
        <v>35</v>
      </c>
      <c r="T3" s="356"/>
      <c r="U3" s="354" t="s">
        <v>663</v>
      </c>
      <c r="V3" s="354"/>
      <c r="W3" s="354"/>
      <c r="X3" s="354"/>
    </row>
    <row r="4" spans="1:24" ht="15">
      <c r="A4" s="353" t="s">
        <v>604</v>
      </c>
      <c r="B4" s="353"/>
      <c r="C4" s="353"/>
      <c r="D4" s="353"/>
      <c r="E4" s="353"/>
      <c r="F4" s="353"/>
      <c r="G4" s="353"/>
      <c r="H4" s="353"/>
      <c r="I4" s="353"/>
      <c r="J4" s="353"/>
      <c r="K4" s="353"/>
      <c r="L4" s="353"/>
      <c r="M4" s="353"/>
      <c r="N4" s="353"/>
      <c r="O4" s="353"/>
      <c r="P4" s="353"/>
      <c r="Q4" s="353"/>
      <c r="R4" s="353"/>
      <c r="S4" s="353"/>
      <c r="T4" s="353"/>
      <c r="U4" s="353"/>
      <c r="V4" s="353"/>
      <c r="W4" s="353"/>
      <c r="X4" s="350" t="s">
        <v>45</v>
      </c>
    </row>
    <row r="5" spans="1:24" ht="15">
      <c r="A5" s="342" t="s">
        <v>0</v>
      </c>
      <c r="B5" s="339"/>
      <c r="C5" s="339"/>
      <c r="D5" s="339"/>
      <c r="E5" s="19" t="s">
        <v>11</v>
      </c>
      <c r="F5" s="340" t="s">
        <v>26</v>
      </c>
      <c r="G5" s="343"/>
      <c r="H5" s="341"/>
      <c r="I5" s="340" t="s">
        <v>13</v>
      </c>
      <c r="J5" s="341"/>
      <c r="K5" s="339" t="s">
        <v>1</v>
      </c>
      <c r="L5" s="339"/>
      <c r="M5" s="339"/>
      <c r="N5" s="339"/>
      <c r="O5" s="339"/>
      <c r="P5" s="339"/>
      <c r="Q5" s="339"/>
      <c r="R5" s="339"/>
      <c r="S5" s="339" t="s">
        <v>37</v>
      </c>
      <c r="T5" s="339"/>
      <c r="U5" s="240"/>
      <c r="V5" s="340" t="s">
        <v>40</v>
      </c>
      <c r="W5" s="341"/>
      <c r="X5" s="351"/>
    </row>
    <row r="6" spans="1:24" ht="15">
      <c r="A6" s="16" t="s">
        <v>28</v>
      </c>
      <c r="B6" s="17" t="s">
        <v>29</v>
      </c>
      <c r="C6" s="17" t="s">
        <v>30</v>
      </c>
      <c r="D6" s="17" t="s">
        <v>31</v>
      </c>
      <c r="E6" s="23" t="s">
        <v>23</v>
      </c>
      <c r="F6" s="17" t="s">
        <v>32</v>
      </c>
      <c r="G6" s="17" t="s">
        <v>33</v>
      </c>
      <c r="H6" s="17" t="s">
        <v>27</v>
      </c>
      <c r="I6" s="17" t="s">
        <v>12</v>
      </c>
      <c r="J6" s="17" t="s">
        <v>25</v>
      </c>
      <c r="K6" s="17" t="s">
        <v>5</v>
      </c>
      <c r="L6" s="17" t="s">
        <v>15</v>
      </c>
      <c r="M6" s="17" t="s">
        <v>42</v>
      </c>
      <c r="N6" s="17" t="s">
        <v>6</v>
      </c>
      <c r="O6" s="17" t="s">
        <v>47</v>
      </c>
      <c r="P6" s="17" t="s">
        <v>24</v>
      </c>
      <c r="Q6" s="17" t="s">
        <v>7</v>
      </c>
      <c r="R6" s="17" t="s">
        <v>36</v>
      </c>
      <c r="S6" s="17" t="s">
        <v>8</v>
      </c>
      <c r="T6" s="17" t="s">
        <v>9</v>
      </c>
      <c r="U6" s="17" t="s">
        <v>46</v>
      </c>
      <c r="V6" s="17" t="s">
        <v>12</v>
      </c>
      <c r="W6" s="17" t="s">
        <v>16</v>
      </c>
      <c r="X6" s="352"/>
    </row>
    <row r="7" spans="1:24" ht="105">
      <c r="A7" s="31"/>
      <c r="B7" s="31"/>
      <c r="C7" s="32"/>
      <c r="D7" s="37" t="s">
        <v>10</v>
      </c>
      <c r="E7" s="258" t="s">
        <v>658</v>
      </c>
      <c r="F7" s="34"/>
      <c r="G7" s="34"/>
      <c r="H7" s="34" t="s">
        <v>10</v>
      </c>
      <c r="I7" s="34"/>
      <c r="J7" s="35"/>
      <c r="K7" s="259" t="s">
        <v>607</v>
      </c>
      <c r="L7" s="260">
        <v>42091</v>
      </c>
      <c r="M7" s="262">
        <v>57000</v>
      </c>
      <c r="N7" s="36"/>
      <c r="O7" s="36"/>
      <c r="P7" s="263" t="s">
        <v>613</v>
      </c>
      <c r="Q7" s="264" t="s">
        <v>614</v>
      </c>
      <c r="R7" s="265">
        <v>42091</v>
      </c>
      <c r="S7" s="266" t="s">
        <v>615</v>
      </c>
      <c r="T7" s="276" t="s">
        <v>617</v>
      </c>
      <c r="U7" s="270" t="s">
        <v>616</v>
      </c>
      <c r="V7" s="33"/>
      <c r="W7" s="35"/>
      <c r="X7" s="58"/>
    </row>
    <row r="8" spans="1:24" ht="126">
      <c r="A8" s="31"/>
      <c r="B8" s="31"/>
      <c r="C8" s="32"/>
      <c r="D8" s="37" t="s">
        <v>10</v>
      </c>
      <c r="E8" s="258" t="s">
        <v>659</v>
      </c>
      <c r="F8" s="37"/>
      <c r="G8" s="37"/>
      <c r="H8" s="37" t="s">
        <v>10</v>
      </c>
      <c r="I8" s="37"/>
      <c r="J8" s="40"/>
      <c r="K8" s="259" t="s">
        <v>611</v>
      </c>
      <c r="L8" s="260">
        <v>42081</v>
      </c>
      <c r="M8" s="262">
        <v>15000</v>
      </c>
      <c r="N8" s="36"/>
      <c r="O8" s="36"/>
      <c r="P8" s="263" t="s">
        <v>613</v>
      </c>
      <c r="Q8" s="264" t="s">
        <v>614</v>
      </c>
      <c r="R8" s="265">
        <v>42082</v>
      </c>
      <c r="S8" s="266" t="s">
        <v>619</v>
      </c>
      <c r="T8" s="276" t="s">
        <v>621</v>
      </c>
      <c r="U8" s="269" t="s">
        <v>620</v>
      </c>
      <c r="V8" s="38"/>
      <c r="W8" s="40"/>
      <c r="X8" s="242"/>
    </row>
    <row r="9" spans="1:24" ht="75" customHeight="1">
      <c r="A9" s="241"/>
      <c r="B9" s="241"/>
      <c r="C9" s="241"/>
      <c r="D9" s="256" t="s">
        <v>218</v>
      </c>
      <c r="E9" s="258" t="s">
        <v>649</v>
      </c>
      <c r="F9" s="241"/>
      <c r="G9" s="241"/>
      <c r="H9" s="256" t="s">
        <v>218</v>
      </c>
      <c r="I9" s="241"/>
      <c r="J9" s="241"/>
      <c r="K9" s="257" t="s">
        <v>612</v>
      </c>
      <c r="L9" s="260">
        <v>42111</v>
      </c>
      <c r="M9" s="262">
        <v>900000</v>
      </c>
      <c r="N9" s="241"/>
      <c r="O9" s="241"/>
      <c r="P9" s="263" t="s">
        <v>613</v>
      </c>
      <c r="Q9" s="264" t="s">
        <v>657</v>
      </c>
      <c r="R9" s="265">
        <v>42369</v>
      </c>
      <c r="S9" s="267" t="s">
        <v>630</v>
      </c>
      <c r="T9" s="277" t="s">
        <v>642</v>
      </c>
      <c r="U9" s="271" t="s">
        <v>647</v>
      </c>
      <c r="V9" s="241"/>
      <c r="W9" s="241"/>
      <c r="X9" s="241"/>
    </row>
    <row r="10" ht="15">
      <c r="K10" s="254"/>
    </row>
    <row r="11" spans="1:24" ht="15">
      <c r="A11" s="353" t="s">
        <v>609</v>
      </c>
      <c r="B11" s="353"/>
      <c r="C11" s="353"/>
      <c r="D11" s="353"/>
      <c r="E11" s="353"/>
      <c r="F11" s="353"/>
      <c r="G11" s="353"/>
      <c r="H11" s="353"/>
      <c r="I11" s="353"/>
      <c r="J11" s="353"/>
      <c r="K11" s="353"/>
      <c r="L11" s="353"/>
      <c r="M11" s="353"/>
      <c r="N11" s="353"/>
      <c r="O11" s="353"/>
      <c r="P11" s="353"/>
      <c r="Q11" s="353"/>
      <c r="R11" s="353"/>
      <c r="S11" s="353"/>
      <c r="T11" s="353"/>
      <c r="U11" s="353"/>
      <c r="V11" s="353"/>
      <c r="W11" s="353"/>
      <c r="X11" s="350" t="s">
        <v>45</v>
      </c>
    </row>
    <row r="12" spans="1:24" ht="15">
      <c r="A12" s="342" t="s">
        <v>0</v>
      </c>
      <c r="B12" s="339"/>
      <c r="C12" s="339"/>
      <c r="D12" s="339"/>
      <c r="E12" s="19" t="s">
        <v>11</v>
      </c>
      <c r="F12" s="340" t="s">
        <v>26</v>
      </c>
      <c r="G12" s="343"/>
      <c r="H12" s="341"/>
      <c r="I12" s="340" t="s">
        <v>13</v>
      </c>
      <c r="J12" s="341"/>
      <c r="K12" s="339" t="s">
        <v>1</v>
      </c>
      <c r="L12" s="339"/>
      <c r="M12" s="339"/>
      <c r="N12" s="339"/>
      <c r="O12" s="339"/>
      <c r="P12" s="339"/>
      <c r="Q12" s="339"/>
      <c r="R12" s="339"/>
      <c r="S12" s="339" t="s">
        <v>37</v>
      </c>
      <c r="T12" s="339"/>
      <c r="U12" s="148"/>
      <c r="V12" s="340" t="s">
        <v>40</v>
      </c>
      <c r="W12" s="341"/>
      <c r="X12" s="351"/>
    </row>
    <row r="13" spans="1:24" ht="15">
      <c r="A13" s="16" t="s">
        <v>28</v>
      </c>
      <c r="B13" s="17" t="s">
        <v>29</v>
      </c>
      <c r="C13" s="17" t="s">
        <v>30</v>
      </c>
      <c r="D13" s="17" t="s">
        <v>31</v>
      </c>
      <c r="E13" s="23" t="s">
        <v>23</v>
      </c>
      <c r="F13" s="17" t="s">
        <v>32</v>
      </c>
      <c r="G13" s="17" t="s">
        <v>33</v>
      </c>
      <c r="H13" s="17" t="s">
        <v>27</v>
      </c>
      <c r="I13" s="17" t="s">
        <v>12</v>
      </c>
      <c r="J13" s="17" t="s">
        <v>25</v>
      </c>
      <c r="K13" s="17" t="s">
        <v>5</v>
      </c>
      <c r="L13" s="17" t="s">
        <v>15</v>
      </c>
      <c r="M13" s="17" t="s">
        <v>42</v>
      </c>
      <c r="N13" s="17" t="s">
        <v>6</v>
      </c>
      <c r="O13" s="17" t="s">
        <v>47</v>
      </c>
      <c r="P13" s="17" t="s">
        <v>24</v>
      </c>
      <c r="Q13" s="17" t="s">
        <v>7</v>
      </c>
      <c r="R13" s="17" t="s">
        <v>36</v>
      </c>
      <c r="S13" s="17" t="s">
        <v>8</v>
      </c>
      <c r="T13" s="17" t="s">
        <v>9</v>
      </c>
      <c r="U13" s="17" t="s">
        <v>46</v>
      </c>
      <c r="V13" s="17" t="s">
        <v>12</v>
      </c>
      <c r="W13" s="17" t="s">
        <v>16</v>
      </c>
      <c r="X13" s="352"/>
    </row>
    <row r="14" spans="1:24" ht="124.5" customHeight="1">
      <c r="A14" s="31"/>
      <c r="B14" s="31"/>
      <c r="C14" s="32"/>
      <c r="D14" s="37" t="s">
        <v>10</v>
      </c>
      <c r="E14" s="272" t="s">
        <v>651</v>
      </c>
      <c r="F14" s="37"/>
      <c r="G14" s="37"/>
      <c r="H14" s="34" t="s">
        <v>10</v>
      </c>
      <c r="I14" s="34"/>
      <c r="J14" s="35"/>
      <c r="K14" s="257" t="s">
        <v>650</v>
      </c>
      <c r="L14" s="260">
        <v>42137</v>
      </c>
      <c r="M14" s="261">
        <v>69600</v>
      </c>
      <c r="N14" s="36"/>
      <c r="O14" s="36"/>
      <c r="P14" s="273" t="s">
        <v>618</v>
      </c>
      <c r="Q14" s="264" t="s">
        <v>644</v>
      </c>
      <c r="R14" s="265" t="s">
        <v>648</v>
      </c>
      <c r="S14" s="267" t="s">
        <v>630</v>
      </c>
      <c r="T14" s="277" t="s">
        <v>642</v>
      </c>
      <c r="U14" s="271" t="s">
        <v>647</v>
      </c>
      <c r="V14" s="33"/>
      <c r="W14" s="35"/>
      <c r="X14" s="58"/>
    </row>
    <row r="15" spans="1:24" ht="120">
      <c r="A15" s="31"/>
      <c r="B15" s="31"/>
      <c r="C15" s="32"/>
      <c r="D15" s="37" t="s">
        <v>10</v>
      </c>
      <c r="E15" s="258" t="s">
        <v>643</v>
      </c>
      <c r="F15" s="37"/>
      <c r="G15" s="37"/>
      <c r="H15" s="149" t="s">
        <v>10</v>
      </c>
      <c r="I15" s="149"/>
      <c r="J15" s="150"/>
      <c r="K15" s="257" t="s">
        <v>652</v>
      </c>
      <c r="L15" s="260">
        <v>42144</v>
      </c>
      <c r="M15" s="262">
        <v>567400</v>
      </c>
      <c r="N15" s="151"/>
      <c r="O15" s="151"/>
      <c r="P15" s="273" t="s">
        <v>618</v>
      </c>
      <c r="Q15" s="274" t="s">
        <v>654</v>
      </c>
      <c r="R15" s="265">
        <v>42369</v>
      </c>
      <c r="S15" s="267" t="s">
        <v>630</v>
      </c>
      <c r="T15" s="277" t="s">
        <v>642</v>
      </c>
      <c r="U15" s="271" t="s">
        <v>647</v>
      </c>
      <c r="V15" s="152"/>
      <c r="W15" s="150"/>
      <c r="X15" s="242"/>
    </row>
    <row r="16" spans="1:24" ht="87" customHeight="1">
      <c r="A16" s="31"/>
      <c r="B16" s="31"/>
      <c r="C16" s="32"/>
      <c r="D16" s="37" t="s">
        <v>10</v>
      </c>
      <c r="E16" s="258" t="s">
        <v>653</v>
      </c>
      <c r="F16" s="37"/>
      <c r="G16" s="37"/>
      <c r="H16" s="37" t="s">
        <v>10</v>
      </c>
      <c r="I16" s="37"/>
      <c r="J16" s="40"/>
      <c r="K16" s="257" t="s">
        <v>631</v>
      </c>
      <c r="L16" s="260">
        <v>42152</v>
      </c>
      <c r="M16" s="262">
        <v>125600</v>
      </c>
      <c r="N16" s="36"/>
      <c r="O16" s="36"/>
      <c r="P16" s="273" t="s">
        <v>618</v>
      </c>
      <c r="Q16" s="274" t="s">
        <v>655</v>
      </c>
      <c r="R16" s="265">
        <v>42369</v>
      </c>
      <c r="S16" s="268" t="s">
        <v>632</v>
      </c>
      <c r="T16" s="278" t="s">
        <v>645</v>
      </c>
      <c r="U16" s="275" t="s">
        <v>646</v>
      </c>
      <c r="V16" s="38"/>
      <c r="W16" s="40"/>
      <c r="X16" s="241"/>
    </row>
    <row r="17" spans="1:24" ht="84">
      <c r="A17" s="31"/>
      <c r="B17" s="31"/>
      <c r="C17" s="31"/>
      <c r="D17" s="37" t="s">
        <v>10</v>
      </c>
      <c r="E17" s="258" t="s">
        <v>656</v>
      </c>
      <c r="F17" s="37"/>
      <c r="G17" s="37"/>
      <c r="H17" s="37" t="s">
        <v>10</v>
      </c>
      <c r="I17" s="37"/>
      <c r="J17" s="40"/>
      <c r="K17" s="257" t="s">
        <v>633</v>
      </c>
      <c r="L17" s="260">
        <v>42164</v>
      </c>
      <c r="M17" s="262">
        <v>112000</v>
      </c>
      <c r="N17" s="36"/>
      <c r="O17" s="36"/>
      <c r="P17" s="263" t="s">
        <v>618</v>
      </c>
      <c r="Q17" s="264" t="s">
        <v>655</v>
      </c>
      <c r="R17" s="265">
        <v>42369</v>
      </c>
      <c r="S17" s="268" t="s">
        <v>632</v>
      </c>
      <c r="T17" s="278" t="s">
        <v>645</v>
      </c>
      <c r="U17" s="275" t="s">
        <v>646</v>
      </c>
      <c r="V17" s="38"/>
      <c r="W17" s="40"/>
      <c r="X17" s="241"/>
    </row>
    <row r="19" spans="1:3" ht="15">
      <c r="A19" s="25" t="s">
        <v>39</v>
      </c>
      <c r="B19" s="25"/>
      <c r="C19" s="25"/>
    </row>
    <row r="20" spans="1:3" ht="15">
      <c r="A20" s="1"/>
      <c r="B20" s="24" t="s">
        <v>28</v>
      </c>
      <c r="C20" s="7" t="s">
        <v>2</v>
      </c>
    </row>
    <row r="21" spans="1:3" ht="15">
      <c r="A21" s="1"/>
      <c r="B21" s="24" t="s">
        <v>29</v>
      </c>
      <c r="C21" s="7" t="s">
        <v>3</v>
      </c>
    </row>
    <row r="22" spans="1:3" ht="15">
      <c r="A22" s="1"/>
      <c r="B22" s="24" t="s">
        <v>30</v>
      </c>
      <c r="C22" s="7" t="s">
        <v>38</v>
      </c>
    </row>
    <row r="23" spans="1:3" ht="15">
      <c r="A23" s="1"/>
      <c r="B23" s="24" t="s">
        <v>31</v>
      </c>
      <c r="C23" s="7" t="s">
        <v>4</v>
      </c>
    </row>
  </sheetData>
  <sheetProtection/>
  <mergeCells count="22">
    <mergeCell ref="K5:R5"/>
    <mergeCell ref="S5:T5"/>
    <mergeCell ref="A1:W1"/>
    <mergeCell ref="A2:W2"/>
    <mergeCell ref="A3:E3"/>
    <mergeCell ref="F3:Q3"/>
    <mergeCell ref="S3:T3"/>
    <mergeCell ref="I12:J12"/>
    <mergeCell ref="K12:R12"/>
    <mergeCell ref="S12:T12"/>
    <mergeCell ref="V12:W12"/>
    <mergeCell ref="A5:D5"/>
    <mergeCell ref="A11:W11"/>
    <mergeCell ref="U3:X3"/>
    <mergeCell ref="X11:X13"/>
    <mergeCell ref="A12:D12"/>
    <mergeCell ref="F12:H12"/>
    <mergeCell ref="V5:W5"/>
    <mergeCell ref="A4:W4"/>
    <mergeCell ref="X4:X6"/>
    <mergeCell ref="F5:H5"/>
    <mergeCell ref="I5:J5"/>
  </mergeCells>
  <printOptions/>
  <pageMargins left="0.7086614173228347" right="0.7086614173228347" top="0.7480314960629921" bottom="0.7480314960629921" header="0.31496062992125984" footer="0.31496062992125984"/>
  <pageSetup horizontalDpi="600" verticalDpi="600" orientation="landscape" paperSize="5" scale="50" r:id="rId2"/>
  <drawing r:id="rId1"/>
</worksheet>
</file>

<file path=xl/worksheets/sheet7.xml><?xml version="1.0" encoding="utf-8"?>
<worksheet xmlns="http://schemas.openxmlformats.org/spreadsheetml/2006/main" xmlns:r="http://schemas.openxmlformats.org/officeDocument/2006/relationships">
  <dimension ref="A1:Y235"/>
  <sheetViews>
    <sheetView zoomScale="74" zoomScaleNormal="74" zoomScalePageLayoutView="0" workbookViewId="0" topLeftCell="A1">
      <selection activeCell="F19" sqref="F19"/>
    </sheetView>
  </sheetViews>
  <sheetFormatPr defaultColWidth="11.421875" defaultRowHeight="15"/>
  <cols>
    <col min="1" max="1" width="4.140625" style="0" customWidth="1"/>
    <col min="2" max="3" width="5.140625" style="0" customWidth="1"/>
    <col min="4" max="4" width="4.8515625" style="0" customWidth="1"/>
    <col min="5" max="5" width="33.00390625" style="0" customWidth="1"/>
    <col min="11" max="11" width="22.140625" style="0" customWidth="1"/>
    <col min="14" max="14" width="13.00390625" style="0" customWidth="1"/>
    <col min="20" max="20" width="41.57421875" style="0" customWidth="1"/>
    <col min="21" max="21" width="27.421875" style="0" customWidth="1"/>
    <col min="22" max="22" width="18.140625" style="0" customWidth="1"/>
    <col min="23" max="23" width="10.8515625" style="0" customWidth="1"/>
    <col min="25" max="25" width="12.7109375" style="0" customWidth="1"/>
  </cols>
  <sheetData>
    <row r="1" spans="1:25" ht="25.5" customHeight="1">
      <c r="A1" s="329" t="s">
        <v>17</v>
      </c>
      <c r="B1" s="329"/>
      <c r="C1" s="329"/>
      <c r="D1" s="329"/>
      <c r="E1" s="329"/>
      <c r="F1" s="329"/>
      <c r="G1" s="329"/>
      <c r="H1" s="329"/>
      <c r="I1" s="329"/>
      <c r="J1" s="329"/>
      <c r="K1" s="329"/>
      <c r="L1" s="329"/>
      <c r="M1" s="329"/>
      <c r="N1" s="329"/>
      <c r="O1" s="329"/>
      <c r="P1" s="329"/>
      <c r="Q1" s="329"/>
      <c r="R1" s="329"/>
      <c r="S1" s="329"/>
      <c r="T1" s="329"/>
      <c r="U1" s="329"/>
      <c r="V1" s="329"/>
      <c r="W1" s="329"/>
      <c r="X1" s="329"/>
      <c r="Y1" s="172"/>
    </row>
    <row r="2" spans="1:25" ht="15">
      <c r="A2" s="330" t="s">
        <v>602</v>
      </c>
      <c r="B2" s="330"/>
      <c r="C2" s="330"/>
      <c r="D2" s="330"/>
      <c r="E2" s="330"/>
      <c r="F2" s="330"/>
      <c r="G2" s="330"/>
      <c r="H2" s="330"/>
      <c r="I2" s="330"/>
      <c r="J2" s="330"/>
      <c r="K2" s="330"/>
      <c r="L2" s="330"/>
      <c r="M2" s="330"/>
      <c r="N2" s="330"/>
      <c r="O2" s="330"/>
      <c r="P2" s="330"/>
      <c r="Q2" s="330"/>
      <c r="R2" s="330"/>
      <c r="S2" s="330"/>
      <c r="T2" s="330"/>
      <c r="U2" s="330"/>
      <c r="V2" s="330"/>
      <c r="W2" s="330"/>
      <c r="X2" s="330"/>
      <c r="Y2" s="153"/>
    </row>
    <row r="3" spans="1:25" ht="29.25" customHeight="1">
      <c r="A3" s="330" t="s">
        <v>34</v>
      </c>
      <c r="B3" s="330"/>
      <c r="C3" s="330"/>
      <c r="D3" s="330"/>
      <c r="E3" s="330"/>
      <c r="F3" s="331" t="s">
        <v>41</v>
      </c>
      <c r="G3" s="331"/>
      <c r="H3" s="331"/>
      <c r="I3" s="331"/>
      <c r="J3" s="331"/>
      <c r="K3" s="331"/>
      <c r="L3" s="331"/>
      <c r="M3" s="331"/>
      <c r="N3" s="331"/>
      <c r="O3" s="331"/>
      <c r="P3" s="331"/>
      <c r="Q3" s="331"/>
      <c r="R3" s="331"/>
      <c r="S3" s="153"/>
      <c r="T3" s="330" t="s">
        <v>35</v>
      </c>
      <c r="U3" s="330"/>
      <c r="V3" s="332" t="s">
        <v>622</v>
      </c>
      <c r="W3" s="332"/>
      <c r="X3" s="332"/>
      <c r="Y3" s="332"/>
    </row>
    <row r="4" spans="1:25" ht="15">
      <c r="A4" s="320" t="s">
        <v>603</v>
      </c>
      <c r="B4" s="320"/>
      <c r="C4" s="320"/>
      <c r="D4" s="320"/>
      <c r="E4" s="320"/>
      <c r="F4" s="320"/>
      <c r="G4" s="320"/>
      <c r="H4" s="320"/>
      <c r="I4" s="320"/>
      <c r="J4" s="320"/>
      <c r="K4" s="320"/>
      <c r="L4" s="320"/>
      <c r="M4" s="320"/>
      <c r="N4" s="320"/>
      <c r="O4" s="320"/>
      <c r="P4" s="320"/>
      <c r="Q4" s="320"/>
      <c r="R4" s="320"/>
      <c r="S4" s="320"/>
      <c r="T4" s="320"/>
      <c r="U4" s="320"/>
      <c r="V4" s="320"/>
      <c r="W4" s="320"/>
      <c r="X4" s="320"/>
      <c r="Y4" s="321" t="s">
        <v>45</v>
      </c>
    </row>
    <row r="5" spans="1:25" ht="15">
      <c r="A5" s="324" t="s">
        <v>0</v>
      </c>
      <c r="B5" s="325"/>
      <c r="C5" s="325"/>
      <c r="D5" s="325"/>
      <c r="E5" s="154" t="s">
        <v>11</v>
      </c>
      <c r="F5" s="326" t="s">
        <v>26</v>
      </c>
      <c r="G5" s="327"/>
      <c r="H5" s="328"/>
      <c r="I5" s="326" t="s">
        <v>13</v>
      </c>
      <c r="J5" s="328"/>
      <c r="K5" s="325" t="s">
        <v>1</v>
      </c>
      <c r="L5" s="325"/>
      <c r="M5" s="325"/>
      <c r="N5" s="325"/>
      <c r="O5" s="325"/>
      <c r="P5" s="325"/>
      <c r="Q5" s="325"/>
      <c r="R5" s="325"/>
      <c r="S5" s="325"/>
      <c r="T5" s="325" t="s">
        <v>37</v>
      </c>
      <c r="U5" s="325"/>
      <c r="V5" s="295"/>
      <c r="W5" s="326" t="s">
        <v>40</v>
      </c>
      <c r="X5" s="327"/>
      <c r="Y5" s="322"/>
    </row>
    <row r="6" spans="1:25" ht="15">
      <c r="A6" s="156" t="s">
        <v>28</v>
      </c>
      <c r="B6" s="157" t="s">
        <v>29</v>
      </c>
      <c r="C6" s="157" t="s">
        <v>30</v>
      </c>
      <c r="D6" s="157" t="s">
        <v>31</v>
      </c>
      <c r="E6" s="158" t="s">
        <v>23</v>
      </c>
      <c r="F6" s="157" t="s">
        <v>32</v>
      </c>
      <c r="G6" s="157" t="s">
        <v>33</v>
      </c>
      <c r="H6" s="157" t="s">
        <v>27</v>
      </c>
      <c r="I6" s="157" t="s">
        <v>12</v>
      </c>
      <c r="J6" s="157" t="s">
        <v>25</v>
      </c>
      <c r="K6" s="157" t="s">
        <v>5</v>
      </c>
      <c r="L6" s="157" t="s">
        <v>62</v>
      </c>
      <c r="M6" s="157" t="s">
        <v>63</v>
      </c>
      <c r="N6" s="157" t="s">
        <v>42</v>
      </c>
      <c r="O6" s="157" t="s">
        <v>6</v>
      </c>
      <c r="P6" s="157" t="s">
        <v>47</v>
      </c>
      <c r="Q6" s="157" t="s">
        <v>24</v>
      </c>
      <c r="R6" s="157" t="s">
        <v>7</v>
      </c>
      <c r="S6" s="157" t="s">
        <v>36</v>
      </c>
      <c r="T6" s="181" t="s">
        <v>8</v>
      </c>
      <c r="U6" s="157" t="s">
        <v>9</v>
      </c>
      <c r="V6" s="157" t="s">
        <v>46</v>
      </c>
      <c r="W6" s="157" t="s">
        <v>12</v>
      </c>
      <c r="X6" s="159" t="s">
        <v>16</v>
      </c>
      <c r="Y6" s="323"/>
    </row>
    <row r="7" spans="1:25" ht="128.25" customHeight="1">
      <c r="A7" s="160"/>
      <c r="B7" s="160"/>
      <c r="C7" s="160"/>
      <c r="D7" s="162" t="s">
        <v>10</v>
      </c>
      <c r="E7" s="314" t="s">
        <v>739</v>
      </c>
      <c r="F7" s="162"/>
      <c r="G7" s="163"/>
      <c r="H7" s="163" t="s">
        <v>10</v>
      </c>
      <c r="I7" s="163"/>
      <c r="J7" s="165"/>
      <c r="K7" s="203" t="s">
        <v>740</v>
      </c>
      <c r="L7" s="164">
        <v>42080</v>
      </c>
      <c r="M7" s="315">
        <v>42079</v>
      </c>
      <c r="N7" s="316">
        <v>31500</v>
      </c>
      <c r="O7" s="166"/>
      <c r="P7" s="162"/>
      <c r="Q7" s="162" t="s">
        <v>618</v>
      </c>
      <c r="R7" s="167" t="s">
        <v>741</v>
      </c>
      <c r="S7" s="205">
        <v>42185</v>
      </c>
      <c r="T7" s="317" t="s">
        <v>742</v>
      </c>
      <c r="U7" s="318" t="s">
        <v>743</v>
      </c>
      <c r="V7" s="319" t="s">
        <v>744</v>
      </c>
      <c r="W7" s="162"/>
      <c r="X7" s="165"/>
      <c r="Y7" s="169"/>
    </row>
    <row r="8" spans="1:25" ht="21" customHeight="1">
      <c r="A8" s="160"/>
      <c r="B8" s="160"/>
      <c r="C8" s="160"/>
      <c r="D8" s="162"/>
      <c r="E8" s="182"/>
      <c r="F8" s="162"/>
      <c r="G8" s="162"/>
      <c r="H8" s="163"/>
      <c r="I8" s="162"/>
      <c r="J8" s="164"/>
      <c r="K8" s="241"/>
      <c r="L8" s="164"/>
      <c r="M8" s="165"/>
      <c r="N8" s="210"/>
      <c r="O8" s="166"/>
      <c r="P8" s="166"/>
      <c r="Q8" s="162"/>
      <c r="R8" s="167"/>
      <c r="S8" s="205"/>
      <c r="T8" s="209"/>
      <c r="U8" s="182"/>
      <c r="V8" s="182"/>
      <c r="W8" s="163"/>
      <c r="X8" s="165"/>
      <c r="Y8" s="169"/>
    </row>
    <row r="9" spans="1:25" ht="15">
      <c r="A9" s="173"/>
      <c r="B9" s="182"/>
      <c r="C9" s="182"/>
      <c r="D9" s="219"/>
      <c r="E9" s="182"/>
      <c r="F9" s="182"/>
      <c r="G9" s="182"/>
      <c r="H9" s="163"/>
      <c r="I9" s="182"/>
      <c r="J9" s="182"/>
      <c r="K9" s="203"/>
      <c r="L9" s="164"/>
      <c r="M9" s="165"/>
      <c r="N9" s="210"/>
      <c r="O9" s="182"/>
      <c r="P9" s="182"/>
      <c r="Q9" s="162"/>
      <c r="R9" s="167"/>
      <c r="S9" s="205"/>
      <c r="T9" s="209"/>
      <c r="U9" s="183"/>
      <c r="V9" s="182"/>
      <c r="W9" s="173"/>
      <c r="X9" s="173"/>
      <c r="Y9" s="173"/>
    </row>
    <row r="10" spans="1:25" ht="15" customHeight="1">
      <c r="A10" s="173"/>
      <c r="B10" s="182"/>
      <c r="C10" s="182"/>
      <c r="D10" s="219"/>
      <c r="E10" s="182"/>
      <c r="F10" s="182"/>
      <c r="G10" s="182"/>
      <c r="H10" s="163"/>
      <c r="I10" s="182"/>
      <c r="J10" s="182"/>
      <c r="K10" s="241"/>
      <c r="L10" s="164"/>
      <c r="M10" s="165"/>
      <c r="N10" s="211"/>
      <c r="O10" s="182"/>
      <c r="P10" s="182"/>
      <c r="Q10" s="162"/>
      <c r="R10" s="184"/>
      <c r="S10" s="205"/>
      <c r="T10" s="209"/>
      <c r="U10" s="185"/>
      <c r="V10" s="182"/>
      <c r="W10" s="173"/>
      <c r="X10" s="173"/>
      <c r="Y10" s="173"/>
    </row>
    <row r="11" spans="1:25" ht="15">
      <c r="A11" s="173"/>
      <c r="B11" s="182"/>
      <c r="C11" s="182"/>
      <c r="D11" s="219"/>
      <c r="E11" s="182"/>
      <c r="F11" s="182"/>
      <c r="G11" s="182"/>
      <c r="H11" s="163"/>
      <c r="I11" s="182"/>
      <c r="J11" s="182"/>
      <c r="K11" s="186"/>
      <c r="L11" s="164"/>
      <c r="M11" s="165"/>
      <c r="N11" s="210"/>
      <c r="O11" s="182"/>
      <c r="P11" s="182"/>
      <c r="Q11" s="162"/>
      <c r="R11" s="167"/>
      <c r="S11" s="205"/>
      <c r="T11" s="209"/>
      <c r="U11" s="183"/>
      <c r="V11" s="182"/>
      <c r="W11" s="173"/>
      <c r="X11" s="173"/>
      <c r="Y11" s="220"/>
    </row>
    <row r="12" spans="1:25" ht="15">
      <c r="A12" s="173"/>
      <c r="B12" s="182"/>
      <c r="C12" s="182"/>
      <c r="D12" s="219"/>
      <c r="E12" s="182"/>
      <c r="F12" s="182"/>
      <c r="G12" s="182"/>
      <c r="H12" s="163"/>
      <c r="I12" s="182"/>
      <c r="J12" s="182"/>
      <c r="K12" s="186"/>
      <c r="L12" s="164"/>
      <c r="M12" s="165"/>
      <c r="N12" s="210"/>
      <c r="O12" s="182"/>
      <c r="P12" s="182"/>
      <c r="Q12" s="162"/>
      <c r="R12" s="167"/>
      <c r="S12" s="205"/>
      <c r="T12" s="209"/>
      <c r="U12" s="183"/>
      <c r="V12" s="182"/>
      <c r="W12" s="173"/>
      <c r="X12" s="173"/>
      <c r="Y12" s="173"/>
    </row>
    <row r="13" spans="1:25" ht="15">
      <c r="A13" s="173"/>
      <c r="B13" s="182"/>
      <c r="C13" s="182"/>
      <c r="D13" s="219"/>
      <c r="E13" s="182"/>
      <c r="F13" s="182"/>
      <c r="G13" s="182"/>
      <c r="H13" s="163"/>
      <c r="I13" s="182"/>
      <c r="J13" s="182"/>
      <c r="K13" s="186"/>
      <c r="L13" s="164"/>
      <c r="M13" s="165"/>
      <c r="N13" s="210"/>
      <c r="O13" s="182"/>
      <c r="P13" s="182"/>
      <c r="Q13" s="162"/>
      <c r="R13" s="167"/>
      <c r="S13" s="205"/>
      <c r="T13" s="209"/>
      <c r="U13" s="185"/>
      <c r="V13" s="173"/>
      <c r="W13" s="173"/>
      <c r="X13" s="173"/>
      <c r="Y13" s="173"/>
    </row>
    <row r="14" spans="1:25" ht="15">
      <c r="A14" s="173"/>
      <c r="B14" s="182"/>
      <c r="C14" s="182"/>
      <c r="D14" s="219"/>
      <c r="E14" s="182"/>
      <c r="F14" s="182"/>
      <c r="G14" s="182"/>
      <c r="H14" s="163"/>
      <c r="I14" s="182"/>
      <c r="J14" s="182"/>
      <c r="K14" s="186"/>
      <c r="L14" s="164"/>
      <c r="M14" s="165"/>
      <c r="N14" s="210"/>
      <c r="O14" s="182"/>
      <c r="P14" s="182"/>
      <c r="Q14" s="162"/>
      <c r="R14" s="167"/>
      <c r="S14" s="205"/>
      <c r="T14" s="209"/>
      <c r="U14" s="183"/>
      <c r="V14" s="209"/>
      <c r="W14" s="173"/>
      <c r="X14" s="173"/>
      <c r="Y14" s="173"/>
    </row>
    <row r="15" spans="1:25" ht="15">
      <c r="A15" s="173"/>
      <c r="B15" s="182"/>
      <c r="C15" s="182"/>
      <c r="D15" s="219"/>
      <c r="E15" s="182"/>
      <c r="F15" s="182"/>
      <c r="G15" s="182"/>
      <c r="H15" s="163"/>
      <c r="I15" s="182"/>
      <c r="J15" s="182"/>
      <c r="K15" s="186"/>
      <c r="L15" s="164"/>
      <c r="M15" s="165"/>
      <c r="N15" s="210"/>
      <c r="O15" s="182"/>
      <c r="P15" s="182"/>
      <c r="Q15" s="162"/>
      <c r="R15" s="167"/>
      <c r="S15" s="205"/>
      <c r="T15" s="209"/>
      <c r="U15" s="187"/>
      <c r="V15" s="182"/>
      <c r="W15" s="173"/>
      <c r="X15" s="173"/>
      <c r="Y15" s="173"/>
    </row>
    <row r="16" spans="1:25" ht="15">
      <c r="A16" s="173"/>
      <c r="B16" s="182"/>
      <c r="C16" s="182"/>
      <c r="D16" s="219"/>
      <c r="E16" s="182"/>
      <c r="F16" s="182"/>
      <c r="G16" s="182"/>
      <c r="H16" s="163"/>
      <c r="I16" s="182"/>
      <c r="J16" s="182"/>
      <c r="K16" s="186"/>
      <c r="L16" s="164"/>
      <c r="M16" s="165"/>
      <c r="N16" s="210"/>
      <c r="O16" s="182"/>
      <c r="P16" s="182"/>
      <c r="Q16" s="162"/>
      <c r="R16" s="167"/>
      <c r="S16" s="205"/>
      <c r="T16" s="209"/>
      <c r="U16" s="185"/>
      <c r="V16" s="173"/>
      <c r="W16" s="173"/>
      <c r="X16" s="173"/>
      <c r="Y16" s="173"/>
    </row>
    <row r="17" spans="1:25" ht="18.75" customHeight="1">
      <c r="A17" s="173"/>
      <c r="B17" s="207"/>
      <c r="C17" s="173"/>
      <c r="D17" s="203"/>
      <c r="E17" s="188"/>
      <c r="F17" s="189"/>
      <c r="G17" s="189"/>
      <c r="H17" s="163"/>
      <c r="I17" s="189"/>
      <c r="J17" s="189"/>
      <c r="K17" s="189"/>
      <c r="L17" s="213"/>
      <c r="M17" s="217"/>
      <c r="N17" s="211"/>
      <c r="O17" s="189"/>
      <c r="P17" s="189"/>
      <c r="Q17" s="190"/>
      <c r="R17" s="184"/>
      <c r="S17" s="217"/>
      <c r="T17" s="215"/>
      <c r="U17" s="191"/>
      <c r="V17" s="188"/>
      <c r="W17" s="173"/>
      <c r="X17" s="173"/>
      <c r="Y17" s="173"/>
    </row>
    <row r="18" spans="1:25" ht="15.75" customHeight="1">
      <c r="A18" s="173"/>
      <c r="B18" s="207"/>
      <c r="C18" s="173"/>
      <c r="D18" s="203"/>
      <c r="E18" s="182"/>
      <c r="F18" s="182"/>
      <c r="G18" s="182"/>
      <c r="H18" s="163"/>
      <c r="I18" s="182"/>
      <c r="J18" s="182"/>
      <c r="K18" s="182"/>
      <c r="L18" s="214"/>
      <c r="M18" s="217"/>
      <c r="N18" s="212"/>
      <c r="O18" s="182"/>
      <c r="P18" s="182"/>
      <c r="Q18" s="192"/>
      <c r="R18" s="193"/>
      <c r="S18" s="217"/>
      <c r="T18" s="209"/>
      <c r="U18" s="173"/>
      <c r="V18" s="173"/>
      <c r="W18" s="173"/>
      <c r="X18" s="173"/>
      <c r="Y18" s="173"/>
    </row>
    <row r="19" spans="1:25" ht="15">
      <c r="A19" s="173"/>
      <c r="B19" s="173"/>
      <c r="C19" s="173"/>
      <c r="D19" s="203"/>
      <c r="E19" s="182"/>
      <c r="F19" s="173"/>
      <c r="G19" s="173"/>
      <c r="H19" s="207"/>
      <c r="I19" s="173"/>
      <c r="J19" s="173"/>
      <c r="K19" s="182"/>
      <c r="L19" s="208"/>
      <c r="M19" s="216"/>
      <c r="N19" s="218"/>
      <c r="O19" s="173"/>
      <c r="P19" s="173"/>
      <c r="Q19" s="192"/>
      <c r="R19" s="193"/>
      <c r="S19" s="205"/>
      <c r="T19" s="207"/>
      <c r="U19" s="182"/>
      <c r="V19" s="173"/>
      <c r="W19" s="173"/>
      <c r="X19" s="173"/>
      <c r="Y19" s="174"/>
    </row>
    <row r="20" spans="1:25" ht="15">
      <c r="A20" s="243"/>
      <c r="B20" s="243"/>
      <c r="C20" s="243"/>
      <c r="D20" s="244"/>
      <c r="E20" s="245"/>
      <c r="F20" s="243"/>
      <c r="G20" s="243"/>
      <c r="H20" s="246"/>
      <c r="I20" s="243"/>
      <c r="J20" s="243"/>
      <c r="K20" s="245"/>
      <c r="L20" s="247"/>
      <c r="M20" s="248"/>
      <c r="N20" s="249"/>
      <c r="O20" s="243"/>
      <c r="P20" s="243"/>
      <c r="Q20" s="250"/>
      <c r="R20" s="251"/>
      <c r="S20" s="252"/>
      <c r="T20" s="246"/>
      <c r="U20" s="245"/>
      <c r="V20" s="243"/>
      <c r="W20" s="243"/>
      <c r="X20" s="243"/>
      <c r="Y20" s="253"/>
    </row>
    <row r="21" spans="1:25" ht="15">
      <c r="A21" s="171"/>
      <c r="B21" s="195" t="s">
        <v>39</v>
      </c>
      <c r="C21" s="195"/>
      <c r="D21" s="195"/>
      <c r="E21" s="153"/>
      <c r="F21" s="153"/>
      <c r="G21" s="171"/>
      <c r="H21" s="171"/>
      <c r="I21" s="171"/>
      <c r="J21" s="171"/>
      <c r="K21" s="171"/>
      <c r="L21" s="171"/>
      <c r="M21" s="171"/>
      <c r="N21" s="171"/>
      <c r="O21" s="171"/>
      <c r="P21" s="171"/>
      <c r="Q21" s="171"/>
      <c r="R21" s="171"/>
      <c r="S21" s="171"/>
      <c r="T21" s="171"/>
      <c r="U21" s="171"/>
      <c r="V21" s="171"/>
      <c r="W21" s="171"/>
      <c r="X21" s="171"/>
      <c r="Y21" s="171"/>
    </row>
    <row r="22" spans="1:25" ht="15">
      <c r="A22" s="171"/>
      <c r="B22" s="153"/>
      <c r="C22" s="175" t="s">
        <v>28</v>
      </c>
      <c r="D22" s="176" t="s">
        <v>2</v>
      </c>
      <c r="E22" s="153"/>
      <c r="F22" s="153"/>
      <c r="G22" s="171"/>
      <c r="H22" s="171"/>
      <c r="I22" s="171"/>
      <c r="J22" s="171"/>
      <c r="K22" s="171"/>
      <c r="L22" s="171"/>
      <c r="M22" s="171"/>
      <c r="N22" s="171"/>
      <c r="O22" s="171"/>
      <c r="P22" s="171"/>
      <c r="Q22" s="171"/>
      <c r="R22" s="171"/>
      <c r="S22" s="171"/>
      <c r="T22" s="171"/>
      <c r="U22" s="171"/>
      <c r="V22" s="171"/>
      <c r="W22" s="171"/>
      <c r="X22" s="171"/>
      <c r="Y22" s="171"/>
    </row>
    <row r="23" spans="1:25" ht="15">
      <c r="A23" s="171"/>
      <c r="B23" s="153"/>
      <c r="C23" s="175" t="s">
        <v>29</v>
      </c>
      <c r="D23" s="176" t="s">
        <v>3</v>
      </c>
      <c r="E23" s="153"/>
      <c r="F23" s="153"/>
      <c r="G23" s="171"/>
      <c r="H23" s="171"/>
      <c r="I23" s="171"/>
      <c r="J23" s="171"/>
      <c r="K23" s="171"/>
      <c r="L23" s="171"/>
      <c r="M23" s="171"/>
      <c r="N23" s="171"/>
      <c r="O23" s="171"/>
      <c r="P23" s="171"/>
      <c r="Q23" s="171"/>
      <c r="R23" s="171"/>
      <c r="S23" s="171"/>
      <c r="T23" s="171"/>
      <c r="U23" s="171"/>
      <c r="V23" s="171"/>
      <c r="W23" s="171"/>
      <c r="X23" s="171"/>
      <c r="Y23" s="171"/>
    </row>
    <row r="24" spans="1:25" ht="15">
      <c r="A24" s="171"/>
      <c r="B24" s="153"/>
      <c r="C24" s="175" t="s">
        <v>30</v>
      </c>
      <c r="D24" s="176" t="s">
        <v>38</v>
      </c>
      <c r="E24" s="153"/>
      <c r="F24" s="153"/>
      <c r="G24" s="171"/>
      <c r="H24" s="171"/>
      <c r="I24" s="171"/>
      <c r="J24" s="171"/>
      <c r="K24" s="171"/>
      <c r="L24" s="171"/>
      <c r="M24" s="171"/>
      <c r="N24" s="171"/>
      <c r="O24" s="171"/>
      <c r="P24" s="171"/>
      <c r="Q24" s="171"/>
      <c r="R24" s="171"/>
      <c r="S24" s="171"/>
      <c r="T24" s="171"/>
      <c r="U24" s="171"/>
      <c r="V24" s="171"/>
      <c r="W24" s="171"/>
      <c r="X24" s="171"/>
      <c r="Y24" s="171"/>
    </row>
    <row r="25" spans="1:25" ht="15">
      <c r="A25" s="171"/>
      <c r="B25" s="153"/>
      <c r="C25" s="175" t="s">
        <v>31</v>
      </c>
      <c r="D25" s="176" t="s">
        <v>4</v>
      </c>
      <c r="E25" s="195"/>
      <c r="F25" s="153" t="s">
        <v>19</v>
      </c>
      <c r="G25" s="171"/>
      <c r="H25" s="171"/>
      <c r="I25" s="171"/>
      <c r="J25" s="171"/>
      <c r="K25" s="171"/>
      <c r="L25" s="171"/>
      <c r="M25" s="171"/>
      <c r="N25" s="171"/>
      <c r="O25" s="171"/>
      <c r="P25" s="171"/>
      <c r="Q25" s="171"/>
      <c r="R25" s="171"/>
      <c r="S25" s="171"/>
      <c r="T25" s="171"/>
      <c r="U25" s="171"/>
      <c r="V25" s="171"/>
      <c r="W25" s="171"/>
      <c r="X25" s="171"/>
      <c r="Y25" s="171"/>
    </row>
    <row r="26" spans="1:25" ht="15">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row>
    <row r="27" spans="1:25" ht="1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row>
    <row r="28" spans="1:25" ht="1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row>
    <row r="29" spans="1:25" ht="15">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row>
    <row r="30" spans="1:25" ht="15">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row>
    <row r="31" spans="1:25" ht="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row>
    <row r="32" spans="1:25" ht="15">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row>
    <row r="33" spans="1:25" ht="15">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row>
    <row r="34" spans="1:25" ht="15">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row>
    <row r="35" spans="1:25" ht="15">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row>
    <row r="36" spans="1:25" ht="15">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row>
    <row r="37" spans="1:25" ht="15">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row>
    <row r="38" spans="1:25" ht="15">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row>
    <row r="39" spans="1:25" ht="15">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row>
    <row r="40" spans="1:25" ht="15">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row>
    <row r="41" spans="1:25" ht="15">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row>
    <row r="42" spans="1:25" ht="15">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row>
    <row r="43" spans="1:25" ht="15">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row>
    <row r="44" spans="1:25" ht="15">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row>
    <row r="45" spans="1:25" ht="15">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row>
    <row r="46" spans="1:25" ht="15">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row>
    <row r="47" spans="1:25" ht="15">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row>
    <row r="48" spans="1:25" ht="15">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row>
    <row r="49" spans="1:25" ht="15">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row>
    <row r="50" spans="1:25" ht="15">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row>
    <row r="51" spans="1:25" ht="15">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row>
    <row r="52" spans="1:25" ht="15">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row>
    <row r="53" spans="1:25" ht="15">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row>
    <row r="54" spans="1:25" ht="15">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row>
    <row r="55" spans="1:25" ht="15">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row>
    <row r="56" spans="1:25" ht="15">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row>
    <row r="57" spans="1:25" ht="15">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row>
    <row r="58" spans="1:25" ht="15">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row>
    <row r="59" spans="1:25" ht="15">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row>
    <row r="60" spans="1:25" ht="15">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row>
    <row r="61" spans="1:25" ht="15">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row>
    <row r="62" spans="1:25" ht="15">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row>
    <row r="63" spans="1:25" ht="15">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row>
    <row r="64" spans="1:25" ht="15">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row>
    <row r="65" spans="1:25" ht="15">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row>
    <row r="66" spans="1:25" ht="15">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row>
    <row r="67" spans="1:25" ht="15">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row>
    <row r="68" spans="1:25" ht="15">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row>
    <row r="69" spans="1:25" ht="15">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row>
    <row r="70" spans="1:25" ht="15">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row>
    <row r="71" spans="1:25" ht="15">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row>
    <row r="72" spans="1:25" ht="15">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row>
    <row r="73" spans="1:25" ht="15">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row>
    <row r="74" spans="1:25" ht="15">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row>
    <row r="75" spans="1:25" ht="15">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row>
    <row r="76" spans="1:25" ht="15">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row>
    <row r="77" spans="1:25" ht="15">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row>
    <row r="78" spans="1:25" ht="15">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row>
    <row r="79" spans="1:25" ht="15">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row>
    <row r="80" spans="1:25" ht="15">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row>
    <row r="81" spans="1:25" ht="15">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row>
    <row r="82" spans="1:25" ht="15">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row>
    <row r="83" spans="1:25" ht="15">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row>
    <row r="84" spans="1:25" ht="15">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row>
    <row r="85" spans="1:25" ht="15">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row>
    <row r="86" spans="1:25" ht="15">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row>
    <row r="87" spans="1:25" ht="15">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row>
    <row r="88" spans="1:25" ht="15">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row>
    <row r="89" spans="1:25" ht="15">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row>
    <row r="90" spans="1:25" ht="15">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row>
    <row r="91" spans="1:25" ht="15">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row>
    <row r="92" spans="1:25" ht="15">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row>
    <row r="93" spans="1:25" ht="15">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row>
    <row r="94" spans="1:25" ht="15">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row>
    <row r="95" spans="1:25" ht="15">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row>
    <row r="96" spans="1:25" ht="15">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row>
    <row r="97" spans="1:25" ht="15">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row>
    <row r="98" spans="1:25" ht="15">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row>
    <row r="99" spans="1:25" ht="15">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row>
    <row r="100" spans="1:25" ht="15">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row>
    <row r="101" spans="1:25" ht="15">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row>
    <row r="102" spans="1:25" ht="15">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row>
    <row r="103" spans="1:25" ht="15">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row>
    <row r="104" spans="1:25" ht="15">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row>
    <row r="105" spans="1:25" ht="15">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row>
    <row r="106" spans="1:25" ht="15">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row>
    <row r="107" spans="1:25" ht="15">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row>
    <row r="108" spans="1:25" ht="15">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row>
    <row r="109" spans="1:25" ht="15">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row>
    <row r="110" spans="1:25" ht="15">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row>
    <row r="111" spans="1:25" ht="15">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row>
    <row r="112" spans="1:25" ht="15">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row>
    <row r="113" spans="1:25" ht="15">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row>
    <row r="114" spans="1:25" ht="15">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row>
    <row r="115" spans="1:25" ht="15">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row>
    <row r="116" spans="1:25" ht="15">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row>
    <row r="117" spans="1:25" ht="15">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row>
    <row r="118" spans="1:25" ht="15">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row>
    <row r="119" spans="1:25" ht="15">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row>
    <row r="120" spans="1:25" ht="15">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row>
    <row r="121" spans="1:25" ht="15">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row>
    <row r="122" spans="1:25" ht="15">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row>
    <row r="123" spans="1:25" ht="15">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row>
    <row r="124" spans="1:25" ht="15">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row>
    <row r="125" spans="1:25" ht="15">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row>
    <row r="126" spans="1:25" ht="15">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row>
    <row r="127" spans="1:25" ht="15">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row>
    <row r="128" spans="1:25" ht="15">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row>
    <row r="129" spans="1:25" ht="15">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row>
    <row r="130" spans="1:25" ht="15">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row>
    <row r="131" spans="1:25" ht="15">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row>
    <row r="132" spans="1:25" ht="15">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row>
    <row r="133" spans="1:25" ht="15">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row>
    <row r="134" spans="1:25" ht="15">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row>
    <row r="135" spans="1:25" ht="15">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row>
    <row r="136" spans="1:25" ht="15">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row>
    <row r="137" spans="1:25" ht="15">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row>
    <row r="138" spans="1:25" ht="15">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row>
    <row r="139" spans="1:25" ht="15">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row>
    <row r="140" spans="1:25" ht="15">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row>
    <row r="141" spans="1:25" ht="15">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row>
    <row r="142" spans="1:25" ht="15">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row>
    <row r="143" spans="1:25" ht="15">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row>
    <row r="144" spans="1:25" ht="15">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row>
    <row r="145" spans="1:25" ht="15">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row>
    <row r="146" spans="1:25" ht="15">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row>
    <row r="147" spans="1:25" ht="15">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row>
    <row r="148" spans="1:25" ht="15">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row>
    <row r="149" spans="1:25" ht="15">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row>
    <row r="150" spans="1:25" ht="15">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row>
    <row r="151" spans="1:25" ht="15">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row>
    <row r="152" spans="1:25" ht="15">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row>
    <row r="153" spans="1:25" ht="15">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row>
    <row r="154" spans="1:25" ht="15">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row>
    <row r="155" spans="1:25" ht="15">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row>
    <row r="156" spans="1:25" ht="15">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row>
    <row r="157" spans="1:25" ht="15">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row>
    <row r="158" spans="1:25" ht="15">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row>
    <row r="159" spans="1:25" ht="15">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row>
    <row r="160" spans="1:25" ht="15">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row>
    <row r="161" spans="1:25" ht="15">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row>
    <row r="162" spans="1:25" ht="15">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row>
    <row r="163" spans="1:25" ht="15">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row>
    <row r="164" spans="1:25" ht="15">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row>
    <row r="165" spans="1:25" ht="15">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row>
    <row r="166" spans="1:25" ht="15">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row>
    <row r="167" spans="1:25" ht="15">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row>
    <row r="168" spans="1:25" ht="15">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row>
    <row r="169" spans="1:25" ht="15">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row>
    <row r="170" spans="1:25" ht="15">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row>
    <row r="171" spans="1:25" ht="15">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row>
    <row r="172" spans="1:25" ht="15">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row>
    <row r="173" spans="1:25" ht="15">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row>
    <row r="174" spans="1:25" ht="15">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row>
    <row r="175" spans="1:25" ht="15">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row>
    <row r="176" spans="1:25" ht="15">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row>
    <row r="177" spans="1:25" ht="15">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row>
    <row r="178" spans="1:25" ht="15">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row>
    <row r="179" spans="1:25" ht="15">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row>
    <row r="180" spans="1:25" ht="15">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row>
    <row r="181" spans="1:25" ht="15">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row>
    <row r="182" spans="1:25" ht="15">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row>
    <row r="183" spans="1:25" ht="15">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row>
    <row r="184" spans="1:25" ht="15">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row>
    <row r="185" spans="1:25" ht="15">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row>
    <row r="186" spans="1:25" ht="15">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row>
    <row r="187" spans="1:25" ht="15">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row>
    <row r="188" spans="1:25" ht="15">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row>
    <row r="189" spans="1:25" ht="15">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row>
    <row r="190" spans="1:25" ht="15">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row>
    <row r="191" spans="1:25" ht="15">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row>
    <row r="192" spans="1:25" ht="15">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row>
    <row r="193" spans="1:25" ht="15">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row>
    <row r="194" spans="1:25" ht="15">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row>
    <row r="195" spans="1:25" ht="15">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row>
    <row r="196" spans="1:25" ht="15">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row>
    <row r="197" spans="1:25" ht="15">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row>
    <row r="198" spans="1:25" ht="15">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row>
    <row r="199" spans="1:25" ht="15">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row>
    <row r="200" spans="1:25" ht="15">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row>
    <row r="201" spans="1:25" ht="15">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row>
    <row r="202" spans="1:25" ht="15">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row>
    <row r="203" spans="1:25" ht="15">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row>
    <row r="204" spans="1:25" ht="15">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row>
    <row r="205" spans="1:25" ht="15">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row>
    <row r="206" spans="1:25" ht="15">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row>
    <row r="207" spans="1:25" ht="15">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row>
    <row r="208" spans="1:25" ht="15">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row>
    <row r="209" spans="1:25" ht="15">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row>
    <row r="210" spans="1:25" ht="15">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row>
    <row r="211" spans="1:25" ht="15">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row>
    <row r="212" spans="1:25" ht="15">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row>
    <row r="213" spans="1:25" ht="15">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row>
    <row r="214" spans="1:25" ht="15">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row>
    <row r="215" spans="1:25" ht="15">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row>
    <row r="216" spans="1:25" ht="15">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row>
    <row r="217" spans="1:25" ht="15">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row>
    <row r="218" spans="1:25" ht="15">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row>
    <row r="219" spans="1:25" ht="15">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row>
    <row r="220" spans="1:25" ht="15">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row>
    <row r="221" spans="1:25" ht="15">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row>
    <row r="222" spans="1:25" ht="15">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row>
    <row r="223" spans="1:25" ht="15">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row>
    <row r="224" spans="1:25" ht="15">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row>
    <row r="225" spans="1:25" ht="15">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row>
    <row r="226" spans="1:25" ht="15">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row>
    <row r="227" spans="1:25" ht="15">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row>
    <row r="228" spans="1:25" ht="15">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row>
    <row r="229" spans="1:25" ht="15">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row>
    <row r="230" spans="1:25" ht="15">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row>
    <row r="231" spans="1:25" ht="15">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row>
    <row r="232" spans="1:25" ht="15">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row>
    <row r="233" spans="1:25" ht="15">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row>
    <row r="234" spans="1:25" ht="15">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row>
    <row r="235" spans="1:25" ht="15">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row>
  </sheetData>
  <sheetProtection/>
  <mergeCells count="14">
    <mergeCell ref="A1:X1"/>
    <mergeCell ref="A2:X2"/>
    <mergeCell ref="A3:E3"/>
    <mergeCell ref="F3:R3"/>
    <mergeCell ref="T3:U3"/>
    <mergeCell ref="V3:Y3"/>
    <mergeCell ref="A4:X4"/>
    <mergeCell ref="Y4:Y6"/>
    <mergeCell ref="A5:D5"/>
    <mergeCell ref="F5:H5"/>
    <mergeCell ref="I5:J5"/>
    <mergeCell ref="K5:S5"/>
    <mergeCell ref="T5:U5"/>
    <mergeCell ref="W5:X5"/>
  </mergeCells>
  <printOptions/>
  <pageMargins left="0.7086614173228347" right="0.7086614173228347" top="0.7480314960629921" bottom="0.7480314960629921" header="0.31496062992125984" footer="0.31496062992125984"/>
  <pageSetup horizontalDpi="600" verticalDpi="600" orientation="landscape" paperSize="5" scale="45" r:id="rId2"/>
  <drawing r:id="rId1"/>
</worksheet>
</file>

<file path=xl/worksheets/sheet8.xml><?xml version="1.0" encoding="utf-8"?>
<worksheet xmlns="http://schemas.openxmlformats.org/spreadsheetml/2006/main" xmlns:r="http://schemas.openxmlformats.org/officeDocument/2006/relationships">
  <dimension ref="A1:Y17"/>
  <sheetViews>
    <sheetView zoomScalePageLayoutView="0" workbookViewId="0" topLeftCell="A1">
      <selection activeCell="I22" sqref="I22"/>
    </sheetView>
  </sheetViews>
  <sheetFormatPr defaultColWidth="11.421875" defaultRowHeight="15"/>
  <cols>
    <col min="1" max="1" width="5.140625" style="0" customWidth="1"/>
    <col min="2" max="2" width="5.7109375" style="0" customWidth="1"/>
    <col min="3" max="4" width="6.00390625" style="0" customWidth="1"/>
    <col min="5" max="5" width="18.421875" style="0" customWidth="1"/>
    <col min="11" max="11" width="17.8515625" style="0" customWidth="1"/>
    <col min="20" max="20" width="15.00390625" style="0" customWidth="1"/>
    <col min="21" max="21" width="17.57421875" style="0" customWidth="1"/>
    <col min="22" max="22" width="18.421875" style="0" customWidth="1"/>
  </cols>
  <sheetData>
    <row r="1" spans="1:25" ht="24.75" customHeight="1">
      <c r="A1" s="329" t="s">
        <v>17</v>
      </c>
      <c r="B1" s="329"/>
      <c r="C1" s="329"/>
      <c r="D1" s="329"/>
      <c r="E1" s="329"/>
      <c r="F1" s="329"/>
      <c r="G1" s="329"/>
      <c r="H1" s="329"/>
      <c r="I1" s="329"/>
      <c r="J1" s="329"/>
      <c r="K1" s="329"/>
      <c r="L1" s="329"/>
      <c r="M1" s="329"/>
      <c r="N1" s="329"/>
      <c r="O1" s="329"/>
      <c r="P1" s="329"/>
      <c r="Q1" s="329"/>
      <c r="R1" s="329"/>
      <c r="S1" s="329"/>
      <c r="T1" s="329"/>
      <c r="U1" s="329"/>
      <c r="V1" s="329"/>
      <c r="W1" s="329"/>
      <c r="X1" s="329"/>
      <c r="Y1" s="172"/>
    </row>
    <row r="2" spans="1:25" ht="15">
      <c r="A2" s="330" t="s">
        <v>602</v>
      </c>
      <c r="B2" s="330"/>
      <c r="C2" s="330"/>
      <c r="D2" s="330"/>
      <c r="E2" s="330"/>
      <c r="F2" s="330"/>
      <c r="G2" s="330"/>
      <c r="H2" s="330"/>
      <c r="I2" s="330"/>
      <c r="J2" s="330"/>
      <c r="K2" s="330"/>
      <c r="L2" s="330"/>
      <c r="M2" s="330"/>
      <c r="N2" s="330"/>
      <c r="O2" s="330"/>
      <c r="P2" s="330"/>
      <c r="Q2" s="330"/>
      <c r="R2" s="330"/>
      <c r="S2" s="330"/>
      <c r="T2" s="330"/>
      <c r="U2" s="330"/>
      <c r="V2" s="330"/>
      <c r="W2" s="330"/>
      <c r="X2" s="330"/>
      <c r="Y2" s="153"/>
    </row>
    <row r="3" spans="1:25" ht="20.25">
      <c r="A3" s="330" t="s">
        <v>34</v>
      </c>
      <c r="B3" s="330"/>
      <c r="C3" s="330"/>
      <c r="D3" s="330"/>
      <c r="E3" s="330"/>
      <c r="F3" s="331" t="s">
        <v>41</v>
      </c>
      <c r="G3" s="331"/>
      <c r="H3" s="331"/>
      <c r="I3" s="331"/>
      <c r="J3" s="331"/>
      <c r="K3" s="331"/>
      <c r="L3" s="331"/>
      <c r="M3" s="331"/>
      <c r="N3" s="331"/>
      <c r="O3" s="331"/>
      <c r="P3" s="331"/>
      <c r="Q3" s="331"/>
      <c r="R3" s="331"/>
      <c r="S3" s="153"/>
      <c r="T3" s="330" t="s">
        <v>35</v>
      </c>
      <c r="U3" s="330"/>
      <c r="V3" s="354" t="s">
        <v>663</v>
      </c>
      <c r="W3" s="354"/>
      <c r="X3" s="354"/>
      <c r="Y3" s="354"/>
    </row>
    <row r="4" spans="1:25" ht="15">
      <c r="A4" s="320" t="s">
        <v>601</v>
      </c>
      <c r="B4" s="320"/>
      <c r="C4" s="320"/>
      <c r="D4" s="320"/>
      <c r="E4" s="320"/>
      <c r="F4" s="320"/>
      <c r="G4" s="320"/>
      <c r="H4" s="320"/>
      <c r="I4" s="320"/>
      <c r="J4" s="320"/>
      <c r="K4" s="320"/>
      <c r="L4" s="320"/>
      <c r="M4" s="320"/>
      <c r="N4" s="320"/>
      <c r="O4" s="320"/>
      <c r="P4" s="320"/>
      <c r="Q4" s="320"/>
      <c r="R4" s="320"/>
      <c r="S4" s="320"/>
      <c r="T4" s="320"/>
      <c r="U4" s="320"/>
      <c r="V4" s="320"/>
      <c r="W4" s="320"/>
      <c r="X4" s="320"/>
      <c r="Y4" s="321" t="s">
        <v>45</v>
      </c>
    </row>
    <row r="5" spans="1:25" ht="15">
      <c r="A5" s="324" t="s">
        <v>0</v>
      </c>
      <c r="B5" s="325"/>
      <c r="C5" s="325"/>
      <c r="D5" s="325"/>
      <c r="E5" s="154" t="s">
        <v>11</v>
      </c>
      <c r="F5" s="326" t="s">
        <v>26</v>
      </c>
      <c r="G5" s="327"/>
      <c r="H5" s="328"/>
      <c r="I5" s="326" t="s">
        <v>13</v>
      </c>
      <c r="J5" s="328"/>
      <c r="K5" s="325" t="s">
        <v>1</v>
      </c>
      <c r="L5" s="325"/>
      <c r="M5" s="325"/>
      <c r="N5" s="325"/>
      <c r="O5" s="325"/>
      <c r="P5" s="325"/>
      <c r="Q5" s="325"/>
      <c r="R5" s="325"/>
      <c r="S5" s="325"/>
      <c r="T5" s="325" t="s">
        <v>37</v>
      </c>
      <c r="U5" s="325"/>
      <c r="V5" s="155"/>
      <c r="W5" s="326" t="s">
        <v>40</v>
      </c>
      <c r="X5" s="327"/>
      <c r="Y5" s="322"/>
    </row>
    <row r="6" spans="1:25" ht="33.75">
      <c r="A6" s="156" t="s">
        <v>28</v>
      </c>
      <c r="B6" s="157" t="s">
        <v>29</v>
      </c>
      <c r="C6" s="157" t="s">
        <v>30</v>
      </c>
      <c r="D6" s="157" t="s">
        <v>31</v>
      </c>
      <c r="E6" s="158" t="s">
        <v>23</v>
      </c>
      <c r="F6" s="157" t="s">
        <v>32</v>
      </c>
      <c r="G6" s="157" t="s">
        <v>33</v>
      </c>
      <c r="H6" s="157" t="s">
        <v>27</v>
      </c>
      <c r="I6" s="157" t="s">
        <v>12</v>
      </c>
      <c r="J6" s="157" t="s">
        <v>25</v>
      </c>
      <c r="K6" s="157" t="s">
        <v>5</v>
      </c>
      <c r="L6" s="255" t="s">
        <v>62</v>
      </c>
      <c r="M6" s="255" t="s">
        <v>63</v>
      </c>
      <c r="N6" s="255" t="s">
        <v>42</v>
      </c>
      <c r="O6" s="255" t="s">
        <v>6</v>
      </c>
      <c r="P6" s="255" t="s">
        <v>47</v>
      </c>
      <c r="Q6" s="255" t="s">
        <v>24</v>
      </c>
      <c r="R6" s="255" t="s">
        <v>7</v>
      </c>
      <c r="S6" s="255" t="s">
        <v>36</v>
      </c>
      <c r="T6" s="157" t="s">
        <v>8</v>
      </c>
      <c r="U6" s="157" t="s">
        <v>9</v>
      </c>
      <c r="V6" s="157" t="s">
        <v>46</v>
      </c>
      <c r="W6" s="157" t="s">
        <v>12</v>
      </c>
      <c r="X6" s="159" t="s">
        <v>16</v>
      </c>
      <c r="Y6" s="323"/>
    </row>
    <row r="7" spans="1:25" ht="54">
      <c r="A7" s="160"/>
      <c r="B7" s="160"/>
      <c r="C7" s="160"/>
      <c r="D7" s="162" t="s">
        <v>10</v>
      </c>
      <c r="E7" s="279" t="s">
        <v>640</v>
      </c>
      <c r="F7" s="162"/>
      <c r="G7" s="162"/>
      <c r="H7" s="163" t="s">
        <v>10</v>
      </c>
      <c r="I7" s="162"/>
      <c r="J7" s="164"/>
      <c r="K7" s="224" t="s">
        <v>608</v>
      </c>
      <c r="L7" s="281">
        <v>42102</v>
      </c>
      <c r="M7" s="282">
        <v>42102</v>
      </c>
      <c r="N7" s="283">
        <v>139885.74</v>
      </c>
      <c r="O7" s="166"/>
      <c r="P7" s="166"/>
      <c r="Q7" s="284" t="s">
        <v>618</v>
      </c>
      <c r="R7" s="294" t="s">
        <v>661</v>
      </c>
      <c r="S7" s="285">
        <v>42185</v>
      </c>
      <c r="T7" s="286" t="s">
        <v>50</v>
      </c>
      <c r="U7" s="202" t="s">
        <v>610</v>
      </c>
      <c r="V7" s="289" t="s">
        <v>54</v>
      </c>
      <c r="W7" s="163"/>
      <c r="X7" s="165"/>
      <c r="Y7" s="169"/>
    </row>
    <row r="8" spans="1:25" ht="84.75" customHeight="1">
      <c r="A8" s="160"/>
      <c r="B8" s="160"/>
      <c r="C8" s="160"/>
      <c r="D8" s="162" t="s">
        <v>10</v>
      </c>
      <c r="E8" s="279" t="s">
        <v>639</v>
      </c>
      <c r="F8" s="162"/>
      <c r="G8" s="162"/>
      <c r="H8" s="163" t="s">
        <v>10</v>
      </c>
      <c r="I8" s="162"/>
      <c r="J8" s="164"/>
      <c r="K8" s="224" t="s">
        <v>624</v>
      </c>
      <c r="L8" s="281">
        <v>42102</v>
      </c>
      <c r="M8" s="282">
        <v>42102</v>
      </c>
      <c r="N8" s="283">
        <v>225000</v>
      </c>
      <c r="O8" s="166"/>
      <c r="P8" s="166"/>
      <c r="Q8" s="284" t="s">
        <v>618</v>
      </c>
      <c r="R8" s="294" t="s">
        <v>661</v>
      </c>
      <c r="S8" s="285">
        <v>42369</v>
      </c>
      <c r="T8" s="287" t="s">
        <v>64</v>
      </c>
      <c r="U8" s="202" t="s">
        <v>67</v>
      </c>
      <c r="V8" s="290" t="s">
        <v>606</v>
      </c>
      <c r="W8" s="163"/>
      <c r="X8" s="165"/>
      <c r="Y8" s="169"/>
    </row>
    <row r="9" spans="1:25" ht="224.25" customHeight="1">
      <c r="A9" s="160"/>
      <c r="B9" s="160"/>
      <c r="C9" s="160"/>
      <c r="D9" s="162" t="s">
        <v>10</v>
      </c>
      <c r="E9" s="280" t="s">
        <v>660</v>
      </c>
      <c r="F9" s="163"/>
      <c r="G9" s="163"/>
      <c r="H9" s="163" t="s">
        <v>10</v>
      </c>
      <c r="I9" s="163"/>
      <c r="J9" s="165"/>
      <c r="K9" s="224" t="s">
        <v>625</v>
      </c>
      <c r="L9" s="281">
        <v>42102</v>
      </c>
      <c r="M9" s="282">
        <v>42102</v>
      </c>
      <c r="N9" s="283">
        <v>167142.87</v>
      </c>
      <c r="O9" s="166"/>
      <c r="P9" s="166"/>
      <c r="Q9" s="284" t="s">
        <v>618</v>
      </c>
      <c r="R9" s="294" t="s">
        <v>661</v>
      </c>
      <c r="S9" s="285">
        <v>42369</v>
      </c>
      <c r="T9" s="287" t="s">
        <v>629</v>
      </c>
      <c r="U9" s="161" t="s">
        <v>638</v>
      </c>
      <c r="V9" s="291" t="s">
        <v>637</v>
      </c>
      <c r="W9" s="163"/>
      <c r="X9" s="165"/>
      <c r="Y9" s="169"/>
    </row>
    <row r="10" spans="1:25" ht="113.25" customHeight="1">
      <c r="A10" s="160"/>
      <c r="B10" s="160"/>
      <c r="C10" s="160"/>
      <c r="D10" s="162" t="s">
        <v>10</v>
      </c>
      <c r="E10" s="280" t="s">
        <v>641</v>
      </c>
      <c r="F10" s="162"/>
      <c r="G10" s="162"/>
      <c r="H10" s="163" t="s">
        <v>10</v>
      </c>
      <c r="I10" s="162"/>
      <c r="J10" s="164"/>
      <c r="K10" s="224" t="s">
        <v>626</v>
      </c>
      <c r="L10" s="281">
        <v>42102</v>
      </c>
      <c r="M10" s="282">
        <v>42102</v>
      </c>
      <c r="N10" s="283">
        <v>167142</v>
      </c>
      <c r="O10" s="166"/>
      <c r="P10" s="166"/>
      <c r="Q10" s="284" t="s">
        <v>618</v>
      </c>
      <c r="R10" s="294" t="s">
        <v>661</v>
      </c>
      <c r="S10" s="285">
        <v>42369</v>
      </c>
      <c r="T10" s="287" t="s">
        <v>205</v>
      </c>
      <c r="U10" s="161" t="s">
        <v>206</v>
      </c>
      <c r="V10" s="292" t="s">
        <v>636</v>
      </c>
      <c r="W10" s="163"/>
      <c r="X10" s="165"/>
      <c r="Y10" s="169"/>
    </row>
    <row r="11" spans="1:25" ht="69" customHeight="1">
      <c r="A11" s="160"/>
      <c r="B11" s="160"/>
      <c r="C11" s="160"/>
      <c r="D11" s="162" t="s">
        <v>10</v>
      </c>
      <c r="E11" s="279" t="s">
        <v>662</v>
      </c>
      <c r="F11" s="162"/>
      <c r="G11" s="162"/>
      <c r="H11" s="163" t="s">
        <v>10</v>
      </c>
      <c r="I11" s="162"/>
      <c r="J11" s="164"/>
      <c r="K11" s="224" t="s">
        <v>627</v>
      </c>
      <c r="L11" s="281">
        <v>42102</v>
      </c>
      <c r="M11" s="282">
        <v>42102</v>
      </c>
      <c r="N11" s="283">
        <v>191314.26</v>
      </c>
      <c r="O11" s="166"/>
      <c r="P11" s="166"/>
      <c r="Q11" s="284" t="s">
        <v>618</v>
      </c>
      <c r="R11" s="294" t="s">
        <v>661</v>
      </c>
      <c r="S11" s="285">
        <v>42369</v>
      </c>
      <c r="T11" s="288" t="s">
        <v>628</v>
      </c>
      <c r="U11" s="168" t="s">
        <v>634</v>
      </c>
      <c r="V11" s="293" t="s">
        <v>635</v>
      </c>
      <c r="W11" s="163"/>
      <c r="X11" s="165"/>
      <c r="Y11" s="169"/>
    </row>
    <row r="13" spans="2:6" ht="15">
      <c r="B13" s="195" t="s">
        <v>39</v>
      </c>
      <c r="C13" s="195"/>
      <c r="D13" s="195"/>
      <c r="E13" s="153"/>
      <c r="F13" s="153"/>
    </row>
    <row r="14" spans="2:6" ht="15">
      <c r="B14" s="153"/>
      <c r="C14" s="175" t="s">
        <v>28</v>
      </c>
      <c r="D14" s="176" t="s">
        <v>2</v>
      </c>
      <c r="E14" s="153"/>
      <c r="F14" s="153"/>
    </row>
    <row r="15" spans="2:6" ht="15">
      <c r="B15" s="153"/>
      <c r="C15" s="175" t="s">
        <v>29</v>
      </c>
      <c r="D15" s="176" t="s">
        <v>3</v>
      </c>
      <c r="E15" s="153"/>
      <c r="F15" s="153"/>
    </row>
    <row r="16" spans="2:6" ht="15">
      <c r="B16" s="153"/>
      <c r="C16" s="175" t="s">
        <v>30</v>
      </c>
      <c r="D16" s="176" t="s">
        <v>38</v>
      </c>
      <c r="E16" s="153"/>
      <c r="F16" s="153"/>
    </row>
    <row r="17" spans="2:6" ht="15">
      <c r="B17" s="153"/>
      <c r="C17" s="175" t="s">
        <v>31</v>
      </c>
      <c r="D17" s="176" t="s">
        <v>4</v>
      </c>
      <c r="E17" s="195"/>
      <c r="F17" s="153" t="s">
        <v>19</v>
      </c>
    </row>
  </sheetData>
  <sheetProtection/>
  <mergeCells count="14">
    <mergeCell ref="A1:X1"/>
    <mergeCell ref="A2:X2"/>
    <mergeCell ref="A3:E3"/>
    <mergeCell ref="F3:R3"/>
    <mergeCell ref="T3:U3"/>
    <mergeCell ref="V3:Y3"/>
    <mergeCell ref="A4:X4"/>
    <mergeCell ref="Y4:Y6"/>
    <mergeCell ref="A5:D5"/>
    <mergeCell ref="F5:H5"/>
    <mergeCell ref="I5:J5"/>
    <mergeCell ref="K5:S5"/>
    <mergeCell ref="T5:U5"/>
    <mergeCell ref="W5:X5"/>
  </mergeCells>
  <printOptions/>
  <pageMargins left="0.7086614173228347" right="0.7086614173228347" top="0.7480314960629921" bottom="0.7480314960629921" header="0.31496062992125984" footer="0.31496062992125984"/>
  <pageSetup horizontalDpi="600" verticalDpi="6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PUENTE</dc:creator>
  <cp:keywords/>
  <dc:description/>
  <cp:lastModifiedBy>ISM</cp:lastModifiedBy>
  <cp:lastPrinted>2015-06-24T21:07:43Z</cp:lastPrinted>
  <dcterms:created xsi:type="dcterms:W3CDTF">2012-02-09T16:27:04Z</dcterms:created>
  <dcterms:modified xsi:type="dcterms:W3CDTF">2016-02-11T19:43:53Z</dcterms:modified>
  <cp:category/>
  <cp:version/>
  <cp:contentType/>
  <cp:contentStatus/>
</cp:coreProperties>
</file>