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BALANCE GRAL" sheetId="1" r:id="rId1"/>
    <sheet name="EDO RESULTADOS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<sst xmlns="http://schemas.openxmlformats.org/spreadsheetml/2006/main" count="159" uniqueCount="131">
  <si>
    <t xml:space="preserve">                      HOJA NO. 1</t>
  </si>
  <si>
    <t>BALANCE GENERAL</t>
  </si>
  <si>
    <t xml:space="preserve">                                                                  AL 30 DE JUNIO DE 2006</t>
  </si>
  <si>
    <t>FECHA DE ELABORACION</t>
  </si>
  <si>
    <t>JUNIO</t>
  </si>
  <si>
    <t xml:space="preserve">                 UNIVERSIDAD TECNOLOGICA DE NOGALES, SONORA.</t>
  </si>
  <si>
    <t xml:space="preserve">       IMPORTE REAL</t>
  </si>
  <si>
    <t>VARIACIONES</t>
  </si>
  <si>
    <t>C O N C E P T O</t>
  </si>
  <si>
    <t xml:space="preserve">             MES ACTUAL</t>
  </si>
  <si>
    <t>ANTERIOR</t>
  </si>
  <si>
    <t>ACUMULADO</t>
  </si>
  <si>
    <t>%</t>
  </si>
  <si>
    <t>CANTIDAD</t>
  </si>
  <si>
    <t>IMPORTE</t>
  </si>
  <si>
    <t>ACTIVO:</t>
  </si>
  <si>
    <t>CIRCULANTE:</t>
  </si>
  <si>
    <t>CAJA</t>
  </si>
  <si>
    <t>BANCOS</t>
  </si>
  <si>
    <t>DEUDORES DIVERSOS</t>
  </si>
  <si>
    <t>ANTICIPO A PROVEEDORES</t>
  </si>
  <si>
    <t>DEPOSITOS EN GARANTIA</t>
  </si>
  <si>
    <t>FIJO:</t>
  </si>
  <si>
    <t>MOBILIARIO Y EQUIPO DE OFICINA</t>
  </si>
  <si>
    <t>EQUIPO DE TRANSPORTE</t>
  </si>
  <si>
    <t>MOBILIARIO Y EQUIPO DE COMPUTO</t>
  </si>
  <si>
    <t>EQUIPO EDUCACIONAL Y RECREATIVO</t>
  </si>
  <si>
    <t>EQ. Y APARATOS DE COMUNIC. Y TELECOMUNIC.</t>
  </si>
  <si>
    <t>EQUIPO DE LABORATORIO</t>
  </si>
  <si>
    <t>HERRAMIENTAS Y MAQUINAS HERRAMIENTA</t>
  </si>
  <si>
    <t>LIBROS Y OBRAS DE ARTE</t>
  </si>
  <si>
    <t xml:space="preserve">MAQUINARIA Y EQUIPO </t>
  </si>
  <si>
    <t>EDIFICIOS Y LOCALES</t>
  </si>
  <si>
    <t>TERRENOS</t>
  </si>
  <si>
    <t>ACTIVO DIFERIDO</t>
  </si>
  <si>
    <t xml:space="preserve">SUMA TOTAL DEL ACTIVO:     </t>
  </si>
  <si>
    <t>PASIVO:</t>
  </si>
  <si>
    <t>Impuestos por Pagar</t>
  </si>
  <si>
    <t>Provisión para Contingencias</t>
  </si>
  <si>
    <t>Provisión para Seg. Social</t>
  </si>
  <si>
    <t>Provisión para Aguinaldo</t>
  </si>
  <si>
    <t>Provisión de Prima Vacacional</t>
  </si>
  <si>
    <t>Proveedores</t>
  </si>
  <si>
    <t>PATRIMONIO:</t>
  </si>
  <si>
    <t>Patrimonio Adquirido</t>
  </si>
  <si>
    <t>Resultado de Ejercicios Anteriores</t>
  </si>
  <si>
    <t>Fondo de Contingencia</t>
  </si>
  <si>
    <t>Resultado del Ejercicio</t>
  </si>
  <si>
    <t xml:space="preserve">SUMA DE PASIVO Y PATRIMONIO:     </t>
  </si>
  <si>
    <t>CUENTAS DE ORDEN DEUDORAS</t>
  </si>
  <si>
    <t>FONDO PARA CONTIGENCIAS</t>
  </si>
  <si>
    <t>PRESUPUESTO AUTORIZADO EJERCICIO 2006</t>
  </si>
  <si>
    <t>PRESUPUESTO EJERCIDO EJERCICIO 2006</t>
  </si>
  <si>
    <t>PRESUPUESTO COMPROMETIDO EJERCICIO 2006</t>
  </si>
  <si>
    <t>PRES COMPROMETIDO EJERCICIOS ANT. (PIFI).</t>
  </si>
  <si>
    <t>PRESUPUESTO PEND. DE RADICAR EJERCICIO 2005</t>
  </si>
  <si>
    <t>__________________________________________</t>
  </si>
  <si>
    <t>______________________________________________</t>
  </si>
  <si>
    <t>C.P. FLAVIO MEDRANO QUINTANA</t>
  </si>
  <si>
    <t>L.A.E.  CARLOS CONTRERAS MORENO</t>
  </si>
  <si>
    <t>JEFE DE DEPARTAMENTO DE CONTABILIDAD</t>
  </si>
  <si>
    <t>ENCARGADO DE DESPACHO DE RECTORIA</t>
  </si>
  <si>
    <t xml:space="preserve">                HOJA NO. 2</t>
  </si>
  <si>
    <t xml:space="preserve">       ESTADO DE RESULTADOS</t>
  </si>
  <si>
    <t xml:space="preserve">                                                        DEL 1ro  AL 30 DE JUNIO  DE 2006.</t>
  </si>
  <si>
    <t xml:space="preserve">                 UNIVERSIDAD TECNOLOGICA DE NOGALES, SONORA</t>
  </si>
  <si>
    <t xml:space="preserve">         ACUMULADO AL MES</t>
  </si>
  <si>
    <t xml:space="preserve">  VARIACIONES</t>
  </si>
  <si>
    <t>ACTUAL</t>
  </si>
  <si>
    <t xml:space="preserve">     ANTERIOR</t>
  </si>
  <si>
    <t>INGRESOS:</t>
  </si>
  <si>
    <t>TOTAL INGRESOS POR SUBSIDIOS</t>
  </si>
  <si>
    <t>POR SUBSIDIO DEL GOBIERNO FEDERAL</t>
  </si>
  <si>
    <t>POR SUBSIDIO DEL GOBIERNO DEL ESTADO</t>
  </si>
  <si>
    <t>POR INGRESOS PROPIOS</t>
  </si>
  <si>
    <t>Reinscripciones</t>
  </si>
  <si>
    <t>Inscripciones</t>
  </si>
  <si>
    <t>Examenes Extraordinarios, Guias y Becas</t>
  </si>
  <si>
    <t>Constancias</t>
  </si>
  <si>
    <t>Otros Servicios</t>
  </si>
  <si>
    <t>Cursos de Capacitación Externos</t>
  </si>
  <si>
    <t>Becas por estadías</t>
  </si>
  <si>
    <t>Otros</t>
  </si>
  <si>
    <t>Donativos</t>
  </si>
  <si>
    <t>Internet</t>
  </si>
  <si>
    <t>Maestría en Mecatronica</t>
  </si>
  <si>
    <t>Arrendamientos</t>
  </si>
  <si>
    <t>Titulación</t>
  </si>
  <si>
    <t>PRODUCTOS FINANCIEROS:</t>
  </si>
  <si>
    <t xml:space="preserve">Federal </t>
  </si>
  <si>
    <t>Estatal</t>
  </si>
  <si>
    <t>Ingresos Propios</t>
  </si>
  <si>
    <t>OTROS INGRESOS</t>
  </si>
  <si>
    <t xml:space="preserve">SUMA:     </t>
  </si>
  <si>
    <t>EGRESOS:</t>
  </si>
  <si>
    <t>1000   Servicios Personales</t>
  </si>
  <si>
    <t>2000   Materiales y Suministros</t>
  </si>
  <si>
    <t>3000   Servicios Generales</t>
  </si>
  <si>
    <t>5000   Inversión</t>
  </si>
  <si>
    <t>6000   Obras Publicas por Contrato</t>
  </si>
  <si>
    <t>GASTOS FINANCIEROS</t>
  </si>
  <si>
    <t>Aplicación Recursos Propios</t>
  </si>
  <si>
    <t>UTILIDAD O PERDIDA BRUTA:</t>
  </si>
  <si>
    <t>UTILIDAD O PERDIDA DEL EJERCICIO:</t>
  </si>
  <si>
    <t xml:space="preserve"> </t>
  </si>
  <si>
    <t xml:space="preserve">  _________________________________________</t>
  </si>
  <si>
    <t xml:space="preserve">               HOJA NO. 3</t>
  </si>
  <si>
    <t xml:space="preserve">                               ORIGEN Y APLICACION DE RECURSOS</t>
  </si>
  <si>
    <t xml:space="preserve">                                                                              DEL 1 AL 30 DE JUNIO  DEL 2006</t>
  </si>
  <si>
    <t xml:space="preserve">                  AL MES</t>
  </si>
  <si>
    <t xml:space="preserve">           A C T U A L</t>
  </si>
  <si>
    <t>OPERACIÓN:</t>
  </si>
  <si>
    <t>RESULTADO DEL EJERCICIO ACTUAL</t>
  </si>
  <si>
    <t>AUMENTO EN RESULTADO EJERCICIOS ANTERIORES</t>
  </si>
  <si>
    <t>TOTAL DE APLICACIÓN DE RECURSOS:</t>
  </si>
  <si>
    <t>VARIACION DEL EJERCICIO</t>
  </si>
  <si>
    <t>SALDO INICIAL DE EFECTIVO, INVERSIONES Y BANCOS:</t>
  </si>
  <si>
    <t>SALDO ACTUAL EFECTIVO, INVERSIONES Y BANCOS:</t>
  </si>
  <si>
    <t>N/S: No significativo</t>
  </si>
  <si>
    <t xml:space="preserve">              _______________________________________</t>
  </si>
  <si>
    <t>FINANCIAMIENTO NETO APLICADO A LAS CUENTAS DE OPERACIÓN:</t>
  </si>
  <si>
    <t>CUENTAS POR COBRAR</t>
  </si>
  <si>
    <t>CUENTAS POR PAGAR Y OTROS PASIVOS</t>
  </si>
  <si>
    <t>PATRIMONIO</t>
  </si>
  <si>
    <t>AJUSTE DE REMANENTE DE EJERCICIOS ANTERIORES</t>
  </si>
  <si>
    <t>TOTAL DE RECURSOS GENERADOS POR ACTIVIDADES DE OPERACIONES</t>
  </si>
  <si>
    <t>INVERSION:</t>
  </si>
  <si>
    <t>ADQUISICION DE ACTIVO FIJO</t>
  </si>
  <si>
    <t>BAJAS DE ACTIVO FIJO</t>
  </si>
  <si>
    <t>SALDO AL FINAL DEL EJERCICIO</t>
  </si>
  <si>
    <t>N/S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</si>
</sst>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_ ;\-#,##0.00\ "/>
    <numFmt numFmtId="166" formatCode="_(* #,##0.00_);_(* \(#,##0.00\);_(* &quot;-&quot;??_);_(@_)"/>
    <numFmt numFmtId="167" formatCode="_-* #,##0.0000_-;\-* #,##0.00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9" xfId="0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11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/>
    </xf>
    <xf numFmtId="43" fontId="1" fillId="0" borderId="11" xfId="15" applyFont="1" applyBorder="1" applyAlignment="1">
      <alignment/>
    </xf>
    <xf numFmtId="164" fontId="1" fillId="0" borderId="11" xfId="15" applyNumberFormat="1" applyFont="1" applyBorder="1" applyAlignment="1">
      <alignment/>
    </xf>
    <xf numFmtId="43" fontId="0" fillId="0" borderId="11" xfId="15" applyBorder="1" applyAlignment="1">
      <alignment/>
    </xf>
    <xf numFmtId="164" fontId="0" fillId="0" borderId="11" xfId="15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1" xfId="15" applyBorder="1" applyAlignment="1">
      <alignment/>
    </xf>
    <xf numFmtId="165" fontId="0" fillId="0" borderId="11" xfId="0" applyNumberForma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11" xfId="15" applyFill="1" applyBorder="1" applyAlignment="1">
      <alignment/>
    </xf>
    <xf numFmtId="43" fontId="0" fillId="0" borderId="11" xfId="15" applyFill="1" applyBorder="1" applyAlignment="1">
      <alignment/>
    </xf>
    <xf numFmtId="43" fontId="0" fillId="0" borderId="11" xfId="15" applyFont="1" applyFill="1" applyBorder="1" applyAlignment="1">
      <alignment/>
    </xf>
    <xf numFmtId="164" fontId="0" fillId="0" borderId="11" xfId="15" applyNumberFormat="1" applyBorder="1" applyAlignment="1">
      <alignment/>
    </xf>
    <xf numFmtId="43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1" xfId="15" applyFont="1" applyBorder="1" applyAlignment="1">
      <alignment/>
    </xf>
    <xf numFmtId="0" fontId="1" fillId="0" borderId="11" xfId="0" applyFont="1" applyBorder="1" applyAlignment="1">
      <alignment horizontal="right"/>
    </xf>
    <xf numFmtId="9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43" fontId="0" fillId="0" borderId="0" xfId="15" applyFont="1" applyAlignment="1">
      <alignment/>
    </xf>
    <xf numFmtId="167" fontId="0" fillId="0" borderId="0" xfId="0" applyNumberFormat="1" applyAlignment="1">
      <alignment/>
    </xf>
    <xf numFmtId="10" fontId="1" fillId="0" borderId="11" xfId="15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0" xfId="0" applyNumberFormat="1" applyAlignment="1">
      <alignment/>
    </xf>
    <xf numFmtId="0" fontId="1" fillId="0" borderId="5" xfId="0" applyFont="1" applyBorder="1" applyAlignment="1">
      <alignment horizontal="center"/>
    </xf>
    <xf numFmtId="43" fontId="1" fillId="0" borderId="5" xfId="15" applyFont="1" applyBorder="1" applyAlignment="1">
      <alignment/>
    </xf>
    <xf numFmtId="164" fontId="1" fillId="0" borderId="5" xfId="15" applyNumberFormat="1" applyFont="1" applyBorder="1" applyAlignment="1">
      <alignment/>
    </xf>
    <xf numFmtId="0" fontId="1" fillId="0" borderId="0" xfId="0" applyFont="1" applyAlignment="1">
      <alignment horizontal="left"/>
    </xf>
    <xf numFmtId="44" fontId="1" fillId="0" borderId="0" xfId="17" applyFont="1" applyAlignment="1">
      <alignment horizontal="left"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1" fillId="2" borderId="16" xfId="0" applyFont="1" applyFill="1" applyBorder="1" applyAlignment="1">
      <alignment/>
    </xf>
    <xf numFmtId="164" fontId="1" fillId="2" borderId="17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2" borderId="1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/>
    </xf>
    <xf numFmtId="166" fontId="9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43" fontId="1" fillId="0" borderId="11" xfId="15" applyFont="1" applyFill="1" applyBorder="1" applyAlignment="1">
      <alignment/>
    </xf>
    <xf numFmtId="0" fontId="1" fillId="0" borderId="11" xfId="0" applyFont="1" applyFill="1" applyBorder="1" applyAlignment="1">
      <alignment/>
    </xf>
    <xf numFmtId="43" fontId="0" fillId="0" borderId="11" xfId="15" applyFont="1" applyBorder="1" applyAlignment="1">
      <alignment/>
    </xf>
    <xf numFmtId="164" fontId="0" fillId="0" borderId="11" xfId="15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" fillId="0" borderId="5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15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5" fontId="8" fillId="0" borderId="0" xfId="0" applyNumberFormat="1" applyFont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0" fillId="2" borderId="6" xfId="0" applyNumberForma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43" fontId="1" fillId="0" borderId="6" xfId="15" applyFont="1" applyBorder="1" applyAlignment="1">
      <alignment/>
    </xf>
    <xf numFmtId="164" fontId="1" fillId="0" borderId="6" xfId="15" applyNumberFormat="1" applyFont="1" applyBorder="1" applyAlignment="1">
      <alignment horizontal="center"/>
    </xf>
    <xf numFmtId="164" fontId="1" fillId="0" borderId="11" xfId="15" applyNumberFormat="1" applyFont="1" applyBorder="1" applyAlignment="1">
      <alignment horizontal="center"/>
    </xf>
    <xf numFmtId="166" fontId="0" fillId="0" borderId="11" xfId="0" applyNumberFormat="1" applyBorder="1" applyAlignment="1">
      <alignment/>
    </xf>
    <xf numFmtId="164" fontId="0" fillId="0" borderId="11" xfId="15" applyNumberFormat="1" applyBorder="1" applyAlignment="1">
      <alignment horizontal="center"/>
    </xf>
    <xf numFmtId="43" fontId="0" fillId="0" borderId="0" xfId="15" applyFont="1" applyAlignment="1">
      <alignment/>
    </xf>
    <xf numFmtId="164" fontId="0" fillId="0" borderId="11" xfId="15" applyNumberFormat="1" applyFont="1" applyBorder="1" applyAlignment="1">
      <alignment horizontal="center"/>
    </xf>
    <xf numFmtId="43" fontId="0" fillId="0" borderId="11" xfId="15" applyFont="1" applyFill="1" applyBorder="1" applyAlignment="1">
      <alignment/>
    </xf>
    <xf numFmtId="0" fontId="0" fillId="0" borderId="5" xfId="0" applyFont="1" applyBorder="1" applyAlignment="1">
      <alignment/>
    </xf>
    <xf numFmtId="43" fontId="0" fillId="0" borderId="5" xfId="15" applyBorder="1" applyAlignment="1">
      <alignment/>
    </xf>
    <xf numFmtId="164" fontId="0" fillId="0" borderId="5" xfId="15" applyNumberFormat="1" applyBorder="1" applyAlignment="1">
      <alignment horizontal="center"/>
    </xf>
    <xf numFmtId="0" fontId="1" fillId="0" borderId="0" xfId="0" applyFont="1" applyBorder="1" applyAlignment="1">
      <alignment/>
    </xf>
    <xf numFmtId="43" fontId="0" fillId="0" borderId="0" xfId="15" applyBorder="1" applyAlignment="1">
      <alignment/>
    </xf>
    <xf numFmtId="43" fontId="0" fillId="0" borderId="0" xfId="15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2181225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105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2162175</xdr:colOff>
      <xdr:row>5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2057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Flavio\Mis%20documentos\ARCHIVOS%20DE%20FLAVIO\Mis%20documentos\Copia%20de%20ESTADOS%20FINANCIEROS%202000\Junio%20'06.%20Edos.%20No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. GRAL."/>
      <sheetName val="EDO. RESUL."/>
      <sheetName val="O. Y A. REC. "/>
      <sheetName val="FLUJO ING. Y EG."/>
      <sheetName val="DETALLE SUBS."/>
      <sheetName val="SUBS. REC."/>
      <sheetName val="BAL. COMP."/>
    </sheetNames>
    <sheetDataSet>
      <sheetData sheetId="6">
        <row r="227">
          <cell r="A227" t="str">
            <v>C.P. FLAVIO MEDRANO QUINTANA</v>
          </cell>
          <cell r="D227" t="str">
            <v>L.A.E.  CARLOS CONTRERAS MORENO</v>
          </cell>
        </row>
        <row r="228">
          <cell r="A228" t="str">
            <v>JEFE DE DEPARTAMENTO DE CONTABILIDAD</v>
          </cell>
          <cell r="D228" t="str">
            <v>ENCARGADO DE DESPACHO DE RECTORIA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workbookViewId="0" topLeftCell="A1">
      <selection activeCell="C23" sqref="C23"/>
    </sheetView>
  </sheetViews>
  <sheetFormatPr defaultColWidth="11.421875" defaultRowHeight="12.75"/>
  <cols>
    <col min="1" max="1" width="48.00390625" style="0" customWidth="1"/>
    <col min="2" max="2" width="15.00390625" style="0" customWidth="1"/>
    <col min="3" max="3" width="9.28125" style="1" customWidth="1"/>
    <col min="4" max="4" width="17.00390625" style="0" customWidth="1"/>
    <col min="5" max="5" width="18.140625" style="0" customWidth="1"/>
    <col min="6" max="6" width="9.28125" style="0" bestFit="1" customWidth="1"/>
  </cols>
  <sheetData>
    <row r="1" ht="12.75"/>
    <row r="2" ht="12.75">
      <c r="E2" s="2" t="s">
        <v>0</v>
      </c>
    </row>
    <row r="3" spans="2:6" ht="20.25">
      <c r="B3" s="3" t="s">
        <v>1</v>
      </c>
      <c r="C3" s="4"/>
      <c r="E3" s="5"/>
      <c r="F3" s="6"/>
    </row>
    <row r="4" ht="12.75" customHeight="1"/>
    <row r="5" ht="12.75"/>
    <row r="6" spans="1:6" ht="20.25" customHeight="1">
      <c r="A6" s="7" t="s">
        <v>2</v>
      </c>
      <c r="B6" s="7"/>
      <c r="C6" s="7"/>
      <c r="D6" s="8" t="s">
        <v>3</v>
      </c>
      <c r="E6" s="9"/>
      <c r="F6" s="10"/>
    </row>
    <row r="7" spans="4:6" ht="12.75">
      <c r="D7" s="11">
        <v>30</v>
      </c>
      <c r="E7" s="12" t="s">
        <v>4</v>
      </c>
      <c r="F7" s="12">
        <v>2006</v>
      </c>
    </row>
    <row r="9" spans="1:6" ht="20.25">
      <c r="A9" s="13" t="s">
        <v>5</v>
      </c>
      <c r="B9" s="6"/>
      <c r="C9" s="14"/>
      <c r="D9" s="6"/>
      <c r="F9" s="13"/>
    </row>
    <row r="11" spans="1:6" ht="12.75">
      <c r="A11" s="15"/>
      <c r="B11" s="16" t="s">
        <v>6</v>
      </c>
      <c r="C11" s="17"/>
      <c r="D11" s="10"/>
      <c r="E11" s="8" t="s">
        <v>7</v>
      </c>
      <c r="F11" s="10"/>
    </row>
    <row r="12" spans="1:6" ht="15.75">
      <c r="A12" s="18" t="s">
        <v>8</v>
      </c>
      <c r="B12" s="19" t="s">
        <v>9</v>
      </c>
      <c r="C12" s="20"/>
      <c r="D12" s="21" t="s">
        <v>10</v>
      </c>
      <c r="E12" s="22"/>
      <c r="F12" s="23"/>
    </row>
    <row r="13" spans="1:6" ht="12.75">
      <c r="A13" s="24"/>
      <c r="B13" s="21"/>
      <c r="C13" s="25"/>
      <c r="D13" s="26"/>
      <c r="E13" s="27"/>
      <c r="F13" s="26"/>
    </row>
    <row r="14" spans="1:6" ht="12.75">
      <c r="A14" s="28"/>
      <c r="B14" s="29" t="s">
        <v>11</v>
      </c>
      <c r="C14" s="30" t="s">
        <v>12</v>
      </c>
      <c r="D14" s="29" t="s">
        <v>13</v>
      </c>
      <c r="E14" s="31" t="s">
        <v>14</v>
      </c>
      <c r="F14" s="29" t="s">
        <v>12</v>
      </c>
    </row>
    <row r="15" spans="1:6" ht="12.75">
      <c r="A15" s="32" t="s">
        <v>15</v>
      </c>
      <c r="B15" s="33"/>
      <c r="C15" s="34"/>
      <c r="D15" s="35"/>
      <c r="E15" s="35"/>
      <c r="F15" s="35"/>
    </row>
    <row r="16" spans="1:6" ht="12.75">
      <c r="A16" s="36" t="s">
        <v>16</v>
      </c>
      <c r="B16" s="37">
        <v>8774872.86</v>
      </c>
      <c r="C16" s="38">
        <v>0.0741380590953959</v>
      </c>
      <c r="D16" s="37">
        <v>8711925.259999998</v>
      </c>
      <c r="E16" s="37">
        <v>62947.60000000117</v>
      </c>
      <c r="F16" s="38">
        <v>0.0072254522532486905</v>
      </c>
    </row>
    <row r="17" spans="1:6" ht="12.75">
      <c r="A17" s="33" t="s">
        <v>17</v>
      </c>
      <c r="B17" s="39">
        <v>1500</v>
      </c>
      <c r="C17" s="40">
        <v>1.2673356117788111E-05</v>
      </c>
      <c r="D17" s="39">
        <v>1500</v>
      </c>
      <c r="E17" s="41">
        <v>0</v>
      </c>
      <c r="F17" s="40">
        <v>0</v>
      </c>
    </row>
    <row r="18" spans="1:6" ht="12.75">
      <c r="A18" s="33" t="s">
        <v>18</v>
      </c>
      <c r="B18" s="42">
        <v>8473935.84</v>
      </c>
      <c r="C18" s="40">
        <v>0.07159547107973863</v>
      </c>
      <c r="D18" s="42">
        <v>8481423.059999999</v>
      </c>
      <c r="E18" s="41">
        <v>-7487.219999998808</v>
      </c>
      <c r="F18" s="40">
        <v>-0.0008827787444432478</v>
      </c>
    </row>
    <row r="19" spans="1:6" ht="12.75">
      <c r="A19" s="33" t="s">
        <v>19</v>
      </c>
      <c r="B19" s="39">
        <v>132943</v>
      </c>
      <c r="C19" s="40">
        <v>0.001123222654911403</v>
      </c>
      <c r="D19" s="39">
        <v>51781.02</v>
      </c>
      <c r="E19" s="41">
        <v>81161.98</v>
      </c>
      <c r="F19" s="40">
        <v>1.5674079035136814</v>
      </c>
    </row>
    <row r="20" spans="1:6" ht="12.75">
      <c r="A20" s="33" t="s">
        <v>20</v>
      </c>
      <c r="B20" s="43">
        <v>6254.02</v>
      </c>
      <c r="C20" s="40">
        <v>5.283961508517947E-05</v>
      </c>
      <c r="D20" s="42">
        <v>16981.18</v>
      </c>
      <c r="E20" s="41">
        <v>-10727.16</v>
      </c>
      <c r="F20" s="40">
        <v>-0.6317087505108596</v>
      </c>
    </row>
    <row r="21" spans="1:6" ht="12.75">
      <c r="A21" s="33" t="s">
        <v>21</v>
      </c>
      <c r="B21" s="39">
        <v>160240</v>
      </c>
      <c r="C21" s="40">
        <v>0.0013538523895429114</v>
      </c>
      <c r="D21" s="39">
        <v>160240</v>
      </c>
      <c r="E21" s="41">
        <v>0</v>
      </c>
      <c r="F21" s="40">
        <v>0</v>
      </c>
    </row>
    <row r="22" spans="1:6" ht="12.75">
      <c r="A22" s="36" t="s">
        <v>22</v>
      </c>
      <c r="B22" s="44">
        <v>109583672.89999999</v>
      </c>
      <c r="C22" s="38">
        <v>0.925861940904604</v>
      </c>
      <c r="D22" s="44">
        <v>109283596.48</v>
      </c>
      <c r="E22" s="44">
        <v>300076.41999999946</v>
      </c>
      <c r="F22" s="38">
        <v>0.0027458505179678676</v>
      </c>
    </row>
    <row r="23" spans="1:6" ht="12.75">
      <c r="A23" s="33" t="s">
        <v>23</v>
      </c>
      <c r="B23" s="45">
        <v>4554424</v>
      </c>
      <c r="C23" s="40">
        <v>0.038479891508934</v>
      </c>
      <c r="D23" s="45">
        <v>4494835.95</v>
      </c>
      <c r="E23" s="41">
        <v>59588.049999999814</v>
      </c>
      <c r="F23" s="40">
        <v>0.013257002182693633</v>
      </c>
    </row>
    <row r="24" spans="1:6" ht="12.75">
      <c r="A24" s="33" t="s">
        <v>24</v>
      </c>
      <c r="B24" s="46">
        <v>1954240</v>
      </c>
      <c r="C24" s="40">
        <v>0.016511186306417493</v>
      </c>
      <c r="D24" s="46">
        <v>1954240</v>
      </c>
      <c r="E24" s="41">
        <v>0</v>
      </c>
      <c r="F24" s="40">
        <v>0</v>
      </c>
    </row>
    <row r="25" spans="1:6" ht="12.75">
      <c r="A25" s="33" t="s">
        <v>25</v>
      </c>
      <c r="B25" s="47">
        <v>9939112.98</v>
      </c>
      <c r="C25" s="40">
        <v>0.08397461219364682</v>
      </c>
      <c r="D25" s="47">
        <v>9908301.38</v>
      </c>
      <c r="E25" s="41">
        <v>30811.599999999627</v>
      </c>
      <c r="F25" s="40">
        <v>0.003109675293304373</v>
      </c>
    </row>
    <row r="26" spans="1:6" ht="12.75">
      <c r="A26" s="33" t="s">
        <v>26</v>
      </c>
      <c r="B26" s="46">
        <v>1276326.19</v>
      </c>
      <c r="C26" s="40">
        <v>0.010783557552219793</v>
      </c>
      <c r="D26" s="46">
        <v>1066649.42</v>
      </c>
      <c r="E26" s="41">
        <v>209676.77</v>
      </c>
      <c r="F26" s="40">
        <v>0.19657515024946062</v>
      </c>
    </row>
    <row r="27" spans="1:6" ht="12.75">
      <c r="A27" s="33" t="s">
        <v>27</v>
      </c>
      <c r="B27" s="46">
        <v>37480.55</v>
      </c>
      <c r="C27" s="40">
        <v>0.0003166695717603755</v>
      </c>
      <c r="D27" s="46">
        <v>37480.55</v>
      </c>
      <c r="E27" s="41">
        <v>0</v>
      </c>
      <c r="F27" s="40">
        <v>0</v>
      </c>
    </row>
    <row r="28" spans="1:6" ht="12.75">
      <c r="A28" s="33" t="s">
        <v>28</v>
      </c>
      <c r="B28" s="46">
        <v>21368722.29</v>
      </c>
      <c r="C28" s="40">
        <v>0.1805422849088578</v>
      </c>
      <c r="D28" s="46">
        <v>21368722.29</v>
      </c>
      <c r="E28" s="41">
        <v>0</v>
      </c>
      <c r="F28" s="40">
        <v>0</v>
      </c>
    </row>
    <row r="29" spans="1:6" ht="12.75">
      <c r="A29" s="33" t="s">
        <v>29</v>
      </c>
      <c r="B29" s="39">
        <v>5091703.37</v>
      </c>
      <c r="C29" s="40">
        <v>0.04301931336943456</v>
      </c>
      <c r="D29" s="39">
        <v>5091703.37</v>
      </c>
      <c r="E29" s="41">
        <v>0</v>
      </c>
      <c r="F29" s="40">
        <v>0</v>
      </c>
    </row>
    <row r="30" spans="1:6" ht="12.75">
      <c r="A30" s="33" t="s">
        <v>30</v>
      </c>
      <c r="B30" s="39">
        <v>1207380.98</v>
      </c>
      <c r="C30" s="40">
        <v>0.010201046086256004</v>
      </c>
      <c r="D30" s="39">
        <v>1207380.98</v>
      </c>
      <c r="E30" s="41">
        <v>0</v>
      </c>
      <c r="F30" s="40">
        <v>0</v>
      </c>
    </row>
    <row r="31" spans="1:6" ht="12.75">
      <c r="A31" s="33" t="s">
        <v>31</v>
      </c>
      <c r="B31" s="39">
        <v>2445189.06</v>
      </c>
      <c r="C31" s="40">
        <v>0.020659167821799707</v>
      </c>
      <c r="D31" s="39">
        <v>2445189.06</v>
      </c>
      <c r="E31" s="41">
        <v>0</v>
      </c>
      <c r="F31" s="40">
        <v>0</v>
      </c>
    </row>
    <row r="32" spans="1:6" ht="12.75">
      <c r="A32" s="33" t="s">
        <v>32</v>
      </c>
      <c r="B32" s="39">
        <v>60462115.65</v>
      </c>
      <c r="C32" s="40">
        <v>0.5108386155115598</v>
      </c>
      <c r="D32" s="39">
        <v>60462115.65</v>
      </c>
      <c r="E32" s="41">
        <v>0</v>
      </c>
      <c r="F32" s="40">
        <v>0</v>
      </c>
    </row>
    <row r="33" spans="1:6" ht="12.75">
      <c r="A33" s="33" t="s">
        <v>33</v>
      </c>
      <c r="B33" s="39">
        <v>1246977.83</v>
      </c>
      <c r="C33" s="40">
        <v>0.010535596073717762</v>
      </c>
      <c r="D33" s="39">
        <v>1246977.83</v>
      </c>
      <c r="E33" s="41">
        <v>0</v>
      </c>
      <c r="F33" s="40">
        <v>0</v>
      </c>
    </row>
    <row r="34" spans="1:6" ht="12.75">
      <c r="A34" s="33"/>
      <c r="B34" s="39"/>
      <c r="C34" s="40"/>
      <c r="D34" s="39"/>
      <c r="E34" s="41">
        <v>0</v>
      </c>
      <c r="F34" s="40"/>
    </row>
    <row r="35" spans="1:6" ht="12.75">
      <c r="A35" s="33"/>
      <c r="B35" s="39"/>
      <c r="C35" s="48"/>
      <c r="D35" s="39"/>
      <c r="E35" s="41"/>
      <c r="F35" s="40"/>
    </row>
    <row r="36" spans="1:6" ht="12.75">
      <c r="A36" s="36" t="s">
        <v>34</v>
      </c>
      <c r="B36" s="37">
        <v>0</v>
      </c>
      <c r="C36" s="38"/>
      <c r="D36" s="37">
        <v>0</v>
      </c>
      <c r="E36" s="49">
        <v>0</v>
      </c>
      <c r="F36" s="38"/>
    </row>
    <row r="37" spans="1:6" ht="12.75">
      <c r="A37" s="50"/>
      <c r="B37" s="51">
        <v>0</v>
      </c>
      <c r="C37" s="40"/>
      <c r="D37" s="39">
        <v>0</v>
      </c>
      <c r="E37" s="49">
        <v>0</v>
      </c>
      <c r="F37" s="38"/>
    </row>
    <row r="38" spans="1:6" ht="12.75">
      <c r="A38" s="52" t="s">
        <v>35</v>
      </c>
      <c r="B38" s="44">
        <v>118358545.75999999</v>
      </c>
      <c r="C38" s="53">
        <v>1</v>
      </c>
      <c r="D38" s="44">
        <v>117995521.74000001</v>
      </c>
      <c r="E38" s="44">
        <v>363024.0200000006</v>
      </c>
      <c r="F38" s="38">
        <v>0.003076591506582041</v>
      </c>
    </row>
    <row r="39" spans="1:6" ht="12.75">
      <c r="A39" s="33"/>
      <c r="B39" s="33"/>
      <c r="C39" s="54"/>
      <c r="D39" s="33"/>
      <c r="E39" s="33"/>
      <c r="F39" s="54"/>
    </row>
    <row r="40" spans="1:6" s="2" customFormat="1" ht="12.75">
      <c r="A40" s="36" t="s">
        <v>36</v>
      </c>
      <c r="B40" s="37">
        <v>207554.34</v>
      </c>
      <c r="C40" s="38">
        <v>0.0017536067097416487</v>
      </c>
      <c r="D40" s="37">
        <v>35192.87</v>
      </c>
      <c r="E40" s="37">
        <v>172361.47</v>
      </c>
      <c r="F40" s="38">
        <v>4.897624717734021</v>
      </c>
    </row>
    <row r="41" spans="1:6" ht="12.75">
      <c r="A41" s="33" t="s">
        <v>37</v>
      </c>
      <c r="B41" s="39">
        <v>161305.68</v>
      </c>
      <c r="C41" s="40">
        <v>0.0013628562176413138</v>
      </c>
      <c r="D41" s="39">
        <v>402.349999999989</v>
      </c>
      <c r="E41" s="41">
        <v>160903.33</v>
      </c>
      <c r="F41" s="40">
        <v>399.90886044489724</v>
      </c>
    </row>
    <row r="42" spans="1:6" ht="12" customHeight="1" hidden="1">
      <c r="A42" s="33" t="s">
        <v>38</v>
      </c>
      <c r="B42" s="39"/>
      <c r="C42" s="40">
        <v>0</v>
      </c>
      <c r="D42" s="39"/>
      <c r="E42" s="41">
        <v>0</v>
      </c>
      <c r="F42" s="40" t="e">
        <v>#DIV/0!</v>
      </c>
    </row>
    <row r="43" spans="1:6" ht="12.75" hidden="1">
      <c r="A43" s="33" t="s">
        <v>39</v>
      </c>
      <c r="B43" s="39"/>
      <c r="C43" s="40">
        <v>0</v>
      </c>
      <c r="D43" s="39"/>
      <c r="E43" s="41">
        <v>0</v>
      </c>
      <c r="F43" s="40" t="e">
        <v>#DIV/0!</v>
      </c>
    </row>
    <row r="44" spans="1:6" ht="12.75" hidden="1">
      <c r="A44" s="33" t="s">
        <v>40</v>
      </c>
      <c r="B44" s="39"/>
      <c r="C44" s="40">
        <v>0</v>
      </c>
      <c r="D44" s="39"/>
      <c r="E44" s="41">
        <v>0</v>
      </c>
      <c r="F44" s="40" t="e">
        <v>#DIV/0!</v>
      </c>
    </row>
    <row r="45" spans="1:8" ht="12.75" hidden="1">
      <c r="A45" s="33" t="s">
        <v>41</v>
      </c>
      <c r="B45" s="39"/>
      <c r="C45" s="40">
        <v>0</v>
      </c>
      <c r="D45" s="39"/>
      <c r="E45" s="41">
        <v>0</v>
      </c>
      <c r="F45" s="40" t="e">
        <v>#DIV/0!</v>
      </c>
      <c r="H45" s="56"/>
    </row>
    <row r="46" spans="1:8" ht="12.75">
      <c r="A46" s="33" t="s">
        <v>42</v>
      </c>
      <c r="B46" s="39">
        <v>46248.66</v>
      </c>
      <c r="C46" s="40">
        <v>0.00039075049210033475</v>
      </c>
      <c r="D46" s="39">
        <v>34790.52</v>
      </c>
      <c r="E46" s="41">
        <v>11458.14</v>
      </c>
      <c r="F46" s="40">
        <v>0.3293466151123927</v>
      </c>
      <c r="H46" s="56"/>
    </row>
    <row r="47" spans="1:8" ht="12.75">
      <c r="A47" s="36" t="s">
        <v>43</v>
      </c>
      <c r="B47" s="37">
        <v>118150991.42000002</v>
      </c>
      <c r="C47" s="38">
        <v>0.9982463932902583</v>
      </c>
      <c r="D47" s="37">
        <v>117960328.87000002</v>
      </c>
      <c r="E47" s="37">
        <v>190662.5500000026</v>
      </c>
      <c r="F47" s="57">
        <v>0.001616327724977142</v>
      </c>
      <c r="H47" s="56"/>
    </row>
    <row r="48" spans="1:8" ht="12.75">
      <c r="A48" s="33" t="s">
        <v>44</v>
      </c>
      <c r="B48" s="39">
        <v>109583672.90000002</v>
      </c>
      <c r="C48" s="40">
        <v>0.9258619409046042</v>
      </c>
      <c r="D48" s="39">
        <v>109283596.48000002</v>
      </c>
      <c r="E48" s="41">
        <v>300076.4200000018</v>
      </c>
      <c r="F48" s="40">
        <v>0.002745850517967889</v>
      </c>
      <c r="H48" s="56"/>
    </row>
    <row r="49" spans="1:8" ht="12.75">
      <c r="A49" s="33" t="s">
        <v>45</v>
      </c>
      <c r="B49" s="42">
        <v>1684459.49</v>
      </c>
      <c r="C49" s="40">
        <v>0.014231836655171822</v>
      </c>
      <c r="D49" s="42">
        <v>1684459.49</v>
      </c>
      <c r="E49" s="58">
        <v>0</v>
      </c>
      <c r="F49" s="40">
        <v>0</v>
      </c>
      <c r="H49" s="56"/>
    </row>
    <row r="50" spans="1:8" ht="12.75">
      <c r="A50" s="33" t="s">
        <v>46</v>
      </c>
      <c r="B50" s="42">
        <v>803672.93</v>
      </c>
      <c r="C50" s="40">
        <v>0.006790155496077463</v>
      </c>
      <c r="D50" s="42">
        <v>803672.93</v>
      </c>
      <c r="E50" s="41">
        <v>0</v>
      </c>
      <c r="F50" s="40">
        <v>0</v>
      </c>
      <c r="H50" s="56"/>
    </row>
    <row r="51" spans="1:8" ht="12.75">
      <c r="A51" s="33" t="s">
        <v>47</v>
      </c>
      <c r="B51" s="42">
        <v>6079186.1</v>
      </c>
      <c r="C51" s="40">
        <v>0.05136246023440495</v>
      </c>
      <c r="D51" s="42">
        <v>6188599.969999999</v>
      </c>
      <c r="E51" s="41">
        <v>-109413.86999999918</v>
      </c>
      <c r="F51" s="40">
        <v>-0.017679906688167987</v>
      </c>
      <c r="H51" s="59"/>
    </row>
    <row r="52" spans="1:6" ht="12.75">
      <c r="A52" s="33"/>
      <c r="B52" s="41"/>
      <c r="C52" s="54"/>
      <c r="D52" s="43"/>
      <c r="E52" s="41"/>
      <c r="F52" s="54"/>
    </row>
    <row r="53" spans="1:6" ht="12.75">
      <c r="A53" s="60" t="s">
        <v>48</v>
      </c>
      <c r="B53" s="61">
        <v>118358545.76000002</v>
      </c>
      <c r="C53" s="62">
        <v>1</v>
      </c>
      <c r="D53" s="61">
        <v>117995521.74000002</v>
      </c>
      <c r="E53" s="61">
        <v>363024.02000000264</v>
      </c>
      <c r="F53" s="62">
        <v>0.003076591506582058</v>
      </c>
    </row>
    <row r="54" spans="2:5" ht="12.75">
      <c r="B54" s="59">
        <v>0</v>
      </c>
      <c r="D54" s="59">
        <v>0</v>
      </c>
      <c r="E54" s="59"/>
    </row>
    <row r="55" spans="1:6" ht="12.75">
      <c r="A55" s="7" t="s">
        <v>49</v>
      </c>
      <c r="B55" s="7"/>
      <c r="C55" s="7"/>
      <c r="D55" s="7"/>
      <c r="E55" s="7"/>
      <c r="F55" s="7"/>
    </row>
    <row r="56" spans="1:6" ht="12.75">
      <c r="A56" s="63" t="s">
        <v>50</v>
      </c>
      <c r="B56" s="64">
        <v>803672.93</v>
      </c>
      <c r="C56" s="65"/>
      <c r="D56" s="65"/>
      <c r="E56" s="65"/>
      <c r="F56" s="65"/>
    </row>
    <row r="57" spans="1:4" ht="12.75">
      <c r="A57" s="2" t="s">
        <v>51</v>
      </c>
      <c r="B57" s="66">
        <v>31262775</v>
      </c>
      <c r="C57" s="67"/>
      <c r="D57" s="59"/>
    </row>
    <row r="58" spans="1:4" ht="12.75">
      <c r="A58" s="2" t="s">
        <v>52</v>
      </c>
      <c r="B58" s="66">
        <v>13813784.420000002</v>
      </c>
      <c r="C58" s="67"/>
      <c r="D58" s="59"/>
    </row>
    <row r="59" spans="1:4" ht="12.75">
      <c r="A59" s="2" t="s">
        <v>53</v>
      </c>
      <c r="B59" s="66">
        <v>17448990.580000002</v>
      </c>
      <c r="C59" s="67"/>
      <c r="D59" s="59"/>
    </row>
    <row r="60" spans="1:4" ht="12.75">
      <c r="A60" s="2" t="s">
        <v>54</v>
      </c>
      <c r="B60" s="66">
        <v>1684459.49</v>
      </c>
      <c r="C60" s="67"/>
      <c r="D60" s="59"/>
    </row>
    <row r="61" spans="1:4" ht="12.75">
      <c r="A61" s="2" t="s">
        <v>55</v>
      </c>
      <c r="B61" s="66">
        <v>2956689</v>
      </c>
      <c r="C61" s="67"/>
      <c r="D61" s="59"/>
    </row>
    <row r="62" spans="1:5" ht="12.75">
      <c r="A62" s="2"/>
      <c r="B62" s="66"/>
      <c r="C62" s="67"/>
      <c r="D62" s="59"/>
      <c r="E62" s="68"/>
    </row>
    <row r="63" spans="1:4" ht="12.75">
      <c r="A63" s="2"/>
      <c r="B63" s="66"/>
      <c r="C63" s="67"/>
      <c r="D63" s="59"/>
    </row>
    <row r="64" spans="2:4" ht="12.75">
      <c r="B64" s="66"/>
      <c r="D64" s="59"/>
    </row>
    <row r="65" spans="1:5" ht="12.75">
      <c r="A65" s="69" t="s">
        <v>56</v>
      </c>
      <c r="D65" s="70" t="s">
        <v>57</v>
      </c>
      <c r="E65" s="70"/>
    </row>
    <row r="66" spans="1:5" ht="12.75">
      <c r="A66" s="71" t="s">
        <v>58</v>
      </c>
      <c r="B66" s="2"/>
      <c r="C66" s="72"/>
      <c r="D66" s="73" t="s">
        <v>59</v>
      </c>
      <c r="E66" s="73"/>
    </row>
    <row r="67" spans="1:5" ht="12.75">
      <c r="A67" s="69" t="s">
        <v>60</v>
      </c>
      <c r="D67" s="74" t="s">
        <v>61</v>
      </c>
      <c r="E67" s="68"/>
    </row>
  </sheetData>
  <mergeCells count="7">
    <mergeCell ref="A55:F55"/>
    <mergeCell ref="D65:E65"/>
    <mergeCell ref="D66:E66"/>
    <mergeCell ref="A6:C6"/>
    <mergeCell ref="D6:F6"/>
    <mergeCell ref="B11:D11"/>
    <mergeCell ref="E11:F11"/>
  </mergeCells>
  <printOptions/>
  <pageMargins left="0.75" right="0.75" top="1" bottom="1" header="0" footer="0"/>
  <pageSetup orientation="portrait" paperSize="9"/>
  <drawing r:id="rId4"/>
  <legacyDrawing r:id="rId3"/>
  <oleObjects>
    <oleObject progId="PBrush" shapeId="755992" r:id="rId1"/>
    <oleObject progId="PBrush" shapeId="75599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workbookViewId="0" topLeftCell="A4">
      <selection activeCell="B59" sqref="B59"/>
    </sheetView>
  </sheetViews>
  <sheetFormatPr defaultColWidth="11.421875" defaultRowHeight="12.75"/>
  <cols>
    <col min="1" max="1" width="53.57421875" style="0" customWidth="1"/>
    <col min="2" max="2" width="14.421875" style="0" customWidth="1"/>
    <col min="3" max="3" width="8.28125" style="1" customWidth="1"/>
    <col min="4" max="4" width="13.8515625" style="0" customWidth="1"/>
    <col min="5" max="5" width="13.140625" style="0" customWidth="1"/>
    <col min="6" max="6" width="9.28125" style="0" bestFit="1" customWidth="1"/>
  </cols>
  <sheetData>
    <row r="1" ht="12.75"/>
    <row r="2" ht="12.75">
      <c r="E2" s="2" t="s">
        <v>62</v>
      </c>
    </row>
    <row r="3" spans="2:6" ht="20.25">
      <c r="B3" s="3" t="s">
        <v>63</v>
      </c>
      <c r="C3" s="4"/>
      <c r="E3" s="5"/>
      <c r="F3" s="6"/>
    </row>
    <row r="4" spans="2:3" ht="12.75">
      <c r="B4" s="75"/>
      <c r="C4" s="67"/>
    </row>
    <row r="5" ht="12.75">
      <c r="D5" s="76"/>
    </row>
    <row r="6" spans="4:6" ht="20.25" customHeight="1">
      <c r="D6" s="8" t="s">
        <v>3</v>
      </c>
      <c r="E6" s="9"/>
      <c r="F6" s="10"/>
    </row>
    <row r="7" spans="2:6" ht="15">
      <c r="B7" s="77"/>
      <c r="C7" s="78"/>
      <c r="D7" s="79">
        <v>30</v>
      </c>
      <c r="E7" s="79" t="s">
        <v>4</v>
      </c>
      <c r="F7" s="79">
        <v>2006</v>
      </c>
    </row>
    <row r="8" spans="1:3" ht="15.75">
      <c r="A8" s="80" t="s">
        <v>64</v>
      </c>
      <c r="B8" s="2"/>
      <c r="C8" s="72"/>
    </row>
    <row r="9" spans="1:6" ht="20.25">
      <c r="A9" s="13" t="s">
        <v>65</v>
      </c>
      <c r="B9" s="6"/>
      <c r="C9" s="14"/>
      <c r="D9" s="6"/>
      <c r="F9" s="13"/>
    </row>
    <row r="11" spans="1:6" ht="12.75">
      <c r="A11" s="15"/>
      <c r="B11" s="81" t="s">
        <v>66</v>
      </c>
      <c r="C11" s="82"/>
      <c r="D11" s="83"/>
      <c r="E11" s="84" t="s">
        <v>67</v>
      </c>
      <c r="F11" s="85"/>
    </row>
    <row r="12" spans="1:6" ht="15.75">
      <c r="A12" s="86" t="s">
        <v>8</v>
      </c>
      <c r="B12" s="19" t="s">
        <v>68</v>
      </c>
      <c r="C12" s="87"/>
      <c r="D12" s="19" t="s">
        <v>69</v>
      </c>
      <c r="E12" s="15"/>
      <c r="F12" s="15"/>
    </row>
    <row r="13" spans="1:6" ht="12.75">
      <c r="A13" s="88"/>
      <c r="B13" s="89" t="s">
        <v>14</v>
      </c>
      <c r="C13" s="90" t="s">
        <v>12</v>
      </c>
      <c r="D13" s="19" t="s">
        <v>14</v>
      </c>
      <c r="E13" s="29" t="s">
        <v>14</v>
      </c>
      <c r="F13" s="29" t="s">
        <v>12</v>
      </c>
    </row>
    <row r="14" spans="1:6" ht="12.75">
      <c r="A14" s="32" t="s">
        <v>70</v>
      </c>
      <c r="B14" s="35"/>
      <c r="C14" s="34"/>
      <c r="D14" s="35"/>
      <c r="E14" s="35"/>
      <c r="F14" s="35"/>
    </row>
    <row r="15" spans="1:6" ht="12.75">
      <c r="A15" s="36" t="s">
        <v>71</v>
      </c>
      <c r="B15" s="49">
        <v>19002066</v>
      </c>
      <c r="C15" s="91">
        <v>0.9552151088192534</v>
      </c>
      <c r="D15" s="49">
        <v>17011739</v>
      </c>
      <c r="E15" s="92">
        <v>1990327</v>
      </c>
      <c r="F15" s="93">
        <v>0.11699726876834873</v>
      </c>
    </row>
    <row r="16" spans="1:6" ht="12.75">
      <c r="A16" s="33" t="s">
        <v>72</v>
      </c>
      <c r="B16" s="47">
        <v>9997303</v>
      </c>
      <c r="C16" s="91">
        <v>0.5025545576488393</v>
      </c>
      <c r="D16" s="47">
        <v>9106626</v>
      </c>
      <c r="E16" s="94">
        <v>890677</v>
      </c>
      <c r="F16" s="95">
        <v>0.09780537819385578</v>
      </c>
    </row>
    <row r="17" spans="1:6" ht="12.75">
      <c r="A17" s="33" t="s">
        <v>73</v>
      </c>
      <c r="B17" s="47">
        <v>9004763</v>
      </c>
      <c r="C17" s="91">
        <v>0.45266055117041415</v>
      </c>
      <c r="D17" s="47">
        <v>7905113</v>
      </c>
      <c r="E17" s="94">
        <v>1099650</v>
      </c>
      <c r="F17" s="95">
        <v>0.13910617090483082</v>
      </c>
    </row>
    <row r="18" spans="1:6" s="2" customFormat="1" ht="12.75">
      <c r="A18" s="36" t="s">
        <v>74</v>
      </c>
      <c r="B18" s="96">
        <v>813385.9</v>
      </c>
      <c r="C18" s="91">
        <v>0.040888106639591</v>
      </c>
      <c r="D18" s="96">
        <v>639125.4</v>
      </c>
      <c r="E18" s="92">
        <v>174260.5</v>
      </c>
      <c r="F18" s="93">
        <v>0.2726546308439627</v>
      </c>
    </row>
    <row r="19" spans="1:6" ht="12.75">
      <c r="A19" s="33" t="s">
        <v>75</v>
      </c>
      <c r="B19" s="47">
        <v>288235</v>
      </c>
      <c r="C19" s="91">
        <v>0.014489289053649088</v>
      </c>
      <c r="D19" s="47">
        <v>253785</v>
      </c>
      <c r="E19" s="94">
        <v>34450</v>
      </c>
      <c r="F19" s="95">
        <v>0.1357448233741159</v>
      </c>
    </row>
    <row r="20" spans="1:6" ht="12.75">
      <c r="A20" s="33" t="s">
        <v>76</v>
      </c>
      <c r="B20" s="46">
        <v>91310</v>
      </c>
      <c r="C20" s="91">
        <v>0.004590063606046102</v>
      </c>
      <c r="D20" s="46">
        <v>44410</v>
      </c>
      <c r="E20" s="94">
        <v>46900</v>
      </c>
      <c r="F20" s="95">
        <v>1.0560684530511146</v>
      </c>
    </row>
    <row r="21" spans="1:6" ht="12.75">
      <c r="A21" s="33" t="s">
        <v>77</v>
      </c>
      <c r="B21" s="47">
        <v>18000</v>
      </c>
      <c r="C21" s="91">
        <v>0.0009048422397199632</v>
      </c>
      <c r="D21" s="47">
        <v>18000</v>
      </c>
      <c r="E21" s="94">
        <v>0</v>
      </c>
      <c r="F21" s="95">
        <v>0</v>
      </c>
    </row>
    <row r="22" spans="1:6" ht="12.75">
      <c r="A22" s="33" t="s">
        <v>78</v>
      </c>
      <c r="B22" s="46">
        <v>3100</v>
      </c>
      <c r="C22" s="91">
        <v>0.00015583394128510476</v>
      </c>
      <c r="D22" s="46">
        <v>2775</v>
      </c>
      <c r="E22" s="94">
        <v>325</v>
      </c>
      <c r="F22" s="95">
        <v>0.11711711711711711</v>
      </c>
    </row>
    <row r="23" spans="1:6" ht="12.75">
      <c r="A23" s="33" t="s">
        <v>79</v>
      </c>
      <c r="B23" s="46">
        <v>37284</v>
      </c>
      <c r="C23" s="91">
        <v>0.0018742298925399504</v>
      </c>
      <c r="D23" s="46">
        <v>32456.5</v>
      </c>
      <c r="E23" s="94">
        <v>4827.5</v>
      </c>
      <c r="F23" s="95">
        <v>0.14873754101643738</v>
      </c>
    </row>
    <row r="24" spans="1:6" ht="12.75">
      <c r="A24" s="33" t="s">
        <v>80</v>
      </c>
      <c r="B24" s="47">
        <v>119533</v>
      </c>
      <c r="C24" s="91">
        <v>0.006008805968913686</v>
      </c>
      <c r="D24" s="47">
        <v>82743</v>
      </c>
      <c r="E24" s="94">
        <v>36790</v>
      </c>
      <c r="F24" s="95">
        <v>0.44462975720000486</v>
      </c>
    </row>
    <row r="25" spans="1:6" ht="12.75">
      <c r="A25" s="33" t="s">
        <v>81</v>
      </c>
      <c r="B25" s="47">
        <v>36000</v>
      </c>
      <c r="C25" s="91">
        <v>0.0018096844794399263</v>
      </c>
      <c r="D25" s="47">
        <v>0</v>
      </c>
      <c r="E25" s="94">
        <v>36000</v>
      </c>
      <c r="F25" s="95"/>
    </row>
    <row r="26" spans="1:6" ht="12.75">
      <c r="A26" s="33" t="s">
        <v>82</v>
      </c>
      <c r="B26" s="46">
        <v>0</v>
      </c>
      <c r="C26" s="91">
        <v>0</v>
      </c>
      <c r="D26" s="46">
        <v>0</v>
      </c>
      <c r="E26" s="94">
        <v>0</v>
      </c>
      <c r="F26" s="95"/>
    </row>
    <row r="27" spans="1:6" ht="12.75">
      <c r="A27" s="33" t="s">
        <v>83</v>
      </c>
      <c r="B27" s="46">
        <v>0</v>
      </c>
      <c r="C27" s="91">
        <v>0</v>
      </c>
      <c r="D27" s="46">
        <v>0</v>
      </c>
      <c r="E27" s="94">
        <v>0</v>
      </c>
      <c r="F27" s="95"/>
    </row>
    <row r="28" spans="1:6" ht="12.75">
      <c r="A28" s="33" t="s">
        <v>84</v>
      </c>
      <c r="B28" s="46">
        <v>0</v>
      </c>
      <c r="C28" s="91">
        <v>0</v>
      </c>
      <c r="D28" s="46">
        <v>0</v>
      </c>
      <c r="E28" s="94">
        <v>0</v>
      </c>
      <c r="F28" s="95"/>
    </row>
    <row r="29" spans="1:6" ht="12.75">
      <c r="A29" s="33" t="s">
        <v>85</v>
      </c>
      <c r="B29" s="46">
        <v>108500</v>
      </c>
      <c r="C29" s="91">
        <v>0.005454187944978667</v>
      </c>
      <c r="D29" s="46">
        <v>108500</v>
      </c>
      <c r="E29" s="94">
        <v>0</v>
      </c>
      <c r="F29" s="95">
        <v>0</v>
      </c>
    </row>
    <row r="30" spans="1:6" ht="12.75">
      <c r="A30" s="33" t="s">
        <v>86</v>
      </c>
      <c r="B30" s="46">
        <v>5590.9</v>
      </c>
      <c r="C30" s="91">
        <v>0.0002810490265583523</v>
      </c>
      <c r="D30" s="46">
        <v>5590.9</v>
      </c>
      <c r="E30" s="94">
        <v>0</v>
      </c>
      <c r="F30" s="95">
        <v>0</v>
      </c>
    </row>
    <row r="31" spans="1:6" ht="12.75">
      <c r="A31" s="33" t="s">
        <v>87</v>
      </c>
      <c r="B31" s="46">
        <v>105833</v>
      </c>
      <c r="C31" s="91">
        <v>0.005320120486460159</v>
      </c>
      <c r="D31" s="46">
        <v>90865</v>
      </c>
      <c r="E31" s="94">
        <v>14968</v>
      </c>
      <c r="F31" s="95">
        <v>0.16472789302811863</v>
      </c>
    </row>
    <row r="32" spans="1:6" s="2" customFormat="1" ht="12.75">
      <c r="A32" s="97" t="s">
        <v>88</v>
      </c>
      <c r="B32" s="96">
        <v>75315.06</v>
      </c>
      <c r="C32" s="91">
        <v>0.0037860137541690787</v>
      </c>
      <c r="D32" s="96">
        <v>75455.21</v>
      </c>
      <c r="E32" s="96">
        <v>-140.14999999999353</v>
      </c>
      <c r="F32" s="93">
        <v>-0.0018573932800663273</v>
      </c>
    </row>
    <row r="33" spans="1:6" ht="12.75">
      <c r="A33" s="33" t="s">
        <v>89</v>
      </c>
      <c r="B33" s="46">
        <v>-10640.6</v>
      </c>
      <c r="C33" s="91">
        <v>-0.0005348924631091244</v>
      </c>
      <c r="D33" s="46">
        <v>-10462.13</v>
      </c>
      <c r="E33" s="94">
        <v>-178.46999999999935</v>
      </c>
      <c r="F33" s="95">
        <v>0.01705866778562294</v>
      </c>
    </row>
    <row r="34" spans="1:6" ht="12.75">
      <c r="A34" s="33" t="s">
        <v>90</v>
      </c>
      <c r="B34" s="47">
        <v>85794.96</v>
      </c>
      <c r="C34" s="91">
        <v>0.004312827986838037</v>
      </c>
      <c r="D34" s="47">
        <v>85779.11</v>
      </c>
      <c r="E34" s="94">
        <v>15.85000000000582</v>
      </c>
      <c r="F34" s="95">
        <v>0.00018477692295951567</v>
      </c>
    </row>
    <row r="35" spans="1:6" ht="12.75">
      <c r="A35" s="33" t="s">
        <v>91</v>
      </c>
      <c r="B35" s="46">
        <v>160.7</v>
      </c>
      <c r="C35" s="91">
        <v>8.07823044016656E-06</v>
      </c>
      <c r="D35" s="46">
        <v>138.23</v>
      </c>
      <c r="E35" s="94">
        <v>22.47</v>
      </c>
      <c r="F35" s="95">
        <v>0.16255516168704334</v>
      </c>
    </row>
    <row r="36" spans="1:6" ht="12.75">
      <c r="A36" s="36" t="s">
        <v>92</v>
      </c>
      <c r="B36" s="96">
        <v>2203.56</v>
      </c>
      <c r="C36" s="91">
        <v>0.00011077078698651789</v>
      </c>
      <c r="D36" s="96">
        <v>2203.56</v>
      </c>
      <c r="E36" s="92">
        <v>0</v>
      </c>
      <c r="F36" s="93">
        <v>0</v>
      </c>
    </row>
    <row r="37" spans="1:6" ht="12.75">
      <c r="A37" s="52" t="s">
        <v>93</v>
      </c>
      <c r="B37" s="44">
        <v>19892970.52</v>
      </c>
      <c r="C37" s="91">
        <v>1</v>
      </c>
      <c r="D37" s="44">
        <v>17728523.169999998</v>
      </c>
      <c r="E37" s="44">
        <v>2164447.35</v>
      </c>
      <c r="F37" s="93">
        <v>0.12208841815220417</v>
      </c>
    </row>
    <row r="38" spans="1:6" ht="12.75">
      <c r="A38" s="33"/>
      <c r="B38" s="33"/>
      <c r="C38" s="54"/>
      <c r="D38" s="33"/>
      <c r="E38" s="33"/>
      <c r="F38" s="54"/>
    </row>
    <row r="39" spans="1:6" ht="12.75">
      <c r="A39" s="36" t="s">
        <v>94</v>
      </c>
      <c r="B39" s="33"/>
      <c r="C39" s="54"/>
      <c r="D39" s="33"/>
      <c r="E39" s="33"/>
      <c r="F39" s="54"/>
    </row>
    <row r="40" spans="1:6" ht="12.75">
      <c r="A40" s="33"/>
      <c r="B40" s="33"/>
      <c r="C40" s="54"/>
      <c r="D40" s="33"/>
      <c r="E40" s="33"/>
      <c r="F40" s="54"/>
    </row>
    <row r="41" spans="1:6" ht="12.75">
      <c r="A41" s="33" t="s">
        <v>95</v>
      </c>
      <c r="B41" s="98">
        <v>9898079.77</v>
      </c>
      <c r="C41" s="99">
        <v>0.4975667037785365</v>
      </c>
      <c r="D41" s="98">
        <v>8246398.459999999</v>
      </c>
      <c r="E41" s="94">
        <v>1651681.31</v>
      </c>
      <c r="F41" s="95">
        <v>0.20029123234969182</v>
      </c>
    </row>
    <row r="42" spans="1:6" ht="12.75">
      <c r="A42" s="100" t="s">
        <v>96</v>
      </c>
      <c r="B42" s="39">
        <v>738951.92</v>
      </c>
      <c r="C42" s="99">
        <v>0.037146383907675946</v>
      </c>
      <c r="D42" s="39">
        <v>590214.12</v>
      </c>
      <c r="E42" s="94">
        <v>148737.8</v>
      </c>
      <c r="F42" s="95">
        <v>0.252006509095377</v>
      </c>
    </row>
    <row r="43" spans="1:6" ht="12.75">
      <c r="A43" s="33" t="s">
        <v>97</v>
      </c>
      <c r="B43" s="98">
        <v>2871785.34</v>
      </c>
      <c r="C43" s="99">
        <v>0.1443618155022531</v>
      </c>
      <c r="D43" s="98">
        <v>2436190.62</v>
      </c>
      <c r="E43" s="94">
        <v>435594.72</v>
      </c>
      <c r="F43" s="95">
        <v>0.1788015750590156</v>
      </c>
    </row>
    <row r="44" spans="1:6" ht="12.75">
      <c r="A44" s="33" t="s">
        <v>98</v>
      </c>
      <c r="B44" s="39"/>
      <c r="C44" s="99"/>
      <c r="D44" s="39">
        <v>0</v>
      </c>
      <c r="E44" s="94">
        <v>0</v>
      </c>
      <c r="F44" s="95"/>
    </row>
    <row r="45" spans="1:6" ht="12.75">
      <c r="A45" s="33" t="s">
        <v>99</v>
      </c>
      <c r="B45" s="98">
        <v>0</v>
      </c>
      <c r="C45" s="99"/>
      <c r="D45" s="98">
        <v>0</v>
      </c>
      <c r="E45" s="94">
        <v>0</v>
      </c>
      <c r="F45" s="95"/>
    </row>
    <row r="46" spans="1:6" ht="12.75">
      <c r="A46" s="33" t="s">
        <v>100</v>
      </c>
      <c r="B46" s="39"/>
      <c r="C46" s="99"/>
      <c r="D46" s="42"/>
      <c r="E46" s="94"/>
      <c r="F46" s="95"/>
    </row>
    <row r="47" spans="1:6" ht="12.75">
      <c r="A47" s="33" t="s">
        <v>89</v>
      </c>
      <c r="B47" s="39"/>
      <c r="C47" s="99"/>
      <c r="D47" s="42"/>
      <c r="E47" s="94"/>
      <c r="F47" s="95"/>
    </row>
    <row r="48" spans="1:6" ht="12.75">
      <c r="A48" s="33" t="s">
        <v>90</v>
      </c>
      <c r="B48" s="39"/>
      <c r="C48" s="99"/>
      <c r="D48" s="42"/>
      <c r="E48" s="94">
        <v>0</v>
      </c>
      <c r="F48" s="95"/>
    </row>
    <row r="49" spans="1:6" ht="12.75">
      <c r="A49" s="33" t="s">
        <v>101</v>
      </c>
      <c r="B49" s="39">
        <v>304967.39</v>
      </c>
      <c r="C49" s="99">
        <v>0.015330409789397306</v>
      </c>
      <c r="D49" s="39">
        <v>267120</v>
      </c>
      <c r="E49" s="94">
        <v>37847.39</v>
      </c>
      <c r="F49" s="95">
        <v>0.1416868448637317</v>
      </c>
    </row>
    <row r="50" spans="1:6" ht="12.75">
      <c r="A50" s="52" t="s">
        <v>93</v>
      </c>
      <c r="B50" s="37">
        <v>13813784.42</v>
      </c>
      <c r="C50" s="38">
        <v>0.6944053129778629</v>
      </c>
      <c r="D50" s="37">
        <v>11539923.2</v>
      </c>
      <c r="E50" s="37">
        <v>2273861.22</v>
      </c>
      <c r="F50" s="93">
        <v>0.19704301151674916</v>
      </c>
    </row>
    <row r="51" spans="1:6" ht="12.75">
      <c r="A51" s="33"/>
      <c r="B51" s="39"/>
      <c r="C51" s="48"/>
      <c r="D51" s="39"/>
      <c r="E51" s="33"/>
      <c r="F51" s="54"/>
    </row>
    <row r="52" spans="1:6" s="2" customFormat="1" ht="12.75">
      <c r="A52" s="36" t="s">
        <v>102</v>
      </c>
      <c r="B52" s="37">
        <v>6079186.1</v>
      </c>
      <c r="C52" s="38">
        <v>0.3055946870221371</v>
      </c>
      <c r="D52" s="37">
        <v>6188599.969999999</v>
      </c>
      <c r="E52" s="37">
        <v>-109413.87000000058</v>
      </c>
      <c r="F52" s="93">
        <v>-0.017679906688168212</v>
      </c>
    </row>
    <row r="53" spans="1:6" ht="12.75">
      <c r="A53" s="101"/>
      <c r="B53" s="39"/>
      <c r="C53" s="48"/>
      <c r="D53" s="33"/>
      <c r="E53" s="33"/>
      <c r="F53" s="54"/>
    </row>
    <row r="54" spans="1:6" ht="12.75">
      <c r="A54" s="102" t="s">
        <v>103</v>
      </c>
      <c r="B54" s="61">
        <v>6079186.1</v>
      </c>
      <c r="C54" s="62">
        <v>0.3055946870221371</v>
      </c>
      <c r="D54" s="61">
        <v>6188599.969999999</v>
      </c>
      <c r="E54" s="61">
        <v>-109413.87000000058</v>
      </c>
      <c r="F54" s="103">
        <v>-0.017679906688168212</v>
      </c>
    </row>
    <row r="55" spans="1:6" ht="12.75">
      <c r="A55" s="104"/>
      <c r="B55" s="105"/>
      <c r="C55" s="106"/>
      <c r="D55" s="105"/>
      <c r="E55" s="105"/>
      <c r="F55" s="107"/>
    </row>
    <row r="56" ht="12.75">
      <c r="C56" s="72"/>
    </row>
    <row r="57" spans="3:4" ht="12.75">
      <c r="C57" s="72"/>
      <c r="D57" t="s">
        <v>104</v>
      </c>
    </row>
    <row r="58" ht="12.75">
      <c r="C58" s="72"/>
    </row>
    <row r="59" ht="12.75">
      <c r="C59" s="72"/>
    </row>
    <row r="60" spans="2:3" ht="12.75">
      <c r="B60" s="66"/>
      <c r="C60" s="72"/>
    </row>
    <row r="61" spans="2:3" ht="12.75">
      <c r="B61" s="66"/>
      <c r="C61" s="72"/>
    </row>
    <row r="63" spans="1:4" ht="12.75">
      <c r="A63" s="69" t="s">
        <v>56</v>
      </c>
      <c r="D63" s="69" t="s">
        <v>105</v>
      </c>
    </row>
    <row r="64" spans="1:3" ht="12.75">
      <c r="A64" s="71" t="s">
        <v>58</v>
      </c>
      <c r="C64" s="2" t="s">
        <v>59</v>
      </c>
    </row>
    <row r="65" spans="1:3" ht="12.75">
      <c r="A65" s="69" t="s">
        <v>60</v>
      </c>
      <c r="C65" s="59" t="s">
        <v>61</v>
      </c>
    </row>
  </sheetData>
  <mergeCells count="1">
    <mergeCell ref="D6:F6"/>
  </mergeCells>
  <printOptions/>
  <pageMargins left="0.75" right="0.75" top="1" bottom="1" header="0" footer="0"/>
  <pageSetup orientation="portrait" paperSize="9"/>
  <drawing r:id="rId3"/>
  <legacyDrawing r:id="rId2"/>
  <oleObjects>
    <oleObject progId="PBrush" shapeId="8130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0">
      <selection activeCell="B35" sqref="B35"/>
    </sheetView>
  </sheetViews>
  <sheetFormatPr defaultColWidth="11.421875" defaultRowHeight="12.75"/>
  <cols>
    <col min="1" max="1" width="54.140625" style="0" customWidth="1"/>
    <col min="2" max="3" width="13.7109375" style="0" customWidth="1"/>
    <col min="4" max="4" width="14.140625" style="0" customWidth="1"/>
    <col min="5" max="5" width="10.8515625" style="69" customWidth="1"/>
  </cols>
  <sheetData>
    <row r="1" ht="12.75">
      <c r="D1" s="2" t="s">
        <v>106</v>
      </c>
    </row>
    <row r="2" ht="18">
      <c r="B2" s="3"/>
    </row>
    <row r="3" spans="2:4" ht="14.25" customHeight="1">
      <c r="B3" s="3" t="s">
        <v>107</v>
      </c>
      <c r="D3" s="5"/>
    </row>
    <row r="4" spans="2:5" ht="20.25" customHeight="1">
      <c r="B4" s="108"/>
      <c r="C4" s="8" t="s">
        <v>3</v>
      </c>
      <c r="D4" s="9"/>
      <c r="E4" s="10"/>
    </row>
    <row r="5" spans="3:5" ht="12.75">
      <c r="C5" s="79">
        <v>30</v>
      </c>
      <c r="D5" s="79" t="s">
        <v>4</v>
      </c>
      <c r="E5" s="79">
        <v>2006</v>
      </c>
    </row>
    <row r="6" spans="1:2" ht="15">
      <c r="A6" s="2" t="s">
        <v>108</v>
      </c>
      <c r="B6" s="109"/>
    </row>
    <row r="7" spans="1:5" ht="20.25">
      <c r="A7" s="13" t="s">
        <v>65</v>
      </c>
      <c r="B7" s="6"/>
      <c r="E7" s="6"/>
    </row>
    <row r="9" spans="1:5" ht="12.75">
      <c r="A9" s="15"/>
      <c r="B9" s="81" t="s">
        <v>109</v>
      </c>
      <c r="C9" s="85"/>
      <c r="D9" s="84" t="s">
        <v>67</v>
      </c>
      <c r="E9" s="110"/>
    </row>
    <row r="10" spans="1:5" ht="15.75">
      <c r="A10" s="86" t="s">
        <v>8</v>
      </c>
      <c r="B10" s="111" t="s">
        <v>110</v>
      </c>
      <c r="C10" s="89" t="s">
        <v>10</v>
      </c>
      <c r="D10" s="15"/>
      <c r="E10" s="112"/>
    </row>
    <row r="11" spans="1:5" ht="12.75">
      <c r="A11" s="88"/>
      <c r="B11" s="89" t="s">
        <v>14</v>
      </c>
      <c r="C11" s="19" t="s">
        <v>14</v>
      </c>
      <c r="D11" s="29" t="s">
        <v>14</v>
      </c>
      <c r="E11" s="113" t="s">
        <v>12</v>
      </c>
    </row>
    <row r="12" spans="1:5" ht="12.75">
      <c r="A12" s="32" t="s">
        <v>111</v>
      </c>
      <c r="B12" s="114"/>
      <c r="C12" s="114"/>
      <c r="D12" s="114"/>
      <c r="E12" s="115"/>
    </row>
    <row r="13" spans="1:5" ht="12.75">
      <c r="A13" s="36"/>
      <c r="B13" s="37"/>
      <c r="C13" s="37"/>
      <c r="D13" s="37"/>
      <c r="E13" s="116"/>
    </row>
    <row r="14" spans="1:5" ht="12.75">
      <c r="A14" s="50" t="s">
        <v>112</v>
      </c>
      <c r="B14" s="45">
        <v>6079186.1</v>
      </c>
      <c r="C14" s="45">
        <f>-1397342-2884.2-5118.33</f>
        <v>-1405344.53</v>
      </c>
      <c r="D14" s="117">
        <f aca="true" t="shared" si="0" ref="D14:D32">B14-C14</f>
        <v>7484530.63</v>
      </c>
      <c r="E14" s="118">
        <f>+D14/C14</f>
        <v>-5.325762096217074</v>
      </c>
    </row>
    <row r="15" spans="1:5" ht="12.75">
      <c r="A15" s="50"/>
      <c r="B15" s="45"/>
      <c r="C15" s="45"/>
      <c r="D15" s="117">
        <f t="shared" si="0"/>
        <v>0</v>
      </c>
      <c r="E15" s="118"/>
    </row>
    <row r="16" spans="1:5" ht="12.75">
      <c r="A16" s="129" t="s">
        <v>120</v>
      </c>
      <c r="B16" s="45"/>
      <c r="C16" s="45"/>
      <c r="D16" s="117">
        <f t="shared" si="0"/>
        <v>0</v>
      </c>
      <c r="E16" s="118"/>
    </row>
    <row r="17" spans="1:5" ht="12.75">
      <c r="A17" s="50" t="s">
        <v>121</v>
      </c>
      <c r="B17" s="45">
        <v>121384.82</v>
      </c>
      <c r="C17" s="45">
        <v>6929.79</v>
      </c>
      <c r="D17" s="117">
        <f t="shared" si="0"/>
        <v>114455.03000000001</v>
      </c>
      <c r="E17" s="118">
        <f>+D17/C17</f>
        <v>16.516377841175565</v>
      </c>
    </row>
    <row r="18" spans="1:5" s="2" customFormat="1" ht="12.75">
      <c r="A18" s="50" t="s">
        <v>122</v>
      </c>
      <c r="B18" s="119">
        <v>-398520.19</v>
      </c>
      <c r="C18" s="50">
        <f>-244298.27+2884.2</f>
        <v>-241414.06999999998</v>
      </c>
      <c r="D18" s="117">
        <f t="shared" si="0"/>
        <v>-157106.12000000002</v>
      </c>
      <c r="E18" s="118"/>
    </row>
    <row r="19" spans="1:5" ht="12.75">
      <c r="A19" s="50" t="s">
        <v>123</v>
      </c>
      <c r="B19" s="45">
        <v>1129443.06</v>
      </c>
      <c r="C19" s="45">
        <v>14443089.71</v>
      </c>
      <c r="D19" s="117">
        <f t="shared" si="0"/>
        <v>-13313646.65</v>
      </c>
      <c r="E19" s="118">
        <f>+D19/C19</f>
        <v>-0.9218004538725529</v>
      </c>
    </row>
    <row r="20" spans="1:5" ht="12.75">
      <c r="A20" s="50" t="s">
        <v>124</v>
      </c>
      <c r="B20" s="45">
        <v>-2405344.53</v>
      </c>
      <c r="C20" s="45"/>
      <c r="D20" s="117">
        <f t="shared" si="0"/>
        <v>-2405344.53</v>
      </c>
      <c r="E20" s="120" t="s">
        <v>130</v>
      </c>
    </row>
    <row r="21" spans="1:5" ht="12.75">
      <c r="A21" s="50" t="s">
        <v>113</v>
      </c>
      <c r="B21" s="45"/>
      <c r="C21" s="45"/>
      <c r="D21" s="117">
        <f t="shared" si="0"/>
        <v>0</v>
      </c>
      <c r="E21" s="118"/>
    </row>
    <row r="22" spans="1:5" ht="12.75">
      <c r="A22" s="129" t="s">
        <v>125</v>
      </c>
      <c r="B22" s="96">
        <f>SUM(B12:B21)</f>
        <v>4526149.26</v>
      </c>
      <c r="C22" s="96">
        <f>SUM(C14:C21)</f>
        <v>12803260.9</v>
      </c>
      <c r="D22" s="44">
        <f t="shared" si="0"/>
        <v>-8277111.640000001</v>
      </c>
      <c r="E22" s="116">
        <f>+D22/C22</f>
        <v>-0.6464846498597869</v>
      </c>
    </row>
    <row r="23" spans="1:5" ht="12.75">
      <c r="A23" s="50"/>
      <c r="B23" s="45"/>
      <c r="C23" s="45"/>
      <c r="D23" s="117">
        <f t="shared" si="0"/>
        <v>0</v>
      </c>
      <c r="E23" s="118"/>
    </row>
    <row r="24" spans="1:5" ht="12.75">
      <c r="A24" s="36" t="s">
        <v>126</v>
      </c>
      <c r="B24" s="121"/>
      <c r="C24" s="121"/>
      <c r="D24" s="117"/>
      <c r="E24" s="118"/>
    </row>
    <row r="25" spans="1:5" s="2" customFormat="1" ht="12.75">
      <c r="A25" s="50" t="s">
        <v>127</v>
      </c>
      <c r="B25" s="121">
        <v>-1129443.06</v>
      </c>
      <c r="C25" s="121">
        <v>-14443089.71</v>
      </c>
      <c r="D25" s="117">
        <f t="shared" si="0"/>
        <v>13313646.65</v>
      </c>
      <c r="E25" s="118">
        <f>+D25/C25</f>
        <v>-0.9218004538725529</v>
      </c>
    </row>
    <row r="26" spans="1:5" ht="12.75">
      <c r="A26" s="50" t="s">
        <v>128</v>
      </c>
      <c r="B26" s="45"/>
      <c r="C26" s="45"/>
      <c r="D26" s="117">
        <f t="shared" si="0"/>
        <v>0</v>
      </c>
      <c r="E26" s="118">
        <v>1</v>
      </c>
    </row>
    <row r="27" spans="1:5" ht="12.75">
      <c r="A27" s="36"/>
      <c r="B27" s="37"/>
      <c r="C27" s="37"/>
      <c r="D27" s="117">
        <f t="shared" si="0"/>
        <v>0</v>
      </c>
      <c r="E27" s="116"/>
    </row>
    <row r="28" spans="1:5" ht="12.75">
      <c r="A28" s="36" t="s">
        <v>114</v>
      </c>
      <c r="B28" s="37">
        <f>SUM(B24:B27)</f>
        <v>-1129443.06</v>
      </c>
      <c r="C28" s="37">
        <f>SUM(C24:C27)</f>
        <v>-14443089.71</v>
      </c>
      <c r="D28" s="44">
        <f t="shared" si="0"/>
        <v>13313646.65</v>
      </c>
      <c r="E28" s="116">
        <f>+D28/C28</f>
        <v>-0.9218004538725529</v>
      </c>
    </row>
    <row r="29" spans="1:5" ht="12.75">
      <c r="A29" s="50"/>
      <c r="B29" s="42"/>
      <c r="C29" s="42"/>
      <c r="D29" s="117">
        <f t="shared" si="0"/>
        <v>0</v>
      </c>
      <c r="E29" s="118"/>
    </row>
    <row r="30" spans="1:5" s="2" customFormat="1" ht="12.75">
      <c r="A30" s="36" t="s">
        <v>115</v>
      </c>
      <c r="B30" s="37">
        <f>+B22-B28</f>
        <v>5655592.32</v>
      </c>
      <c r="C30" s="37">
        <f>C28+C22</f>
        <v>-1639828.8100000005</v>
      </c>
      <c r="D30" s="44">
        <f t="shared" si="0"/>
        <v>7295421.130000001</v>
      </c>
      <c r="E30" s="116">
        <f>+-D30/C30</f>
        <v>4.44889191207709</v>
      </c>
    </row>
    <row r="31" spans="1:5" ht="12.75">
      <c r="A31" s="36"/>
      <c r="B31" s="42"/>
      <c r="C31" s="42"/>
      <c r="D31" s="117">
        <f t="shared" si="0"/>
        <v>0</v>
      </c>
      <c r="E31" s="118"/>
    </row>
    <row r="32" spans="1:5" ht="12.75">
      <c r="A32" s="36" t="s">
        <v>116</v>
      </c>
      <c r="B32" s="37">
        <v>2916154.92</v>
      </c>
      <c r="C32" s="37">
        <v>4555983.73</v>
      </c>
      <c r="D32" s="44">
        <f t="shared" si="0"/>
        <v>-1639828.8100000005</v>
      </c>
      <c r="E32" s="116">
        <f>+-D32/C32</f>
        <v>0.35992859219451173</v>
      </c>
    </row>
    <row r="33" spans="1:5" ht="12.75">
      <c r="A33" s="36" t="s">
        <v>129</v>
      </c>
      <c r="B33" s="37"/>
      <c r="D33" s="37"/>
      <c r="E33" s="116"/>
    </row>
    <row r="34" spans="1:5" ht="12.75">
      <c r="A34" s="36"/>
      <c r="B34" s="37"/>
      <c r="C34" s="37"/>
      <c r="D34" s="37"/>
      <c r="E34" s="116"/>
    </row>
    <row r="35" spans="1:5" ht="12.75">
      <c r="A35" s="36" t="s">
        <v>117</v>
      </c>
      <c r="B35" s="37">
        <f>SUM(+B30)+B32</f>
        <v>8571747.24</v>
      </c>
      <c r="C35" s="37">
        <f>+C32+C30</f>
        <v>2916154.92</v>
      </c>
      <c r="D35" s="44">
        <f>B35-C35</f>
        <v>5655592.32</v>
      </c>
      <c r="E35" s="118">
        <f>+D35/C35</f>
        <v>1.9394005034547344</v>
      </c>
    </row>
    <row r="36" spans="1:5" s="2" customFormat="1" ht="12.75">
      <c r="A36" s="122"/>
      <c r="B36" s="123"/>
      <c r="C36" s="123"/>
      <c r="D36" s="123"/>
      <c r="E36" s="124"/>
    </row>
    <row r="37" spans="1:5" s="2" customFormat="1" ht="12.75">
      <c r="A37" s="125" t="s">
        <v>118</v>
      </c>
      <c r="B37" s="126"/>
      <c r="C37" s="126"/>
      <c r="D37" s="126"/>
      <c r="E37" s="127"/>
    </row>
    <row r="38" spans="2:3" ht="12.75">
      <c r="B38" s="55">
        <f>8473935.84+1500-B35</f>
        <v>-96311.40000000037</v>
      </c>
      <c r="C38" s="59"/>
    </row>
    <row r="39" spans="2:3" ht="12.75">
      <c r="B39" s="55"/>
      <c r="C39" s="59"/>
    </row>
    <row r="40" spans="2:3" ht="12.75">
      <c r="B40" s="55"/>
      <c r="C40" s="59"/>
    </row>
    <row r="41" ht="12.75">
      <c r="B41" s="59"/>
    </row>
    <row r="42" spans="1:2" ht="12.75">
      <c r="A42" s="128" t="s">
        <v>56</v>
      </c>
      <c r="B42" t="s">
        <v>119</v>
      </c>
    </row>
    <row r="43" spans="1:3" ht="12.75">
      <c r="A43" s="71" t="str">
        <f>+'[1]BAL. COMP.'!A227</f>
        <v>C.P. FLAVIO MEDRANO QUINTANA</v>
      </c>
      <c r="C43" s="63" t="str">
        <f>+'[1]BAL. COMP.'!D227</f>
        <v>L.A.E.  CARLOS CONTRERAS MORENO</v>
      </c>
    </row>
    <row r="44" spans="1:3" ht="12.75">
      <c r="A44" s="69" t="str">
        <f>+'[1]BAL. COMP.'!A228</f>
        <v>JEFE DE DEPARTAMENTO DE CONTABILIDAD</v>
      </c>
      <c r="C44" s="59" t="str">
        <f>+'[1]BAL. COMP.'!D228</f>
        <v>ENCARGADO DE DESPACHO DE RECTORIA</v>
      </c>
    </row>
  </sheetData>
  <mergeCells count="1">
    <mergeCell ref="C4:E4"/>
  </mergeCells>
  <printOptions/>
  <pageMargins left="0.7874015748031497" right="0.7874015748031497" top="0.7874015748031497" bottom="0.7874015748031497" header="0" footer="0"/>
  <pageSetup horizontalDpi="600" verticalDpi="600" orientation="landscape" scale="85" r:id="rId11"/>
  <drawing r:id="rId10"/>
  <legacyDrawing r:id="rId9"/>
  <oleObjects>
    <oleObject progId="PBrush" shapeId="841613" r:id="rId1"/>
    <oleObject progId="PBrush" shapeId="841614" r:id="rId2"/>
    <oleObject progId="PBrush" shapeId="841615" r:id="rId3"/>
    <oleObject progId="PBrush" shapeId="841616" r:id="rId4"/>
    <oleObject progId="PBrush" shapeId="841617" r:id="rId5"/>
    <oleObject progId="PBrush" shapeId="841618" r:id="rId6"/>
    <oleObject progId="PBrush" shapeId="841619" r:id="rId7"/>
    <oleObject progId="PBrush" shapeId="841620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Flavio</cp:lastModifiedBy>
  <cp:lastPrinted>2006-07-30T00:47:59Z</cp:lastPrinted>
  <dcterms:created xsi:type="dcterms:W3CDTF">2006-07-29T23:08:33Z</dcterms:created>
  <dcterms:modified xsi:type="dcterms:W3CDTF">2006-07-30T00:59:28Z</dcterms:modified>
  <cp:category/>
  <cp:version/>
  <cp:contentType/>
  <cp:contentStatus/>
</cp:coreProperties>
</file>