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wmf" ContentType="image/x-wmf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mbeddings/oleObject2.bin" ContentType="application/vnd.openxmlformats-officedocument.oleObject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embeddings/oleObject39.bin" ContentType="application/vnd.openxmlformats-officedocument.oleObject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worksheets/sheet14.xml" ContentType="application/vnd.openxmlformats-officedocument.spreadsheetml.worksheet+xml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  <Override PartName="/xl/embeddings/oleObject40.bin" ContentType="application/vnd.openxmlformats-officedocument.oleObject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mbeddings/oleObject3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 tabRatio="599" firstSheet="1" activeTab="1"/>
  </bookViews>
  <sheets>
    <sheet name="Resumen" sheetId="19" state="hidden" r:id="rId1"/>
    <sheet name="proyecto 1" sheetId="8" r:id="rId2"/>
    <sheet name="proyecto 1 Metas" sheetId="21" r:id="rId3"/>
    <sheet name="proyecto 2" sheetId="9" r:id="rId4"/>
    <sheet name="proyecto 2 Metas" sheetId="22" r:id="rId5"/>
    <sheet name="proyecto  3" sheetId="10" r:id="rId6"/>
    <sheet name="proyecto  3 Metas" sheetId="23" r:id="rId7"/>
    <sheet name="proyecto 4" sheetId="11" r:id="rId8"/>
    <sheet name="proyecto 4 Metas" sheetId="24" r:id="rId9"/>
    <sheet name="proyecto 5" sheetId="12" r:id="rId10"/>
    <sheet name="proyecto 5 Metas" sheetId="25" r:id="rId11"/>
    <sheet name="proyecto 6" sheetId="13" r:id="rId12"/>
    <sheet name="proyecto 6 Metas" sheetId="26" r:id="rId13"/>
    <sheet name="proyecto 7" sheetId="14" r:id="rId14"/>
    <sheet name="proyecto 7 Metas" sheetId="27" r:id="rId15"/>
    <sheet name="proyecto 8" sheetId="15" r:id="rId16"/>
    <sheet name="proyecto 8 Metas" sheetId="28" r:id="rId17"/>
    <sheet name="proyecto 9" sheetId="16" r:id="rId18"/>
    <sheet name="proyecto 9 Metas" sheetId="29" r:id="rId19"/>
    <sheet name="proyecto 10" sheetId="18" r:id="rId20"/>
  </sheets>
  <definedNames>
    <definedName name="_xlnm.Print_Area" localSheetId="5">'proyecto  3'!$A$1:$H$21</definedName>
    <definedName name="_xlnm.Print_Area" localSheetId="6">'proyecto  3 Metas'!$A$1:$Z$22</definedName>
    <definedName name="_xlnm.Print_Area" localSheetId="1">'proyecto 1'!$A$1:$I$41</definedName>
    <definedName name="_xlnm.Print_Area" localSheetId="2">'proyecto 1 Metas'!$A$1:$Z$45</definedName>
    <definedName name="_xlnm.Print_Area" localSheetId="19">'proyecto 10'!$B$1:$I$35</definedName>
    <definedName name="_xlnm.Print_Area" localSheetId="3">'proyecto 2'!$A$1:$H$25</definedName>
    <definedName name="_xlnm.Print_Area" localSheetId="4">'proyecto 2 Metas'!$A$1:$Z$24</definedName>
    <definedName name="_xlnm.Print_Area" localSheetId="7">'proyecto 4'!$A$1:$H$16</definedName>
    <definedName name="_xlnm.Print_Area" localSheetId="8">'proyecto 4 Metas'!$A$1:$Z$16</definedName>
    <definedName name="_xlnm.Print_Area" localSheetId="9">'proyecto 5'!$A$1:$H$23</definedName>
    <definedName name="_xlnm.Print_Area" localSheetId="10">'proyecto 5 Metas'!$A$1:$Z$25</definedName>
    <definedName name="_xlnm.Print_Area" localSheetId="13">'proyecto 7'!$A$1:$H$18</definedName>
    <definedName name="_xlnm.Print_Area" localSheetId="14">'proyecto 7 Metas'!$A$1:$Z$24</definedName>
    <definedName name="_xlnm.Print_Area" localSheetId="17">'proyecto 9'!$A$1:$H$16</definedName>
    <definedName name="_xlnm.Print_Area" localSheetId="18">'proyecto 9 Metas'!$A$1:$Z$16</definedName>
    <definedName name="_xlnm.Print_Titles" localSheetId="1">'proyecto 1'!$1:$9</definedName>
    <definedName name="_xlnm.Print_Titles" localSheetId="2">'proyecto 1 Metas'!$1:$9</definedName>
  </definedNames>
  <calcPr calcId="124519"/>
</workbook>
</file>

<file path=xl/calcChain.xml><?xml version="1.0" encoding="utf-8"?>
<calcChain xmlns="http://schemas.openxmlformats.org/spreadsheetml/2006/main">
  <c r="Y16" i="29"/>
  <c r="X16"/>
  <c r="W16"/>
  <c r="Z16" s="1"/>
  <c r="U16"/>
  <c r="T16"/>
  <c r="S16"/>
  <c r="Q16"/>
  <c r="P16"/>
  <c r="O16"/>
  <c r="R16" s="1"/>
  <c r="M16"/>
  <c r="L16"/>
  <c r="K16"/>
  <c r="N16" s="1"/>
  <c r="Z14"/>
  <c r="V14"/>
  <c r="R14"/>
  <c r="N14"/>
  <c r="J14" s="1"/>
  <c r="Z13"/>
  <c r="V13"/>
  <c r="R13"/>
  <c r="N13"/>
  <c r="J13" s="1"/>
  <c r="Y17" i="28"/>
  <c r="X17"/>
  <c r="W17"/>
  <c r="Z17" s="1"/>
  <c r="U17"/>
  <c r="T17"/>
  <c r="S17"/>
  <c r="Q17"/>
  <c r="P17"/>
  <c r="O17"/>
  <c r="R17" s="1"/>
  <c r="M17"/>
  <c r="L17"/>
  <c r="K17"/>
  <c r="N17" s="1"/>
  <c r="Z15"/>
  <c r="V15"/>
  <c r="R15"/>
  <c r="N15"/>
  <c r="J15" s="1"/>
  <c r="Z14"/>
  <c r="V14"/>
  <c r="R14"/>
  <c r="N14"/>
  <c r="J14" s="1"/>
  <c r="Z13"/>
  <c r="V13"/>
  <c r="R13"/>
  <c r="N13"/>
  <c r="J13" s="1"/>
  <c r="Y24" i="27"/>
  <c r="X24"/>
  <c r="W24"/>
  <c r="Z24" s="1"/>
  <c r="U24"/>
  <c r="T24"/>
  <c r="S24"/>
  <c r="Q24"/>
  <c r="P24"/>
  <c r="O24"/>
  <c r="R24" s="1"/>
  <c r="M24"/>
  <c r="L24"/>
  <c r="K24"/>
  <c r="N24" s="1"/>
  <c r="Z22"/>
  <c r="V22"/>
  <c r="R22"/>
  <c r="N22"/>
  <c r="J22" s="1"/>
  <c r="Z21"/>
  <c r="V21"/>
  <c r="R21"/>
  <c r="N21"/>
  <c r="J21" s="1"/>
  <c r="Z20"/>
  <c r="V20"/>
  <c r="R20"/>
  <c r="N20"/>
  <c r="J20" s="1"/>
  <c r="Z19"/>
  <c r="V19"/>
  <c r="R19"/>
  <c r="N19"/>
  <c r="J19" s="1"/>
  <c r="Z18"/>
  <c r="V18"/>
  <c r="R18"/>
  <c r="N18"/>
  <c r="J18" s="1"/>
  <c r="Z17"/>
  <c r="V17"/>
  <c r="R17"/>
  <c r="N17"/>
  <c r="J17" s="1"/>
  <c r="Z16"/>
  <c r="V16"/>
  <c r="R16"/>
  <c r="N16"/>
  <c r="J16" s="1"/>
  <c r="Z15"/>
  <c r="V15"/>
  <c r="R15"/>
  <c r="N15"/>
  <c r="J15" s="1"/>
  <c r="Z14"/>
  <c r="V14"/>
  <c r="R14"/>
  <c r="N14"/>
  <c r="J14" s="1"/>
  <c r="Z13"/>
  <c r="V13"/>
  <c r="R13"/>
  <c r="N13"/>
  <c r="J13" s="1"/>
  <c r="Y25" i="26"/>
  <c r="X25"/>
  <c r="W25"/>
  <c r="Z25" s="1"/>
  <c r="U25"/>
  <c r="T25"/>
  <c r="S25"/>
  <c r="Q25"/>
  <c r="P25"/>
  <c r="O25"/>
  <c r="R25" s="1"/>
  <c r="M25"/>
  <c r="L25"/>
  <c r="K25"/>
  <c r="N25" s="1"/>
  <c r="Z23"/>
  <c r="V23"/>
  <c r="R23"/>
  <c r="N23"/>
  <c r="J23" s="1"/>
  <c r="Z22"/>
  <c r="V22"/>
  <c r="R22"/>
  <c r="N22"/>
  <c r="J22" s="1"/>
  <c r="Z21"/>
  <c r="V21"/>
  <c r="R21"/>
  <c r="N21"/>
  <c r="J21" s="1"/>
  <c r="Z20"/>
  <c r="V20"/>
  <c r="R20"/>
  <c r="N20"/>
  <c r="J20"/>
  <c r="Z19"/>
  <c r="V19"/>
  <c r="R19"/>
  <c r="N19"/>
  <c r="J19" s="1"/>
  <c r="Z18"/>
  <c r="V18"/>
  <c r="R18"/>
  <c r="N18"/>
  <c r="J18" s="1"/>
  <c r="Z17"/>
  <c r="V17"/>
  <c r="R17"/>
  <c r="N17"/>
  <c r="J17" s="1"/>
  <c r="Z16"/>
  <c r="V16"/>
  <c r="R16"/>
  <c r="N16"/>
  <c r="Z15"/>
  <c r="V15"/>
  <c r="R15"/>
  <c r="N15"/>
  <c r="J15"/>
  <c r="Z14"/>
  <c r="V14"/>
  <c r="R14"/>
  <c r="N14"/>
  <c r="J14" s="1"/>
  <c r="Z13"/>
  <c r="V13"/>
  <c r="R13"/>
  <c r="N13"/>
  <c r="J13" s="1"/>
  <c r="Y25" i="25"/>
  <c r="X25"/>
  <c r="W25"/>
  <c r="Z25" s="1"/>
  <c r="U25"/>
  <c r="T25"/>
  <c r="S25"/>
  <c r="Q25"/>
  <c r="P25"/>
  <c r="O25"/>
  <c r="R25" s="1"/>
  <c r="M25"/>
  <c r="L25"/>
  <c r="K25"/>
  <c r="N25" s="1"/>
  <c r="Z23"/>
  <c r="V23"/>
  <c r="R23"/>
  <c r="N23"/>
  <c r="J23" s="1"/>
  <c r="Z22"/>
  <c r="V22"/>
  <c r="R22"/>
  <c r="N22"/>
  <c r="J22" s="1"/>
  <c r="Z21"/>
  <c r="V21"/>
  <c r="R21"/>
  <c r="N21"/>
  <c r="J21" s="1"/>
  <c r="Z20"/>
  <c r="V20"/>
  <c r="R20"/>
  <c r="N20"/>
  <c r="Z19"/>
  <c r="V19"/>
  <c r="R19"/>
  <c r="N19"/>
  <c r="J19" s="1"/>
  <c r="Z18"/>
  <c r="V18"/>
  <c r="R18"/>
  <c r="N18"/>
  <c r="J18" s="1"/>
  <c r="Z17"/>
  <c r="V17"/>
  <c r="R17"/>
  <c r="N17"/>
  <c r="J17" s="1"/>
  <c r="Z16"/>
  <c r="V16"/>
  <c r="R16"/>
  <c r="N16"/>
  <c r="J16" s="1"/>
  <c r="Z15"/>
  <c r="V15"/>
  <c r="R15"/>
  <c r="N15"/>
  <c r="J15" s="1"/>
  <c r="Z14"/>
  <c r="V14"/>
  <c r="R14"/>
  <c r="N14"/>
  <c r="J14" s="1"/>
  <c r="Z13"/>
  <c r="V13"/>
  <c r="R13"/>
  <c r="N13"/>
  <c r="J13" s="1"/>
  <c r="Y16" i="24"/>
  <c r="X16"/>
  <c r="W16"/>
  <c r="Z16" s="1"/>
  <c r="U16"/>
  <c r="T16"/>
  <c r="S16"/>
  <c r="Q16"/>
  <c r="P16"/>
  <c r="O16"/>
  <c r="R16" s="1"/>
  <c r="M16"/>
  <c r="L16"/>
  <c r="K16"/>
  <c r="N16" s="1"/>
  <c r="Z14"/>
  <c r="V14"/>
  <c r="R14"/>
  <c r="N14"/>
  <c r="J14" s="1"/>
  <c r="Z13"/>
  <c r="V13"/>
  <c r="R13"/>
  <c r="N13"/>
  <c r="Y22" i="23"/>
  <c r="X22"/>
  <c r="W22"/>
  <c r="Z22" s="1"/>
  <c r="U22"/>
  <c r="T22"/>
  <c r="S22"/>
  <c r="Q22"/>
  <c r="P22"/>
  <c r="O22"/>
  <c r="M22"/>
  <c r="L22"/>
  <c r="K22"/>
  <c r="Z20"/>
  <c r="V20"/>
  <c r="R20"/>
  <c r="N20"/>
  <c r="J20"/>
  <c r="Z19"/>
  <c r="V19"/>
  <c r="R19"/>
  <c r="N19"/>
  <c r="J19" s="1"/>
  <c r="Z18"/>
  <c r="V18"/>
  <c r="R18"/>
  <c r="N18"/>
  <c r="J18" s="1"/>
  <c r="Z17"/>
  <c r="V17"/>
  <c r="R17"/>
  <c r="N17"/>
  <c r="Z16"/>
  <c r="V16"/>
  <c r="R16"/>
  <c r="N16"/>
  <c r="J16"/>
  <c r="Z15"/>
  <c r="V15"/>
  <c r="R15"/>
  <c r="N15"/>
  <c r="J15" s="1"/>
  <c r="Z14"/>
  <c r="V14"/>
  <c r="R14"/>
  <c r="N14"/>
  <c r="J14" s="1"/>
  <c r="Z13"/>
  <c r="V13"/>
  <c r="R13"/>
  <c r="N13"/>
  <c r="Y24" i="22"/>
  <c r="X24"/>
  <c r="W24"/>
  <c r="Z24" s="1"/>
  <c r="U24"/>
  <c r="T24"/>
  <c r="S24"/>
  <c r="Q24"/>
  <c r="P24"/>
  <c r="O24"/>
  <c r="M24"/>
  <c r="L24"/>
  <c r="K24"/>
  <c r="N24" s="1"/>
  <c r="Z22"/>
  <c r="V22"/>
  <c r="R22"/>
  <c r="N22"/>
  <c r="J22" s="1"/>
  <c r="Z21"/>
  <c r="V21"/>
  <c r="R21"/>
  <c r="N21"/>
  <c r="Z20"/>
  <c r="V20"/>
  <c r="R20"/>
  <c r="N20"/>
  <c r="J20"/>
  <c r="Z19"/>
  <c r="V19"/>
  <c r="R19"/>
  <c r="N19"/>
  <c r="J19" s="1"/>
  <c r="Z18"/>
  <c r="V18"/>
  <c r="R18"/>
  <c r="N18"/>
  <c r="J18" s="1"/>
  <c r="Z17"/>
  <c r="V17"/>
  <c r="R17"/>
  <c r="N17"/>
  <c r="Z16"/>
  <c r="V16"/>
  <c r="R16"/>
  <c r="N16"/>
  <c r="J16"/>
  <c r="Z15"/>
  <c r="V15"/>
  <c r="R15"/>
  <c r="N15"/>
  <c r="J15" s="1"/>
  <c r="Z14"/>
  <c r="V14"/>
  <c r="R14"/>
  <c r="N14"/>
  <c r="J14" s="1"/>
  <c r="Z13"/>
  <c r="V13"/>
  <c r="R13"/>
  <c r="N13"/>
  <c r="Y45" i="21"/>
  <c r="X45"/>
  <c r="W45"/>
  <c r="Z45" s="1"/>
  <c r="U45"/>
  <c r="T45"/>
  <c r="S45"/>
  <c r="Q45"/>
  <c r="P45"/>
  <c r="O45"/>
  <c r="R45" s="1"/>
  <c r="M45"/>
  <c r="L45"/>
  <c r="K45"/>
  <c r="N45" s="1"/>
  <c r="Z43"/>
  <c r="V43"/>
  <c r="R43"/>
  <c r="N43"/>
  <c r="J43" s="1"/>
  <c r="Z42"/>
  <c r="V42"/>
  <c r="R42"/>
  <c r="N42"/>
  <c r="Z41"/>
  <c r="V41"/>
  <c r="R41"/>
  <c r="N41"/>
  <c r="Z40"/>
  <c r="V40"/>
  <c r="R40"/>
  <c r="N40"/>
  <c r="Z39"/>
  <c r="V39"/>
  <c r="R39"/>
  <c r="N39"/>
  <c r="J39"/>
  <c r="Z38"/>
  <c r="V38"/>
  <c r="R38"/>
  <c r="N38"/>
  <c r="J38" s="1"/>
  <c r="Z37"/>
  <c r="V37"/>
  <c r="R37"/>
  <c r="N37"/>
  <c r="Z36"/>
  <c r="V36"/>
  <c r="R36"/>
  <c r="N36"/>
  <c r="J36" s="1"/>
  <c r="Z35"/>
  <c r="V35"/>
  <c r="R35"/>
  <c r="N35"/>
  <c r="J35" s="1"/>
  <c r="Z34"/>
  <c r="V34"/>
  <c r="R34"/>
  <c r="N34"/>
  <c r="Z33"/>
  <c r="V33"/>
  <c r="R33"/>
  <c r="J33" s="1"/>
  <c r="N33"/>
  <c r="Z32"/>
  <c r="V32"/>
  <c r="R32"/>
  <c r="N32"/>
  <c r="Z31"/>
  <c r="V31"/>
  <c r="R31"/>
  <c r="N31"/>
  <c r="J31"/>
  <c r="Z30"/>
  <c r="V30"/>
  <c r="R30"/>
  <c r="N30"/>
  <c r="J30" s="1"/>
  <c r="Z29"/>
  <c r="V29"/>
  <c r="R29"/>
  <c r="N29"/>
  <c r="Z28"/>
  <c r="V28"/>
  <c r="R28"/>
  <c r="N28"/>
  <c r="J28" s="1"/>
  <c r="Z27"/>
  <c r="V27"/>
  <c r="R27"/>
  <c r="N27"/>
  <c r="J27" s="1"/>
  <c r="Z26"/>
  <c r="V26"/>
  <c r="R26"/>
  <c r="N26"/>
  <c r="Z25"/>
  <c r="V25"/>
  <c r="R25"/>
  <c r="J25" s="1"/>
  <c r="N25"/>
  <c r="Z24"/>
  <c r="V24"/>
  <c r="R24"/>
  <c r="N24"/>
  <c r="Z23"/>
  <c r="V23"/>
  <c r="R23"/>
  <c r="N23"/>
  <c r="J23"/>
  <c r="Z22"/>
  <c r="V22"/>
  <c r="R22"/>
  <c r="N22"/>
  <c r="J22" s="1"/>
  <c r="Z21"/>
  <c r="V21"/>
  <c r="R21"/>
  <c r="N21"/>
  <c r="Z20"/>
  <c r="V20"/>
  <c r="R20"/>
  <c r="N20"/>
  <c r="J20" s="1"/>
  <c r="Z19"/>
  <c r="V19"/>
  <c r="R19"/>
  <c r="N19"/>
  <c r="J19" s="1"/>
  <c r="Z18"/>
  <c r="V18"/>
  <c r="R18"/>
  <c r="N18"/>
  <c r="Z17"/>
  <c r="V17"/>
  <c r="R17"/>
  <c r="J17" s="1"/>
  <c r="N17"/>
  <c r="Z16"/>
  <c r="V16"/>
  <c r="R16"/>
  <c r="N16"/>
  <c r="Z15"/>
  <c r="V15"/>
  <c r="R15"/>
  <c r="N15"/>
  <c r="J15"/>
  <c r="Z14"/>
  <c r="V14"/>
  <c r="R14"/>
  <c r="N14"/>
  <c r="J14" s="1"/>
  <c r="Z13"/>
  <c r="V13"/>
  <c r="R13"/>
  <c r="N13"/>
  <c r="D23" i="9"/>
  <c r="D14" s="1"/>
  <c r="C34" i="18"/>
  <c r="C26"/>
  <c r="V16" i="29" l="1"/>
  <c r="J16" s="1"/>
  <c r="J17" i="28"/>
  <c r="V17"/>
  <c r="J24" i="27"/>
  <c r="V24"/>
  <c r="J16" i="26"/>
  <c r="V25"/>
  <c r="J25"/>
  <c r="J20" i="25"/>
  <c r="V25"/>
  <c r="J25" s="1"/>
  <c r="J13" i="24"/>
  <c r="V16"/>
  <c r="J16" s="1"/>
  <c r="R22" i="23"/>
  <c r="J13"/>
  <c r="J17"/>
  <c r="N22"/>
  <c r="V22"/>
  <c r="J13" i="22"/>
  <c r="J17"/>
  <c r="J21"/>
  <c r="R24"/>
  <c r="J24"/>
  <c r="V24"/>
  <c r="J13" i="21"/>
  <c r="J16"/>
  <c r="J18"/>
  <c r="J21"/>
  <c r="J24"/>
  <c r="J26"/>
  <c r="J29"/>
  <c r="J32"/>
  <c r="J34"/>
  <c r="J37"/>
  <c r="J40"/>
  <c r="J42"/>
  <c r="J41"/>
  <c r="V45"/>
  <c r="J45" s="1"/>
  <c r="I16" i="18"/>
  <c r="A16"/>
  <c r="A17" s="1"/>
  <c r="H15"/>
  <c r="G15"/>
  <c r="F15"/>
  <c r="E15"/>
  <c r="I15" s="1"/>
  <c r="I18" s="1"/>
  <c r="H16" i="16"/>
  <c r="H15"/>
  <c r="G14"/>
  <c r="F14"/>
  <c r="E14"/>
  <c r="D14"/>
  <c r="H14" s="1"/>
  <c r="H17" i="15"/>
  <c r="H15"/>
  <c r="G14"/>
  <c r="F14"/>
  <c r="E14"/>
  <c r="D14"/>
  <c r="H14" s="1"/>
  <c r="H18" i="14"/>
  <c r="H17"/>
  <c r="H16"/>
  <c r="H15"/>
  <c r="G14"/>
  <c r="F14"/>
  <c r="E14"/>
  <c r="D14"/>
  <c r="H14" s="1"/>
  <c r="H17" i="13"/>
  <c r="H16"/>
  <c r="H15"/>
  <c r="G14"/>
  <c r="F14"/>
  <c r="E14"/>
  <c r="D14"/>
  <c r="H14" s="1"/>
  <c r="H22" i="12"/>
  <c r="H21"/>
  <c r="H20"/>
  <c r="H19"/>
  <c r="F18"/>
  <c r="D18"/>
  <c r="H17"/>
  <c r="H16"/>
  <c r="F15"/>
  <c r="H15" s="1"/>
  <c r="G14"/>
  <c r="F14"/>
  <c r="E14"/>
  <c r="D14"/>
  <c r="H14" s="1"/>
  <c r="H16" i="11"/>
  <c r="H15"/>
  <c r="G14"/>
  <c r="F14"/>
  <c r="E14"/>
  <c r="D14"/>
  <c r="H14" s="1"/>
  <c r="H21" i="10"/>
  <c r="H20"/>
  <c r="H19"/>
  <c r="H18"/>
  <c r="H17"/>
  <c r="H16"/>
  <c r="H15"/>
  <c r="G14"/>
  <c r="F14"/>
  <c r="E14"/>
  <c r="D14"/>
  <c r="H14" s="1"/>
  <c r="E24" i="9"/>
  <c r="H24" s="1"/>
  <c r="H23"/>
  <c r="H21"/>
  <c r="H20"/>
  <c r="H22"/>
  <c r="H19"/>
  <c r="H18"/>
  <c r="E17"/>
  <c r="H17" s="1"/>
  <c r="H16"/>
  <c r="H15"/>
  <c r="G14"/>
  <c r="F14"/>
  <c r="E14"/>
  <c r="H41" i="8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D19"/>
  <c r="H19" s="1"/>
  <c r="H18"/>
  <c r="H17"/>
  <c r="H16"/>
  <c r="J22" i="23" l="1"/>
  <c r="H18" i="12"/>
  <c r="H14" i="9"/>
</calcChain>
</file>

<file path=xl/sharedStrings.xml><?xml version="1.0" encoding="utf-8"?>
<sst xmlns="http://schemas.openxmlformats.org/spreadsheetml/2006/main" count="763" uniqueCount="255">
  <si>
    <t>Área responsable</t>
  </si>
  <si>
    <t>Planeación</t>
  </si>
  <si>
    <t>Administrativo</t>
  </si>
  <si>
    <t>Financiero</t>
  </si>
  <si>
    <t>Direcc. Gral.</t>
  </si>
  <si>
    <t>Vinculación</t>
  </si>
  <si>
    <t>OCDA</t>
  </si>
  <si>
    <t>TOTAL</t>
  </si>
  <si>
    <t xml:space="preserve">                                                 </t>
  </si>
  <si>
    <t>01 Desarrollo institucional y gestión administrativa</t>
  </si>
  <si>
    <t>02 Atención a la demanda, cobertura y calidad</t>
  </si>
  <si>
    <t>03 Desarrollo académico</t>
  </si>
  <si>
    <t>05 Fortalecimiento en infraestructura y equipamiento</t>
  </si>
  <si>
    <t>06 Promoción de actividades cívicas, artísticas y deportivas</t>
  </si>
  <si>
    <t>08 Profesionalización del personal de apoyo y asistencia a la educación</t>
  </si>
  <si>
    <t>09 Evaluación educativa e institucional</t>
  </si>
  <si>
    <t>Programa Operativo Anual 2009</t>
  </si>
  <si>
    <t xml:space="preserve">Proyecto: </t>
  </si>
  <si>
    <t>Objetivo:</t>
  </si>
  <si>
    <t>Meta</t>
  </si>
  <si>
    <t>07 Vinculación y gestión con los sectores que integran la sociedad</t>
  </si>
  <si>
    <t>Emprender acciones que coadyuven a la excelencia académica a través de la capacitación, actualización y profesionalización docente, a  fin de contribuir al fortalecimiento del proceso enseñanza-aprendizaje y, en consecuencia, incrementar el rendimiento escolar por medio del desarrollo de nuevas tecnologías didácticas y recursos tecnológicos.</t>
  </si>
  <si>
    <t>Identificar las necesidades del entorno que permitan generar estrategias internas que complementen la formación académica del estudiante y refuercen la pertinencia de carreras impartidas y el perfil del egresado, a fin de resolver la problemática de los sectores.</t>
  </si>
  <si>
    <t>Diseñar e implementar un modelo integral de evaluación institucional que permita emprender acciones que coadyuven a elevar la calidad de los servicios educativos.</t>
  </si>
  <si>
    <t>Actualizar el marco normativo del Colegio</t>
  </si>
  <si>
    <t>Integrar los informes de rendición de cuentas de la gestión institucional</t>
  </si>
  <si>
    <t xml:space="preserve">Incentivar la labor del personal docente a través del programa de promoción docente </t>
  </si>
  <si>
    <t>Participar en concursos de arte y cultura</t>
  </si>
  <si>
    <t>Formar emprendedores e impulsar las empresas estudiantiles</t>
  </si>
  <si>
    <t>Coordinar y supervisar la operatividad del programa de seguimiento de egresados</t>
  </si>
  <si>
    <t>Realizar la vinculación con los sectores social y productivo</t>
  </si>
  <si>
    <t>Operar el programa de capacitación al personal de apoyo y asistencia a la educación</t>
  </si>
  <si>
    <t>Brindar atención a los servicios que presta la institución al personal</t>
  </si>
  <si>
    <t>10 Programa General de Obra 2009</t>
  </si>
  <si>
    <t>Integrar el anteproyecto de inversión y obra para el año 2009</t>
  </si>
  <si>
    <t>Alcanzar el establecimiento de un sistema de planeación estratégica que nos permita ofrecer un servicio educativo de calidad, pertinente y equitativo.
Lograr una administración eficiente y de calidad que coadyuve a lograr los objetivos institucionales.</t>
  </si>
  <si>
    <t>Contar con la infraestructura física necesaria para la apertura de nuevos servicios educativos.</t>
  </si>
  <si>
    <t>Aula didáctica construida y equipada</t>
  </si>
  <si>
    <t>Cant.</t>
  </si>
  <si>
    <t>Laboratorio  construido y equipado</t>
  </si>
  <si>
    <t>Biblioteca construida y equipada</t>
  </si>
  <si>
    <t>Oficinas administrativas construidas y equipadas</t>
  </si>
  <si>
    <t>Taller construido y equipado</t>
  </si>
  <si>
    <t>Total espacios de ampliación</t>
  </si>
  <si>
    <t>Total nuevos servicios</t>
  </si>
  <si>
    <t>* Como nuevos servicios se considera EMSaD Querobabi, Ónavas y Emplame</t>
  </si>
  <si>
    <t>Dirección. Gral.</t>
  </si>
  <si>
    <t>Académica</t>
  </si>
  <si>
    <t>Diagnosticar y establecer estrategias de capacitación, actualización y profesionalización del personal de apoyo y asistencia a la educación mediante el desarrollo de competencias.</t>
  </si>
  <si>
    <t>Realizar la evaluación y el seguimiento del programa operativo anual 2009</t>
  </si>
  <si>
    <t>Descripción de la obra                                                                                                                                                     (Ampliación de Espacios)</t>
  </si>
  <si>
    <t>Anexos (sala audiovisual, bodega, módulo de servicio sanitario, plaza cívica, cancha deportiva, cerco perimetral, etc.)</t>
  </si>
  <si>
    <t>Descripción de la obra                                                                                                                                                     *(Nuevos Servicios )</t>
  </si>
  <si>
    <t>04 Pertinencia de planes y programas</t>
  </si>
  <si>
    <t>09 Evaluación institucional</t>
  </si>
  <si>
    <t>10 Programa general de obra 2009 (rezago en infraestructura)</t>
  </si>
  <si>
    <t>Proyecto</t>
  </si>
  <si>
    <t>Objetivos:</t>
  </si>
  <si>
    <t>Metas</t>
  </si>
  <si>
    <t>Realizar las auditorías directas a planteles y unidades administrativas del Colegio</t>
  </si>
  <si>
    <t>Contar con los planes y programas de estudios pertinentes a fin de coadyuvar a la mejora continua del proceso  de enseñanza-aprendizaje.</t>
  </si>
  <si>
    <t>Reducir el rezago, fortalecer y adecuar la infraestructura física y equipamiento de los planteles</t>
  </si>
  <si>
    <t>Coadyuvar en la formación integral de los estudiantes mediante actividades cívicas, culturales, deportivas y recreativas.</t>
  </si>
  <si>
    <t>Promocionar la realización de actividades cívicas, artísticas y deportivas</t>
  </si>
  <si>
    <t>Coordinar la promoción e imagen institucional, difundiendo las actividades científicas  y tecnológicas de los planteles, la semana del estudiante técnico y la semana de la ciencia</t>
  </si>
  <si>
    <t>Promover entre los alumnos del Colegio los programas de becas de las diversas instancias públicas y privadas</t>
  </si>
  <si>
    <t>Coordinar la capacitación de auxiliares administrativos de los planteles</t>
  </si>
  <si>
    <t>Implementar un sistema integral de información que permita el manejo de la información estadística del Colegio, que facilite la toma de decisiones</t>
  </si>
  <si>
    <t>Proporcionar las necesidades de infraestructura física, mobiliario y equipo en los planteles y EMSaD, para ofrecer un mejor servicio educativo.</t>
  </si>
  <si>
    <t>04 Pertinencia de planes y programas de estudios</t>
  </si>
  <si>
    <t>Líneas de Acción</t>
  </si>
  <si>
    <t>Ene.</t>
  </si>
  <si>
    <t xml:space="preserve">Feb. 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</si>
  <si>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</si>
  <si>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</si>
  <si>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</si>
  <si>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</si>
  <si>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</si>
  <si>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</si>
  <si>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</si>
  <si>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</si>
  <si>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</si>
  <si>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</si>
  <si>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Unidad de Medida</t>
  </si>
  <si>
    <t>1er. Trimeste</t>
  </si>
  <si>
    <t>Total</t>
  </si>
  <si>
    <t>2do. Trimestre</t>
  </si>
  <si>
    <t>3er. Trimestre</t>
  </si>
  <si>
    <t>4to. Trimestre</t>
  </si>
  <si>
    <t>TOTAL ANUAL</t>
  </si>
  <si>
    <t>Supervisar las actividades del proceso de vinculación</t>
  </si>
  <si>
    <t>Asistir a reunión nacional convocada por la Coordinación Nacional</t>
  </si>
  <si>
    <t>Reunión</t>
  </si>
  <si>
    <t>Realizar reuniones de trabajo con los directores de plantel</t>
  </si>
  <si>
    <t>Elaborar y difundir el calendario escolar de ciclo escolar 2009-2010</t>
  </si>
  <si>
    <t xml:space="preserve">Documento </t>
  </si>
  <si>
    <t>Realizar la supervisión al programa de trabajo de los planteles a su cargo</t>
  </si>
  <si>
    <t>Reporte</t>
  </si>
  <si>
    <t>Atención as convocatorias emitidas por la Coordinación Nacional de los CECyTE's por la Dirección Académica</t>
  </si>
  <si>
    <t>Coordinación y supervisión del programa de trabajo con directores de planteles</t>
  </si>
  <si>
    <t xml:space="preserve">Elaboración y distribución del calendario escolar para la operación de los planteles </t>
  </si>
  <si>
    <t>Actualización del marco normativo del Colegio</t>
  </si>
  <si>
    <t xml:space="preserve">Coordinación y supervisión de las funciones de los planteles a cargo de las coordinaciones de zona </t>
  </si>
  <si>
    <t>Coordinación y supervisión de las actividades del proceso de vinculación</t>
  </si>
  <si>
    <t>Coordinación y supervisión de las actividades relacionadas con la rendición de cuentas de la gestión institucional</t>
  </si>
  <si>
    <t>Coordinación y supervisión de las actividades derivadas del proceso de planeación</t>
  </si>
  <si>
    <t>Supervisar las actividades del proceso de planeación</t>
  </si>
  <si>
    <t>Certificación del Sistema de Gestión de Calidad del Colegio, bajo la Norma ISO 9001:2008</t>
  </si>
  <si>
    <t xml:space="preserve">Realizar reuniones de trabajo de la estructura del Sistema de Gestión de Calidad </t>
  </si>
  <si>
    <t>Realizar cursos de capacitación al personal en temas de calidad</t>
  </si>
  <si>
    <t>Curso</t>
  </si>
  <si>
    <t>Obtener el certificado del Sistema de Gestión de Calidad</t>
  </si>
  <si>
    <t>Certificado</t>
  </si>
  <si>
    <t>Integrar y aplicar los planes de corto y mediano plazo</t>
  </si>
  <si>
    <t>Elaboración y supervisión de la aplicación de los planes de corto y mediano plazo</t>
  </si>
  <si>
    <t>Implementación de las reuniones del comité de adquisiciones</t>
  </si>
  <si>
    <t>Atención a los requerimientos de materiales y suministros a través del Programa Anual de adquisiciones</t>
  </si>
  <si>
    <t>Implementación de los procesos de licitación para la adquisición de bienes y servicios</t>
  </si>
  <si>
    <t>Coordinación de la aplicación del proyecto de atención de servicios básicos del Colegio</t>
  </si>
  <si>
    <t>Coordinación de las actividades para la contratación de la póliza de protección de los activos del Colegio, así como el seguro de accidentes y colectivo</t>
  </si>
  <si>
    <t>Coordinación y supervisión de las actividades derivadas del proceso administrativo</t>
  </si>
  <si>
    <t>Coordinación y supervisión de las gestiones judiciales y extrajudiciales en los asuntos laborales del Colegio</t>
  </si>
  <si>
    <t>Supervisión y control del presupuesto de egresos 2009</t>
  </si>
  <si>
    <t>Integración y presentación de los estados financieros e implementar el sistema de contabilidad en su tercera fase</t>
  </si>
  <si>
    <t>Supervisión y control del fondo de previsión durante el año 2009</t>
  </si>
  <si>
    <t>Coordinación de la gestión institucional</t>
  </si>
  <si>
    <t>Implementación y supervisión del programa de trabajo de planteles</t>
  </si>
  <si>
    <t>Coordinación de la actualización del portal de transparencia</t>
  </si>
  <si>
    <t>Recolección y atención a las peticiones ciudadanas interpuestas en los buzones ubicados en planteles y unidades administrativas</t>
  </si>
  <si>
    <t>Realizar las reuniones del comité de adquisiciones</t>
  </si>
  <si>
    <t>Realizar las licitaciones para la adquisición de bienes y servicios</t>
  </si>
  <si>
    <t>Informe</t>
  </si>
  <si>
    <t>Atender los servicios básicos del Colegio</t>
  </si>
  <si>
    <t>Adquirir la póliza de protección de los activos del Colegio, el seguro de accidentes y  seguro colectivo</t>
  </si>
  <si>
    <t>Póliza</t>
  </si>
  <si>
    <t>Atender los gastos menores de la Dirección Administrativa con el fondo fijo de caja</t>
  </si>
  <si>
    <t>Supervisar las gestiones judiciales y extrajudiciales en los asuntos laborales del Colegio</t>
  </si>
  <si>
    <t>Realizar el control del presupuesto de egresos 2009</t>
  </si>
  <si>
    <t>Elaborar los estados financieros del año 2009</t>
  </si>
  <si>
    <t>Implementar la tercera fase del sistema de contabilidad</t>
  </si>
  <si>
    <t>Sistema</t>
  </si>
  <si>
    <t>Supervisar el fondo de previsión durante el año 2009</t>
  </si>
  <si>
    <t>Supervisión y control de la cartera vencida</t>
  </si>
  <si>
    <t>Controlar la recuperación de la cartera vencida</t>
  </si>
  <si>
    <t>Realizar reuniones de control interno</t>
  </si>
  <si>
    <t>Atender reuniones derivadas de la gestión institucional</t>
  </si>
  <si>
    <t>Realizar la actualización del portal de transparencia durante el año 2009</t>
  </si>
  <si>
    <t>Realizar las sesiones de la Junta Directiva durante el año 2009</t>
  </si>
  <si>
    <t>Auditoría</t>
  </si>
  <si>
    <t xml:space="preserve">Atender las peticiones ciudadanas </t>
  </si>
  <si>
    <t>Línea de Acción</t>
  </si>
  <si>
    <t>Coordinación de la evaluación y el seguimiento a la reforma curricular y a la reforma integral de la EMS</t>
  </si>
  <si>
    <t>Coordinación y supervisión de la implementación del programa de orientación educativa</t>
  </si>
  <si>
    <t xml:space="preserve">Operación  del proyecto de estímulo al talento estudiantil en el desarrollo de su quehacer educativo </t>
  </si>
  <si>
    <t>Operación del programa de seguimiento y asesoría académica a planteles</t>
  </si>
  <si>
    <t>Fortalecimiento de la formación del estudiante y mejorar los indicadores académicos a través del programa de asesorías académicas</t>
  </si>
  <si>
    <t>Implementación del servicio de educación media superior en línea</t>
  </si>
  <si>
    <t>Implementación y supervisión del programa institucional de tutorías</t>
  </si>
  <si>
    <t>Coordinación y supervisión del proceso de emisión de certificados de terminación de estudios de la generación 2006-2009</t>
  </si>
  <si>
    <t>Coordinación y supervisión del proceso de titulación de los egresados del Colegio</t>
  </si>
  <si>
    <t>Coordinación y supervisión del proceso de registro y control escolar</t>
  </si>
  <si>
    <t>Realizar la evaluación de la reforma curricular y reforma integral de la EMS</t>
  </si>
  <si>
    <t>Evaluación</t>
  </si>
  <si>
    <t>Realizar el seguimiento de la aplicación del programa de orientación educativa</t>
  </si>
  <si>
    <t>Proceso</t>
  </si>
  <si>
    <t>Realizar la selección de alumnos destacados a través de concursos académicos</t>
  </si>
  <si>
    <t>Supervisar el programa de seguimiento y asesoría académica en planteles</t>
  </si>
  <si>
    <t>Supervisión</t>
  </si>
  <si>
    <t>Realizar el proceso  de asesorías académicas a través del carnet de asesoría</t>
  </si>
  <si>
    <t>Realizar el diseño de cursos en línea</t>
  </si>
  <si>
    <t>Curso diseñado</t>
  </si>
  <si>
    <t>Realizar la supervisión del programa  de tutorías</t>
  </si>
  <si>
    <t>Realizar la emisión de certificados de terminación de estudios de la generación 2006-2009</t>
  </si>
  <si>
    <t>Realizar el proceso de titulación de los egresados del Colegio</t>
  </si>
  <si>
    <t>Realizar y supervisar el registro y control escolar</t>
  </si>
  <si>
    <t>Coordinación del programa de méritos y examen de oposición</t>
  </si>
  <si>
    <t>Coordinación y supervisión del proceso de homologación docente</t>
  </si>
  <si>
    <t>Coordinación del Sistema Automatizado de Evaluación del Aprendizaje (SAEVA) en las asignaturas del componente básico y propedéutico</t>
  </si>
  <si>
    <t>Aplicación de las evaluaciones académicas externas a los estudiantes a través de los exámenes ENLACE e IEEES</t>
  </si>
  <si>
    <t>Operación del programa de estímulos al desempeño docente</t>
  </si>
  <si>
    <t>Implementación del programa de desarrollo y formación de personal docente</t>
  </si>
  <si>
    <t>Publicar convocatoria del programa de méritos y examen de oposición y emitir resultados</t>
  </si>
  <si>
    <t>Publicar convocatoria del programa de promoción docente y emitir resultados del proceso</t>
  </si>
  <si>
    <t>Aplicar el proceso de homologación docente y emitir resultados</t>
  </si>
  <si>
    <t>Realizar la evaluación parcial y de regularización a través del Sistema Automatizado de Evaluación del Aprendizaje (SAEVA)</t>
  </si>
  <si>
    <t>Aplicar las evaluaciones académicas externas (ENLACE e IEEES)</t>
  </si>
  <si>
    <t>Publicar convocatoria del programa de estímulos al desempeño docente, emitir resultados y entrega de estímulos al personal docente</t>
  </si>
  <si>
    <t>Elaborar el programa de desarrollo y formación docente</t>
  </si>
  <si>
    <t>Programa</t>
  </si>
  <si>
    <t xml:space="preserve">Realizar los cursos de actualización y formación docente </t>
  </si>
  <si>
    <t>Coordinación y supervisión del trabajo de las academias</t>
  </si>
  <si>
    <t>Coordinación de las actividades para la elaboración y distribución de materiales didácticos, cuadernos de trabajo y manuales de prácticas</t>
  </si>
  <si>
    <t>Realizar reunión de trabajo para la reestructuración de libros de texto y materiales didácticos</t>
  </si>
  <si>
    <t>Fortalecimiento de las actividades de mejora en los laboratorios de los planteles</t>
  </si>
  <si>
    <t>Coordinación y supervisión del funcionamiento de los equipos de cómputo del Colegio y el mantenimiento de la red local e internet</t>
  </si>
  <si>
    <t>Diseño, administración y reingeniería de los sistemas de información</t>
  </si>
  <si>
    <t>Gestión de la modernización de los servicios bibliotecarios</t>
  </si>
  <si>
    <t>Coordinación y supervisión de las actividades de mantenimiento a los bienes muebles e inmuebles del Colegio</t>
  </si>
  <si>
    <t>Supervisión y control de la custodia y estado físico de los activos fijos de la institución</t>
  </si>
  <si>
    <t>Integración del anteproyecto de inversión y obra 2009 y supervisión de la aplicación del programa general de obra</t>
  </si>
  <si>
    <t>Elaboración del diagnóstico de necesidades de servicios educativos del nivel medio superior</t>
  </si>
  <si>
    <t>Supervisión el proceso de legalización de terrenos de los planteles</t>
  </si>
  <si>
    <t>Realizar el equipamiento de laboratorios en planteles</t>
  </si>
  <si>
    <t>Realizar el servicio preventivo y correctivo a los equipos de cómputo y la red local e internet</t>
  </si>
  <si>
    <t>Servicio</t>
  </si>
  <si>
    <t>Realizar cursos de  certificación para el desarrollo de software y sporte técnico</t>
  </si>
  <si>
    <t>Gestionar y adquirir el equipamiento para bibliotecas</t>
  </si>
  <si>
    <t>Atender las necesidades de mantenimiento de bienes muebles e inmuebles</t>
  </si>
  <si>
    <t>Solicitud</t>
  </si>
  <si>
    <t>Realizar y supervisar el proceso de levantamiento de inventarios al activo fijo</t>
  </si>
  <si>
    <t>Elaborar el anteproyecto  de inversión y obra 2009 y supervisar el avance de obra y equipamiento</t>
  </si>
  <si>
    <t>Documento</t>
  </si>
  <si>
    <t>Integrar el programa de infraestructura educativa  (fondo de infraestructura e innovación)</t>
  </si>
  <si>
    <t>Integrar el programa ampliación a la cobertura</t>
  </si>
  <si>
    <t>Realizar la promoción par ala regularización de los terrenos de los planteles</t>
  </si>
  <si>
    <t>Adquirir terreno adicional para los plateles Hermosillo V y San Pedro el Saucito</t>
  </si>
  <si>
    <t>Terreno</t>
  </si>
  <si>
    <t>Concurso</t>
  </si>
  <si>
    <t>Coordinar la participación en el concurso estatal de Arte y cultura 2009</t>
  </si>
  <si>
    <t>Promover la  participación en el foro estatal de emprendedores e impulsar las empresas estudiantiles</t>
  </si>
  <si>
    <t>Atender las convocatorias externas para la participación en eventos artísticos, culturales y deportivos</t>
  </si>
  <si>
    <t>Fomentar e impulsar la participación de los alumnos en las actividades artísticas  y culturales</t>
  </si>
  <si>
    <t>Evento</t>
  </si>
  <si>
    <t>Coordinar las realización de actividades cívicas</t>
  </si>
  <si>
    <t>Integrar el informe estadístico de participación en eventos culturales y artísticos</t>
  </si>
  <si>
    <t>Coordinar y supervisar la realización del programa de valores</t>
  </si>
  <si>
    <t>Coordinar la aplicación del programa de cívica y ética al personal del colegio</t>
  </si>
  <si>
    <t>Promocionar y realizar las actividades deportivas intramuros, regional, estatal y nacional</t>
  </si>
  <si>
    <t>Realizar el seguimiento de la aplicación del programa de servicio social</t>
  </si>
  <si>
    <t>Concertar y dar seguimiento a las visitas y viajes de estudios solicitadas por los planteles</t>
  </si>
  <si>
    <t>Establecer convenios con los sectores productivo y social</t>
  </si>
  <si>
    <t>Convenio</t>
  </si>
  <si>
    <t>Realizar la promoción institucional con la participación en el evento Exporienta 2009</t>
  </si>
  <si>
    <t>Stan</t>
  </si>
  <si>
    <t>Campaña</t>
  </si>
  <si>
    <t>Elaborar el órgano de difusión informativo del Colegio</t>
  </si>
  <si>
    <t>Difundir las actividades científicas y tecnológicas del Colegio realizadas</t>
  </si>
  <si>
    <t>Coordinar la realización de la campaña Institucional en medios de comunicación</t>
  </si>
  <si>
    <t>Coordinar la emisión de boletines de prensa en medios de comunicación</t>
  </si>
  <si>
    <t>Coordinar la aplicación del proyecto de seguimiento de egresados y análisis de resultados</t>
  </si>
  <si>
    <t>Realizar la capacitación y mejoramiento continuo del personal administrativo</t>
  </si>
  <si>
    <t xml:space="preserve">Realizar eventos institucionales al personal </t>
  </si>
  <si>
    <t>Realizar el curso de capacitación a los auxiliares administrativos</t>
  </si>
  <si>
    <t>Generar la información estadística del colegio</t>
  </si>
  <si>
    <t>Integrar la evaluación y el seguimiento del programa operativo anual 2009</t>
  </si>
  <si>
    <t>Coordinación de las actividades relacionadas con la realización de las sesiones de la Junta Directiva durante el año 2009</t>
  </si>
  <si>
    <t>Realización y supervisión de las auditorías directas a planteles y unidades administrativas del Colegio</t>
  </si>
  <si>
    <t>1er. Trimestre</t>
  </si>
  <si>
    <t xml:space="preserve">Elaborar el Programa Anual de adquisiciones y atender los requerimientos de materiales y suministros </t>
  </si>
  <si>
    <t>Realizar reuniones de trabajo para a implementación del programa de planteles</t>
  </si>
  <si>
    <t>Ofrecer un servicio de educación de calidad que esté orientado al desarrollo de competencias.                                          Reforzar y homologar los conocimientos del estudiante para mejorar su aprovechamiento</t>
  </si>
  <si>
    <t>Realizar el seguimiento de las academias</t>
  </si>
  <si>
    <t>Elaborar el diagnostico de necesidades de las áreas artística, cultural, cívica y deportiva</t>
  </si>
  <si>
    <t>Elaborar el diagnóstico de necesidades de personal docentes para el desarrollo de actividades artísticas, culturales y deportivas</t>
  </si>
  <si>
    <t>Identificar y promover los programas de becas de diversas instancias a los 45 planteles</t>
  </si>
</sst>
</file>

<file path=xl/styles.xml><?xml version="1.0" encoding="utf-8"?>
<styleSheet xmlns="http://schemas.openxmlformats.org/spreadsheetml/2006/main">
  <numFmts count="1">
    <numFmt numFmtId="167" formatCode="0.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1">
    <xf numFmtId="0" fontId="0" fillId="0" borderId="0" xfId="0"/>
    <xf numFmtId="4" fontId="0" fillId="0" borderId="0" xfId="0" applyNumberFormat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 horizontal="right"/>
    </xf>
    <xf numFmtId="4" fontId="3" fillId="0" borderId="3" xfId="1" applyNumberFormat="1" applyFont="1" applyBorder="1" applyAlignment="1">
      <alignment horizontal="right" vertical="top" wrapText="1"/>
    </xf>
    <xf numFmtId="4" fontId="4" fillId="2" borderId="7" xfId="1" applyNumberFormat="1" applyFont="1" applyFill="1" applyBorder="1" applyAlignment="1">
      <alignment horizontal="right" vertical="top" wrapText="1"/>
    </xf>
    <xf numFmtId="4" fontId="3" fillId="0" borderId="7" xfId="1" applyNumberFormat="1" applyFont="1" applyBorder="1" applyAlignment="1">
      <alignment horizontal="right" vertical="justify" wrapText="1"/>
    </xf>
    <xf numFmtId="4" fontId="3" fillId="0" borderId="7" xfId="1" applyNumberFormat="1" applyFont="1" applyBorder="1" applyAlignment="1">
      <alignment vertical="top" wrapText="1"/>
    </xf>
    <xf numFmtId="4" fontId="3" fillId="0" borderId="3" xfId="1" applyNumberFormat="1" applyFont="1" applyBorder="1" applyAlignment="1">
      <alignment vertical="top" wrapText="1"/>
    </xf>
    <xf numFmtId="4" fontId="3" fillId="0" borderId="8" xfId="1" applyNumberFormat="1" applyFont="1" applyBorder="1" applyAlignment="1">
      <alignment horizontal="right" vertical="justify" wrapText="1"/>
    </xf>
    <xf numFmtId="0" fontId="5" fillId="0" borderId="0" xfId="0" applyFont="1"/>
    <xf numFmtId="0" fontId="5" fillId="0" borderId="2" xfId="0" applyFont="1" applyBorder="1"/>
    <xf numFmtId="0" fontId="5" fillId="0" borderId="5" xfId="0" applyFont="1" applyBorder="1"/>
    <xf numFmtId="0" fontId="5" fillId="0" borderId="2" xfId="0" applyFont="1" applyFill="1" applyBorder="1"/>
    <xf numFmtId="4" fontId="3" fillId="0" borderId="7" xfId="1" applyNumberFormat="1" applyFont="1" applyFill="1" applyBorder="1" applyAlignment="1">
      <alignment horizontal="right" vertical="top" wrapText="1"/>
    </xf>
    <xf numFmtId="4" fontId="3" fillId="0" borderId="3" xfId="1" applyNumberFormat="1" applyFont="1" applyFill="1" applyBorder="1" applyAlignment="1">
      <alignment horizontal="right" vertical="top" wrapText="1"/>
    </xf>
    <xf numFmtId="0" fontId="0" fillId="0" borderId="0" xfId="0" applyFill="1"/>
    <xf numFmtId="4" fontId="3" fillId="0" borderId="7" xfId="1" applyNumberFormat="1" applyFont="1" applyFill="1" applyBorder="1" applyAlignment="1">
      <alignment vertical="justify" wrapText="1"/>
    </xf>
    <xf numFmtId="4" fontId="3" fillId="0" borderId="3" xfId="1" applyNumberFormat="1" applyFont="1" applyFill="1" applyBorder="1" applyAlignment="1">
      <alignment vertical="top" wrapText="1"/>
    </xf>
    <xf numFmtId="4" fontId="3" fillId="0" borderId="7" xfId="1" applyNumberFormat="1" applyFont="1" applyFill="1" applyBorder="1" applyAlignment="1">
      <alignment horizontal="right" vertical="justify" wrapText="1"/>
    </xf>
    <xf numFmtId="0" fontId="5" fillId="0" borderId="4" xfId="0" applyFont="1" applyFill="1" applyBorder="1"/>
    <xf numFmtId="4" fontId="0" fillId="0" borderId="0" xfId="0" applyNumberFormat="1" applyFill="1"/>
    <xf numFmtId="0" fontId="1" fillId="2" borderId="2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6" fillId="0" borderId="2" xfId="0" applyFont="1" applyFill="1" applyBorder="1"/>
    <xf numFmtId="0" fontId="2" fillId="0" borderId="2" xfId="1" applyFont="1" applyFill="1" applyBorder="1" applyAlignment="1">
      <alignment horizontal="justify" vertical="top" wrapText="1"/>
    </xf>
    <xf numFmtId="0" fontId="2" fillId="0" borderId="2" xfId="1" applyFont="1" applyFill="1" applyBorder="1" applyAlignment="1">
      <alignment horizontal="justify" vertical="justify" wrapText="1"/>
    </xf>
    <xf numFmtId="0" fontId="2" fillId="0" borderId="2" xfId="1" applyFont="1" applyBorder="1" applyAlignment="1">
      <alignment horizontal="justify" vertical="justify" wrapText="1"/>
    </xf>
    <xf numFmtId="0" fontId="16" fillId="0" borderId="2" xfId="0" applyFont="1" applyBorder="1"/>
    <xf numFmtId="0" fontId="2" fillId="0" borderId="2" xfId="1" applyFont="1" applyBorder="1" applyAlignment="1">
      <alignment horizontal="justify" vertical="top" wrapText="1"/>
    </xf>
    <xf numFmtId="0" fontId="2" fillId="0" borderId="2" xfId="1" applyFont="1" applyFill="1" applyBorder="1" applyAlignment="1">
      <alignment vertical="justify" wrapText="1"/>
    </xf>
    <xf numFmtId="0" fontId="2" fillId="0" borderId="2" xfId="1" applyFont="1" applyBorder="1" applyAlignment="1">
      <alignment vertical="top" wrapText="1"/>
    </xf>
    <xf numFmtId="0" fontId="8" fillId="0" borderId="2" xfId="0" applyFont="1" applyBorder="1"/>
    <xf numFmtId="4" fontId="2" fillId="0" borderId="7" xfId="1" applyNumberFormat="1" applyFont="1" applyBorder="1" applyAlignment="1">
      <alignment horizontal="right" vertical="top" wrapText="1"/>
    </xf>
    <xf numFmtId="4" fontId="2" fillId="0" borderId="3" xfId="1" applyNumberFormat="1" applyFont="1" applyBorder="1" applyAlignment="1">
      <alignment horizontal="right" vertical="top" wrapText="1"/>
    </xf>
    <xf numFmtId="4" fontId="2" fillId="0" borderId="7" xfId="1" applyNumberFormat="1" applyFont="1" applyBorder="1" applyAlignment="1">
      <alignment horizontal="right" vertical="justify" wrapText="1"/>
    </xf>
    <xf numFmtId="4" fontId="8" fillId="0" borderId="7" xfId="0" applyNumberFormat="1" applyFont="1" applyBorder="1" applyAlignment="1">
      <alignment horizontal="right" vertical="top" wrapText="1"/>
    </xf>
    <xf numFmtId="0" fontId="16" fillId="0" borderId="2" xfId="0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16" fillId="0" borderId="2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/>
    <xf numFmtId="0" fontId="0" fillId="0" borderId="15" xfId="0" applyBorder="1"/>
    <xf numFmtId="0" fontId="2" fillId="0" borderId="2" xfId="1" applyFont="1" applyFill="1" applyBorder="1" applyAlignment="1">
      <alignment horizontal="justify" wrapText="1"/>
    </xf>
    <xf numFmtId="0" fontId="2" fillId="0" borderId="2" xfId="1" applyFont="1" applyBorder="1" applyAlignment="1">
      <alignment horizontal="justify" wrapText="1"/>
    </xf>
    <xf numFmtId="0" fontId="12" fillId="0" borderId="2" xfId="0" applyFont="1" applyBorder="1"/>
    <xf numFmtId="0" fontId="11" fillId="2" borderId="2" xfId="0" applyFont="1" applyFill="1" applyBorder="1" applyAlignment="1">
      <alignment horizontal="center"/>
    </xf>
    <xf numFmtId="0" fontId="16" fillId="0" borderId="2" xfId="0" applyFont="1" applyFill="1" applyBorder="1" applyAlignment="1"/>
    <xf numFmtId="0" fontId="18" fillId="2" borderId="2" xfId="0" applyFont="1" applyFill="1" applyBorder="1" applyAlignment="1"/>
    <xf numFmtId="0" fontId="15" fillId="2" borderId="2" xfId="0" applyFont="1" applyFill="1" applyBorder="1" applyAlignment="1">
      <alignment horizontal="center" vertical="center" wrapText="1"/>
    </xf>
    <xf numFmtId="0" fontId="17" fillId="0" borderId="2" xfId="0" applyFont="1" applyBorder="1"/>
    <xf numFmtId="0" fontId="2" fillId="0" borderId="2" xfId="0" applyFont="1" applyBorder="1" applyAlignment="1">
      <alignment vertical="top" wrapText="1"/>
    </xf>
    <xf numFmtId="0" fontId="17" fillId="0" borderId="12" xfId="0" applyFont="1" applyBorder="1"/>
    <xf numFmtId="0" fontId="2" fillId="0" borderId="12" xfId="0" applyFont="1" applyBorder="1" applyAlignment="1">
      <alignment vertical="top" wrapText="1"/>
    </xf>
    <xf numFmtId="0" fontId="19" fillId="2" borderId="2" xfId="0" applyFont="1" applyFill="1" applyBorder="1"/>
    <xf numFmtId="0" fontId="7" fillId="2" borderId="2" xfId="0" applyFont="1" applyFill="1" applyBorder="1" applyAlignment="1">
      <alignment vertical="top" wrapText="1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Fill="1" applyBorder="1"/>
    <xf numFmtId="0" fontId="16" fillId="0" borderId="0" xfId="0" applyFont="1" applyFill="1" applyBorder="1" applyAlignment="1"/>
    <xf numFmtId="0" fontId="2" fillId="0" borderId="0" xfId="1" applyFont="1" applyFill="1" applyBorder="1" applyAlignment="1">
      <alignment horizontal="justify" wrapText="1"/>
    </xf>
    <xf numFmtId="4" fontId="3" fillId="0" borderId="0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2" xfId="0" applyBorder="1"/>
    <xf numFmtId="0" fontId="2" fillId="0" borderId="4" xfId="1" applyFont="1" applyFill="1" applyBorder="1" applyAlignment="1">
      <alignment horizontal="justify" wrapText="1"/>
    </xf>
    <xf numFmtId="0" fontId="0" fillId="0" borderId="2" xfId="0" applyBorder="1" applyAlignment="1">
      <alignment horizontal="center"/>
    </xf>
    <xf numFmtId="167" fontId="16" fillId="0" borderId="2" xfId="0" applyNumberFormat="1" applyFont="1" applyFill="1" applyBorder="1"/>
    <xf numFmtId="167" fontId="5" fillId="0" borderId="0" xfId="0" applyNumberFormat="1" applyFont="1"/>
    <xf numFmtId="167" fontId="16" fillId="0" borderId="2" xfId="0" applyNumberFormat="1" applyFont="1" applyFill="1" applyBorder="1" applyAlignment="1"/>
    <xf numFmtId="0" fontId="19" fillId="0" borderId="7" xfId="0" applyFont="1" applyBorder="1" applyAlignment="1"/>
    <xf numFmtId="0" fontId="19" fillId="0" borderId="14" xfId="0" applyFont="1" applyBorder="1" applyAlignment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167" fontId="16" fillId="0" borderId="2" xfId="0" applyNumberFormat="1" applyFont="1" applyBorder="1" applyAlignment="1">
      <alignment horizontal="right"/>
    </xf>
    <xf numFmtId="167" fontId="16" fillId="0" borderId="2" xfId="0" applyNumberFormat="1" applyFont="1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1" fillId="0" borderId="0" xfId="0" applyFont="1" applyAlignment="1"/>
    <xf numFmtId="0" fontId="19" fillId="0" borderId="16" xfId="0" applyFont="1" applyBorder="1" applyAlignment="1"/>
    <xf numFmtId="0" fontId="19" fillId="0" borderId="0" xfId="0" applyFont="1" applyBorder="1" applyAlignment="1"/>
    <xf numFmtId="0" fontId="16" fillId="0" borderId="0" xfId="0" applyFont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3" fillId="0" borderId="0" xfId="0" applyFont="1" applyFill="1" applyBorder="1" applyAlignment="1"/>
    <xf numFmtId="0" fontId="13" fillId="0" borderId="0" xfId="0" applyFont="1" applyAlignment="1"/>
    <xf numFmtId="0" fontId="6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7" xfId="1" applyFont="1" applyFill="1" applyBorder="1" applyAlignment="1">
      <alignment horizontal="left" wrapText="1"/>
    </xf>
    <xf numFmtId="0" fontId="2" fillId="0" borderId="16" xfId="1" applyFont="1" applyFill="1" applyBorder="1" applyAlignment="1">
      <alignment horizontal="left" wrapText="1"/>
    </xf>
    <xf numFmtId="0" fontId="2" fillId="0" borderId="14" xfId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6" fillId="0" borderId="7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 wrapText="1"/>
    </xf>
    <xf numFmtId="0" fontId="7" fillId="2" borderId="16" xfId="1" applyFont="1" applyFill="1" applyBorder="1" applyAlignment="1">
      <alignment horizontal="center" wrapText="1"/>
    </xf>
    <xf numFmtId="0" fontId="7" fillId="2" borderId="14" xfId="1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6" fillId="0" borderId="18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21" fillId="2" borderId="2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5" fillId="2" borderId="12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6" fillId="0" borderId="13" xfId="0" applyFont="1" applyBorder="1" applyAlignment="1">
      <alignment horizontal="justify" wrapText="1"/>
    </xf>
    <xf numFmtId="0" fontId="16" fillId="0" borderId="18" xfId="0" applyFont="1" applyBorder="1" applyAlignment="1">
      <alignment horizontal="justify" wrapText="1"/>
    </xf>
    <xf numFmtId="0" fontId="13" fillId="0" borderId="17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9.bin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Relationship Id="rId4" Type="http://schemas.openxmlformats.org/officeDocument/2006/relationships/oleObject" Target="../embeddings/oleObject2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1.bin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Relationship Id="rId4" Type="http://schemas.openxmlformats.org/officeDocument/2006/relationships/oleObject" Target="../embeddings/oleObject2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3.bin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Relationship Id="rId4" Type="http://schemas.openxmlformats.org/officeDocument/2006/relationships/oleObject" Target="../embeddings/oleObject2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5.bin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Relationship Id="rId4" Type="http://schemas.openxmlformats.org/officeDocument/2006/relationships/oleObject" Target="../embeddings/oleObject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7.bin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Relationship Id="rId4" Type="http://schemas.openxmlformats.org/officeDocument/2006/relationships/oleObject" Target="../embeddings/oleObject2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9.bin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Relationship Id="rId4" Type="http://schemas.openxmlformats.org/officeDocument/2006/relationships/oleObject" Target="../embeddings/oleObject3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1.bin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Relationship Id="rId4" Type="http://schemas.openxmlformats.org/officeDocument/2006/relationships/oleObject" Target="../embeddings/oleObject32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3.bin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Relationship Id="rId4" Type="http://schemas.openxmlformats.org/officeDocument/2006/relationships/oleObject" Target="../embeddings/oleObject3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5.bin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Relationship Id="rId4" Type="http://schemas.openxmlformats.org/officeDocument/2006/relationships/oleObject" Target="../embeddings/oleObject3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7.bin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Relationship Id="rId4" Type="http://schemas.openxmlformats.org/officeDocument/2006/relationships/oleObject" Target="../embeddings/oleObject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9.bin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Relationship Id="rId4" Type="http://schemas.openxmlformats.org/officeDocument/2006/relationships/oleObject" Target="../embeddings/oleObject4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1.bin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3.bin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5.bin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oleObject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7.bin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Relationship Id="rId4" Type="http://schemas.openxmlformats.org/officeDocument/2006/relationships/oleObject" Target="../embeddings/oleObject1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topLeftCell="C10" workbookViewId="0">
      <selection activeCell="D15" sqref="D15"/>
    </sheetView>
  </sheetViews>
  <sheetFormatPr baseColWidth="10" defaultRowHeight="15"/>
  <cols>
    <col min="1" max="1" width="3.28515625" hidden="1" customWidth="1"/>
    <col min="2" max="2" width="12.42578125" style="12" hidden="1" customWidth="1"/>
    <col min="3" max="3" width="4.7109375" style="12" customWidth="1"/>
    <col min="4" max="4" width="90.85546875" customWidth="1"/>
    <col min="5" max="7" width="12.7109375" hidden="1" customWidth="1"/>
    <col min="8" max="8" width="11.7109375" hidden="1" customWidth="1"/>
    <col min="9" max="9" width="13.7109375" hidden="1" customWidth="1"/>
    <col min="10" max="10" width="13.7109375" bestFit="1" customWidth="1"/>
  </cols>
  <sheetData>
    <row r="2" spans="2:9">
      <c r="B2" s="93"/>
      <c r="C2" s="93"/>
      <c r="D2" s="93"/>
      <c r="E2" s="93"/>
      <c r="F2" s="93"/>
      <c r="G2" s="93"/>
      <c r="H2" s="93"/>
      <c r="I2" s="93"/>
    </row>
    <row r="3" spans="2:9">
      <c r="B3" s="93"/>
      <c r="C3" s="93"/>
      <c r="D3" s="93"/>
      <c r="E3" s="93"/>
      <c r="F3" s="93"/>
      <c r="G3" s="93"/>
      <c r="H3" s="93"/>
      <c r="I3" s="93"/>
    </row>
    <row r="4" spans="2:9">
      <c r="C4" s="26"/>
      <c r="D4" s="27"/>
    </row>
    <row r="5" spans="2:9" ht="18">
      <c r="C5" s="95" t="s">
        <v>16</v>
      </c>
      <c r="D5" s="95"/>
    </row>
    <row r="6" spans="2:9" ht="18">
      <c r="C6" s="47"/>
      <c r="D6" s="47"/>
    </row>
    <row r="7" spans="2:9" ht="15.75">
      <c r="C7" s="94"/>
      <c r="D7" s="94"/>
    </row>
    <row r="8" spans="2:9" ht="33" customHeight="1">
      <c r="D8" s="53" t="s">
        <v>56</v>
      </c>
    </row>
    <row r="9" spans="2:9" ht="30.75" customHeight="1">
      <c r="D9" s="52" t="s">
        <v>9</v>
      </c>
    </row>
    <row r="10" spans="2:9" ht="30.75" customHeight="1">
      <c r="D10" s="52" t="s">
        <v>10</v>
      </c>
    </row>
    <row r="11" spans="2:9" ht="30.75" customHeight="1">
      <c r="D11" s="52" t="s">
        <v>11</v>
      </c>
    </row>
    <row r="12" spans="2:9" ht="30.75" customHeight="1">
      <c r="D12" s="52" t="s">
        <v>53</v>
      </c>
    </row>
    <row r="13" spans="2:9" ht="30.75" customHeight="1">
      <c r="D13" s="52" t="s">
        <v>12</v>
      </c>
    </row>
    <row r="14" spans="2:9" ht="30.75" customHeight="1">
      <c r="D14" s="52" t="s">
        <v>13</v>
      </c>
    </row>
    <row r="15" spans="2:9" ht="30.75" customHeight="1">
      <c r="D15" s="52" t="s">
        <v>20</v>
      </c>
    </row>
    <row r="16" spans="2:9" ht="30.75" customHeight="1">
      <c r="D16" s="52" t="s">
        <v>14</v>
      </c>
    </row>
    <row r="17" spans="4:4" ht="30.75" customHeight="1">
      <c r="D17" s="52" t="s">
        <v>54</v>
      </c>
    </row>
    <row r="18" spans="4:4" ht="30.75" customHeight="1">
      <c r="D18" s="52" t="s">
        <v>55</v>
      </c>
    </row>
    <row r="19" spans="4:4" ht="30.75" customHeight="1">
      <c r="D19" s="28"/>
    </row>
    <row r="20" spans="4:4" ht="30.75" customHeight="1">
      <c r="D20" s="28"/>
    </row>
    <row r="21" spans="4:4" ht="30.75" customHeight="1">
      <c r="D21" s="28"/>
    </row>
    <row r="22" spans="4:4" ht="30.75" customHeight="1"/>
  </sheetData>
  <mergeCells count="4">
    <mergeCell ref="C7:D7"/>
    <mergeCell ref="B2:I2"/>
    <mergeCell ref="B3:I3"/>
    <mergeCell ref="C5:D5"/>
  </mergeCells>
  <pageMargins left="0.70866141732283472" right="0.70866141732283472" top="0.74803149606299213" bottom="0.74803149606299213" header="0.31496062992125984" footer="0.31496062992125984"/>
  <pageSetup scale="82" orientation="portrait" r:id="rId1"/>
  <legacyDrawing r:id="rId2"/>
  <oleObjects>
    <oleObject progId="CorelDRAW.Graphic.10" shapeId="20483" r:id="rId3"/>
    <oleObject progId="PBrush" shapeId="20484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workbookViewId="0">
      <selection sqref="A1:H23"/>
    </sheetView>
  </sheetViews>
  <sheetFormatPr baseColWidth="10" defaultRowHeight="15"/>
  <cols>
    <col min="1" max="1" width="12.42578125" style="12" customWidth="1"/>
    <col min="2" max="2" width="3.5703125" style="12" customWidth="1"/>
    <col min="3" max="3" width="90.85546875" customWidth="1"/>
    <col min="4" max="6" width="12.7109375" hidden="1" customWidth="1"/>
    <col min="7" max="7" width="11.7109375" hidden="1" customWidth="1"/>
    <col min="8" max="8" width="13.7109375" hidden="1" customWidth="1"/>
    <col min="9" max="9" width="11.28515625" bestFit="1" customWidth="1"/>
    <col min="10" max="10" width="10.140625" customWidth="1"/>
    <col min="11" max="11" width="4.85546875" bestFit="1" customWidth="1"/>
    <col min="12" max="12" width="5.28515625" bestFit="1" customWidth="1"/>
    <col min="13" max="13" width="5.140625" bestFit="1" customWidth="1"/>
    <col min="14" max="14" width="5.42578125" bestFit="1" customWidth="1"/>
    <col min="15" max="15" width="4.7109375" bestFit="1" customWidth="1"/>
    <col min="16" max="16" width="5.42578125" bestFit="1" customWidth="1"/>
    <col min="17" max="17" width="4.5703125" bestFit="1" customWidth="1"/>
    <col min="18" max="18" width="5.42578125" bestFit="1" customWidth="1"/>
    <col min="19" max="19" width="4" bestFit="1" customWidth="1"/>
    <col min="20" max="20" width="5" bestFit="1" customWidth="1"/>
    <col min="21" max="21" width="5.5703125" bestFit="1" customWidth="1"/>
    <col min="22" max="22" width="5.42578125" bestFit="1" customWidth="1"/>
    <col min="23" max="23" width="4.5703125" bestFit="1" customWidth="1"/>
    <col min="24" max="24" width="5.140625" bestFit="1" customWidth="1"/>
    <col min="25" max="25" width="4.28515625" bestFit="1" customWidth="1"/>
    <col min="26" max="26" width="5.42578125" bestFit="1" customWidth="1"/>
  </cols>
  <sheetData>
    <row r="2" spans="1:8">
      <c r="A2" s="93"/>
      <c r="B2" s="93"/>
      <c r="C2" s="93"/>
      <c r="D2" s="93"/>
      <c r="E2" s="93"/>
      <c r="F2" s="93"/>
      <c r="G2" s="93"/>
      <c r="H2" s="93"/>
    </row>
    <row r="3" spans="1:8">
      <c r="A3" s="93"/>
      <c r="B3" s="93"/>
      <c r="C3" s="93"/>
      <c r="D3" s="93"/>
      <c r="E3" s="93"/>
      <c r="F3" s="93"/>
      <c r="G3" s="93"/>
      <c r="H3" s="93"/>
    </row>
    <row r="4" spans="1:8">
      <c r="B4" s="26"/>
      <c r="C4" s="27"/>
    </row>
    <row r="5" spans="1:8" ht="18">
      <c r="A5" s="95" t="s">
        <v>16</v>
      </c>
      <c r="B5" s="95"/>
      <c r="C5" s="95"/>
    </row>
    <row r="6" spans="1:8" ht="15.75">
      <c r="B6" s="28"/>
      <c r="C6" s="28"/>
    </row>
    <row r="7" spans="1:8" ht="21.75" customHeight="1">
      <c r="A7" s="106" t="s">
        <v>17</v>
      </c>
      <c r="B7" s="106"/>
      <c r="C7" s="106"/>
    </row>
    <row r="8" spans="1:8" ht="30" customHeight="1">
      <c r="A8" s="107" t="s">
        <v>12</v>
      </c>
      <c r="B8" s="108"/>
      <c r="C8" s="109"/>
    </row>
    <row r="9" spans="1:8" ht="15.75">
      <c r="B9" s="28"/>
      <c r="C9" s="28"/>
    </row>
    <row r="10" spans="1:8" ht="20.25" customHeight="1">
      <c r="A10" s="106" t="s">
        <v>18</v>
      </c>
      <c r="B10" s="122"/>
      <c r="C10" s="106"/>
    </row>
    <row r="11" spans="1:8" ht="32.25" customHeight="1">
      <c r="A11" s="111" t="s">
        <v>61</v>
      </c>
      <c r="B11" s="112"/>
      <c r="C11" s="113"/>
    </row>
    <row r="12" spans="1:8" ht="16.5" thickBot="1">
      <c r="B12" s="28"/>
      <c r="C12" s="28"/>
    </row>
    <row r="13" spans="1:8" ht="15" customHeight="1">
      <c r="A13" s="99" t="s">
        <v>0</v>
      </c>
      <c r="B13" s="30"/>
      <c r="C13" s="118" t="s">
        <v>150</v>
      </c>
      <c r="D13" s="2">
        <v>2000</v>
      </c>
      <c r="E13" s="2">
        <v>3000</v>
      </c>
      <c r="F13" s="2">
        <v>5000</v>
      </c>
      <c r="G13" s="2">
        <v>8000</v>
      </c>
      <c r="H13" s="3" t="s">
        <v>7</v>
      </c>
    </row>
    <row r="14" spans="1:8" ht="15" customHeight="1">
      <c r="A14" s="99"/>
      <c r="B14" s="29"/>
      <c r="C14" s="119"/>
      <c r="D14" s="4" t="e">
        <f>SUM(#REF!)</f>
        <v>#REF!</v>
      </c>
      <c r="E14" s="4" t="e">
        <f>SUM(#REF!)</f>
        <v>#REF!</v>
      </c>
      <c r="F14" s="4" t="e">
        <f>SUM(#REF!)</f>
        <v>#REF!</v>
      </c>
      <c r="G14" s="4" t="e">
        <f>SUM(#REF!)</f>
        <v>#REF!</v>
      </c>
      <c r="H14" s="5" t="e">
        <f t="shared" ref="H14" si="0">SUM(D14:G14)</f>
        <v>#REF!</v>
      </c>
    </row>
    <row r="15" spans="1:8">
      <c r="A15" s="15" t="s">
        <v>47</v>
      </c>
      <c r="B15" s="31">
        <v>1</v>
      </c>
      <c r="C15" s="33" t="s">
        <v>193</v>
      </c>
      <c r="D15" s="9">
        <v>1350</v>
      </c>
      <c r="E15" s="9">
        <v>596300</v>
      </c>
      <c r="F15" s="9">
        <f>16327000-7350000</f>
        <v>8977000</v>
      </c>
      <c r="G15" s="9"/>
      <c r="H15" s="10">
        <f t="shared" ref="H15:H22" si="1">SUM(D15:G15)</f>
        <v>9574650</v>
      </c>
    </row>
    <row r="16" spans="1:8" s="18" customFormat="1" ht="25.5">
      <c r="A16" s="15" t="s">
        <v>47</v>
      </c>
      <c r="B16" s="31">
        <v>2</v>
      </c>
      <c r="C16" s="33" t="s">
        <v>194</v>
      </c>
      <c r="D16" s="19">
        <v>3033034.5</v>
      </c>
      <c r="E16" s="19">
        <v>58560</v>
      </c>
      <c r="F16" s="19"/>
      <c r="G16" s="19"/>
      <c r="H16" s="20">
        <f t="shared" si="1"/>
        <v>3091594.5</v>
      </c>
    </row>
    <row r="17" spans="1:10" s="18" customFormat="1">
      <c r="A17" s="15" t="s">
        <v>47</v>
      </c>
      <c r="B17" s="31">
        <v>3</v>
      </c>
      <c r="C17" s="33" t="s">
        <v>195</v>
      </c>
      <c r="D17" s="19">
        <v>1405607.49</v>
      </c>
      <c r="E17" s="19">
        <v>6019683.0099999998</v>
      </c>
      <c r="F17" s="19"/>
      <c r="G17" s="19"/>
      <c r="H17" s="20">
        <f t="shared" si="1"/>
        <v>7425290.5</v>
      </c>
    </row>
    <row r="18" spans="1:10" s="18" customFormat="1">
      <c r="A18" s="15" t="s">
        <v>47</v>
      </c>
      <c r="B18" s="31">
        <v>4</v>
      </c>
      <c r="C18" s="37" t="s">
        <v>196</v>
      </c>
      <c r="D18" s="19">
        <f>225000+2597400</f>
        <v>2822400</v>
      </c>
      <c r="E18" s="19">
        <v>223000</v>
      </c>
      <c r="F18" s="19">
        <f>8211500+190000</f>
        <v>8401500</v>
      </c>
      <c r="G18" s="19"/>
      <c r="H18" s="20">
        <f t="shared" si="1"/>
        <v>11446900</v>
      </c>
      <c r="I18" s="23"/>
      <c r="J18" s="23"/>
    </row>
    <row r="19" spans="1:10" s="18" customFormat="1" ht="25.5">
      <c r="A19" s="15" t="s">
        <v>2</v>
      </c>
      <c r="B19" s="31">
        <v>5</v>
      </c>
      <c r="C19" s="33" t="s">
        <v>197</v>
      </c>
      <c r="D19" s="19">
        <v>252000</v>
      </c>
      <c r="E19" s="19">
        <v>150000</v>
      </c>
      <c r="F19" s="19"/>
      <c r="G19" s="19"/>
      <c r="H19" s="20">
        <f t="shared" si="1"/>
        <v>402000</v>
      </c>
    </row>
    <row r="20" spans="1:10" s="18" customFormat="1">
      <c r="A20" s="15" t="s">
        <v>2</v>
      </c>
      <c r="B20" s="31">
        <v>6</v>
      </c>
      <c r="C20" s="33" t="s">
        <v>198</v>
      </c>
      <c r="D20" s="19">
        <v>3049000</v>
      </c>
      <c r="E20" s="19">
        <v>86550</v>
      </c>
      <c r="F20" s="19"/>
      <c r="G20" s="19"/>
      <c r="H20" s="20">
        <f t="shared" si="1"/>
        <v>3135550</v>
      </c>
      <c r="I20" s="23"/>
      <c r="J20" s="23"/>
    </row>
    <row r="21" spans="1:10" ht="25.5">
      <c r="A21" s="13" t="s">
        <v>1</v>
      </c>
      <c r="B21" s="31">
        <v>7</v>
      </c>
      <c r="C21" s="36" t="s">
        <v>199</v>
      </c>
      <c r="D21" s="9">
        <v>7000</v>
      </c>
      <c r="E21" s="9">
        <v>17600</v>
      </c>
      <c r="F21" s="9"/>
      <c r="G21" s="9"/>
      <c r="H21" s="10">
        <f t="shared" si="1"/>
        <v>24600</v>
      </c>
    </row>
    <row r="22" spans="1:10" s="18" customFormat="1">
      <c r="A22" s="13" t="s">
        <v>1</v>
      </c>
      <c r="B22" s="31">
        <v>8</v>
      </c>
      <c r="C22" s="38" t="s">
        <v>200</v>
      </c>
      <c r="D22" s="19">
        <v>66800</v>
      </c>
      <c r="E22" s="19">
        <v>61800</v>
      </c>
      <c r="F22" s="19"/>
      <c r="G22" s="19"/>
      <c r="H22" s="20">
        <f t="shared" si="1"/>
        <v>128600</v>
      </c>
    </row>
    <row r="23" spans="1:10">
      <c r="A23" s="13" t="s">
        <v>1</v>
      </c>
      <c r="B23" s="31">
        <v>9</v>
      </c>
      <c r="C23" s="33" t="s">
        <v>201</v>
      </c>
    </row>
  </sheetData>
  <sortState ref="A15:C23">
    <sortCondition ref="A15:A23"/>
  </sortState>
  <mergeCells count="9">
    <mergeCell ref="A13:A14"/>
    <mergeCell ref="C13:C14"/>
    <mergeCell ref="A2:H2"/>
    <mergeCell ref="A3:H3"/>
    <mergeCell ref="A5:C5"/>
    <mergeCell ref="A7:C7"/>
    <mergeCell ref="A8:C8"/>
    <mergeCell ref="A10:C10"/>
    <mergeCell ref="A11:C11"/>
  </mergeCells>
  <printOptions horizontalCentered="1"/>
  <pageMargins left="0.31" right="0.37" top="0.47244094488188981" bottom="0.74803149606299213" header="0.31496062992125984" footer="0.31496062992125984"/>
  <pageSetup scale="93" orientation="portrait" r:id="rId1"/>
  <legacyDrawing r:id="rId2"/>
  <oleObjects>
    <oleObject progId="CorelDRAW.Graphic.10" shapeId="14337" r:id="rId3"/>
    <oleObject progId="PBrush" shapeId="14338" r:id="rId4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5"/>
  <sheetViews>
    <sheetView workbookViewId="0">
      <selection activeCell="C10" sqref="C10"/>
    </sheetView>
  </sheetViews>
  <sheetFormatPr baseColWidth="10" defaultRowHeight="15"/>
  <cols>
    <col min="1" max="1" width="12.42578125" style="12" customWidth="1"/>
    <col min="2" max="2" width="3.5703125" style="12" customWidth="1"/>
    <col min="3" max="3" width="90.85546875" customWidth="1"/>
    <col min="4" max="6" width="12.7109375" hidden="1" customWidth="1"/>
    <col min="7" max="7" width="11.7109375" hidden="1" customWidth="1"/>
    <col min="8" max="8" width="13.7109375" hidden="1" customWidth="1"/>
    <col min="9" max="9" width="11.28515625" bestFit="1" customWidth="1"/>
    <col min="10" max="10" width="10.140625" customWidth="1"/>
    <col min="11" max="11" width="4.85546875" bestFit="1" customWidth="1"/>
    <col min="12" max="12" width="5.28515625" bestFit="1" customWidth="1"/>
    <col min="13" max="13" width="5.140625" bestFit="1" customWidth="1"/>
    <col min="14" max="14" width="5.42578125" bestFit="1" customWidth="1"/>
    <col min="15" max="15" width="4.7109375" bestFit="1" customWidth="1"/>
    <col min="16" max="16" width="5.42578125" bestFit="1" customWidth="1"/>
    <col min="17" max="17" width="4.5703125" bestFit="1" customWidth="1"/>
    <col min="18" max="18" width="5.42578125" bestFit="1" customWidth="1"/>
    <col min="19" max="19" width="4" bestFit="1" customWidth="1"/>
    <col min="20" max="20" width="5" bestFit="1" customWidth="1"/>
    <col min="21" max="21" width="5.5703125" bestFit="1" customWidth="1"/>
    <col min="22" max="22" width="5.42578125" bestFit="1" customWidth="1"/>
    <col min="23" max="23" width="4.5703125" bestFit="1" customWidth="1"/>
    <col min="24" max="24" width="5.140625" bestFit="1" customWidth="1"/>
    <col min="25" max="25" width="4.28515625" bestFit="1" customWidth="1"/>
    <col min="26" max="26" width="5.42578125" bestFit="1" customWidth="1"/>
  </cols>
  <sheetData>
    <row r="2" spans="1:26">
      <c r="A2" s="93"/>
      <c r="B2" s="93"/>
      <c r="C2" s="93"/>
      <c r="D2" s="93"/>
      <c r="E2" s="93"/>
      <c r="F2" s="93"/>
      <c r="G2" s="93"/>
      <c r="H2" s="93"/>
    </row>
    <row r="3" spans="1:26">
      <c r="A3" s="93"/>
      <c r="B3" s="93"/>
      <c r="C3" s="93"/>
      <c r="D3" s="93"/>
      <c r="E3" s="93"/>
      <c r="F3" s="93"/>
      <c r="G3" s="93"/>
      <c r="H3" s="93"/>
    </row>
    <row r="4" spans="1:26">
      <c r="B4" s="26"/>
      <c r="C4" s="27"/>
    </row>
    <row r="5" spans="1:26" ht="18">
      <c r="A5" s="95" t="s">
        <v>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.75">
      <c r="B6" s="28"/>
      <c r="C6" s="28"/>
    </row>
    <row r="7" spans="1:26" ht="21.75" customHeight="1">
      <c r="A7" s="106" t="s">
        <v>17</v>
      </c>
      <c r="B7" s="106"/>
      <c r="C7" s="106"/>
    </row>
    <row r="8" spans="1:26" ht="30" customHeight="1">
      <c r="A8" s="107" t="s">
        <v>12</v>
      </c>
      <c r="B8" s="108"/>
      <c r="C8" s="109"/>
    </row>
    <row r="9" spans="1:26" ht="15.75">
      <c r="B9" s="28"/>
      <c r="C9" s="28"/>
    </row>
    <row r="11" spans="1:26" ht="31.5" customHeight="1">
      <c r="A11" s="99" t="s">
        <v>0</v>
      </c>
      <c r="B11" s="30"/>
      <c r="C11" s="118" t="s">
        <v>58</v>
      </c>
      <c r="I11" s="99" t="s">
        <v>83</v>
      </c>
      <c r="J11" s="120" t="s">
        <v>89</v>
      </c>
      <c r="K11" s="114" t="s">
        <v>84</v>
      </c>
      <c r="L11" s="114"/>
      <c r="M11" s="114"/>
      <c r="N11" s="114"/>
      <c r="O11" s="114" t="s">
        <v>86</v>
      </c>
      <c r="P11" s="114"/>
      <c r="Q11" s="114"/>
      <c r="R11" s="114"/>
      <c r="S11" s="114" t="s">
        <v>87</v>
      </c>
      <c r="T11" s="114"/>
      <c r="U11" s="114"/>
      <c r="V11" s="114"/>
      <c r="W11" s="114" t="s">
        <v>88</v>
      </c>
      <c r="X11" s="114"/>
      <c r="Y11" s="114"/>
      <c r="Z11" s="114"/>
    </row>
    <row r="12" spans="1:26" ht="15" customHeight="1">
      <c r="A12" s="99"/>
      <c r="B12" s="29"/>
      <c r="C12" s="119"/>
      <c r="I12" s="99"/>
      <c r="J12" s="121"/>
      <c r="K12" s="83" t="s">
        <v>71</v>
      </c>
      <c r="L12" s="83" t="s">
        <v>72</v>
      </c>
      <c r="M12" s="83" t="s">
        <v>73</v>
      </c>
      <c r="N12" s="83" t="s">
        <v>85</v>
      </c>
      <c r="O12" s="83" t="s">
        <v>74</v>
      </c>
      <c r="P12" s="83" t="s">
        <v>75</v>
      </c>
      <c r="Q12" s="83" t="s">
        <v>76</v>
      </c>
      <c r="R12" s="83" t="s">
        <v>85</v>
      </c>
      <c r="S12" s="83" t="s">
        <v>77</v>
      </c>
      <c r="T12" s="83" t="s">
        <v>78</v>
      </c>
      <c r="U12" s="83" t="s">
        <v>79</v>
      </c>
      <c r="V12" s="83" t="s">
        <v>85</v>
      </c>
      <c r="W12" s="83" t="s">
        <v>80</v>
      </c>
      <c r="X12" s="83" t="s">
        <v>81</v>
      </c>
      <c r="Y12" s="83" t="s">
        <v>82</v>
      </c>
      <c r="Z12" s="83" t="s">
        <v>85</v>
      </c>
    </row>
    <row r="13" spans="1:26">
      <c r="A13" s="15" t="s">
        <v>47</v>
      </c>
      <c r="B13" s="73">
        <v>1.1000000000000001</v>
      </c>
      <c r="C13" s="33" t="s">
        <v>202</v>
      </c>
      <c r="I13" s="70" t="s">
        <v>164</v>
      </c>
      <c r="J13" s="79">
        <f t="shared" ref="J13:J23" si="0">+N13+R13+V13+Z13</f>
        <v>2</v>
      </c>
      <c r="K13" s="70"/>
      <c r="L13" s="70"/>
      <c r="M13" s="70"/>
      <c r="N13" s="79">
        <f t="shared" ref="N13:N23" si="1">+K13+L13+M13</f>
        <v>0</v>
      </c>
      <c r="O13" s="70"/>
      <c r="P13" s="70">
        <v>1</v>
      </c>
      <c r="Q13" s="70"/>
      <c r="R13" s="79">
        <f t="shared" ref="R13:R23" si="2">+O13+P13+Q13</f>
        <v>1</v>
      </c>
      <c r="S13" s="70"/>
      <c r="T13" s="70"/>
      <c r="U13" s="70"/>
      <c r="V13" s="79">
        <f t="shared" ref="V13:V23" si="3">+S13+T13+U13</f>
        <v>0</v>
      </c>
      <c r="W13" s="70">
        <v>1</v>
      </c>
      <c r="X13" s="70"/>
      <c r="Y13" s="70"/>
      <c r="Z13" s="79">
        <f t="shared" ref="Z13:Z23" si="4">+W13+X13+Y13</f>
        <v>1</v>
      </c>
    </row>
    <row r="14" spans="1:26">
      <c r="A14" s="15" t="s">
        <v>47</v>
      </c>
      <c r="B14" s="73">
        <v>2.1</v>
      </c>
      <c r="C14" s="33" t="s">
        <v>203</v>
      </c>
      <c r="I14" s="70" t="s">
        <v>204</v>
      </c>
      <c r="J14" s="79">
        <f t="shared" si="0"/>
        <v>11</v>
      </c>
      <c r="K14" s="70"/>
      <c r="L14" s="70">
        <v>1</v>
      </c>
      <c r="M14" s="70">
        <v>1</v>
      </c>
      <c r="N14" s="79">
        <f t="shared" si="1"/>
        <v>2</v>
      </c>
      <c r="O14" s="70">
        <v>1</v>
      </c>
      <c r="P14" s="70">
        <v>1</v>
      </c>
      <c r="Q14" s="70">
        <v>1</v>
      </c>
      <c r="R14" s="79">
        <f t="shared" si="2"/>
        <v>3</v>
      </c>
      <c r="S14" s="70">
        <v>1</v>
      </c>
      <c r="T14" s="70">
        <v>1</v>
      </c>
      <c r="U14" s="70">
        <v>1</v>
      </c>
      <c r="V14" s="79">
        <f t="shared" si="3"/>
        <v>3</v>
      </c>
      <c r="W14" s="70">
        <v>1</v>
      </c>
      <c r="X14" s="70">
        <v>1</v>
      </c>
      <c r="Y14" s="70">
        <v>1</v>
      </c>
      <c r="Z14" s="79">
        <f t="shared" si="4"/>
        <v>3</v>
      </c>
    </row>
    <row r="15" spans="1:26">
      <c r="A15" s="15" t="s">
        <v>47</v>
      </c>
      <c r="B15" s="73">
        <v>3.1</v>
      </c>
      <c r="C15" s="33" t="s">
        <v>205</v>
      </c>
      <c r="I15" s="70" t="s">
        <v>110</v>
      </c>
      <c r="J15" s="79">
        <f t="shared" si="0"/>
        <v>8</v>
      </c>
      <c r="K15" s="70"/>
      <c r="L15" s="70">
        <v>2</v>
      </c>
      <c r="M15" s="70">
        <v>2</v>
      </c>
      <c r="N15" s="79">
        <f t="shared" si="1"/>
        <v>4</v>
      </c>
      <c r="O15" s="70"/>
      <c r="P15" s="70">
        <v>2</v>
      </c>
      <c r="Q15" s="70">
        <v>2</v>
      </c>
      <c r="R15" s="79">
        <f t="shared" si="2"/>
        <v>4</v>
      </c>
      <c r="S15" s="70"/>
      <c r="T15" s="70"/>
      <c r="U15" s="70"/>
      <c r="V15" s="79">
        <f t="shared" si="3"/>
        <v>0</v>
      </c>
      <c r="W15" s="70"/>
      <c r="X15" s="70"/>
      <c r="Y15" s="70"/>
      <c r="Z15" s="79">
        <f t="shared" si="4"/>
        <v>0</v>
      </c>
    </row>
    <row r="16" spans="1:26">
      <c r="A16" s="15" t="s">
        <v>47</v>
      </c>
      <c r="B16" s="73">
        <v>4.0999999999999996</v>
      </c>
      <c r="C16" s="37" t="s">
        <v>206</v>
      </c>
      <c r="I16" s="70" t="s">
        <v>164</v>
      </c>
      <c r="J16" s="79">
        <f t="shared" si="0"/>
        <v>2</v>
      </c>
      <c r="K16" s="70"/>
      <c r="L16" s="70">
        <v>1</v>
      </c>
      <c r="M16" s="70"/>
      <c r="N16" s="79">
        <f t="shared" si="1"/>
        <v>1</v>
      </c>
      <c r="O16" s="70"/>
      <c r="P16" s="70"/>
      <c r="Q16" s="70"/>
      <c r="R16" s="79">
        <f t="shared" si="2"/>
        <v>0</v>
      </c>
      <c r="S16" s="70">
        <v>1</v>
      </c>
      <c r="T16" s="70"/>
      <c r="U16" s="70"/>
      <c r="V16" s="79">
        <f t="shared" si="3"/>
        <v>1</v>
      </c>
      <c r="W16" s="70"/>
      <c r="X16" s="70"/>
      <c r="Y16" s="70"/>
      <c r="Z16" s="79">
        <f t="shared" si="4"/>
        <v>0</v>
      </c>
    </row>
    <row r="17" spans="1:26">
      <c r="A17" s="15" t="s">
        <v>2</v>
      </c>
      <c r="B17" s="73">
        <v>5.0999999999999996</v>
      </c>
      <c r="C17" s="33" t="s">
        <v>207</v>
      </c>
      <c r="I17" s="70" t="s">
        <v>208</v>
      </c>
      <c r="J17" s="79">
        <f t="shared" si="0"/>
        <v>60</v>
      </c>
      <c r="K17" s="70">
        <v>5</v>
      </c>
      <c r="L17" s="70">
        <v>5</v>
      </c>
      <c r="M17" s="70">
        <v>5</v>
      </c>
      <c r="N17" s="79">
        <f t="shared" si="1"/>
        <v>15</v>
      </c>
      <c r="O17" s="70">
        <v>5</v>
      </c>
      <c r="P17" s="70">
        <v>5</v>
      </c>
      <c r="Q17" s="70">
        <v>5</v>
      </c>
      <c r="R17" s="79">
        <f t="shared" si="2"/>
        <v>15</v>
      </c>
      <c r="S17" s="70">
        <v>5</v>
      </c>
      <c r="T17" s="70">
        <v>5</v>
      </c>
      <c r="U17" s="70">
        <v>5</v>
      </c>
      <c r="V17" s="79">
        <f t="shared" si="3"/>
        <v>15</v>
      </c>
      <c r="W17" s="70">
        <v>5</v>
      </c>
      <c r="X17" s="70">
        <v>5</v>
      </c>
      <c r="Y17" s="70">
        <v>5</v>
      </c>
      <c r="Z17" s="79">
        <f t="shared" si="4"/>
        <v>15</v>
      </c>
    </row>
    <row r="18" spans="1:26">
      <c r="A18" s="15" t="s">
        <v>2</v>
      </c>
      <c r="B18" s="73">
        <v>6.1</v>
      </c>
      <c r="C18" s="33" t="s">
        <v>209</v>
      </c>
      <c r="I18" s="70" t="s">
        <v>164</v>
      </c>
      <c r="J18" s="79">
        <f t="shared" si="0"/>
        <v>18</v>
      </c>
      <c r="K18" s="70"/>
      <c r="L18" s="70">
        <v>2</v>
      </c>
      <c r="M18" s="70">
        <v>2</v>
      </c>
      <c r="N18" s="79">
        <f t="shared" si="1"/>
        <v>4</v>
      </c>
      <c r="O18" s="70">
        <v>2</v>
      </c>
      <c r="P18" s="70">
        <v>2</v>
      </c>
      <c r="Q18" s="70">
        <v>2</v>
      </c>
      <c r="R18" s="79">
        <f t="shared" si="2"/>
        <v>6</v>
      </c>
      <c r="S18" s="70"/>
      <c r="T18" s="70">
        <v>2</v>
      </c>
      <c r="U18" s="70">
        <v>2</v>
      </c>
      <c r="V18" s="79">
        <f t="shared" si="3"/>
        <v>4</v>
      </c>
      <c r="W18" s="70">
        <v>2</v>
      </c>
      <c r="X18" s="70">
        <v>2</v>
      </c>
      <c r="Y18" s="70"/>
      <c r="Z18" s="79">
        <f t="shared" si="4"/>
        <v>4</v>
      </c>
    </row>
    <row r="19" spans="1:26">
      <c r="A19" s="13" t="s">
        <v>1</v>
      </c>
      <c r="B19" s="73">
        <v>7.1</v>
      </c>
      <c r="C19" s="36" t="s">
        <v>210</v>
      </c>
      <c r="I19" s="70" t="s">
        <v>131</v>
      </c>
      <c r="J19" s="79">
        <f t="shared" si="0"/>
        <v>16</v>
      </c>
      <c r="K19" s="70">
        <v>1</v>
      </c>
      <c r="L19" s="70">
        <v>1</v>
      </c>
      <c r="M19" s="70">
        <v>2</v>
      </c>
      <c r="N19" s="79">
        <f t="shared" si="1"/>
        <v>4</v>
      </c>
      <c r="O19" s="70">
        <v>1</v>
      </c>
      <c r="P19" s="70">
        <v>1</v>
      </c>
      <c r="Q19" s="70">
        <v>2</v>
      </c>
      <c r="R19" s="79">
        <f t="shared" si="2"/>
        <v>4</v>
      </c>
      <c r="S19" s="70">
        <v>1</v>
      </c>
      <c r="T19" s="70">
        <v>1</v>
      </c>
      <c r="U19" s="70">
        <v>2</v>
      </c>
      <c r="V19" s="79">
        <f t="shared" si="3"/>
        <v>4</v>
      </c>
      <c r="W19" s="70">
        <v>1</v>
      </c>
      <c r="X19" s="70">
        <v>1</v>
      </c>
      <c r="Y19" s="70">
        <v>2</v>
      </c>
      <c r="Z19" s="79">
        <f t="shared" si="4"/>
        <v>4</v>
      </c>
    </row>
    <row r="20" spans="1:26">
      <c r="A20" s="13" t="s">
        <v>1</v>
      </c>
      <c r="B20" s="73">
        <v>8.1</v>
      </c>
      <c r="C20" s="38" t="s">
        <v>212</v>
      </c>
      <c r="I20" s="70" t="s">
        <v>211</v>
      </c>
      <c r="J20" s="79">
        <f t="shared" si="0"/>
        <v>1</v>
      </c>
      <c r="K20" s="70"/>
      <c r="L20" s="70"/>
      <c r="M20" s="70">
        <v>1</v>
      </c>
      <c r="N20" s="79">
        <f t="shared" si="1"/>
        <v>1</v>
      </c>
      <c r="O20" s="70"/>
      <c r="P20" s="70"/>
      <c r="Q20" s="70"/>
      <c r="R20" s="79">
        <f t="shared" si="2"/>
        <v>0</v>
      </c>
      <c r="S20" s="70"/>
      <c r="T20" s="70"/>
      <c r="U20" s="70"/>
      <c r="V20" s="79">
        <f t="shared" si="3"/>
        <v>0</v>
      </c>
      <c r="W20" s="70"/>
      <c r="X20" s="70"/>
      <c r="Y20" s="70"/>
      <c r="Z20" s="79">
        <f t="shared" si="4"/>
        <v>0</v>
      </c>
    </row>
    <row r="21" spans="1:26">
      <c r="A21" s="13" t="s">
        <v>1</v>
      </c>
      <c r="B21" s="73">
        <v>8.1999999999999993</v>
      </c>
      <c r="C21" s="38" t="s">
        <v>213</v>
      </c>
      <c r="I21" s="70" t="s">
        <v>211</v>
      </c>
      <c r="J21" s="79">
        <f t="shared" si="0"/>
        <v>1</v>
      </c>
      <c r="K21" s="70"/>
      <c r="L21" s="70"/>
      <c r="M21" s="70">
        <v>1</v>
      </c>
      <c r="N21" s="79">
        <f t="shared" si="1"/>
        <v>1</v>
      </c>
      <c r="O21" s="70"/>
      <c r="P21" s="70"/>
      <c r="Q21" s="70"/>
      <c r="R21" s="79">
        <f t="shared" si="2"/>
        <v>0</v>
      </c>
      <c r="S21" s="70"/>
      <c r="T21" s="70"/>
      <c r="U21" s="70"/>
      <c r="V21" s="79">
        <f t="shared" si="3"/>
        <v>0</v>
      </c>
      <c r="W21" s="70"/>
      <c r="X21" s="70"/>
      <c r="Y21" s="70"/>
      <c r="Z21" s="79">
        <f t="shared" si="4"/>
        <v>0</v>
      </c>
    </row>
    <row r="22" spans="1:26">
      <c r="A22" s="13" t="s">
        <v>1</v>
      </c>
      <c r="B22" s="73">
        <v>9.1</v>
      </c>
      <c r="C22" s="33" t="s">
        <v>214</v>
      </c>
      <c r="I22" s="70" t="s">
        <v>131</v>
      </c>
      <c r="J22" s="79">
        <f t="shared" si="0"/>
        <v>14</v>
      </c>
      <c r="K22" s="70"/>
      <c r="L22" s="70"/>
      <c r="M22" s="70"/>
      <c r="N22" s="79">
        <f t="shared" si="1"/>
        <v>0</v>
      </c>
      <c r="O22" s="70"/>
      <c r="P22" s="70">
        <v>2</v>
      </c>
      <c r="Q22" s="70">
        <v>2</v>
      </c>
      <c r="R22" s="79">
        <f t="shared" si="2"/>
        <v>4</v>
      </c>
      <c r="S22" s="70">
        <v>1</v>
      </c>
      <c r="T22" s="70">
        <v>2</v>
      </c>
      <c r="U22" s="70">
        <v>1</v>
      </c>
      <c r="V22" s="79">
        <f t="shared" si="3"/>
        <v>4</v>
      </c>
      <c r="W22" s="70">
        <v>3</v>
      </c>
      <c r="X22" s="70">
        <v>3</v>
      </c>
      <c r="Y22" s="70"/>
      <c r="Z22" s="79">
        <f t="shared" si="4"/>
        <v>6</v>
      </c>
    </row>
    <row r="23" spans="1:26">
      <c r="A23" s="13"/>
      <c r="B23" s="73">
        <v>9.1999999999999993</v>
      </c>
      <c r="C23" s="51" t="s">
        <v>215</v>
      </c>
      <c r="I23" s="70" t="s">
        <v>216</v>
      </c>
      <c r="J23" s="79">
        <f t="shared" si="0"/>
        <v>2</v>
      </c>
      <c r="K23" s="70"/>
      <c r="L23" s="70"/>
      <c r="M23" s="70">
        <v>1</v>
      </c>
      <c r="N23" s="79">
        <f t="shared" si="1"/>
        <v>1</v>
      </c>
      <c r="O23" s="70">
        <v>1</v>
      </c>
      <c r="P23" s="70"/>
      <c r="Q23" s="70"/>
      <c r="R23" s="79">
        <f t="shared" si="2"/>
        <v>1</v>
      </c>
      <c r="S23" s="70"/>
      <c r="T23" s="70"/>
      <c r="U23" s="70"/>
      <c r="V23" s="79">
        <f t="shared" si="3"/>
        <v>0</v>
      </c>
      <c r="W23" s="70"/>
      <c r="X23" s="70"/>
      <c r="Y23" s="70"/>
      <c r="Z23" s="79">
        <f t="shared" si="4"/>
        <v>0</v>
      </c>
    </row>
    <row r="24" spans="1:26" ht="7.5" customHeight="1">
      <c r="B24" s="74"/>
    </row>
    <row r="25" spans="1:26">
      <c r="A25" s="115" t="s">
        <v>7</v>
      </c>
      <c r="B25" s="116"/>
      <c r="C25" s="117"/>
      <c r="D25" s="24"/>
      <c r="E25" s="24"/>
      <c r="F25" s="24"/>
      <c r="G25" s="24"/>
      <c r="H25" s="24"/>
      <c r="I25" s="24"/>
      <c r="J25" s="24">
        <f>+N25+R25+V25+Z25</f>
        <v>135</v>
      </c>
      <c r="K25" s="24">
        <f>SUM(K13:K23)</f>
        <v>6</v>
      </c>
      <c r="L25" s="24">
        <f>SUM(L13:L23)</f>
        <v>12</v>
      </c>
      <c r="M25" s="24">
        <f>SUM(M13:M23)</f>
        <v>15</v>
      </c>
      <c r="N25" s="24">
        <f>+K25+L25+M25</f>
        <v>33</v>
      </c>
      <c r="O25" s="24">
        <f>SUM(O13:O23)</f>
        <v>10</v>
      </c>
      <c r="P25" s="24">
        <f>SUM(P13:P23)</f>
        <v>14</v>
      </c>
      <c r="Q25" s="24">
        <f>SUM(Q13:Q23)</f>
        <v>14</v>
      </c>
      <c r="R25" s="24">
        <f>+O25+P25+Q25</f>
        <v>38</v>
      </c>
      <c r="S25" s="24">
        <f>SUM(S13:S23)</f>
        <v>9</v>
      </c>
      <c r="T25" s="24">
        <f>SUM(T13:T23)</f>
        <v>11</v>
      </c>
      <c r="U25" s="24">
        <f>SUM(U13:U23)</f>
        <v>11</v>
      </c>
      <c r="V25" s="24">
        <f>+S25+T25+U25</f>
        <v>31</v>
      </c>
      <c r="W25" s="24">
        <f>SUM(W13:W23)</f>
        <v>13</v>
      </c>
      <c r="X25" s="24">
        <f>SUM(X13:X23)</f>
        <v>12</v>
      </c>
      <c r="Y25" s="24">
        <f>SUM(Y13:Y23)</f>
        <v>8</v>
      </c>
      <c r="Z25" s="24">
        <f>+W25+X25+Y25</f>
        <v>33</v>
      </c>
    </row>
  </sheetData>
  <mergeCells count="14">
    <mergeCell ref="A2:H2"/>
    <mergeCell ref="A3:H3"/>
    <mergeCell ref="A25:C25"/>
    <mergeCell ref="A7:C7"/>
    <mergeCell ref="A8:C8"/>
    <mergeCell ref="A11:A12"/>
    <mergeCell ref="C11:C12"/>
    <mergeCell ref="A5:Z5"/>
    <mergeCell ref="K11:N11"/>
    <mergeCell ref="O11:R11"/>
    <mergeCell ref="S11:V11"/>
    <mergeCell ref="W11:Z11"/>
    <mergeCell ref="I11:I12"/>
    <mergeCell ref="J11:J12"/>
  </mergeCells>
  <printOptions horizontalCentered="1"/>
  <pageMargins left="0.6" right="0.55000000000000004" top="0.47" bottom="0.74803149606299213" header="0.31496062992125984" footer="0.31496062992125984"/>
  <pageSetup scale="60" orientation="landscape" r:id="rId1"/>
  <legacyDrawing r:id="rId2"/>
  <oleObjects>
    <oleObject progId="CorelDRAW.Graphic.10" shapeId="35841" r:id="rId3"/>
    <oleObject progId="PBrush" shapeId="35842" r:id="rId4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topLeftCell="A12" workbookViewId="0">
      <selection activeCell="C35" sqref="C35"/>
    </sheetView>
  </sheetViews>
  <sheetFormatPr baseColWidth="10" defaultRowHeight="15"/>
  <cols>
    <col min="1" max="1" width="12.42578125" style="12" customWidth="1"/>
    <col min="2" max="2" width="3.5703125" style="12" customWidth="1"/>
    <col min="3" max="3" width="90.85546875" customWidth="1"/>
    <col min="4" max="6" width="12.7109375" hidden="1" customWidth="1"/>
    <col min="7" max="7" width="11.7109375" hidden="1" customWidth="1"/>
    <col min="8" max="8" width="13.7109375" hidden="1" customWidth="1"/>
    <col min="9" max="9" width="11.5703125" customWidth="1"/>
    <col min="10" max="10" width="10.140625" customWidth="1"/>
    <col min="11" max="11" width="4.85546875" bestFit="1" customWidth="1"/>
    <col min="12" max="12" width="5.28515625" bestFit="1" customWidth="1"/>
    <col min="13" max="13" width="5.140625" bestFit="1" customWidth="1"/>
    <col min="14" max="14" width="5.42578125" bestFit="1" customWidth="1"/>
    <col min="15" max="15" width="4.7109375" bestFit="1" customWidth="1"/>
    <col min="16" max="16" width="5.42578125" bestFit="1" customWidth="1"/>
    <col min="17" max="17" width="4.5703125" bestFit="1" customWidth="1"/>
    <col min="18" max="18" width="5.42578125" bestFit="1" customWidth="1"/>
    <col min="19" max="19" width="4" bestFit="1" customWidth="1"/>
    <col min="20" max="20" width="5" bestFit="1" customWidth="1"/>
    <col min="21" max="21" width="5.5703125" bestFit="1" customWidth="1"/>
    <col min="22" max="22" width="5.42578125" bestFit="1" customWidth="1"/>
    <col min="23" max="23" width="4.5703125" bestFit="1" customWidth="1"/>
    <col min="24" max="24" width="5.140625" bestFit="1" customWidth="1"/>
    <col min="25" max="25" width="4.28515625" bestFit="1" customWidth="1"/>
    <col min="26" max="26" width="5.42578125" bestFit="1" customWidth="1"/>
  </cols>
  <sheetData>
    <row r="2" spans="1:8">
      <c r="A2" s="93"/>
      <c r="B2" s="93"/>
      <c r="C2" s="93"/>
      <c r="D2" s="93"/>
      <c r="E2" s="93"/>
      <c r="F2" s="93"/>
      <c r="G2" s="93"/>
      <c r="H2" s="93"/>
    </row>
    <row r="3" spans="1:8">
      <c r="A3" s="93"/>
      <c r="B3" s="93"/>
      <c r="C3" s="93"/>
      <c r="D3" s="93"/>
      <c r="E3" s="93"/>
      <c r="F3" s="93"/>
      <c r="G3" s="93"/>
      <c r="H3" s="93"/>
    </row>
    <row r="4" spans="1:8">
      <c r="B4" s="26"/>
      <c r="C4" s="27"/>
    </row>
    <row r="5" spans="1:8" ht="18">
      <c r="A5" s="95" t="s">
        <v>16</v>
      </c>
      <c r="B5" s="95"/>
      <c r="C5" s="95"/>
    </row>
    <row r="6" spans="1:8" ht="15.75">
      <c r="B6" s="28"/>
      <c r="C6" s="28"/>
    </row>
    <row r="7" spans="1:8" ht="21.75" customHeight="1">
      <c r="A7" s="106" t="s">
        <v>17</v>
      </c>
      <c r="B7" s="106"/>
      <c r="C7" s="106"/>
    </row>
    <row r="8" spans="1:8" ht="30" customHeight="1">
      <c r="A8" s="107" t="s">
        <v>13</v>
      </c>
      <c r="B8" s="108"/>
      <c r="C8" s="109"/>
    </row>
    <row r="9" spans="1:8" ht="15.75">
      <c r="B9" s="28"/>
      <c r="C9" s="28"/>
    </row>
    <row r="10" spans="1:8" ht="20.25" customHeight="1">
      <c r="A10" s="106" t="s">
        <v>18</v>
      </c>
      <c r="B10" s="122"/>
      <c r="C10" s="106"/>
    </row>
    <row r="11" spans="1:8" ht="32.25" customHeight="1">
      <c r="A11" s="111" t="s">
        <v>62</v>
      </c>
      <c r="B11" s="112"/>
      <c r="C11" s="113"/>
    </row>
    <row r="12" spans="1:8" ht="16.5" thickBot="1">
      <c r="B12" s="28"/>
      <c r="C12" s="28"/>
    </row>
    <row r="13" spans="1:8">
      <c r="A13" s="99" t="s">
        <v>0</v>
      </c>
      <c r="B13" s="30"/>
      <c r="C13" s="118" t="s">
        <v>150</v>
      </c>
      <c r="D13" s="2">
        <v>2000</v>
      </c>
      <c r="E13" s="2">
        <v>3000</v>
      </c>
      <c r="F13" s="2">
        <v>5000</v>
      </c>
      <c r="G13" s="2">
        <v>8000</v>
      </c>
      <c r="H13" s="3" t="s">
        <v>7</v>
      </c>
    </row>
    <row r="14" spans="1:8">
      <c r="A14" s="99"/>
      <c r="B14" s="29"/>
      <c r="C14" s="119"/>
      <c r="D14" s="4" t="e">
        <f>SUM(#REF!)</f>
        <v>#REF!</v>
      </c>
      <c r="E14" s="4" t="e">
        <f>SUM(#REF!)</f>
        <v>#REF!</v>
      </c>
      <c r="F14" s="4" t="e">
        <f>SUM(#REF!)</f>
        <v>#REF!</v>
      </c>
      <c r="G14" s="4" t="e">
        <f>SUM(#REF!)</f>
        <v>#REF!</v>
      </c>
      <c r="H14" s="5" t="e">
        <f t="shared" ref="H14" si="0">SUM(D14:G14)</f>
        <v>#REF!</v>
      </c>
    </row>
    <row r="15" spans="1:8">
      <c r="A15" s="15" t="s">
        <v>47</v>
      </c>
      <c r="B15" s="31">
        <v>1</v>
      </c>
      <c r="C15" s="33" t="s">
        <v>27</v>
      </c>
      <c r="D15" s="8">
        <v>1792000</v>
      </c>
      <c r="E15" s="8">
        <v>1910000</v>
      </c>
      <c r="F15" s="8">
        <v>290000</v>
      </c>
      <c r="G15" s="8"/>
      <c r="H15" s="6">
        <f>SUM(D15:G15)</f>
        <v>3992000</v>
      </c>
    </row>
    <row r="16" spans="1:8" s="18" customFormat="1">
      <c r="A16" s="15" t="s">
        <v>47</v>
      </c>
      <c r="B16" s="31">
        <v>2</v>
      </c>
      <c r="C16" s="33" t="s">
        <v>28</v>
      </c>
      <c r="D16" s="21">
        <v>125700</v>
      </c>
      <c r="E16" s="21">
        <v>1319720</v>
      </c>
      <c r="F16" s="21"/>
      <c r="G16" s="21"/>
      <c r="H16" s="17">
        <f>SUM(D16:G16)</f>
        <v>1445420</v>
      </c>
    </row>
    <row r="17" spans="1:8" s="18" customFormat="1">
      <c r="A17" s="13" t="s">
        <v>5</v>
      </c>
      <c r="B17" s="35">
        <v>3</v>
      </c>
      <c r="C17" s="34" t="s">
        <v>63</v>
      </c>
      <c r="D17" s="21">
        <v>52000</v>
      </c>
      <c r="E17" s="21">
        <v>440080</v>
      </c>
      <c r="F17" s="21"/>
      <c r="G17" s="21"/>
      <c r="H17" s="17">
        <f>SUM(D17:G17)</f>
        <v>492080</v>
      </c>
    </row>
  </sheetData>
  <sortState ref="A15:C17">
    <sortCondition ref="A15"/>
  </sortState>
  <mergeCells count="9">
    <mergeCell ref="A13:A14"/>
    <mergeCell ref="C13:C14"/>
    <mergeCell ref="A2:H2"/>
    <mergeCell ref="A3:H3"/>
    <mergeCell ref="A5:C5"/>
    <mergeCell ref="A7:C7"/>
    <mergeCell ref="A10:C10"/>
    <mergeCell ref="A8:C8"/>
    <mergeCell ref="A11:C11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  <legacyDrawing r:id="rId2"/>
  <oleObjects>
    <oleObject progId="CorelDRAW.Graphic.10" shapeId="15361" r:id="rId3"/>
    <oleObject progId="PBrush" shapeId="15362" r:id="rId4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5"/>
  <sheetViews>
    <sheetView topLeftCell="A12" workbookViewId="0">
      <selection activeCell="C23" sqref="C23"/>
    </sheetView>
  </sheetViews>
  <sheetFormatPr baseColWidth="10" defaultRowHeight="15"/>
  <cols>
    <col min="1" max="1" width="12.42578125" style="12" customWidth="1"/>
    <col min="2" max="2" width="3.5703125" style="12" customWidth="1"/>
    <col min="3" max="3" width="90.85546875" customWidth="1"/>
    <col min="4" max="6" width="12.7109375" hidden="1" customWidth="1"/>
    <col min="7" max="7" width="11.7109375" hidden="1" customWidth="1"/>
    <col min="8" max="8" width="13.7109375" hidden="1" customWidth="1"/>
    <col min="9" max="9" width="11.5703125" customWidth="1"/>
    <col min="10" max="10" width="10.140625" customWidth="1"/>
    <col min="11" max="11" width="4.85546875" bestFit="1" customWidth="1"/>
    <col min="12" max="12" width="5.28515625" bestFit="1" customWidth="1"/>
    <col min="13" max="13" width="5.140625" bestFit="1" customWidth="1"/>
    <col min="14" max="14" width="5.42578125" bestFit="1" customWidth="1"/>
    <col min="15" max="15" width="4.7109375" bestFit="1" customWidth="1"/>
    <col min="16" max="16" width="5.42578125" bestFit="1" customWidth="1"/>
    <col min="17" max="17" width="4.5703125" bestFit="1" customWidth="1"/>
    <col min="18" max="18" width="5.42578125" bestFit="1" customWidth="1"/>
    <col min="19" max="19" width="4" bestFit="1" customWidth="1"/>
    <col min="20" max="20" width="5" bestFit="1" customWidth="1"/>
    <col min="21" max="21" width="5.5703125" bestFit="1" customWidth="1"/>
    <col min="22" max="22" width="5.42578125" bestFit="1" customWidth="1"/>
    <col min="23" max="23" width="4.5703125" bestFit="1" customWidth="1"/>
    <col min="24" max="24" width="5.140625" bestFit="1" customWidth="1"/>
    <col min="25" max="25" width="4.28515625" bestFit="1" customWidth="1"/>
    <col min="26" max="26" width="5.42578125" bestFit="1" customWidth="1"/>
  </cols>
  <sheetData>
    <row r="2" spans="1:26">
      <c r="A2" s="93"/>
      <c r="B2" s="93"/>
      <c r="C2" s="93"/>
      <c r="D2" s="93"/>
      <c r="E2" s="93"/>
      <c r="F2" s="93"/>
      <c r="G2" s="93"/>
      <c r="H2" s="93"/>
    </row>
    <row r="3" spans="1:26">
      <c r="A3" s="93"/>
      <c r="B3" s="93"/>
      <c r="C3" s="93"/>
      <c r="D3" s="93"/>
      <c r="E3" s="93"/>
      <c r="F3" s="93"/>
      <c r="G3" s="93"/>
      <c r="H3" s="93"/>
    </row>
    <row r="4" spans="1:26">
      <c r="B4" s="26"/>
      <c r="C4" s="27"/>
    </row>
    <row r="5" spans="1:26" ht="18">
      <c r="A5" s="95" t="s">
        <v>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.75">
      <c r="B6" s="28"/>
      <c r="C6" s="28"/>
    </row>
    <row r="7" spans="1:26" ht="21.75" customHeight="1">
      <c r="A7" s="106" t="s">
        <v>17</v>
      </c>
      <c r="B7" s="106"/>
      <c r="C7" s="106"/>
    </row>
    <row r="8" spans="1:26" ht="30" customHeight="1">
      <c r="A8" s="107" t="s">
        <v>13</v>
      </c>
      <c r="B8" s="108"/>
      <c r="C8" s="109"/>
    </row>
    <row r="9" spans="1:26" ht="15.75">
      <c r="B9" s="28"/>
      <c r="C9" s="28"/>
    </row>
    <row r="11" spans="1:26" ht="31.5" customHeight="1">
      <c r="A11" s="120" t="s">
        <v>0</v>
      </c>
      <c r="B11" s="30"/>
      <c r="C11" s="118" t="s">
        <v>58</v>
      </c>
      <c r="I11" s="120" t="s">
        <v>83</v>
      </c>
      <c r="J11" s="120" t="s">
        <v>89</v>
      </c>
      <c r="K11" s="123" t="s">
        <v>247</v>
      </c>
      <c r="L11" s="124"/>
      <c r="M11" s="124"/>
      <c r="N11" s="125"/>
      <c r="O11" s="123" t="s">
        <v>86</v>
      </c>
      <c r="P11" s="124"/>
      <c r="Q11" s="124"/>
      <c r="R11" s="125"/>
      <c r="S11" s="123" t="s">
        <v>87</v>
      </c>
      <c r="T11" s="124"/>
      <c r="U11" s="124"/>
      <c r="V11" s="125"/>
      <c r="W11" s="123" t="s">
        <v>88</v>
      </c>
      <c r="X11" s="124"/>
      <c r="Y11" s="124"/>
      <c r="Z11" s="125"/>
    </row>
    <row r="12" spans="1:26" ht="15" customHeight="1">
      <c r="A12" s="121"/>
      <c r="B12" s="29"/>
      <c r="C12" s="119"/>
      <c r="I12" s="121"/>
      <c r="J12" s="121"/>
      <c r="K12" s="83" t="s">
        <v>71</v>
      </c>
      <c r="L12" s="83" t="s">
        <v>72</v>
      </c>
      <c r="M12" s="83" t="s">
        <v>73</v>
      </c>
      <c r="N12" s="83" t="s">
        <v>85</v>
      </c>
      <c r="O12" s="83" t="s">
        <v>74</v>
      </c>
      <c r="P12" s="83" t="s">
        <v>75</v>
      </c>
      <c r="Q12" s="83" t="s">
        <v>76</v>
      </c>
      <c r="R12" s="83" t="s">
        <v>85</v>
      </c>
      <c r="S12" s="83" t="s">
        <v>77</v>
      </c>
      <c r="T12" s="83" t="s">
        <v>78</v>
      </c>
      <c r="U12" s="83" t="s">
        <v>79</v>
      </c>
      <c r="V12" s="83" t="s">
        <v>85</v>
      </c>
      <c r="W12" s="83" t="s">
        <v>80</v>
      </c>
      <c r="X12" s="83" t="s">
        <v>81</v>
      </c>
      <c r="Y12" s="83" t="s">
        <v>82</v>
      </c>
      <c r="Z12" s="83" t="s">
        <v>85</v>
      </c>
    </row>
    <row r="13" spans="1:26">
      <c r="A13" s="15" t="s">
        <v>47</v>
      </c>
      <c r="B13" s="73">
        <v>1.1000000000000001</v>
      </c>
      <c r="C13" s="33" t="s">
        <v>218</v>
      </c>
      <c r="I13" s="70" t="s">
        <v>217</v>
      </c>
      <c r="J13" s="79">
        <f t="shared" ref="J13:J23" si="0">+N13+R13+V13+Z13</f>
        <v>1</v>
      </c>
      <c r="K13" s="70"/>
      <c r="L13" s="70"/>
      <c r="M13" s="70">
        <v>1</v>
      </c>
      <c r="N13" s="79">
        <f t="shared" ref="N13:N23" si="1">+K13+L13+M13</f>
        <v>1</v>
      </c>
      <c r="O13" s="70"/>
      <c r="P13" s="70"/>
      <c r="Q13" s="70"/>
      <c r="R13" s="79">
        <f t="shared" ref="R13:R23" si="2">+O13+P13+Q13</f>
        <v>0</v>
      </c>
      <c r="S13" s="70"/>
      <c r="T13" s="70"/>
      <c r="U13" s="70"/>
      <c r="V13" s="79">
        <f t="shared" ref="V13:V23" si="3">+S13+T13+U13</f>
        <v>0</v>
      </c>
      <c r="W13" s="70"/>
      <c r="X13" s="70"/>
      <c r="Y13" s="70"/>
      <c r="Z13" s="79">
        <f t="shared" ref="Z13:Z23" si="4">+W13+X13+Y13</f>
        <v>0</v>
      </c>
    </row>
    <row r="14" spans="1:26">
      <c r="A14" s="15" t="s">
        <v>47</v>
      </c>
      <c r="B14" s="73">
        <v>2.2000000000000002</v>
      </c>
      <c r="C14" s="33" t="s">
        <v>219</v>
      </c>
      <c r="I14" s="70" t="s">
        <v>131</v>
      </c>
      <c r="J14" s="79">
        <f t="shared" si="0"/>
        <v>1</v>
      </c>
      <c r="K14" s="70"/>
      <c r="L14" s="70"/>
      <c r="M14" s="70"/>
      <c r="N14" s="79">
        <f t="shared" si="1"/>
        <v>0</v>
      </c>
      <c r="O14" s="70"/>
      <c r="P14" s="70">
        <v>1</v>
      </c>
      <c r="Q14" s="70"/>
      <c r="R14" s="79">
        <f t="shared" si="2"/>
        <v>1</v>
      </c>
      <c r="S14" s="70"/>
      <c r="T14" s="70"/>
      <c r="U14" s="70"/>
      <c r="V14" s="79">
        <f t="shared" si="3"/>
        <v>0</v>
      </c>
      <c r="W14" s="70"/>
      <c r="X14" s="70"/>
      <c r="Y14" s="70"/>
      <c r="Z14" s="79">
        <f t="shared" si="4"/>
        <v>0</v>
      </c>
    </row>
    <row r="15" spans="1:26">
      <c r="A15" s="13" t="s">
        <v>5</v>
      </c>
      <c r="B15" s="73">
        <v>3.1</v>
      </c>
      <c r="C15" s="34" t="s">
        <v>252</v>
      </c>
      <c r="I15" s="70" t="s">
        <v>211</v>
      </c>
      <c r="J15" s="79">
        <f t="shared" si="0"/>
        <v>2</v>
      </c>
      <c r="K15" s="70">
        <v>1</v>
      </c>
      <c r="L15" s="70"/>
      <c r="M15" s="70"/>
      <c r="N15" s="79">
        <f t="shared" si="1"/>
        <v>1</v>
      </c>
      <c r="O15" s="70"/>
      <c r="P15" s="70">
        <v>1</v>
      </c>
      <c r="Q15" s="70"/>
      <c r="R15" s="79">
        <f t="shared" si="2"/>
        <v>1</v>
      </c>
      <c r="S15" s="70"/>
      <c r="T15" s="70"/>
      <c r="U15" s="70"/>
      <c r="V15" s="79">
        <f t="shared" si="3"/>
        <v>0</v>
      </c>
      <c r="W15" s="70"/>
      <c r="X15" s="70"/>
      <c r="Y15" s="70"/>
      <c r="Z15" s="79">
        <f t="shared" si="4"/>
        <v>0</v>
      </c>
    </row>
    <row r="16" spans="1:26" ht="26.25">
      <c r="A16" s="13" t="s">
        <v>5</v>
      </c>
      <c r="B16" s="73">
        <v>3.2</v>
      </c>
      <c r="C16" s="50" t="s">
        <v>253</v>
      </c>
      <c r="I16" s="70" t="s">
        <v>211</v>
      </c>
      <c r="J16" s="79">
        <f t="shared" si="0"/>
        <v>2</v>
      </c>
      <c r="K16" s="70">
        <v>1</v>
      </c>
      <c r="L16" s="70"/>
      <c r="M16" s="70"/>
      <c r="N16" s="79">
        <f t="shared" si="1"/>
        <v>1</v>
      </c>
      <c r="O16" s="70"/>
      <c r="P16" s="70"/>
      <c r="Q16" s="70">
        <v>1</v>
      </c>
      <c r="R16" s="79">
        <f t="shared" si="2"/>
        <v>1</v>
      </c>
      <c r="S16" s="70"/>
      <c r="T16" s="70"/>
      <c r="U16" s="70"/>
      <c r="V16" s="79">
        <f t="shared" si="3"/>
        <v>0</v>
      </c>
      <c r="W16" s="70"/>
      <c r="X16" s="70"/>
      <c r="Y16" s="70"/>
      <c r="Z16" s="79">
        <f t="shared" si="4"/>
        <v>0</v>
      </c>
    </row>
    <row r="17" spans="1:26">
      <c r="A17" s="13" t="s">
        <v>5</v>
      </c>
      <c r="B17" s="73">
        <v>3.3</v>
      </c>
      <c r="C17" s="51" t="s">
        <v>220</v>
      </c>
      <c r="I17" s="70" t="s">
        <v>131</v>
      </c>
      <c r="J17" s="79">
        <f t="shared" si="0"/>
        <v>11</v>
      </c>
      <c r="K17" s="70">
        <v>1</v>
      </c>
      <c r="L17" s="70">
        <v>1</v>
      </c>
      <c r="M17" s="70">
        <v>1</v>
      </c>
      <c r="N17" s="79">
        <f t="shared" si="1"/>
        <v>3</v>
      </c>
      <c r="O17" s="70">
        <v>1</v>
      </c>
      <c r="P17" s="70">
        <v>1</v>
      </c>
      <c r="Q17" s="70">
        <v>1</v>
      </c>
      <c r="R17" s="79">
        <f t="shared" si="2"/>
        <v>3</v>
      </c>
      <c r="S17" s="70"/>
      <c r="T17" s="70">
        <v>1</v>
      </c>
      <c r="U17" s="70">
        <v>1</v>
      </c>
      <c r="V17" s="79">
        <f t="shared" si="3"/>
        <v>2</v>
      </c>
      <c r="W17" s="70">
        <v>1</v>
      </c>
      <c r="X17" s="70">
        <v>1</v>
      </c>
      <c r="Y17" s="70">
        <v>1</v>
      </c>
      <c r="Z17" s="79">
        <f t="shared" si="4"/>
        <v>3</v>
      </c>
    </row>
    <row r="18" spans="1:26">
      <c r="A18" s="13" t="s">
        <v>5</v>
      </c>
      <c r="B18" s="73">
        <v>3.4</v>
      </c>
      <c r="C18" s="51" t="s">
        <v>221</v>
      </c>
      <c r="I18" s="70" t="s">
        <v>222</v>
      </c>
      <c r="J18" s="79">
        <f t="shared" si="0"/>
        <v>8</v>
      </c>
      <c r="K18" s="70"/>
      <c r="L18" s="70"/>
      <c r="M18" s="70">
        <v>1</v>
      </c>
      <c r="N18" s="79">
        <f t="shared" si="1"/>
        <v>1</v>
      </c>
      <c r="O18" s="70">
        <v>1</v>
      </c>
      <c r="P18" s="70">
        <v>1</v>
      </c>
      <c r="Q18" s="70">
        <v>1</v>
      </c>
      <c r="R18" s="79">
        <f t="shared" si="2"/>
        <v>3</v>
      </c>
      <c r="S18" s="70"/>
      <c r="T18" s="70"/>
      <c r="U18" s="70"/>
      <c r="V18" s="79">
        <f t="shared" si="3"/>
        <v>0</v>
      </c>
      <c r="W18" s="70">
        <v>2</v>
      </c>
      <c r="X18" s="70">
        <v>1</v>
      </c>
      <c r="Y18" s="70">
        <v>1</v>
      </c>
      <c r="Z18" s="79">
        <f t="shared" si="4"/>
        <v>4</v>
      </c>
    </row>
    <row r="19" spans="1:26">
      <c r="A19" s="13" t="s">
        <v>5</v>
      </c>
      <c r="B19" s="73">
        <v>3.5</v>
      </c>
      <c r="C19" s="51" t="s">
        <v>223</v>
      </c>
      <c r="I19" s="70" t="s">
        <v>222</v>
      </c>
      <c r="J19" s="79">
        <f t="shared" si="0"/>
        <v>13</v>
      </c>
      <c r="K19" s="70"/>
      <c r="L19" s="70">
        <v>2</v>
      </c>
      <c r="M19" s="70">
        <v>1</v>
      </c>
      <c r="N19" s="79">
        <f t="shared" si="1"/>
        <v>3</v>
      </c>
      <c r="O19" s="70">
        <v>1</v>
      </c>
      <c r="P19" s="70">
        <v>1</v>
      </c>
      <c r="Q19" s="70">
        <v>1</v>
      </c>
      <c r="R19" s="79">
        <f t="shared" si="2"/>
        <v>3</v>
      </c>
      <c r="S19" s="70"/>
      <c r="T19" s="70">
        <v>1</v>
      </c>
      <c r="U19" s="70">
        <v>2</v>
      </c>
      <c r="V19" s="79">
        <f t="shared" si="3"/>
        <v>3</v>
      </c>
      <c r="W19" s="70">
        <v>1</v>
      </c>
      <c r="X19" s="70">
        <v>2</v>
      </c>
      <c r="Y19" s="70">
        <v>1</v>
      </c>
      <c r="Z19" s="79">
        <f t="shared" si="4"/>
        <v>4</v>
      </c>
    </row>
    <row r="20" spans="1:26">
      <c r="A20" s="13" t="s">
        <v>5</v>
      </c>
      <c r="B20" s="73">
        <v>3.6</v>
      </c>
      <c r="C20" s="51" t="s">
        <v>224</v>
      </c>
      <c r="I20" s="70" t="s">
        <v>131</v>
      </c>
      <c r="J20" s="79">
        <f t="shared" si="0"/>
        <v>11</v>
      </c>
      <c r="K20" s="70">
        <v>1</v>
      </c>
      <c r="L20" s="70">
        <v>1</v>
      </c>
      <c r="M20" s="70">
        <v>1</v>
      </c>
      <c r="N20" s="79">
        <f t="shared" si="1"/>
        <v>3</v>
      </c>
      <c r="O20" s="70">
        <v>1</v>
      </c>
      <c r="P20" s="70">
        <v>1</v>
      </c>
      <c r="Q20" s="70">
        <v>1</v>
      </c>
      <c r="R20" s="79">
        <f t="shared" si="2"/>
        <v>3</v>
      </c>
      <c r="S20" s="70"/>
      <c r="T20" s="70">
        <v>1</v>
      </c>
      <c r="U20" s="70">
        <v>1</v>
      </c>
      <c r="V20" s="79">
        <f t="shared" si="3"/>
        <v>2</v>
      </c>
      <c r="W20" s="70">
        <v>1</v>
      </c>
      <c r="X20" s="70">
        <v>1</v>
      </c>
      <c r="Y20" s="70">
        <v>1</v>
      </c>
      <c r="Z20" s="79">
        <f t="shared" si="4"/>
        <v>3</v>
      </c>
    </row>
    <row r="21" spans="1:26">
      <c r="A21" s="13" t="s">
        <v>5</v>
      </c>
      <c r="B21" s="73">
        <v>3.7</v>
      </c>
      <c r="C21" s="51" t="s">
        <v>225</v>
      </c>
      <c r="I21" s="70" t="s">
        <v>110</v>
      </c>
      <c r="J21" s="79">
        <f t="shared" si="0"/>
        <v>30</v>
      </c>
      <c r="K21" s="70">
        <v>1</v>
      </c>
      <c r="L21" s="70">
        <v>5</v>
      </c>
      <c r="M21" s="70">
        <v>5</v>
      </c>
      <c r="N21" s="79">
        <f t="shared" si="1"/>
        <v>11</v>
      </c>
      <c r="O21" s="70">
        <v>4</v>
      </c>
      <c r="P21" s="70">
        <v>4</v>
      </c>
      <c r="Q21" s="70">
        <v>3</v>
      </c>
      <c r="R21" s="79">
        <f t="shared" si="2"/>
        <v>11</v>
      </c>
      <c r="S21" s="70"/>
      <c r="T21" s="70">
        <v>1</v>
      </c>
      <c r="U21" s="70">
        <v>2</v>
      </c>
      <c r="V21" s="79">
        <f t="shared" si="3"/>
        <v>3</v>
      </c>
      <c r="W21" s="70">
        <v>2</v>
      </c>
      <c r="X21" s="70">
        <v>1</v>
      </c>
      <c r="Y21" s="70">
        <v>2</v>
      </c>
      <c r="Z21" s="79">
        <f t="shared" si="4"/>
        <v>5</v>
      </c>
    </row>
    <row r="22" spans="1:26">
      <c r="A22" s="13" t="s">
        <v>5</v>
      </c>
      <c r="B22" s="73">
        <v>3.8</v>
      </c>
      <c r="C22" s="51" t="s">
        <v>226</v>
      </c>
      <c r="I22" s="70" t="s">
        <v>222</v>
      </c>
      <c r="J22" s="79">
        <f t="shared" si="0"/>
        <v>12</v>
      </c>
      <c r="K22" s="70"/>
      <c r="L22" s="70">
        <v>1</v>
      </c>
      <c r="M22" s="70">
        <v>2</v>
      </c>
      <c r="N22" s="79">
        <f t="shared" si="1"/>
        <v>3</v>
      </c>
      <c r="O22" s="70">
        <v>1</v>
      </c>
      <c r="P22" s="70">
        <v>1</v>
      </c>
      <c r="Q22" s="70">
        <v>1</v>
      </c>
      <c r="R22" s="79">
        <f t="shared" si="2"/>
        <v>3</v>
      </c>
      <c r="S22" s="70"/>
      <c r="T22" s="70">
        <v>2</v>
      </c>
      <c r="U22" s="70">
        <v>1</v>
      </c>
      <c r="V22" s="79">
        <f t="shared" si="3"/>
        <v>3</v>
      </c>
      <c r="W22" s="70">
        <v>1</v>
      </c>
      <c r="X22" s="70">
        <v>1</v>
      </c>
      <c r="Y22" s="70">
        <v>1</v>
      </c>
      <c r="Z22" s="79">
        <f t="shared" si="4"/>
        <v>3</v>
      </c>
    </row>
    <row r="23" spans="1:26">
      <c r="A23" s="13" t="s">
        <v>5</v>
      </c>
      <c r="B23" s="73">
        <v>3.9</v>
      </c>
      <c r="C23" s="50" t="s">
        <v>227</v>
      </c>
      <c r="I23" s="70" t="s">
        <v>222</v>
      </c>
      <c r="J23" s="79">
        <f t="shared" si="0"/>
        <v>33</v>
      </c>
      <c r="K23" s="70">
        <v>3</v>
      </c>
      <c r="L23" s="70">
        <v>5</v>
      </c>
      <c r="M23" s="70">
        <v>3</v>
      </c>
      <c r="N23" s="79">
        <f t="shared" si="1"/>
        <v>11</v>
      </c>
      <c r="O23" s="70">
        <v>5</v>
      </c>
      <c r="P23" s="70">
        <v>2</v>
      </c>
      <c r="Q23" s="70">
        <v>2</v>
      </c>
      <c r="R23" s="79">
        <f t="shared" si="2"/>
        <v>9</v>
      </c>
      <c r="S23" s="70"/>
      <c r="T23" s="70">
        <v>2</v>
      </c>
      <c r="U23" s="70">
        <v>2</v>
      </c>
      <c r="V23" s="79">
        <f t="shared" si="3"/>
        <v>4</v>
      </c>
      <c r="W23" s="70">
        <v>3</v>
      </c>
      <c r="X23" s="70">
        <v>3</v>
      </c>
      <c r="Y23" s="70">
        <v>3</v>
      </c>
      <c r="Z23" s="79">
        <f t="shared" si="4"/>
        <v>9</v>
      </c>
    </row>
    <row r="24" spans="1:26" ht="7.5" customHeight="1"/>
    <row r="25" spans="1:26">
      <c r="A25" s="115" t="s">
        <v>7</v>
      </c>
      <c r="B25" s="116"/>
      <c r="C25" s="117"/>
      <c r="D25" s="24"/>
      <c r="E25" s="24"/>
      <c r="F25" s="24"/>
      <c r="G25" s="24"/>
      <c r="H25" s="24"/>
      <c r="I25" s="24"/>
      <c r="J25" s="24">
        <f>+N25+R25+V25+Z25</f>
        <v>124</v>
      </c>
      <c r="K25" s="24">
        <f>SUM(K13:K23)</f>
        <v>8</v>
      </c>
      <c r="L25" s="24">
        <f>SUM(L13:L23)</f>
        <v>15</v>
      </c>
      <c r="M25" s="24">
        <f t="shared" ref="M25:Y25" si="5">SUM(M13:M23)</f>
        <v>15</v>
      </c>
      <c r="N25" s="24">
        <f>+K25+L25+M25</f>
        <v>38</v>
      </c>
      <c r="O25" s="24">
        <f>SUM(O13:O23)</f>
        <v>14</v>
      </c>
      <c r="P25" s="24">
        <f t="shared" si="5"/>
        <v>13</v>
      </c>
      <c r="Q25" s="24">
        <f t="shared" si="5"/>
        <v>11</v>
      </c>
      <c r="R25" s="24">
        <f>+O25+P25+Q25</f>
        <v>38</v>
      </c>
      <c r="S25" s="24">
        <f t="shared" si="5"/>
        <v>0</v>
      </c>
      <c r="T25" s="24">
        <f>SUM(T13:T23)</f>
        <v>8</v>
      </c>
      <c r="U25" s="24">
        <f t="shared" si="5"/>
        <v>9</v>
      </c>
      <c r="V25" s="24">
        <f>+S25+T25+U25</f>
        <v>17</v>
      </c>
      <c r="W25" s="24">
        <f t="shared" si="5"/>
        <v>11</v>
      </c>
      <c r="X25" s="24">
        <f t="shared" si="5"/>
        <v>10</v>
      </c>
      <c r="Y25" s="24">
        <f t="shared" si="5"/>
        <v>10</v>
      </c>
      <c r="Z25" s="24">
        <f>+W25+X25+Y25</f>
        <v>31</v>
      </c>
    </row>
  </sheetData>
  <mergeCells count="14">
    <mergeCell ref="A25:C25"/>
    <mergeCell ref="A11:A12"/>
    <mergeCell ref="C11:C12"/>
    <mergeCell ref="I11:I12"/>
    <mergeCell ref="A2:H2"/>
    <mergeCell ref="A3:H3"/>
    <mergeCell ref="A7:C7"/>
    <mergeCell ref="A8:C8"/>
    <mergeCell ref="A5:Z5"/>
    <mergeCell ref="J11:J12"/>
    <mergeCell ref="K11:N11"/>
    <mergeCell ref="O11:R11"/>
    <mergeCell ref="S11:V11"/>
    <mergeCell ref="W11:Z11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landscape" r:id="rId1"/>
  <legacyDrawing r:id="rId2"/>
  <oleObjects>
    <oleObject progId="CorelDRAW.Graphic.10" shapeId="36865" r:id="rId3"/>
    <oleObject progId="PBrush" shapeId="36866" r:id="rId4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workbookViewId="0">
      <selection activeCell="C6" sqref="C6"/>
    </sheetView>
  </sheetViews>
  <sheetFormatPr baseColWidth="10" defaultRowHeight="15"/>
  <cols>
    <col min="1" max="1" width="12.42578125" style="12" customWidth="1"/>
    <col min="2" max="2" width="3.5703125" style="12" customWidth="1"/>
    <col min="3" max="3" width="90.85546875" customWidth="1"/>
    <col min="4" max="6" width="12.7109375" hidden="1" customWidth="1"/>
    <col min="7" max="7" width="11.7109375" hidden="1" customWidth="1"/>
    <col min="8" max="8" width="13.7109375" hidden="1" customWidth="1"/>
    <col min="9" max="9" width="11.42578125" customWidth="1"/>
    <col min="10" max="10" width="10.140625" customWidth="1"/>
    <col min="11" max="11" width="4.85546875" bestFit="1" customWidth="1"/>
    <col min="12" max="12" width="5.28515625" bestFit="1" customWidth="1"/>
    <col min="13" max="13" width="5.140625" bestFit="1" customWidth="1"/>
    <col min="14" max="14" width="5.42578125" bestFit="1" customWidth="1"/>
    <col min="15" max="15" width="4.7109375" bestFit="1" customWidth="1"/>
    <col min="16" max="16" width="5.42578125" bestFit="1" customWidth="1"/>
    <col min="17" max="17" width="4.5703125" bestFit="1" customWidth="1"/>
    <col min="18" max="18" width="5.42578125" bestFit="1" customWidth="1"/>
    <col min="19" max="19" width="4" bestFit="1" customWidth="1"/>
    <col min="20" max="20" width="5" bestFit="1" customWidth="1"/>
    <col min="21" max="21" width="5.5703125" bestFit="1" customWidth="1"/>
    <col min="22" max="22" width="5.42578125" bestFit="1" customWidth="1"/>
    <col min="23" max="23" width="4.5703125" bestFit="1" customWidth="1"/>
    <col min="24" max="24" width="5.140625" bestFit="1" customWidth="1"/>
    <col min="25" max="25" width="4.28515625" bestFit="1" customWidth="1"/>
    <col min="26" max="26" width="5.42578125" bestFit="1" customWidth="1"/>
  </cols>
  <sheetData>
    <row r="2" spans="1:8">
      <c r="A2" s="93"/>
      <c r="B2" s="93"/>
      <c r="C2" s="93"/>
      <c r="D2" s="93"/>
      <c r="E2" s="93"/>
      <c r="F2" s="93"/>
      <c r="G2" s="93"/>
      <c r="H2" s="93"/>
    </row>
    <row r="3" spans="1:8">
      <c r="A3" s="93"/>
      <c r="B3" s="93"/>
      <c r="C3" s="93"/>
      <c r="D3" s="93"/>
      <c r="E3" s="93"/>
      <c r="F3" s="93"/>
      <c r="G3" s="93"/>
      <c r="H3" s="93"/>
    </row>
    <row r="4" spans="1:8">
      <c r="B4" s="26"/>
      <c r="C4" s="27"/>
    </row>
    <row r="5" spans="1:8" ht="18">
      <c r="A5" s="95" t="s">
        <v>16</v>
      </c>
      <c r="B5" s="95"/>
      <c r="C5" s="95"/>
    </row>
    <row r="6" spans="1:8" ht="15.75">
      <c r="B6" s="28"/>
      <c r="C6" s="28"/>
    </row>
    <row r="7" spans="1:8" ht="21.75" customHeight="1">
      <c r="A7" s="129" t="s">
        <v>17</v>
      </c>
      <c r="B7" s="129"/>
      <c r="C7" s="129"/>
    </row>
    <row r="8" spans="1:8" ht="30" customHeight="1">
      <c r="A8" s="126" t="s">
        <v>20</v>
      </c>
      <c r="B8" s="127"/>
      <c r="C8" s="128"/>
    </row>
    <row r="9" spans="1:8" ht="15.75">
      <c r="B9" s="28"/>
      <c r="C9" s="28"/>
    </row>
    <row r="10" spans="1:8" ht="20.25" customHeight="1">
      <c r="A10" s="129" t="s">
        <v>18</v>
      </c>
      <c r="B10" s="130"/>
      <c r="C10" s="129"/>
    </row>
    <row r="11" spans="1:8" ht="50.25" customHeight="1">
      <c r="A11" s="131" t="s">
        <v>22</v>
      </c>
      <c r="B11" s="131"/>
      <c r="C11" s="132"/>
    </row>
    <row r="12" spans="1:8" ht="16.5" thickBot="1">
      <c r="B12" s="28"/>
      <c r="C12" s="28"/>
    </row>
    <row r="13" spans="1:8" ht="15" customHeight="1">
      <c r="A13" s="99" t="s">
        <v>0</v>
      </c>
      <c r="B13" s="30"/>
      <c r="C13" s="118" t="s">
        <v>150</v>
      </c>
      <c r="D13" s="2">
        <v>2000</v>
      </c>
      <c r="E13" s="2">
        <v>3000</v>
      </c>
      <c r="F13" s="2">
        <v>5000</v>
      </c>
      <c r="G13" s="2">
        <v>8000</v>
      </c>
      <c r="H13" s="3" t="s">
        <v>7</v>
      </c>
    </row>
    <row r="14" spans="1:8" ht="15" customHeight="1">
      <c r="A14" s="99"/>
      <c r="B14" s="29"/>
      <c r="C14" s="119"/>
      <c r="D14" s="4" t="e">
        <f>SUM(#REF!)</f>
        <v>#REF!</v>
      </c>
      <c r="E14" s="4" t="e">
        <f>SUM(#REF!)</f>
        <v>#REF!</v>
      </c>
      <c r="F14" s="4" t="e">
        <f>SUM(#REF!)</f>
        <v>#REF!</v>
      </c>
      <c r="G14" s="4" t="e">
        <f>SUM(#REF!)</f>
        <v>#REF!</v>
      </c>
      <c r="H14" s="5" t="e">
        <f t="shared" ref="H14" si="0">SUM(D14:G14)</f>
        <v>#REF!</v>
      </c>
    </row>
    <row r="15" spans="1:8" s="25" customFormat="1" ht="12.75">
      <c r="A15" s="39" t="s">
        <v>5</v>
      </c>
      <c r="B15" s="46">
        <v>1</v>
      </c>
      <c r="C15" s="45" t="s">
        <v>30</v>
      </c>
      <c r="D15" s="40">
        <v>80</v>
      </c>
      <c r="E15" s="40">
        <v>20000</v>
      </c>
      <c r="F15" s="40"/>
      <c r="G15" s="40"/>
      <c r="H15" s="41">
        <f>SUM(D15:G15)</f>
        <v>20080</v>
      </c>
    </row>
    <row r="16" spans="1:8" s="25" customFormat="1" ht="25.5">
      <c r="A16" s="39" t="s">
        <v>5</v>
      </c>
      <c r="B16" s="46">
        <v>2</v>
      </c>
      <c r="C16" s="44" t="s">
        <v>64</v>
      </c>
      <c r="D16" s="42">
        <v>75000</v>
      </c>
      <c r="E16" s="42">
        <v>210000</v>
      </c>
      <c r="F16" s="42"/>
      <c r="G16" s="42"/>
      <c r="H16" s="41">
        <f>SUM(D16:G16)</f>
        <v>285000</v>
      </c>
    </row>
    <row r="17" spans="1:8" s="25" customFormat="1" ht="31.5" customHeight="1">
      <c r="A17" s="39" t="s">
        <v>5</v>
      </c>
      <c r="B17" s="46">
        <v>3</v>
      </c>
      <c r="C17" s="45" t="s">
        <v>65</v>
      </c>
      <c r="D17" s="43">
        <v>295000</v>
      </c>
      <c r="E17" s="43">
        <v>955000</v>
      </c>
      <c r="F17" s="43">
        <v>20000</v>
      </c>
      <c r="G17" s="43"/>
      <c r="H17" s="41">
        <f>SUM(D17:G17)</f>
        <v>1270000</v>
      </c>
    </row>
    <row r="18" spans="1:8" s="25" customFormat="1" ht="12.75">
      <c r="A18" s="39" t="s">
        <v>1</v>
      </c>
      <c r="B18" s="46">
        <v>4</v>
      </c>
      <c r="C18" s="45" t="s">
        <v>29</v>
      </c>
      <c r="D18" s="42">
        <v>21100</v>
      </c>
      <c r="E18" s="42">
        <v>85100</v>
      </c>
      <c r="F18" s="42"/>
      <c r="G18" s="42"/>
      <c r="H18" s="41">
        <f>SUM(D18:G18)</f>
        <v>106200</v>
      </c>
    </row>
  </sheetData>
  <sortState ref="A15:C18">
    <sortCondition descending="1" ref="A15"/>
  </sortState>
  <mergeCells count="9">
    <mergeCell ref="A13:A14"/>
    <mergeCell ref="C13:C14"/>
    <mergeCell ref="A2:H2"/>
    <mergeCell ref="A3:H3"/>
    <mergeCell ref="A5:C5"/>
    <mergeCell ref="A8:C8"/>
    <mergeCell ref="A7:C7"/>
    <mergeCell ref="A10:C10"/>
    <mergeCell ref="A11:C11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  <legacyDrawing r:id="rId2"/>
  <oleObjects>
    <oleObject progId="CorelDRAW.Graphic.10" shapeId="16385" r:id="rId3"/>
    <oleObject progId="PBrush" shapeId="16386" r:id="rId4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4"/>
  <sheetViews>
    <sheetView workbookViewId="0">
      <selection activeCell="I16" sqref="I16"/>
    </sheetView>
  </sheetViews>
  <sheetFormatPr baseColWidth="10" defaultRowHeight="15"/>
  <cols>
    <col min="1" max="1" width="12.42578125" style="12" customWidth="1"/>
    <col min="2" max="2" width="3.5703125" style="12" customWidth="1"/>
    <col min="3" max="3" width="90.85546875" customWidth="1"/>
    <col min="4" max="6" width="12.7109375" hidden="1" customWidth="1"/>
    <col min="7" max="7" width="11.7109375" hidden="1" customWidth="1"/>
    <col min="8" max="8" width="13.7109375" hidden="1" customWidth="1"/>
    <col min="9" max="9" width="11.42578125" customWidth="1"/>
    <col min="10" max="10" width="10.140625" customWidth="1"/>
    <col min="11" max="11" width="4.85546875" bestFit="1" customWidth="1"/>
    <col min="12" max="12" width="5.28515625" bestFit="1" customWidth="1"/>
    <col min="13" max="13" width="5.140625" bestFit="1" customWidth="1"/>
    <col min="14" max="14" width="5.42578125" bestFit="1" customWidth="1"/>
    <col min="15" max="15" width="4.7109375" bestFit="1" customWidth="1"/>
    <col min="16" max="16" width="5.42578125" bestFit="1" customWidth="1"/>
    <col min="17" max="17" width="4.5703125" bestFit="1" customWidth="1"/>
    <col min="18" max="18" width="5.42578125" bestFit="1" customWidth="1"/>
    <col min="19" max="19" width="4" bestFit="1" customWidth="1"/>
    <col min="20" max="20" width="5" bestFit="1" customWidth="1"/>
    <col min="21" max="21" width="5.5703125" bestFit="1" customWidth="1"/>
    <col min="22" max="22" width="5.42578125" bestFit="1" customWidth="1"/>
    <col min="23" max="23" width="4.5703125" bestFit="1" customWidth="1"/>
    <col min="24" max="24" width="5.140625" bestFit="1" customWidth="1"/>
    <col min="25" max="25" width="4.28515625" bestFit="1" customWidth="1"/>
    <col min="26" max="26" width="5.42578125" bestFit="1" customWidth="1"/>
  </cols>
  <sheetData>
    <row r="2" spans="1:26">
      <c r="A2" s="93"/>
      <c r="B2" s="93"/>
      <c r="C2" s="93"/>
      <c r="D2" s="93"/>
      <c r="E2" s="93"/>
      <c r="F2" s="93"/>
      <c r="G2" s="93"/>
      <c r="H2" s="93"/>
    </row>
    <row r="3" spans="1:26">
      <c r="A3" s="93"/>
      <c r="B3" s="93"/>
      <c r="C3" s="93"/>
      <c r="D3" s="93"/>
      <c r="E3" s="93"/>
      <c r="F3" s="93"/>
      <c r="G3" s="93"/>
      <c r="H3" s="93"/>
    </row>
    <row r="4" spans="1:26">
      <c r="B4" s="26"/>
      <c r="C4" s="27"/>
    </row>
    <row r="5" spans="1:26" ht="18">
      <c r="A5" s="95" t="s">
        <v>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.75">
      <c r="B6" s="28"/>
      <c r="C6" s="28"/>
    </row>
    <row r="7" spans="1:26" ht="21.75" customHeight="1">
      <c r="A7" s="129" t="s">
        <v>17</v>
      </c>
      <c r="B7" s="129"/>
      <c r="C7" s="129"/>
    </row>
    <row r="8" spans="1:26" ht="30" customHeight="1">
      <c r="A8" s="126" t="s">
        <v>20</v>
      </c>
      <c r="B8" s="127"/>
      <c r="C8" s="128"/>
    </row>
    <row r="9" spans="1:26" ht="15.75">
      <c r="B9" s="28"/>
      <c r="C9" s="28"/>
    </row>
    <row r="11" spans="1:26" ht="31.5" customHeight="1">
      <c r="A11" s="99" t="s">
        <v>0</v>
      </c>
      <c r="B11" s="30"/>
      <c r="C11" s="118" t="s">
        <v>58</v>
      </c>
      <c r="I11" s="99" t="s">
        <v>83</v>
      </c>
      <c r="J11" s="120" t="s">
        <v>89</v>
      </c>
      <c r="K11" s="114" t="s">
        <v>247</v>
      </c>
      <c r="L11" s="114"/>
      <c r="M11" s="114"/>
      <c r="N11" s="114"/>
      <c r="O11" s="114" t="s">
        <v>86</v>
      </c>
      <c r="P11" s="114"/>
      <c r="Q11" s="114"/>
      <c r="R11" s="114"/>
      <c r="S11" s="114" t="s">
        <v>87</v>
      </c>
      <c r="T11" s="114"/>
      <c r="U11" s="114"/>
      <c r="V11" s="114"/>
      <c r="W11" s="114" t="s">
        <v>88</v>
      </c>
      <c r="X11" s="114"/>
      <c r="Y11" s="114"/>
      <c r="Z11" s="114"/>
    </row>
    <row r="12" spans="1:26" ht="15" customHeight="1">
      <c r="A12" s="99"/>
      <c r="B12" s="29"/>
      <c r="C12" s="119"/>
      <c r="I12" s="99"/>
      <c r="J12" s="121"/>
      <c r="K12" s="83" t="s">
        <v>71</v>
      </c>
      <c r="L12" s="83" t="s">
        <v>72</v>
      </c>
      <c r="M12" s="83" t="s">
        <v>73</v>
      </c>
      <c r="N12" s="83" t="s">
        <v>85</v>
      </c>
      <c r="O12" s="83" t="s">
        <v>74</v>
      </c>
      <c r="P12" s="83" t="s">
        <v>75</v>
      </c>
      <c r="Q12" s="83" t="s">
        <v>76</v>
      </c>
      <c r="R12" s="83" t="s">
        <v>85</v>
      </c>
      <c r="S12" s="83" t="s">
        <v>77</v>
      </c>
      <c r="T12" s="83" t="s">
        <v>78</v>
      </c>
      <c r="U12" s="83" t="s">
        <v>79</v>
      </c>
      <c r="V12" s="83" t="s">
        <v>85</v>
      </c>
      <c r="W12" s="83" t="s">
        <v>80</v>
      </c>
      <c r="X12" s="83" t="s">
        <v>81</v>
      </c>
      <c r="Y12" s="83" t="s">
        <v>82</v>
      </c>
      <c r="Z12" s="83" t="s">
        <v>85</v>
      </c>
    </row>
    <row r="13" spans="1:26">
      <c r="A13" s="39" t="s">
        <v>5</v>
      </c>
      <c r="B13" s="80">
        <v>1.1000000000000001</v>
      </c>
      <c r="C13" s="45" t="s">
        <v>228</v>
      </c>
      <c r="I13" s="70" t="s">
        <v>131</v>
      </c>
      <c r="J13" s="79">
        <f t="shared" ref="J13:J22" si="0">+N13+R13+V13+Z13</f>
        <v>2</v>
      </c>
      <c r="K13" s="70"/>
      <c r="L13" s="70">
        <v>1</v>
      </c>
      <c r="M13" s="70"/>
      <c r="N13" s="79">
        <f t="shared" ref="N13:N22" si="1">+K13+L13+M13</f>
        <v>1</v>
      </c>
      <c r="O13" s="70"/>
      <c r="P13" s="70"/>
      <c r="Q13" s="70"/>
      <c r="R13" s="79">
        <f t="shared" ref="R13:R22" si="2">+O13+P13+Q13</f>
        <v>0</v>
      </c>
      <c r="S13" s="70"/>
      <c r="T13" s="70"/>
      <c r="U13" s="70"/>
      <c r="V13" s="79">
        <f t="shared" ref="V13:V22" si="3">+S13+T13+U13</f>
        <v>0</v>
      </c>
      <c r="W13" s="70">
        <v>1</v>
      </c>
      <c r="X13" s="70"/>
      <c r="Y13" s="70"/>
      <c r="Z13" s="79">
        <f t="shared" ref="Z13:Z22" si="4">+W13+X13+Y13</f>
        <v>1</v>
      </c>
    </row>
    <row r="14" spans="1:26">
      <c r="A14" s="39" t="s">
        <v>5</v>
      </c>
      <c r="B14" s="80">
        <v>1.2</v>
      </c>
      <c r="C14" s="45" t="s">
        <v>229</v>
      </c>
      <c r="I14" s="70" t="s">
        <v>131</v>
      </c>
      <c r="J14" s="79">
        <f t="shared" si="0"/>
        <v>2</v>
      </c>
      <c r="K14" s="70"/>
      <c r="L14" s="70">
        <v>1</v>
      </c>
      <c r="M14" s="70"/>
      <c r="N14" s="79">
        <f t="shared" si="1"/>
        <v>1</v>
      </c>
      <c r="O14" s="70"/>
      <c r="P14" s="70"/>
      <c r="Q14" s="70"/>
      <c r="R14" s="79">
        <f t="shared" si="2"/>
        <v>0</v>
      </c>
      <c r="S14" s="70"/>
      <c r="T14" s="70">
        <v>1</v>
      </c>
      <c r="U14" s="70"/>
      <c r="V14" s="79">
        <f t="shared" si="3"/>
        <v>1</v>
      </c>
      <c r="W14" s="70"/>
      <c r="X14" s="70"/>
      <c r="Y14" s="70"/>
      <c r="Z14" s="79">
        <f t="shared" si="4"/>
        <v>0</v>
      </c>
    </row>
    <row r="15" spans="1:26">
      <c r="A15" s="39" t="s">
        <v>5</v>
      </c>
      <c r="B15" s="80">
        <v>1.3</v>
      </c>
      <c r="C15" s="45" t="s">
        <v>230</v>
      </c>
      <c r="I15" s="70" t="s">
        <v>231</v>
      </c>
      <c r="J15" s="79">
        <f t="shared" si="0"/>
        <v>6</v>
      </c>
      <c r="K15" s="70"/>
      <c r="L15" s="70">
        <v>2</v>
      </c>
      <c r="M15" s="70">
        <v>1</v>
      </c>
      <c r="N15" s="79">
        <f t="shared" si="1"/>
        <v>3</v>
      </c>
      <c r="O15" s="70">
        <v>1</v>
      </c>
      <c r="P15" s="70"/>
      <c r="Q15" s="70"/>
      <c r="R15" s="79">
        <f t="shared" si="2"/>
        <v>1</v>
      </c>
      <c r="S15" s="70"/>
      <c r="T15" s="70"/>
      <c r="U15" s="70">
        <v>1</v>
      </c>
      <c r="V15" s="79">
        <f t="shared" si="3"/>
        <v>1</v>
      </c>
      <c r="W15" s="70">
        <v>1</v>
      </c>
      <c r="X15" s="70"/>
      <c r="Y15" s="70"/>
      <c r="Z15" s="79">
        <f t="shared" si="4"/>
        <v>1</v>
      </c>
    </row>
    <row r="16" spans="1:26">
      <c r="A16" s="39" t="s">
        <v>5</v>
      </c>
      <c r="B16" s="80">
        <v>2.1</v>
      </c>
      <c r="C16" s="44" t="s">
        <v>232</v>
      </c>
      <c r="I16" s="70" t="s">
        <v>233</v>
      </c>
      <c r="J16" s="79">
        <f t="shared" si="0"/>
        <v>8</v>
      </c>
      <c r="K16" s="70"/>
      <c r="L16" s="70"/>
      <c r="M16" s="70">
        <v>4</v>
      </c>
      <c r="N16" s="79">
        <f t="shared" si="1"/>
        <v>4</v>
      </c>
      <c r="O16" s="70"/>
      <c r="P16" s="70">
        <v>4</v>
      </c>
      <c r="Q16" s="70"/>
      <c r="R16" s="79">
        <f t="shared" si="2"/>
        <v>4</v>
      </c>
      <c r="S16" s="70"/>
      <c r="T16" s="70"/>
      <c r="U16" s="70"/>
      <c r="V16" s="79">
        <f t="shared" si="3"/>
        <v>0</v>
      </c>
      <c r="W16" s="70"/>
      <c r="X16" s="70"/>
      <c r="Y16" s="70"/>
      <c r="Z16" s="79">
        <f t="shared" si="4"/>
        <v>0</v>
      </c>
    </row>
    <row r="17" spans="1:26">
      <c r="A17" s="39" t="s">
        <v>5</v>
      </c>
      <c r="B17" s="80">
        <v>2.2000000000000002</v>
      </c>
      <c r="C17" s="44" t="s">
        <v>236</v>
      </c>
      <c r="I17" s="70" t="s">
        <v>234</v>
      </c>
      <c r="J17" s="79">
        <f t="shared" si="0"/>
        <v>2</v>
      </c>
      <c r="K17" s="70"/>
      <c r="L17" s="70"/>
      <c r="M17" s="70"/>
      <c r="N17" s="79">
        <f t="shared" si="1"/>
        <v>0</v>
      </c>
      <c r="O17" s="70"/>
      <c r="P17" s="70">
        <v>1</v>
      </c>
      <c r="Q17" s="70"/>
      <c r="R17" s="79">
        <f t="shared" si="2"/>
        <v>1</v>
      </c>
      <c r="S17" s="70"/>
      <c r="T17" s="70"/>
      <c r="U17" s="70"/>
      <c r="V17" s="79">
        <f t="shared" si="3"/>
        <v>0</v>
      </c>
      <c r="W17" s="70">
        <v>1</v>
      </c>
      <c r="X17" s="70"/>
      <c r="Y17" s="70"/>
      <c r="Z17" s="79">
        <f t="shared" si="4"/>
        <v>1</v>
      </c>
    </row>
    <row r="18" spans="1:26">
      <c r="A18" s="39" t="s">
        <v>5</v>
      </c>
      <c r="B18" s="80">
        <v>2.2999999999999998</v>
      </c>
      <c r="C18" s="44" t="s">
        <v>235</v>
      </c>
      <c r="I18" s="70" t="s">
        <v>211</v>
      </c>
      <c r="J18" s="79">
        <f t="shared" si="0"/>
        <v>12</v>
      </c>
      <c r="K18" s="70">
        <v>1</v>
      </c>
      <c r="L18" s="70">
        <v>1</v>
      </c>
      <c r="M18" s="70">
        <v>1</v>
      </c>
      <c r="N18" s="79">
        <f t="shared" si="1"/>
        <v>3</v>
      </c>
      <c r="O18" s="70">
        <v>1</v>
      </c>
      <c r="P18" s="70">
        <v>1</v>
      </c>
      <c r="Q18" s="70">
        <v>1</v>
      </c>
      <c r="R18" s="79">
        <f t="shared" si="2"/>
        <v>3</v>
      </c>
      <c r="S18" s="70">
        <v>1</v>
      </c>
      <c r="T18" s="70">
        <v>1</v>
      </c>
      <c r="U18" s="70">
        <v>1</v>
      </c>
      <c r="V18" s="79">
        <f t="shared" si="3"/>
        <v>3</v>
      </c>
      <c r="W18" s="70">
        <v>1</v>
      </c>
      <c r="X18" s="70">
        <v>1</v>
      </c>
      <c r="Y18" s="70">
        <v>1</v>
      </c>
      <c r="Z18" s="79">
        <f t="shared" si="4"/>
        <v>3</v>
      </c>
    </row>
    <row r="19" spans="1:26">
      <c r="A19" s="39" t="s">
        <v>5</v>
      </c>
      <c r="B19" s="80">
        <v>2.4</v>
      </c>
      <c r="C19" s="44" t="s">
        <v>237</v>
      </c>
      <c r="I19" s="70" t="s">
        <v>234</v>
      </c>
      <c r="J19" s="79">
        <f t="shared" si="0"/>
        <v>1</v>
      </c>
      <c r="K19" s="70"/>
      <c r="L19" s="70"/>
      <c r="M19" s="70"/>
      <c r="N19" s="79">
        <f t="shared" si="1"/>
        <v>0</v>
      </c>
      <c r="O19" s="70"/>
      <c r="P19" s="70"/>
      <c r="Q19" s="70">
        <v>1</v>
      </c>
      <c r="R19" s="79">
        <f t="shared" si="2"/>
        <v>1</v>
      </c>
      <c r="S19" s="70"/>
      <c r="T19" s="70"/>
      <c r="U19" s="70"/>
      <c r="V19" s="79">
        <f t="shared" si="3"/>
        <v>0</v>
      </c>
      <c r="W19" s="70"/>
      <c r="X19" s="70"/>
      <c r="Y19" s="70"/>
      <c r="Z19" s="79">
        <f t="shared" si="4"/>
        <v>0</v>
      </c>
    </row>
    <row r="20" spans="1:26">
      <c r="A20" s="39" t="s">
        <v>5</v>
      </c>
      <c r="B20" s="80">
        <v>2.5</v>
      </c>
      <c r="C20" s="44" t="s">
        <v>238</v>
      </c>
      <c r="I20" s="70" t="s">
        <v>131</v>
      </c>
      <c r="J20" s="79">
        <f t="shared" si="0"/>
        <v>11</v>
      </c>
      <c r="K20" s="70">
        <v>1</v>
      </c>
      <c r="L20" s="70">
        <v>1</v>
      </c>
      <c r="M20" s="70">
        <v>1</v>
      </c>
      <c r="N20" s="79">
        <f t="shared" si="1"/>
        <v>3</v>
      </c>
      <c r="O20" s="70">
        <v>1</v>
      </c>
      <c r="P20" s="70">
        <v>1</v>
      </c>
      <c r="Q20" s="70">
        <v>1</v>
      </c>
      <c r="R20" s="79">
        <f t="shared" si="2"/>
        <v>3</v>
      </c>
      <c r="S20" s="70"/>
      <c r="T20" s="70">
        <v>1</v>
      </c>
      <c r="U20" s="70">
        <v>1</v>
      </c>
      <c r="V20" s="79">
        <f t="shared" si="3"/>
        <v>2</v>
      </c>
      <c r="W20" s="70">
        <v>1</v>
      </c>
      <c r="X20" s="70">
        <v>1</v>
      </c>
      <c r="Y20" s="70">
        <v>1</v>
      </c>
      <c r="Z20" s="79">
        <f t="shared" si="4"/>
        <v>3</v>
      </c>
    </row>
    <row r="21" spans="1:26">
      <c r="A21" s="39" t="s">
        <v>5</v>
      </c>
      <c r="B21" s="80">
        <v>3.1</v>
      </c>
      <c r="C21" s="45" t="s">
        <v>254</v>
      </c>
      <c r="I21" s="70" t="s">
        <v>164</v>
      </c>
      <c r="J21" s="79">
        <f t="shared" si="0"/>
        <v>2</v>
      </c>
      <c r="K21" s="70"/>
      <c r="L21" s="70"/>
      <c r="M21" s="70">
        <v>1</v>
      </c>
      <c r="N21" s="79">
        <f t="shared" si="1"/>
        <v>1</v>
      </c>
      <c r="O21" s="70"/>
      <c r="P21" s="70"/>
      <c r="Q21" s="70"/>
      <c r="R21" s="79">
        <f t="shared" si="2"/>
        <v>0</v>
      </c>
      <c r="S21" s="70"/>
      <c r="T21" s="70"/>
      <c r="U21" s="70"/>
      <c r="V21" s="79">
        <f t="shared" si="3"/>
        <v>0</v>
      </c>
      <c r="W21" s="70"/>
      <c r="X21" s="70">
        <v>1</v>
      </c>
      <c r="Y21" s="70"/>
      <c r="Z21" s="79">
        <f t="shared" si="4"/>
        <v>1</v>
      </c>
    </row>
    <row r="22" spans="1:26">
      <c r="A22" s="39" t="s">
        <v>1</v>
      </c>
      <c r="B22" s="80">
        <v>4.0999999999999996</v>
      </c>
      <c r="C22" s="45" t="s">
        <v>239</v>
      </c>
      <c r="I22" s="70" t="s">
        <v>211</v>
      </c>
      <c r="J22" s="79">
        <f t="shared" si="0"/>
        <v>2</v>
      </c>
      <c r="K22" s="70"/>
      <c r="L22" s="70">
        <v>1</v>
      </c>
      <c r="M22" s="70"/>
      <c r="N22" s="79">
        <f t="shared" si="1"/>
        <v>1</v>
      </c>
      <c r="O22" s="70"/>
      <c r="P22" s="70"/>
      <c r="Q22" s="70"/>
      <c r="R22" s="79">
        <f t="shared" si="2"/>
        <v>0</v>
      </c>
      <c r="S22" s="70"/>
      <c r="T22" s="70"/>
      <c r="U22" s="70"/>
      <c r="V22" s="79">
        <f t="shared" si="3"/>
        <v>0</v>
      </c>
      <c r="W22" s="70"/>
      <c r="X22" s="70"/>
      <c r="Y22" s="70">
        <v>1</v>
      </c>
      <c r="Z22" s="79">
        <f t="shared" si="4"/>
        <v>1</v>
      </c>
    </row>
    <row r="23" spans="1:26" ht="5.25" customHeight="1"/>
    <row r="24" spans="1:26">
      <c r="A24" s="115" t="s">
        <v>7</v>
      </c>
      <c r="B24" s="116"/>
      <c r="C24" s="117"/>
      <c r="D24" s="24"/>
      <c r="E24" s="24"/>
      <c r="F24" s="24"/>
      <c r="G24" s="24"/>
      <c r="H24" s="24"/>
      <c r="I24" s="24"/>
      <c r="J24" s="24">
        <f>+N24+R24+V24+Z24</f>
        <v>48</v>
      </c>
      <c r="K24" s="24">
        <f>SUM(K13:K22)</f>
        <v>2</v>
      </c>
      <c r="L24" s="24">
        <f t="shared" ref="L24:M24" si="5">SUM(L13:L22)</f>
        <v>7</v>
      </c>
      <c r="M24" s="24">
        <f t="shared" si="5"/>
        <v>8</v>
      </c>
      <c r="N24" s="24">
        <f>+K24+L24+M24</f>
        <v>17</v>
      </c>
      <c r="O24" s="24">
        <f t="shared" ref="O24:Q24" si="6">SUM(O13:O22)</f>
        <v>3</v>
      </c>
      <c r="P24" s="24">
        <f t="shared" si="6"/>
        <v>7</v>
      </c>
      <c r="Q24" s="24">
        <f t="shared" si="6"/>
        <v>3</v>
      </c>
      <c r="R24" s="24">
        <f>+O24+P24+Q24</f>
        <v>13</v>
      </c>
      <c r="S24" s="24">
        <f t="shared" ref="S24:U24" si="7">SUM(S13:S22)</f>
        <v>1</v>
      </c>
      <c r="T24" s="24">
        <f t="shared" si="7"/>
        <v>3</v>
      </c>
      <c r="U24" s="24">
        <f t="shared" si="7"/>
        <v>3</v>
      </c>
      <c r="V24" s="24">
        <f>+S24+T24+U24</f>
        <v>7</v>
      </c>
      <c r="W24" s="24">
        <f t="shared" ref="W24:Y24" si="8">SUM(W13:W22)</f>
        <v>5</v>
      </c>
      <c r="X24" s="24">
        <f t="shared" si="8"/>
        <v>3</v>
      </c>
      <c r="Y24" s="24">
        <f t="shared" si="8"/>
        <v>3</v>
      </c>
      <c r="Z24" s="24">
        <f>+W24+X24+Y24</f>
        <v>11</v>
      </c>
    </row>
  </sheetData>
  <mergeCells count="14">
    <mergeCell ref="A24:C24"/>
    <mergeCell ref="A11:A12"/>
    <mergeCell ref="C11:C12"/>
    <mergeCell ref="I11:I12"/>
    <mergeCell ref="A2:H2"/>
    <mergeCell ref="A3:H3"/>
    <mergeCell ref="A7:C7"/>
    <mergeCell ref="A8:C8"/>
    <mergeCell ref="A5:Z5"/>
    <mergeCell ref="J11:J12"/>
    <mergeCell ref="K11:N11"/>
    <mergeCell ref="O11:R11"/>
    <mergeCell ref="S11:V11"/>
    <mergeCell ref="W11:Z11"/>
  </mergeCells>
  <printOptions horizontalCentered="1"/>
  <pageMargins left="0.56000000000000005" right="0.34" top="0.56000000000000005" bottom="0.74803149606299213" header="0.31496062992125984" footer="0.31496062992125984"/>
  <pageSetup scale="61" orientation="landscape" r:id="rId1"/>
  <legacyDrawing r:id="rId2"/>
  <oleObjects>
    <oleObject progId="CorelDRAW.Graphic.10" shapeId="37889" r:id="rId3"/>
    <oleObject progId="PBrush" shapeId="37890" r:id="rId4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topLeftCell="A8" workbookViewId="0">
      <selection activeCell="B19" sqref="A19:XFD27"/>
    </sheetView>
  </sheetViews>
  <sheetFormatPr baseColWidth="10" defaultRowHeight="15"/>
  <cols>
    <col min="1" max="1" width="12.42578125" style="12" customWidth="1"/>
    <col min="2" max="2" width="3.5703125" style="12" customWidth="1"/>
    <col min="3" max="3" width="90.85546875" customWidth="1"/>
    <col min="4" max="6" width="12.7109375" hidden="1" customWidth="1"/>
    <col min="7" max="7" width="11.7109375" hidden="1" customWidth="1"/>
    <col min="8" max="8" width="13.7109375" hidden="1" customWidth="1"/>
    <col min="9" max="9" width="10.140625" bestFit="1" customWidth="1"/>
    <col min="10" max="10" width="10.140625" customWidth="1"/>
    <col min="11" max="11" width="4.85546875" bestFit="1" customWidth="1"/>
    <col min="12" max="12" width="5.28515625" bestFit="1" customWidth="1"/>
    <col min="13" max="13" width="5.140625" bestFit="1" customWidth="1"/>
    <col min="14" max="14" width="5.42578125" bestFit="1" customWidth="1"/>
    <col min="15" max="15" width="4.7109375" bestFit="1" customWidth="1"/>
    <col min="16" max="16" width="5.42578125" bestFit="1" customWidth="1"/>
    <col min="17" max="17" width="4.5703125" bestFit="1" customWidth="1"/>
    <col min="18" max="18" width="5.42578125" bestFit="1" customWidth="1"/>
    <col min="19" max="19" width="4" bestFit="1" customWidth="1"/>
    <col min="20" max="20" width="5" bestFit="1" customWidth="1"/>
    <col min="21" max="21" width="5.5703125" bestFit="1" customWidth="1"/>
    <col min="22" max="22" width="5.42578125" bestFit="1" customWidth="1"/>
    <col min="23" max="23" width="4.5703125" bestFit="1" customWidth="1"/>
    <col min="24" max="24" width="5.140625" bestFit="1" customWidth="1"/>
    <col min="25" max="25" width="4.28515625" bestFit="1" customWidth="1"/>
    <col min="26" max="26" width="5.42578125" bestFit="1" customWidth="1"/>
  </cols>
  <sheetData>
    <row r="2" spans="1:8">
      <c r="A2" s="93"/>
      <c r="B2" s="93"/>
      <c r="C2" s="93"/>
      <c r="D2" s="93"/>
      <c r="E2" s="93"/>
      <c r="F2" s="93"/>
      <c r="G2" s="93"/>
      <c r="H2" s="93"/>
    </row>
    <row r="3" spans="1:8">
      <c r="A3" s="93"/>
      <c r="B3" s="93"/>
      <c r="C3" s="93"/>
      <c r="D3" s="93"/>
      <c r="E3" s="93"/>
      <c r="F3" s="93"/>
      <c r="G3" s="93"/>
      <c r="H3" s="93"/>
    </row>
    <row r="4" spans="1:8">
      <c r="B4" s="26"/>
      <c r="C4" s="27"/>
    </row>
    <row r="5" spans="1:8" ht="18">
      <c r="A5" s="95" t="s">
        <v>16</v>
      </c>
      <c r="B5" s="95"/>
      <c r="C5" s="95"/>
    </row>
    <row r="6" spans="1:8" ht="15.75">
      <c r="B6" s="28"/>
      <c r="C6" s="28"/>
    </row>
    <row r="7" spans="1:8" ht="21.75" customHeight="1">
      <c r="A7" s="106" t="s">
        <v>17</v>
      </c>
      <c r="B7" s="106"/>
      <c r="C7" s="106"/>
    </row>
    <row r="8" spans="1:8" ht="30" customHeight="1">
      <c r="A8" s="107" t="s">
        <v>14</v>
      </c>
      <c r="B8" s="108"/>
      <c r="C8" s="109"/>
    </row>
    <row r="9" spans="1:8" ht="15.75">
      <c r="B9" s="28"/>
      <c r="C9" s="28"/>
    </row>
    <row r="10" spans="1:8" ht="20.25" customHeight="1">
      <c r="A10" s="106" t="s">
        <v>18</v>
      </c>
      <c r="B10" s="122"/>
      <c r="C10" s="106"/>
    </row>
    <row r="11" spans="1:8" ht="36.75" customHeight="1">
      <c r="A11" s="111" t="s">
        <v>48</v>
      </c>
      <c r="B11" s="112"/>
      <c r="C11" s="113"/>
    </row>
    <row r="12" spans="1:8" ht="16.5" thickBot="1">
      <c r="B12" s="28"/>
      <c r="C12" s="28"/>
    </row>
    <row r="13" spans="1:8" ht="15" customHeight="1">
      <c r="A13" s="99" t="s">
        <v>0</v>
      </c>
      <c r="B13" s="30"/>
      <c r="C13" s="118" t="s">
        <v>150</v>
      </c>
      <c r="D13" s="2">
        <v>2000</v>
      </c>
      <c r="E13" s="2">
        <v>3000</v>
      </c>
      <c r="F13" s="2">
        <v>5000</v>
      </c>
      <c r="G13" s="2">
        <v>8000</v>
      </c>
      <c r="H13" s="3" t="s">
        <v>7</v>
      </c>
    </row>
    <row r="14" spans="1:8" ht="15" customHeight="1">
      <c r="A14" s="99"/>
      <c r="B14" s="29"/>
      <c r="C14" s="119"/>
      <c r="D14" s="4" t="e">
        <f>SUM(#REF!)</f>
        <v>#REF!</v>
      </c>
      <c r="E14" s="4" t="e">
        <f>SUM(#REF!)</f>
        <v>#REF!</v>
      </c>
      <c r="F14" s="4" t="e">
        <f>SUM(#REF!)</f>
        <v>#REF!</v>
      </c>
      <c r="G14" s="4" t="e">
        <f>SUM(#REF!)</f>
        <v>#REF!</v>
      </c>
      <c r="H14" s="5" t="e">
        <f t="shared" ref="H14" si="0">SUM(D14:G14)</f>
        <v>#REF!</v>
      </c>
    </row>
    <row r="15" spans="1:8" s="18" customFormat="1">
      <c r="A15" s="15" t="s">
        <v>2</v>
      </c>
      <c r="B15" s="31">
        <v>1</v>
      </c>
      <c r="C15" s="33" t="s">
        <v>31</v>
      </c>
      <c r="D15" s="21">
        <v>182300</v>
      </c>
      <c r="E15" s="21">
        <v>1022000</v>
      </c>
      <c r="F15" s="21"/>
      <c r="G15" s="21"/>
      <c r="H15" s="17">
        <f>SUM(D15:G15)</f>
        <v>1204300</v>
      </c>
    </row>
    <row r="16" spans="1:8" s="18" customFormat="1">
      <c r="A16" s="15" t="s">
        <v>2</v>
      </c>
      <c r="B16" s="31">
        <v>2</v>
      </c>
      <c r="C16" s="33" t="s">
        <v>32</v>
      </c>
      <c r="D16" s="21"/>
      <c r="E16" s="21">
        <v>1550000</v>
      </c>
      <c r="F16" s="21"/>
      <c r="G16" s="21"/>
      <c r="H16" s="17"/>
    </row>
    <row r="17" spans="1:10">
      <c r="A17" s="13" t="s">
        <v>3</v>
      </c>
      <c r="B17" s="35">
        <v>3</v>
      </c>
      <c r="C17" s="34" t="s">
        <v>66</v>
      </c>
      <c r="D17" s="8">
        <v>97000</v>
      </c>
      <c r="E17" s="8">
        <v>322600</v>
      </c>
      <c r="F17" s="8"/>
      <c r="G17" s="8"/>
      <c r="H17" s="6">
        <f>SUM(D17:G17)</f>
        <v>419600</v>
      </c>
    </row>
    <row r="18" spans="1:10">
      <c r="H18">
        <v>317022393.00999999</v>
      </c>
      <c r="I18" s="1"/>
      <c r="J18" s="1"/>
    </row>
  </sheetData>
  <mergeCells count="9">
    <mergeCell ref="A11:C11"/>
    <mergeCell ref="A13:A14"/>
    <mergeCell ref="C13:C14"/>
    <mergeCell ref="A2:H2"/>
    <mergeCell ref="A3:H3"/>
    <mergeCell ref="A5:C5"/>
    <mergeCell ref="A7:C7"/>
    <mergeCell ref="A10:C10"/>
    <mergeCell ref="A8:C8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  <legacyDrawing r:id="rId2"/>
  <oleObjects>
    <oleObject progId="CorelDRAW.Graphic.10" shapeId="17409" r:id="rId3"/>
    <oleObject progId="PBrush" shapeId="17410" r:id="rId4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"/>
  <sheetViews>
    <sheetView workbookViewId="0">
      <selection activeCell="A5" sqref="A5:Z5"/>
    </sheetView>
  </sheetViews>
  <sheetFormatPr baseColWidth="10" defaultRowHeight="15"/>
  <cols>
    <col min="1" max="1" width="12.42578125" style="12" customWidth="1"/>
    <col min="2" max="2" width="3.5703125" style="12" customWidth="1"/>
    <col min="3" max="3" width="90.85546875" customWidth="1"/>
    <col min="4" max="6" width="12.7109375" hidden="1" customWidth="1"/>
    <col min="7" max="7" width="11.7109375" hidden="1" customWidth="1"/>
    <col min="8" max="8" width="13.7109375" hidden="1" customWidth="1"/>
    <col min="9" max="9" width="10.140625" bestFit="1" customWidth="1"/>
    <col min="10" max="10" width="10.140625" customWidth="1"/>
    <col min="11" max="11" width="4.85546875" bestFit="1" customWidth="1"/>
    <col min="12" max="12" width="5.28515625" bestFit="1" customWidth="1"/>
    <col min="13" max="13" width="5.140625" bestFit="1" customWidth="1"/>
    <col min="14" max="14" width="5.42578125" bestFit="1" customWidth="1"/>
    <col min="15" max="15" width="4.7109375" bestFit="1" customWidth="1"/>
    <col min="16" max="16" width="5.42578125" bestFit="1" customWidth="1"/>
    <col min="17" max="17" width="4.5703125" bestFit="1" customWidth="1"/>
    <col min="18" max="18" width="5.42578125" bestFit="1" customWidth="1"/>
    <col min="19" max="19" width="4" bestFit="1" customWidth="1"/>
    <col min="20" max="20" width="5" bestFit="1" customWidth="1"/>
    <col min="21" max="21" width="5.5703125" bestFit="1" customWidth="1"/>
    <col min="22" max="22" width="5.42578125" bestFit="1" customWidth="1"/>
    <col min="23" max="23" width="4.5703125" bestFit="1" customWidth="1"/>
    <col min="24" max="24" width="5.140625" bestFit="1" customWidth="1"/>
    <col min="25" max="25" width="4.28515625" bestFit="1" customWidth="1"/>
    <col min="26" max="26" width="5.42578125" bestFit="1" customWidth="1"/>
  </cols>
  <sheetData>
    <row r="2" spans="1:26">
      <c r="A2" s="93"/>
      <c r="B2" s="93"/>
      <c r="C2" s="93"/>
      <c r="D2" s="93"/>
      <c r="E2" s="93"/>
      <c r="F2" s="93"/>
      <c r="G2" s="93"/>
      <c r="H2" s="93"/>
    </row>
    <row r="3" spans="1:26">
      <c r="A3" s="93"/>
      <c r="B3" s="93"/>
      <c r="C3" s="93"/>
      <c r="D3" s="93"/>
      <c r="E3" s="93"/>
      <c r="F3" s="93"/>
      <c r="G3" s="93"/>
      <c r="H3" s="93"/>
    </row>
    <row r="4" spans="1:26">
      <c r="B4" s="26"/>
      <c r="C4" s="27"/>
    </row>
    <row r="5" spans="1:26" ht="18">
      <c r="A5" s="95" t="s">
        <v>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.75">
      <c r="B6" s="28"/>
      <c r="C6" s="28"/>
    </row>
    <row r="7" spans="1:26" ht="21.75" customHeight="1">
      <c r="A7" s="106" t="s">
        <v>17</v>
      </c>
      <c r="B7" s="106"/>
      <c r="C7" s="106"/>
    </row>
    <row r="8" spans="1:26" ht="30" customHeight="1">
      <c r="A8" s="107" t="s">
        <v>14</v>
      </c>
      <c r="B8" s="108"/>
      <c r="C8" s="109"/>
    </row>
    <row r="9" spans="1:26" ht="15.75">
      <c r="B9" s="28"/>
      <c r="C9" s="28"/>
    </row>
    <row r="10" spans="1:26">
      <c r="H10">
        <v>317022393.00999999</v>
      </c>
      <c r="I10" s="1"/>
      <c r="J10" s="1"/>
    </row>
    <row r="11" spans="1:26" ht="31.5" customHeight="1">
      <c r="A11" s="99" t="s">
        <v>0</v>
      </c>
      <c r="B11" s="30"/>
      <c r="C11" s="118" t="s">
        <v>58</v>
      </c>
      <c r="I11" s="99" t="s">
        <v>83</v>
      </c>
      <c r="J11" s="120" t="s">
        <v>89</v>
      </c>
      <c r="K11" s="114" t="s">
        <v>247</v>
      </c>
      <c r="L11" s="114"/>
      <c r="M11" s="114"/>
      <c r="N11" s="114"/>
      <c r="O11" s="114" t="s">
        <v>86</v>
      </c>
      <c r="P11" s="114"/>
      <c r="Q11" s="114"/>
      <c r="R11" s="114"/>
      <c r="S11" s="114" t="s">
        <v>87</v>
      </c>
      <c r="T11" s="114"/>
      <c r="U11" s="114"/>
      <c r="V11" s="114"/>
      <c r="W11" s="114" t="s">
        <v>88</v>
      </c>
      <c r="X11" s="114"/>
      <c r="Y11" s="114"/>
      <c r="Z11" s="114"/>
    </row>
    <row r="12" spans="1:26" ht="15" customHeight="1">
      <c r="A12" s="99"/>
      <c r="B12" s="29"/>
      <c r="C12" s="119"/>
      <c r="I12" s="99"/>
      <c r="J12" s="121"/>
      <c r="K12" s="83" t="s">
        <v>71</v>
      </c>
      <c r="L12" s="83" t="s">
        <v>72</v>
      </c>
      <c r="M12" s="83" t="s">
        <v>73</v>
      </c>
      <c r="N12" s="83" t="s">
        <v>85</v>
      </c>
      <c r="O12" s="83" t="s">
        <v>74</v>
      </c>
      <c r="P12" s="83" t="s">
        <v>75</v>
      </c>
      <c r="Q12" s="83" t="s">
        <v>76</v>
      </c>
      <c r="R12" s="83" t="s">
        <v>85</v>
      </c>
      <c r="S12" s="83" t="s">
        <v>77</v>
      </c>
      <c r="T12" s="83" t="s">
        <v>78</v>
      </c>
      <c r="U12" s="83" t="s">
        <v>79</v>
      </c>
      <c r="V12" s="83" t="s">
        <v>85</v>
      </c>
      <c r="W12" s="83" t="s">
        <v>80</v>
      </c>
      <c r="X12" s="83" t="s">
        <v>81</v>
      </c>
      <c r="Y12" s="83" t="s">
        <v>82</v>
      </c>
      <c r="Z12" s="83" t="s">
        <v>85</v>
      </c>
    </row>
    <row r="13" spans="1:26">
      <c r="A13" s="15" t="s">
        <v>2</v>
      </c>
      <c r="B13" s="73">
        <v>1.1000000000000001</v>
      </c>
      <c r="C13" s="33" t="s">
        <v>240</v>
      </c>
      <c r="I13" s="70" t="s">
        <v>110</v>
      </c>
      <c r="J13" s="79">
        <f t="shared" ref="J13:J15" si="0">+N13+R13+V13+Z13</f>
        <v>2</v>
      </c>
      <c r="K13" s="70"/>
      <c r="L13" s="70"/>
      <c r="M13" s="70">
        <v>1</v>
      </c>
      <c r="N13" s="79">
        <f t="shared" ref="N13:N15" si="1">+K13+L13+M13</f>
        <v>1</v>
      </c>
      <c r="O13" s="70"/>
      <c r="P13" s="70"/>
      <c r="Q13" s="70"/>
      <c r="R13" s="79">
        <f t="shared" ref="R13:R15" si="2">+O13+P13+Q13</f>
        <v>0</v>
      </c>
      <c r="S13" s="70"/>
      <c r="T13" s="70"/>
      <c r="U13" s="70"/>
      <c r="V13" s="79">
        <f t="shared" ref="V13:V15" si="3">+S13+T13+U13</f>
        <v>0</v>
      </c>
      <c r="W13" s="70">
        <v>1</v>
      </c>
      <c r="X13" s="70"/>
      <c r="Y13" s="70"/>
      <c r="Z13" s="79">
        <f t="shared" ref="Z13:Z15" si="4">+W13+X13+Y13</f>
        <v>1</v>
      </c>
    </row>
    <row r="14" spans="1:26">
      <c r="A14" s="15" t="s">
        <v>2</v>
      </c>
      <c r="B14" s="73">
        <v>2.1</v>
      </c>
      <c r="C14" s="33" t="s">
        <v>241</v>
      </c>
      <c r="I14" s="70" t="s">
        <v>222</v>
      </c>
      <c r="J14" s="79">
        <f t="shared" si="0"/>
        <v>3</v>
      </c>
      <c r="K14" s="70"/>
      <c r="L14" s="70"/>
      <c r="M14" s="70"/>
      <c r="N14" s="79">
        <f t="shared" si="1"/>
        <v>0</v>
      </c>
      <c r="O14" s="70"/>
      <c r="P14" s="70">
        <v>1</v>
      </c>
      <c r="Q14" s="70">
        <v>1</v>
      </c>
      <c r="R14" s="79">
        <f t="shared" si="2"/>
        <v>2</v>
      </c>
      <c r="S14" s="70"/>
      <c r="T14" s="70"/>
      <c r="U14" s="70"/>
      <c r="V14" s="79">
        <f t="shared" si="3"/>
        <v>0</v>
      </c>
      <c r="W14" s="70"/>
      <c r="X14" s="70"/>
      <c r="Y14" s="70">
        <v>1</v>
      </c>
      <c r="Z14" s="79">
        <f t="shared" si="4"/>
        <v>1</v>
      </c>
    </row>
    <row r="15" spans="1:26">
      <c r="A15" s="13" t="s">
        <v>3</v>
      </c>
      <c r="B15" s="73">
        <v>3.1</v>
      </c>
      <c r="C15" s="34" t="s">
        <v>242</v>
      </c>
      <c r="I15" s="70" t="s">
        <v>110</v>
      </c>
      <c r="J15" s="79">
        <f t="shared" si="0"/>
        <v>2</v>
      </c>
      <c r="K15" s="70"/>
      <c r="L15" s="70"/>
      <c r="M15" s="70"/>
      <c r="N15" s="79">
        <f t="shared" si="1"/>
        <v>0</v>
      </c>
      <c r="O15" s="70"/>
      <c r="P15" s="70">
        <v>1</v>
      </c>
      <c r="Q15" s="70"/>
      <c r="R15" s="79">
        <f t="shared" si="2"/>
        <v>1</v>
      </c>
      <c r="S15" s="70"/>
      <c r="T15" s="70"/>
      <c r="U15" s="70"/>
      <c r="V15" s="79">
        <f t="shared" si="3"/>
        <v>0</v>
      </c>
      <c r="W15" s="70"/>
      <c r="X15" s="70">
        <v>1</v>
      </c>
      <c r="Y15" s="70"/>
      <c r="Z15" s="79">
        <f t="shared" si="4"/>
        <v>1</v>
      </c>
    </row>
    <row r="16" spans="1:26" ht="5.25" customHeight="1"/>
    <row r="17" spans="1:26">
      <c r="A17" s="115" t="s">
        <v>7</v>
      </c>
      <c r="B17" s="116"/>
      <c r="C17" s="117"/>
      <c r="D17" s="24"/>
      <c r="E17" s="24"/>
      <c r="F17" s="24"/>
      <c r="G17" s="24"/>
      <c r="H17" s="24"/>
      <c r="I17" s="24"/>
      <c r="J17" s="24">
        <f>+N17+R17+V17+Z17</f>
        <v>7</v>
      </c>
      <c r="K17" s="24">
        <f>SUM(K13:K15)</f>
        <v>0</v>
      </c>
      <c r="L17" s="24">
        <f>SUM(L13:L15)</f>
        <v>0</v>
      </c>
      <c r="M17" s="24">
        <f>SUM(M13:M15)</f>
        <v>1</v>
      </c>
      <c r="N17" s="24">
        <f>+K17+L17+M17</f>
        <v>1</v>
      </c>
      <c r="O17" s="24">
        <f>SUM(O13:O15)</f>
        <v>0</v>
      </c>
      <c r="P17" s="24">
        <f>SUM(P13:P15)</f>
        <v>2</v>
      </c>
      <c r="Q17" s="24">
        <f>SUM(Q13:Q15)</f>
        <v>1</v>
      </c>
      <c r="R17" s="24">
        <f>+O17+P17+Q17</f>
        <v>3</v>
      </c>
      <c r="S17" s="24">
        <f>SUM(S13:S15)</f>
        <v>0</v>
      </c>
      <c r="T17" s="24">
        <f>SUM(T13:T15)</f>
        <v>0</v>
      </c>
      <c r="U17" s="24">
        <f>SUM(U13:U15)</f>
        <v>0</v>
      </c>
      <c r="V17" s="24">
        <f>+S17+T17+U17</f>
        <v>0</v>
      </c>
      <c r="W17" s="24">
        <f>SUM(W13:W15)</f>
        <v>1</v>
      </c>
      <c r="X17" s="24">
        <f>SUM(X13:X15)</f>
        <v>1</v>
      </c>
      <c r="Y17" s="24">
        <f>SUM(Y13:Y15)</f>
        <v>1</v>
      </c>
      <c r="Z17" s="24">
        <f>+W17+X17+Y17</f>
        <v>3</v>
      </c>
    </row>
  </sheetData>
  <mergeCells count="14">
    <mergeCell ref="A17:C17"/>
    <mergeCell ref="A11:A12"/>
    <mergeCell ref="C11:C12"/>
    <mergeCell ref="I11:I12"/>
    <mergeCell ref="A2:H2"/>
    <mergeCell ref="A3:H3"/>
    <mergeCell ref="A7:C7"/>
    <mergeCell ref="A8:C8"/>
    <mergeCell ref="A5:Z5"/>
    <mergeCell ref="J11:J12"/>
    <mergeCell ref="K11:N11"/>
    <mergeCell ref="O11:R11"/>
    <mergeCell ref="S11:V11"/>
    <mergeCell ref="W11:Z11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landscape" r:id="rId1"/>
  <legacyDrawing r:id="rId2"/>
  <oleObjects>
    <oleObject progId="CorelDRAW.Graphic.10" shapeId="38913" r:id="rId3"/>
    <oleObject progId="PBrush" shapeId="38914" r:id="rId4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workbookViewId="0">
      <selection activeCell="A5" sqref="A5:C5"/>
    </sheetView>
  </sheetViews>
  <sheetFormatPr baseColWidth="10" defaultRowHeight="15"/>
  <cols>
    <col min="1" max="1" width="10.7109375" style="12" customWidth="1"/>
    <col min="2" max="2" width="3.5703125" style="12" customWidth="1"/>
    <col min="3" max="3" width="91.5703125" customWidth="1"/>
    <col min="4" max="6" width="12.7109375" hidden="1" customWidth="1"/>
    <col min="7" max="7" width="11.7109375" hidden="1" customWidth="1"/>
    <col min="8" max="8" width="13.7109375" hidden="1" customWidth="1"/>
    <col min="9" max="9" width="10.140625" bestFit="1" customWidth="1"/>
    <col min="10" max="10" width="10.140625" customWidth="1"/>
    <col min="11" max="11" width="4.85546875" bestFit="1" customWidth="1"/>
    <col min="12" max="12" width="5.28515625" bestFit="1" customWidth="1"/>
    <col min="13" max="13" width="5.140625" bestFit="1" customWidth="1"/>
    <col min="14" max="14" width="5.42578125" bestFit="1" customWidth="1"/>
    <col min="15" max="15" width="4.7109375" bestFit="1" customWidth="1"/>
    <col min="16" max="16" width="5.42578125" bestFit="1" customWidth="1"/>
    <col min="17" max="17" width="4.5703125" bestFit="1" customWidth="1"/>
    <col min="18" max="18" width="5.42578125" bestFit="1" customWidth="1"/>
    <col min="19" max="19" width="4" bestFit="1" customWidth="1"/>
    <col min="20" max="20" width="5" bestFit="1" customWidth="1"/>
    <col min="21" max="21" width="5.5703125" bestFit="1" customWidth="1"/>
    <col min="22" max="22" width="5.42578125" bestFit="1" customWidth="1"/>
    <col min="23" max="23" width="4.5703125" bestFit="1" customWidth="1"/>
    <col min="24" max="24" width="5.140625" bestFit="1" customWidth="1"/>
    <col min="25" max="25" width="4.28515625" bestFit="1" customWidth="1"/>
    <col min="26" max="26" width="5.42578125" bestFit="1" customWidth="1"/>
  </cols>
  <sheetData>
    <row r="2" spans="1:8">
      <c r="A2" s="93"/>
      <c r="B2" s="93"/>
      <c r="C2" s="93"/>
      <c r="D2" s="93"/>
      <c r="E2" s="93"/>
      <c r="F2" s="93"/>
      <c r="G2" s="93"/>
      <c r="H2" s="93"/>
    </row>
    <row r="3" spans="1:8">
      <c r="A3" s="93"/>
      <c r="B3" s="93"/>
      <c r="C3" s="93"/>
      <c r="D3" s="93"/>
      <c r="E3" s="93"/>
      <c r="F3" s="93"/>
      <c r="G3" s="93"/>
      <c r="H3" s="93"/>
    </row>
    <row r="4" spans="1:8">
      <c r="B4" s="26"/>
      <c r="C4" s="27"/>
    </row>
    <row r="5" spans="1:8" ht="18">
      <c r="A5" s="95" t="s">
        <v>16</v>
      </c>
      <c r="B5" s="95"/>
      <c r="C5" s="95"/>
    </row>
    <row r="6" spans="1:8" ht="15.75">
      <c r="B6" s="28"/>
      <c r="C6" s="28"/>
    </row>
    <row r="7" spans="1:8" ht="21.75" customHeight="1">
      <c r="A7" s="106" t="s">
        <v>17</v>
      </c>
      <c r="B7" s="106"/>
      <c r="C7" s="106"/>
    </row>
    <row r="8" spans="1:8" ht="30" customHeight="1">
      <c r="A8" s="126" t="s">
        <v>15</v>
      </c>
      <c r="B8" s="127"/>
      <c r="C8" s="128"/>
    </row>
    <row r="9" spans="1:8" ht="15.75">
      <c r="B9" s="28"/>
      <c r="C9" s="28"/>
    </row>
    <row r="10" spans="1:8" ht="20.25" customHeight="1">
      <c r="A10" s="106" t="s">
        <v>18</v>
      </c>
      <c r="B10" s="122"/>
      <c r="C10" s="106"/>
    </row>
    <row r="11" spans="1:8" ht="37.5" customHeight="1">
      <c r="A11" s="111" t="s">
        <v>23</v>
      </c>
      <c r="B11" s="112"/>
      <c r="C11" s="113"/>
    </row>
    <row r="12" spans="1:8" ht="16.5" thickBot="1">
      <c r="B12" s="28"/>
      <c r="C12" s="28"/>
    </row>
    <row r="13" spans="1:8" ht="15" customHeight="1">
      <c r="A13" s="133" t="s">
        <v>0</v>
      </c>
      <c r="B13" s="30"/>
      <c r="C13" s="118" t="s">
        <v>150</v>
      </c>
      <c r="D13" s="2">
        <v>2000</v>
      </c>
      <c r="E13" s="2">
        <v>3000</v>
      </c>
      <c r="F13" s="2">
        <v>5000</v>
      </c>
      <c r="G13" s="2">
        <v>8000</v>
      </c>
      <c r="H13" s="3" t="s">
        <v>7</v>
      </c>
    </row>
    <row r="14" spans="1:8" ht="15" customHeight="1">
      <c r="A14" s="133"/>
      <c r="B14" s="29"/>
      <c r="C14" s="119"/>
      <c r="D14" s="4" t="e">
        <f>SUM(#REF!)</f>
        <v>#REF!</v>
      </c>
      <c r="E14" s="4" t="e">
        <f>SUM(#REF!)</f>
        <v>#REF!</v>
      </c>
      <c r="F14" s="4" t="e">
        <f>SUM(#REF!)</f>
        <v>#REF!</v>
      </c>
      <c r="G14" s="4" t="e">
        <f>SUM(#REF!)</f>
        <v>#REF!</v>
      </c>
      <c r="H14" s="5" t="e">
        <f t="shared" ref="H14" si="0">SUM(D14:G14)</f>
        <v>#REF!</v>
      </c>
    </row>
    <row r="15" spans="1:8" ht="25.5">
      <c r="A15" s="13" t="s">
        <v>1</v>
      </c>
      <c r="B15" s="35">
        <v>1</v>
      </c>
      <c r="C15" s="34" t="s">
        <v>67</v>
      </c>
      <c r="D15" s="8">
        <v>7000</v>
      </c>
      <c r="E15" s="8">
        <v>920000</v>
      </c>
      <c r="F15" s="8">
        <v>1000000</v>
      </c>
      <c r="G15" s="8"/>
      <c r="H15" s="6">
        <f>SUM(D15:G15)</f>
        <v>1927000</v>
      </c>
    </row>
    <row r="16" spans="1:8" ht="15.75" thickBot="1">
      <c r="A16" s="14" t="s">
        <v>1</v>
      </c>
      <c r="B16" s="35">
        <v>2</v>
      </c>
      <c r="C16" s="34" t="s">
        <v>49</v>
      </c>
      <c r="D16" s="11">
        <v>30000</v>
      </c>
      <c r="E16" s="11">
        <v>25700</v>
      </c>
      <c r="F16" s="11"/>
      <c r="G16" s="11"/>
      <c r="H16" s="6">
        <f>SUM(D16:G16)</f>
        <v>55700</v>
      </c>
    </row>
    <row r="17" spans="8:10">
      <c r="H17">
        <v>317022393.00999999</v>
      </c>
      <c r="I17" s="1"/>
      <c r="J17" s="1"/>
    </row>
  </sheetData>
  <mergeCells count="9">
    <mergeCell ref="A13:A14"/>
    <mergeCell ref="C13:C14"/>
    <mergeCell ref="A2:H2"/>
    <mergeCell ref="A3:H3"/>
    <mergeCell ref="A5:C5"/>
    <mergeCell ref="A7:C7"/>
    <mergeCell ref="A8:C8"/>
    <mergeCell ref="A10:C10"/>
    <mergeCell ref="A11:C11"/>
  </mergeCells>
  <printOptions horizontalCentered="1"/>
  <pageMargins left="0.49" right="0.28000000000000003" top="0.74803149606299213" bottom="0.74803149606299213" header="0.31496062992125984" footer="0.31496062992125984"/>
  <pageSetup scale="93" orientation="portrait" r:id="rId1"/>
  <legacyDrawing r:id="rId2"/>
  <oleObjects>
    <oleObject progId="CorelDRAW.Graphic.10" shapeId="18433" r:id="rId3"/>
    <oleObject progId="PBrush" shapeId="18434" r:id="rId4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6"/>
  <sheetViews>
    <sheetView topLeftCell="I1" workbookViewId="0">
      <selection activeCell="P12" sqref="A1:Z16"/>
    </sheetView>
  </sheetViews>
  <sheetFormatPr baseColWidth="10" defaultRowHeight="15"/>
  <cols>
    <col min="1" max="1" width="10.7109375" style="12" customWidth="1"/>
    <col min="2" max="2" width="3.5703125" style="12" customWidth="1"/>
    <col min="3" max="3" width="90.85546875" customWidth="1"/>
    <col min="4" max="6" width="12.7109375" hidden="1" customWidth="1"/>
    <col min="7" max="7" width="11.7109375" hidden="1" customWidth="1"/>
    <col min="8" max="8" width="13.7109375" hidden="1" customWidth="1"/>
    <col min="9" max="9" width="10.140625" bestFit="1" customWidth="1"/>
    <col min="10" max="10" width="10.140625" customWidth="1"/>
    <col min="11" max="11" width="4.85546875" bestFit="1" customWidth="1"/>
    <col min="12" max="12" width="5.28515625" bestFit="1" customWidth="1"/>
    <col min="13" max="13" width="5.140625" bestFit="1" customWidth="1"/>
    <col min="14" max="14" width="5.42578125" bestFit="1" customWidth="1"/>
    <col min="15" max="15" width="4.7109375" bestFit="1" customWidth="1"/>
    <col min="16" max="16" width="5.42578125" bestFit="1" customWidth="1"/>
    <col min="17" max="17" width="4.5703125" bestFit="1" customWidth="1"/>
    <col min="18" max="18" width="5.42578125" bestFit="1" customWidth="1"/>
    <col min="19" max="19" width="4" bestFit="1" customWidth="1"/>
    <col min="20" max="20" width="5" bestFit="1" customWidth="1"/>
    <col min="21" max="21" width="5.5703125" bestFit="1" customWidth="1"/>
    <col min="22" max="22" width="5.42578125" bestFit="1" customWidth="1"/>
    <col min="23" max="23" width="4.5703125" bestFit="1" customWidth="1"/>
    <col min="24" max="24" width="5.140625" bestFit="1" customWidth="1"/>
    <col min="25" max="25" width="4.28515625" bestFit="1" customWidth="1"/>
    <col min="26" max="26" width="5.42578125" bestFit="1" customWidth="1"/>
  </cols>
  <sheetData>
    <row r="2" spans="1:26">
      <c r="A2" s="93"/>
      <c r="B2" s="93"/>
      <c r="C2" s="93"/>
      <c r="D2" s="93"/>
      <c r="E2" s="93"/>
      <c r="F2" s="93"/>
      <c r="G2" s="93"/>
      <c r="H2" s="93"/>
    </row>
    <row r="3" spans="1:26">
      <c r="A3" s="93"/>
      <c r="B3" s="93"/>
      <c r="C3" s="93"/>
      <c r="D3" s="93"/>
      <c r="E3" s="93"/>
      <c r="F3" s="93"/>
      <c r="G3" s="93"/>
      <c r="H3" s="93"/>
    </row>
    <row r="4" spans="1:26">
      <c r="B4" s="26"/>
      <c r="C4" s="27"/>
    </row>
    <row r="5" spans="1:26" ht="18">
      <c r="A5" s="95" t="s">
        <v>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.75">
      <c r="B6" s="28"/>
      <c r="C6" s="28"/>
    </row>
    <row r="7" spans="1:26" ht="21.75" customHeight="1">
      <c r="A7" s="106" t="s">
        <v>17</v>
      </c>
      <c r="B7" s="106"/>
      <c r="C7" s="106"/>
    </row>
    <row r="8" spans="1:26" ht="30" customHeight="1">
      <c r="A8" s="126" t="s">
        <v>15</v>
      </c>
      <c r="B8" s="127"/>
      <c r="C8" s="128"/>
    </row>
    <row r="9" spans="1:26" ht="15.75">
      <c r="B9" s="28"/>
      <c r="C9" s="28"/>
    </row>
    <row r="10" spans="1:26">
      <c r="H10">
        <v>317022393.00999999</v>
      </c>
      <c r="I10" s="1"/>
      <c r="J10" s="1"/>
    </row>
    <row r="11" spans="1:26" ht="31.5" customHeight="1">
      <c r="A11" s="133" t="s">
        <v>0</v>
      </c>
      <c r="B11" s="30"/>
      <c r="C11" s="118" t="s">
        <v>58</v>
      </c>
      <c r="I11" s="99" t="s">
        <v>83</v>
      </c>
      <c r="J11" s="120" t="s">
        <v>89</v>
      </c>
      <c r="K11" s="114" t="s">
        <v>247</v>
      </c>
      <c r="L11" s="114"/>
      <c r="M11" s="114"/>
      <c r="N11" s="114"/>
      <c r="O11" s="114" t="s">
        <v>86</v>
      </c>
      <c r="P11" s="114"/>
      <c r="Q11" s="114"/>
      <c r="R11" s="114"/>
      <c r="S11" s="114" t="s">
        <v>87</v>
      </c>
      <c r="T11" s="114"/>
      <c r="U11" s="114"/>
      <c r="V11" s="114"/>
      <c r="W11" s="114" t="s">
        <v>88</v>
      </c>
      <c r="X11" s="114"/>
      <c r="Y11" s="114"/>
      <c r="Z11" s="114"/>
    </row>
    <row r="12" spans="1:26" ht="15" customHeight="1">
      <c r="A12" s="133"/>
      <c r="B12" s="29"/>
      <c r="C12" s="119"/>
      <c r="I12" s="99"/>
      <c r="J12" s="121"/>
      <c r="K12" s="83" t="s">
        <v>71</v>
      </c>
      <c r="L12" s="83" t="s">
        <v>72</v>
      </c>
      <c r="M12" s="83" t="s">
        <v>73</v>
      </c>
      <c r="N12" s="83" t="s">
        <v>85</v>
      </c>
      <c r="O12" s="83" t="s">
        <v>74</v>
      </c>
      <c r="P12" s="83" t="s">
        <v>75</v>
      </c>
      <c r="Q12" s="83" t="s">
        <v>76</v>
      </c>
      <c r="R12" s="83" t="s">
        <v>85</v>
      </c>
      <c r="S12" s="83" t="s">
        <v>77</v>
      </c>
      <c r="T12" s="83" t="s">
        <v>78</v>
      </c>
      <c r="U12" s="83" t="s">
        <v>79</v>
      </c>
      <c r="V12" s="83" t="s">
        <v>85</v>
      </c>
      <c r="W12" s="83" t="s">
        <v>80</v>
      </c>
      <c r="X12" s="83" t="s">
        <v>81</v>
      </c>
      <c r="Y12" s="83" t="s">
        <v>82</v>
      </c>
      <c r="Z12" s="83" t="s">
        <v>85</v>
      </c>
    </row>
    <row r="13" spans="1:26">
      <c r="A13" s="13" t="s">
        <v>1</v>
      </c>
      <c r="B13" s="81">
        <v>1.1000000000000001</v>
      </c>
      <c r="C13" s="34" t="s">
        <v>243</v>
      </c>
      <c r="I13" s="70" t="s">
        <v>131</v>
      </c>
      <c r="J13" s="79">
        <f t="shared" ref="J13:J14" si="0">+N13+R13+V13+Z13</f>
        <v>8</v>
      </c>
      <c r="K13" s="70"/>
      <c r="L13" s="70">
        <v>1</v>
      </c>
      <c r="M13" s="70"/>
      <c r="N13" s="79">
        <f t="shared" ref="N13:N14" si="1">+K13+L13+M13</f>
        <v>1</v>
      </c>
      <c r="O13" s="70">
        <v>1</v>
      </c>
      <c r="P13" s="70"/>
      <c r="Q13" s="70"/>
      <c r="R13" s="79">
        <f t="shared" ref="R13:R14" si="2">+O13+P13+Q13</f>
        <v>1</v>
      </c>
      <c r="S13" s="70">
        <v>2</v>
      </c>
      <c r="T13" s="70">
        <v>1</v>
      </c>
      <c r="U13" s="70">
        <v>2</v>
      </c>
      <c r="V13" s="79">
        <f t="shared" ref="V13:V14" si="3">+S13+T13+U13</f>
        <v>5</v>
      </c>
      <c r="W13" s="70">
        <v>1</v>
      </c>
      <c r="X13" s="70"/>
      <c r="Y13" s="70"/>
      <c r="Z13" s="79">
        <f t="shared" ref="Z13:Z14" si="4">+W13+X13+Y13</f>
        <v>1</v>
      </c>
    </row>
    <row r="14" spans="1:26" ht="15.75" thickBot="1">
      <c r="A14" s="14" t="s">
        <v>1</v>
      </c>
      <c r="B14" s="81">
        <v>2.1</v>
      </c>
      <c r="C14" s="34" t="s">
        <v>244</v>
      </c>
      <c r="I14" s="70" t="s">
        <v>131</v>
      </c>
      <c r="J14" s="79">
        <f t="shared" si="0"/>
        <v>4</v>
      </c>
      <c r="K14" s="70">
        <v>1</v>
      </c>
      <c r="L14" s="70"/>
      <c r="M14" s="70"/>
      <c r="N14" s="79">
        <f t="shared" si="1"/>
        <v>1</v>
      </c>
      <c r="O14" s="70">
        <v>1</v>
      </c>
      <c r="P14" s="70"/>
      <c r="Q14" s="70"/>
      <c r="R14" s="79">
        <f t="shared" si="2"/>
        <v>1</v>
      </c>
      <c r="S14" s="70">
        <v>1</v>
      </c>
      <c r="T14" s="70"/>
      <c r="U14" s="70"/>
      <c r="V14" s="79">
        <f t="shared" si="3"/>
        <v>1</v>
      </c>
      <c r="W14" s="70">
        <v>1</v>
      </c>
      <c r="X14" s="70"/>
      <c r="Y14" s="70"/>
      <c r="Z14" s="79">
        <f t="shared" si="4"/>
        <v>1</v>
      </c>
    </row>
    <row r="15" spans="1:26" ht="5.25" customHeight="1"/>
    <row r="16" spans="1:26">
      <c r="A16" s="115" t="s">
        <v>7</v>
      </c>
      <c r="B16" s="116"/>
      <c r="C16" s="117"/>
      <c r="D16" s="24"/>
      <c r="E16" s="24"/>
      <c r="F16" s="24"/>
      <c r="G16" s="24"/>
      <c r="H16" s="24"/>
      <c r="I16" s="24"/>
      <c r="J16" s="24">
        <f>+N16+R16+V16+Z16</f>
        <v>12</v>
      </c>
      <c r="K16" s="24">
        <f>SUM(K13:K14)</f>
        <v>1</v>
      </c>
      <c r="L16" s="24">
        <f>SUM(L13:L14)</f>
        <v>1</v>
      </c>
      <c r="M16" s="24">
        <f>SUM(M13:M14)</f>
        <v>0</v>
      </c>
      <c r="N16" s="24">
        <f>+K16+L16+M16</f>
        <v>2</v>
      </c>
      <c r="O16" s="24">
        <f>SUM(O13:O14)</f>
        <v>2</v>
      </c>
      <c r="P16" s="24">
        <f>SUM(P13:P14)</f>
        <v>0</v>
      </c>
      <c r="Q16" s="24">
        <f>SUM(Q13:Q14)</f>
        <v>0</v>
      </c>
      <c r="R16" s="24">
        <f>+O16+P16+Q16</f>
        <v>2</v>
      </c>
      <c r="S16" s="24">
        <f>SUM(S13:S14)</f>
        <v>3</v>
      </c>
      <c r="T16" s="24">
        <f>SUM(T13:T14)</f>
        <v>1</v>
      </c>
      <c r="U16" s="24">
        <f>SUM(U13:U14)</f>
        <v>2</v>
      </c>
      <c r="V16" s="24">
        <f>+S16+T16+U16</f>
        <v>6</v>
      </c>
      <c r="W16" s="24">
        <f>SUM(W13:W14)</f>
        <v>2</v>
      </c>
      <c r="X16" s="24">
        <f>SUM(X13:X14)</f>
        <v>0</v>
      </c>
      <c r="Y16" s="24">
        <f>SUM(Y13:Y14)</f>
        <v>0</v>
      </c>
      <c r="Z16" s="24">
        <f>+W16+X16+Y16</f>
        <v>2</v>
      </c>
    </row>
  </sheetData>
  <mergeCells count="14">
    <mergeCell ref="A16:C16"/>
    <mergeCell ref="A11:A12"/>
    <mergeCell ref="C11:C12"/>
    <mergeCell ref="I11:I12"/>
    <mergeCell ref="A2:H2"/>
    <mergeCell ref="A3:H3"/>
    <mergeCell ref="A7:C7"/>
    <mergeCell ref="A8:C8"/>
    <mergeCell ref="A5:Z5"/>
    <mergeCell ref="J11:J12"/>
    <mergeCell ref="K11:N11"/>
    <mergeCell ref="O11:R11"/>
    <mergeCell ref="S11:V11"/>
    <mergeCell ref="W11:Z11"/>
  </mergeCells>
  <printOptions horizontalCentered="1"/>
  <pageMargins left="0.33" right="0.27" top="0.56000000000000005" bottom="0.74803149606299213" header="0.31496062992125984" footer="0.31496062992125984"/>
  <pageSetup scale="64" orientation="landscape" r:id="rId1"/>
  <legacyDrawing r:id="rId2"/>
  <oleObjects>
    <oleObject progId="CorelDRAW.Graphic.10" shapeId="39937" r:id="rId3"/>
    <oleObject progId="PBrush" shapeId="3993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6"/>
  <sheetViews>
    <sheetView tabSelected="1" workbookViewId="0">
      <selection activeCell="A19" sqref="A19"/>
    </sheetView>
  </sheetViews>
  <sheetFormatPr baseColWidth="10" defaultRowHeight="15"/>
  <cols>
    <col min="1" max="1" width="12.42578125" style="12" customWidth="1"/>
    <col min="2" max="2" width="4.5703125" style="12" customWidth="1"/>
    <col min="3" max="3" width="90.85546875" customWidth="1"/>
    <col min="4" max="6" width="12.7109375" hidden="1" customWidth="1"/>
    <col min="7" max="7" width="11.7109375" hidden="1" customWidth="1"/>
    <col min="8" max="8" width="13.7109375" hidden="1" customWidth="1"/>
    <col min="9" max="10" width="11.5703125" customWidth="1"/>
    <col min="11" max="11" width="5.42578125" customWidth="1"/>
    <col min="12" max="12" width="5.28515625" customWidth="1"/>
    <col min="13" max="13" width="5.140625" customWidth="1"/>
    <col min="14" max="14" width="5.42578125" bestFit="1" customWidth="1"/>
    <col min="15" max="15" width="4.7109375" customWidth="1"/>
    <col min="16" max="16" width="5.42578125" customWidth="1"/>
    <col min="17" max="17" width="4.5703125" customWidth="1"/>
    <col min="18" max="18" width="5.42578125" bestFit="1" customWidth="1"/>
    <col min="19" max="19" width="4.140625" customWidth="1"/>
    <col min="20" max="20" width="5" customWidth="1"/>
    <col min="21" max="21" width="5.5703125" customWidth="1"/>
    <col min="22" max="22" width="5.42578125" bestFit="1" customWidth="1"/>
    <col min="23" max="23" width="4.5703125" customWidth="1"/>
    <col min="24" max="24" width="5.140625" customWidth="1"/>
    <col min="25" max="25" width="4.28515625" customWidth="1"/>
    <col min="26" max="26" width="5.42578125" bestFit="1" customWidth="1"/>
  </cols>
  <sheetData>
    <row r="2" spans="1:26">
      <c r="A2" s="93"/>
      <c r="B2" s="93"/>
      <c r="C2" s="93"/>
      <c r="D2" s="93"/>
      <c r="E2" s="93"/>
      <c r="F2" s="93"/>
      <c r="G2" s="93"/>
      <c r="H2" s="93"/>
      <c r="I2" s="64"/>
      <c r="J2" s="69"/>
    </row>
    <row r="3" spans="1:26">
      <c r="A3" s="93"/>
      <c r="B3" s="93"/>
      <c r="C3" s="93"/>
      <c r="D3" s="93"/>
      <c r="E3" s="93"/>
      <c r="F3" s="93"/>
      <c r="G3" s="93"/>
      <c r="H3" s="93"/>
      <c r="I3" s="64"/>
      <c r="J3" s="69"/>
    </row>
    <row r="4" spans="1:26">
      <c r="B4" s="26"/>
      <c r="C4" s="27"/>
    </row>
    <row r="5" spans="1:26" ht="18">
      <c r="A5" s="95" t="s">
        <v>16</v>
      </c>
      <c r="B5" s="95"/>
      <c r="C5" s="95"/>
      <c r="D5" s="95"/>
      <c r="E5" s="95"/>
      <c r="F5" s="95"/>
      <c r="G5" s="95"/>
      <c r="H5" s="95"/>
      <c r="I5" s="95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ht="15.75">
      <c r="B6" s="28"/>
      <c r="C6" s="28"/>
    </row>
    <row r="7" spans="1:26" ht="21.75" customHeight="1">
      <c r="A7" s="106" t="s">
        <v>17</v>
      </c>
      <c r="B7" s="106"/>
      <c r="C7" s="106"/>
      <c r="D7" s="106"/>
      <c r="E7" s="106"/>
      <c r="F7" s="106"/>
      <c r="G7" s="106"/>
      <c r="H7" s="106"/>
      <c r="I7" s="106"/>
    </row>
    <row r="8" spans="1:26" ht="30" customHeight="1">
      <c r="A8" s="107" t="s">
        <v>9</v>
      </c>
      <c r="B8" s="108"/>
      <c r="C8" s="108"/>
      <c r="D8" s="108"/>
      <c r="E8" s="108"/>
      <c r="F8" s="108"/>
      <c r="G8" s="108"/>
      <c r="H8" s="108"/>
      <c r="I8" s="109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spans="1:26" ht="15.75">
      <c r="B9" s="28"/>
      <c r="C9" s="28"/>
    </row>
    <row r="10" spans="1:26" ht="20.25" customHeight="1">
      <c r="A10" s="110" t="s">
        <v>57</v>
      </c>
      <c r="B10" s="110"/>
      <c r="C10" s="110"/>
      <c r="D10" s="110"/>
      <c r="E10" s="110"/>
      <c r="F10" s="110"/>
      <c r="G10" s="110"/>
      <c r="H10" s="110"/>
      <c r="I10" s="110"/>
    </row>
    <row r="11" spans="1:26" ht="42.75" customHeight="1">
      <c r="A11" s="111" t="s">
        <v>35</v>
      </c>
      <c r="B11" s="112"/>
      <c r="C11" s="112"/>
      <c r="D11" s="112"/>
      <c r="E11" s="112"/>
      <c r="F11" s="112"/>
      <c r="G11" s="112"/>
      <c r="H11" s="112"/>
      <c r="I11" s="113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</row>
    <row r="12" spans="1:26" ht="15.75">
      <c r="B12" s="28"/>
      <c r="C12" s="28"/>
    </row>
    <row r="13" spans="1:26" ht="15" customHeight="1">
      <c r="A13" s="99" t="s">
        <v>0</v>
      </c>
      <c r="B13" s="30"/>
      <c r="C13" s="100" t="s">
        <v>70</v>
      </c>
      <c r="D13" s="101"/>
      <c r="E13" s="101"/>
      <c r="F13" s="101"/>
      <c r="G13" s="101"/>
      <c r="H13" s="101"/>
      <c r="I13" s="102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15" customHeight="1">
      <c r="A14" s="99"/>
      <c r="B14" s="29"/>
      <c r="C14" s="103"/>
      <c r="D14" s="104"/>
      <c r="E14" s="104"/>
      <c r="F14" s="104"/>
      <c r="G14" s="104"/>
      <c r="H14" s="104"/>
      <c r="I14" s="105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18.75" customHeight="1">
      <c r="A15" s="15" t="s">
        <v>47</v>
      </c>
      <c r="B15" s="31">
        <v>1</v>
      </c>
      <c r="C15" s="96" t="s">
        <v>98</v>
      </c>
      <c r="D15" s="97"/>
      <c r="E15" s="97"/>
      <c r="F15" s="97"/>
      <c r="G15" s="97"/>
      <c r="H15" s="97"/>
      <c r="I15" s="9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18.75" customHeight="1">
      <c r="A16" s="15" t="s">
        <v>47</v>
      </c>
      <c r="B16" s="31">
        <v>2</v>
      </c>
      <c r="C16" s="96" t="s">
        <v>99</v>
      </c>
      <c r="D16" s="97">
        <v>5000</v>
      </c>
      <c r="E16" s="97"/>
      <c r="F16" s="97"/>
      <c r="G16" s="97"/>
      <c r="H16" s="97">
        <f t="shared" ref="H16:H41" si="0">SUM(D16:G16)</f>
        <v>5000</v>
      </c>
      <c r="I16" s="9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18.75" customHeight="1">
      <c r="A17" s="15" t="s">
        <v>47</v>
      </c>
      <c r="B17" s="31">
        <v>3</v>
      </c>
      <c r="C17" s="96" t="s">
        <v>100</v>
      </c>
      <c r="D17" s="97">
        <v>5685072.3099999996</v>
      </c>
      <c r="E17" s="97"/>
      <c r="F17" s="97">
        <v>6882000</v>
      </c>
      <c r="G17" s="97"/>
      <c r="H17" s="97">
        <f t="shared" si="0"/>
        <v>12567072.309999999</v>
      </c>
      <c r="I17" s="9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 ht="18.75" customHeight="1">
      <c r="A18" s="15" t="s">
        <v>47</v>
      </c>
      <c r="B18" s="31">
        <v>4</v>
      </c>
      <c r="C18" s="96" t="s">
        <v>102</v>
      </c>
      <c r="D18" s="97">
        <v>4300</v>
      </c>
      <c r="E18" s="97">
        <v>25000</v>
      </c>
      <c r="F18" s="97"/>
      <c r="G18" s="97"/>
      <c r="H18" s="97">
        <f t="shared" si="0"/>
        <v>29300</v>
      </c>
      <c r="I18" s="9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18.75" customHeight="1">
      <c r="A19" s="15" t="s">
        <v>5</v>
      </c>
      <c r="B19" s="31">
        <v>5</v>
      </c>
      <c r="C19" s="96" t="s">
        <v>103</v>
      </c>
      <c r="D19" s="97">
        <f>745000+1320000</f>
        <v>2065000</v>
      </c>
      <c r="E19" s="97">
        <v>21210237.879999999</v>
      </c>
      <c r="F19" s="97"/>
      <c r="G19" s="97"/>
      <c r="H19" s="97">
        <f t="shared" si="0"/>
        <v>23275237.879999999</v>
      </c>
      <c r="I19" s="9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18.75" customHeight="1">
      <c r="A20" s="15" t="s">
        <v>1</v>
      </c>
      <c r="B20" s="31">
        <v>6</v>
      </c>
      <c r="C20" s="96" t="s">
        <v>101</v>
      </c>
      <c r="D20" s="97"/>
      <c r="E20" s="97">
        <v>2840246.36</v>
      </c>
      <c r="F20" s="97"/>
      <c r="G20" s="97"/>
      <c r="H20" s="97">
        <f t="shared" si="0"/>
        <v>2840246.36</v>
      </c>
      <c r="I20" s="9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18.75" customHeight="1">
      <c r="A21" s="15" t="s">
        <v>1</v>
      </c>
      <c r="B21" s="31">
        <v>7</v>
      </c>
      <c r="C21" s="96" t="s">
        <v>104</v>
      </c>
      <c r="D21" s="97">
        <v>94000</v>
      </c>
      <c r="E21" s="97"/>
      <c r="F21" s="97"/>
      <c r="G21" s="97"/>
      <c r="H21" s="97">
        <f t="shared" si="0"/>
        <v>94000</v>
      </c>
      <c r="I21" s="9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18.75" customHeight="1">
      <c r="A22" s="15" t="s">
        <v>1</v>
      </c>
      <c r="B22" s="31">
        <v>8</v>
      </c>
      <c r="C22" s="96" t="s">
        <v>105</v>
      </c>
      <c r="D22" s="97">
        <v>596497</v>
      </c>
      <c r="E22" s="97">
        <v>3490349</v>
      </c>
      <c r="F22" s="97">
        <v>202000</v>
      </c>
      <c r="G22" s="97"/>
      <c r="H22" s="97">
        <f t="shared" si="0"/>
        <v>4288846</v>
      </c>
      <c r="I22" s="9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18.75" customHeight="1">
      <c r="A23" s="15" t="s">
        <v>1</v>
      </c>
      <c r="B23" s="31">
        <v>9</v>
      </c>
      <c r="C23" s="96" t="s">
        <v>107</v>
      </c>
      <c r="D23" s="97"/>
      <c r="E23" s="97"/>
      <c r="F23" s="97"/>
      <c r="G23" s="97">
        <v>5668692</v>
      </c>
      <c r="H23" s="97">
        <f t="shared" si="0"/>
        <v>5668692</v>
      </c>
      <c r="I23" s="9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18.75" customHeight="1">
      <c r="A24" s="15" t="s">
        <v>1</v>
      </c>
      <c r="B24" s="31">
        <v>10</v>
      </c>
      <c r="C24" s="96" t="s">
        <v>114</v>
      </c>
      <c r="D24" s="97">
        <v>302000</v>
      </c>
      <c r="E24" s="97">
        <v>168790</v>
      </c>
      <c r="F24" s="97">
        <v>250000</v>
      </c>
      <c r="G24" s="97"/>
      <c r="H24" s="97">
        <f t="shared" si="0"/>
        <v>720790</v>
      </c>
      <c r="I24" s="9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18.75" customHeight="1">
      <c r="A25" s="15" t="s">
        <v>2</v>
      </c>
      <c r="B25" s="31">
        <v>11</v>
      </c>
      <c r="C25" s="96" t="s">
        <v>115</v>
      </c>
      <c r="D25" s="97">
        <v>120135.12</v>
      </c>
      <c r="E25" s="97">
        <v>209160.4</v>
      </c>
      <c r="F25" s="97"/>
      <c r="G25" s="97"/>
      <c r="H25" s="97">
        <f t="shared" si="0"/>
        <v>329295.52</v>
      </c>
      <c r="I25" s="9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18.75" customHeight="1">
      <c r="A26" s="15" t="s">
        <v>2</v>
      </c>
      <c r="B26" s="31">
        <v>12</v>
      </c>
      <c r="C26" s="96" t="s">
        <v>116</v>
      </c>
      <c r="D26" s="97">
        <v>26000</v>
      </c>
      <c r="E26" s="97">
        <v>180000</v>
      </c>
      <c r="F26" s="97"/>
      <c r="G26" s="97"/>
      <c r="H26" s="97">
        <f t="shared" si="0"/>
        <v>206000</v>
      </c>
      <c r="I26" s="9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18.75" customHeight="1">
      <c r="A27" s="15" t="s">
        <v>2</v>
      </c>
      <c r="B27" s="31">
        <v>13</v>
      </c>
      <c r="C27" s="96" t="s">
        <v>117</v>
      </c>
      <c r="D27" s="97">
        <v>329703.76</v>
      </c>
      <c r="E27" s="97">
        <v>2090211.35</v>
      </c>
      <c r="F27" s="97"/>
      <c r="G27" s="97"/>
      <c r="H27" s="97">
        <f t="shared" si="0"/>
        <v>2419915.1100000003</v>
      </c>
      <c r="I27" s="9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18.75" customHeight="1">
      <c r="A28" s="15" t="s">
        <v>2</v>
      </c>
      <c r="B28" s="31">
        <v>14</v>
      </c>
      <c r="C28" s="96" t="s">
        <v>118</v>
      </c>
      <c r="D28" s="97"/>
      <c r="E28" s="97">
        <v>330000</v>
      </c>
      <c r="F28" s="97"/>
      <c r="G28" s="97"/>
      <c r="H28" s="97">
        <f t="shared" si="0"/>
        <v>330000</v>
      </c>
      <c r="I28" s="9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31.5" customHeight="1">
      <c r="A29" s="15" t="s">
        <v>2</v>
      </c>
      <c r="B29" s="31">
        <v>15</v>
      </c>
      <c r="C29" s="96" t="s">
        <v>119</v>
      </c>
      <c r="D29" s="97">
        <v>176040</v>
      </c>
      <c r="E29" s="97">
        <v>470759</v>
      </c>
      <c r="F29" s="97"/>
      <c r="G29" s="97"/>
      <c r="H29" s="97">
        <f t="shared" si="0"/>
        <v>646799</v>
      </c>
      <c r="I29" s="9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ht="18.75" customHeight="1">
      <c r="A30" s="15" t="s">
        <v>2</v>
      </c>
      <c r="B30" s="31">
        <v>16</v>
      </c>
      <c r="C30" s="96" t="s">
        <v>120</v>
      </c>
      <c r="D30" s="97">
        <v>71800</v>
      </c>
      <c r="E30" s="97">
        <v>568800</v>
      </c>
      <c r="F30" s="97"/>
      <c r="G30" s="97"/>
      <c r="H30" s="97">
        <f t="shared" si="0"/>
        <v>640600</v>
      </c>
      <c r="I30" s="9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18.75" customHeight="1">
      <c r="A31" s="15" t="s">
        <v>2</v>
      </c>
      <c r="B31" s="31">
        <v>17</v>
      </c>
      <c r="C31" s="96" t="s">
        <v>121</v>
      </c>
      <c r="D31" s="97">
        <v>195000</v>
      </c>
      <c r="E31" s="97">
        <v>496500</v>
      </c>
      <c r="F31" s="97">
        <v>33900</v>
      </c>
      <c r="G31" s="97"/>
      <c r="H31" s="97">
        <f t="shared" si="0"/>
        <v>725400</v>
      </c>
      <c r="I31" s="9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ht="18.75" customHeight="1">
      <c r="A32" s="15" t="s">
        <v>3</v>
      </c>
      <c r="B32" s="31">
        <v>18</v>
      </c>
      <c r="C32" s="96" t="s">
        <v>122</v>
      </c>
      <c r="D32" s="97">
        <v>54050</v>
      </c>
      <c r="E32" s="97">
        <v>775300</v>
      </c>
      <c r="F32" s="97">
        <v>180000</v>
      </c>
      <c r="G32" s="97"/>
      <c r="H32" s="97">
        <f t="shared" si="0"/>
        <v>1009350</v>
      </c>
      <c r="I32" s="9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ht="18.75" customHeight="1">
      <c r="A33" s="15" t="s">
        <v>3</v>
      </c>
      <c r="B33" s="31">
        <v>19</v>
      </c>
      <c r="C33" s="96" t="s">
        <v>123</v>
      </c>
      <c r="D33" s="97">
        <v>39600</v>
      </c>
      <c r="E33" s="97">
        <v>177200</v>
      </c>
      <c r="F33" s="97"/>
      <c r="G33" s="97"/>
      <c r="H33" s="97">
        <f t="shared" si="0"/>
        <v>216800</v>
      </c>
      <c r="I33" s="9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ht="18.75" customHeight="1">
      <c r="A34" s="15" t="s">
        <v>3</v>
      </c>
      <c r="B34" s="31">
        <v>20</v>
      </c>
      <c r="C34" s="96" t="s">
        <v>124</v>
      </c>
      <c r="D34" s="97">
        <v>172500</v>
      </c>
      <c r="E34" s="97">
        <v>196000</v>
      </c>
      <c r="F34" s="97"/>
      <c r="G34" s="97"/>
      <c r="H34" s="97">
        <f t="shared" si="0"/>
        <v>368500</v>
      </c>
      <c r="I34" s="9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ht="18.75" customHeight="1">
      <c r="A35" s="15" t="s">
        <v>3</v>
      </c>
      <c r="B35" s="31">
        <v>21</v>
      </c>
      <c r="C35" s="96" t="s">
        <v>142</v>
      </c>
      <c r="D35" s="97"/>
      <c r="E35" s="97">
        <v>81000</v>
      </c>
      <c r="F35" s="97"/>
      <c r="G35" s="97"/>
      <c r="H35" s="97">
        <f t="shared" si="0"/>
        <v>81000</v>
      </c>
      <c r="I35" s="9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18.75" customHeight="1">
      <c r="A36" s="15" t="s">
        <v>4</v>
      </c>
      <c r="B36" s="31">
        <v>22</v>
      </c>
      <c r="C36" s="96" t="s">
        <v>125</v>
      </c>
      <c r="D36" s="97">
        <v>48220</v>
      </c>
      <c r="E36" s="97">
        <v>51060</v>
      </c>
      <c r="F36" s="97">
        <v>15000</v>
      </c>
      <c r="G36" s="97"/>
      <c r="H36" s="97">
        <f t="shared" si="0"/>
        <v>114280</v>
      </c>
      <c r="I36" s="9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ht="18.75" customHeight="1">
      <c r="A37" s="15" t="s">
        <v>4</v>
      </c>
      <c r="B37" s="31">
        <v>23</v>
      </c>
      <c r="C37" s="96" t="s">
        <v>126</v>
      </c>
      <c r="D37" s="97">
        <v>35200</v>
      </c>
      <c r="E37" s="97">
        <v>49005</v>
      </c>
      <c r="F37" s="97"/>
      <c r="G37" s="97"/>
      <c r="H37" s="97">
        <f t="shared" si="0"/>
        <v>84205</v>
      </c>
      <c r="I37" s="9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18.75" customHeight="1">
      <c r="A38" s="15" t="s">
        <v>4</v>
      </c>
      <c r="B38" s="31">
        <v>24</v>
      </c>
      <c r="C38" s="96" t="s">
        <v>127</v>
      </c>
      <c r="D38" s="97"/>
      <c r="E38" s="97">
        <v>748000</v>
      </c>
      <c r="F38" s="97"/>
      <c r="G38" s="97"/>
      <c r="H38" s="97">
        <f t="shared" si="0"/>
        <v>748000</v>
      </c>
      <c r="I38" s="9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18.75" customHeight="1">
      <c r="A39" s="15" t="s">
        <v>46</v>
      </c>
      <c r="B39" s="31">
        <v>25</v>
      </c>
      <c r="C39" s="96" t="s">
        <v>245</v>
      </c>
      <c r="D39" s="97">
        <v>131550</v>
      </c>
      <c r="E39" s="97">
        <v>1766050.09</v>
      </c>
      <c r="F39" s="97">
        <v>29200</v>
      </c>
      <c r="G39" s="97"/>
      <c r="H39" s="97">
        <f t="shared" si="0"/>
        <v>1926800.09</v>
      </c>
      <c r="I39" s="9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18.75" customHeight="1">
      <c r="A40" s="15" t="s">
        <v>6</v>
      </c>
      <c r="B40" s="31">
        <v>26</v>
      </c>
      <c r="C40" s="96" t="s">
        <v>246</v>
      </c>
      <c r="D40" s="97">
        <v>21318</v>
      </c>
      <c r="E40" s="97">
        <v>43684</v>
      </c>
      <c r="F40" s="97"/>
      <c r="G40" s="97"/>
      <c r="H40" s="97">
        <f t="shared" si="0"/>
        <v>65002</v>
      </c>
      <c r="I40" s="9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27.75" customHeight="1">
      <c r="A41" s="15" t="s">
        <v>6</v>
      </c>
      <c r="B41" s="31">
        <v>27</v>
      </c>
      <c r="C41" s="96" t="s">
        <v>128</v>
      </c>
      <c r="D41" s="97">
        <v>36500</v>
      </c>
      <c r="E41" s="97">
        <v>501200</v>
      </c>
      <c r="F41" s="97"/>
      <c r="G41" s="97"/>
      <c r="H41" s="97">
        <f t="shared" si="0"/>
        <v>537700</v>
      </c>
      <c r="I41" s="9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>
      <c r="H42" s="1" t="s">
        <v>8</v>
      </c>
      <c r="I42" s="1"/>
      <c r="J42" s="1"/>
      <c r="K42" s="1"/>
    </row>
    <row r="43" spans="1:26"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</sheetData>
  <mergeCells count="36">
    <mergeCell ref="A2:H2"/>
    <mergeCell ref="A3:H3"/>
    <mergeCell ref="A13:A14"/>
    <mergeCell ref="C13:I14"/>
    <mergeCell ref="A5:I5"/>
    <mergeCell ref="A7:I7"/>
    <mergeCell ref="A8:I8"/>
    <mergeCell ref="A10:I10"/>
    <mergeCell ref="A11:I11"/>
    <mergeCell ref="C25:I25"/>
    <mergeCell ref="C26:I26"/>
    <mergeCell ref="C27:I27"/>
    <mergeCell ref="C28:I28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9:I29"/>
    <mergeCell ref="C30:I30"/>
    <mergeCell ref="C31:I31"/>
    <mergeCell ref="C32:I32"/>
    <mergeCell ref="C33:I33"/>
    <mergeCell ref="C39:I39"/>
    <mergeCell ref="C40:I40"/>
    <mergeCell ref="C41:I41"/>
    <mergeCell ref="C34:I34"/>
    <mergeCell ref="C35:I35"/>
    <mergeCell ref="C36:I36"/>
    <mergeCell ref="C37:I37"/>
    <mergeCell ref="C38:I38"/>
  </mergeCells>
  <printOptions horizontalCentered="1"/>
  <pageMargins left="0.35433070866141736" right="0.27559055118110237" top="0.39370078740157483" bottom="0.59055118110236227" header="0.31496062992125984" footer="0.31496062992125984"/>
  <pageSetup scale="77" orientation="portrait" r:id="rId1"/>
  <legacyDrawing r:id="rId2"/>
  <oleObjects>
    <oleObject progId="CorelDRAW.Graphic.10" shapeId="10241" r:id="rId3"/>
    <oleObject progId="PBrush" shapeId="10242" r:id="rId4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topLeftCell="C22" workbookViewId="0">
      <selection activeCell="D41" sqref="D41"/>
    </sheetView>
  </sheetViews>
  <sheetFormatPr baseColWidth="10" defaultRowHeight="15"/>
  <cols>
    <col min="1" max="1" width="3.28515625" hidden="1" customWidth="1"/>
    <col min="2" max="2" width="12.42578125" style="12" hidden="1" customWidth="1"/>
    <col min="3" max="3" width="4.7109375" style="12" customWidth="1"/>
    <col min="4" max="4" width="91.5703125" customWidth="1"/>
    <col min="5" max="7" width="12.7109375" hidden="1" customWidth="1"/>
    <col min="8" max="8" width="11.7109375" hidden="1" customWidth="1"/>
    <col min="9" max="9" width="13.7109375" hidden="1" customWidth="1"/>
    <col min="10" max="10" width="13.7109375" bestFit="1" customWidth="1"/>
  </cols>
  <sheetData>
    <row r="2" spans="1:9">
      <c r="B2" s="93"/>
      <c r="C2" s="93"/>
      <c r="D2" s="93"/>
      <c r="E2" s="93"/>
      <c r="F2" s="93"/>
      <c r="G2" s="93"/>
      <c r="H2" s="93"/>
      <c r="I2" s="93"/>
    </row>
    <row r="3" spans="1:9">
      <c r="B3" s="93"/>
      <c r="C3" s="93"/>
      <c r="D3" s="93"/>
      <c r="E3" s="93"/>
      <c r="F3" s="93"/>
      <c r="G3" s="93"/>
      <c r="H3" s="93"/>
      <c r="I3" s="93"/>
    </row>
    <row r="4" spans="1:9">
      <c r="C4" s="26"/>
      <c r="D4" s="27"/>
    </row>
    <row r="5" spans="1:9" ht="18">
      <c r="C5" s="95" t="s">
        <v>16</v>
      </c>
      <c r="D5" s="95"/>
    </row>
    <row r="6" spans="1:9" ht="15.75">
      <c r="C6" s="28"/>
      <c r="D6" s="28"/>
    </row>
    <row r="7" spans="1:9" ht="21.75" customHeight="1">
      <c r="C7" s="140" t="s">
        <v>17</v>
      </c>
      <c r="D7" s="140"/>
    </row>
    <row r="8" spans="1:9" ht="30" customHeight="1">
      <c r="C8" s="107" t="s">
        <v>33</v>
      </c>
      <c r="D8" s="109"/>
    </row>
    <row r="9" spans="1:9" ht="15.75">
      <c r="C9" s="28"/>
      <c r="D9" s="28"/>
    </row>
    <row r="10" spans="1:9" ht="20.25" customHeight="1">
      <c r="C10" s="48" t="s">
        <v>57</v>
      </c>
      <c r="D10" s="28"/>
    </row>
    <row r="11" spans="1:9" ht="37.5" customHeight="1">
      <c r="C11" s="138" t="s">
        <v>68</v>
      </c>
      <c r="D11" s="139"/>
      <c r="E11" s="49"/>
    </row>
    <row r="12" spans="1:9" ht="13.5" customHeight="1">
      <c r="C12" s="134" t="s">
        <v>36</v>
      </c>
      <c r="D12" s="135"/>
      <c r="E12" s="113"/>
    </row>
    <row r="13" spans="1:9" ht="16.5" thickBot="1">
      <c r="C13" s="28"/>
      <c r="D13" s="28"/>
    </row>
    <row r="14" spans="1:9">
      <c r="B14" s="91" t="s">
        <v>0</v>
      </c>
      <c r="C14" s="30"/>
      <c r="D14" s="136" t="s">
        <v>19</v>
      </c>
      <c r="E14" s="2">
        <v>2000</v>
      </c>
      <c r="F14" s="2">
        <v>3000</v>
      </c>
      <c r="G14" s="2">
        <v>5000</v>
      </c>
      <c r="H14" s="2">
        <v>8000</v>
      </c>
      <c r="I14" s="3" t="s">
        <v>7</v>
      </c>
    </row>
    <row r="15" spans="1:9">
      <c r="B15" s="92"/>
      <c r="C15" s="29"/>
      <c r="D15" s="137"/>
      <c r="E15" s="4" t="e">
        <f>SUM(#REF!)</f>
        <v>#REF!</v>
      </c>
      <c r="F15" s="4" t="e">
        <f>SUM(#REF!)</f>
        <v>#REF!</v>
      </c>
      <c r="G15" s="4" t="e">
        <f>SUM(#REF!)</f>
        <v>#REF!</v>
      </c>
      <c r="H15" s="4" t="e">
        <f>SUM(#REF!)</f>
        <v>#REF!</v>
      </c>
      <c r="I15" s="5" t="e">
        <f t="shared" ref="I15" si="0">SUM(E15:H15)</f>
        <v>#REF!</v>
      </c>
    </row>
    <row r="16" spans="1:9">
      <c r="A16" s="18" t="e">
        <f>+#REF!+1</f>
        <v>#REF!</v>
      </c>
      <c r="B16" s="13" t="s">
        <v>1</v>
      </c>
      <c r="C16" s="35">
        <v>1</v>
      </c>
      <c r="D16" s="34" t="s">
        <v>34</v>
      </c>
      <c r="E16" s="8">
        <v>7000</v>
      </c>
      <c r="F16" s="8">
        <v>920000</v>
      </c>
      <c r="G16" s="8">
        <v>1000000</v>
      </c>
      <c r="H16" s="8"/>
      <c r="I16" s="6">
        <f>SUM(E16:H16)</f>
        <v>1927000</v>
      </c>
    </row>
    <row r="17" spans="1:10">
      <c r="A17" t="e">
        <f>+#REF!+#REF!+#REF!+#REF!+#REF!+#REF!+#REF!+#REF!+#REF!</f>
        <v>#REF!</v>
      </c>
      <c r="I17">
        <v>317022393.00999999</v>
      </c>
      <c r="J17" s="1"/>
    </row>
    <row r="18" spans="1:10">
      <c r="I18" s="1" t="e">
        <f>+I17+#REF!</f>
        <v>#REF!</v>
      </c>
      <c r="J18" s="1"/>
    </row>
    <row r="19" spans="1:10" ht="45" customHeight="1">
      <c r="C19" s="55" t="s">
        <v>38</v>
      </c>
      <c r="D19" s="56" t="s">
        <v>50</v>
      </c>
      <c r="I19" s="1" t="s">
        <v>8</v>
      </c>
      <c r="J19" s="1"/>
    </row>
    <row r="20" spans="1:10">
      <c r="C20" s="57">
        <v>41</v>
      </c>
      <c r="D20" s="58" t="s">
        <v>37</v>
      </c>
    </row>
    <row r="21" spans="1:10">
      <c r="C21" s="57">
        <v>21</v>
      </c>
      <c r="D21" s="58" t="s">
        <v>39</v>
      </c>
    </row>
    <row r="22" spans="1:10">
      <c r="C22" s="57">
        <v>6</v>
      </c>
      <c r="D22" s="58" t="s">
        <v>42</v>
      </c>
    </row>
    <row r="23" spans="1:10">
      <c r="C23" s="57">
        <v>27</v>
      </c>
      <c r="D23" s="58" t="s">
        <v>41</v>
      </c>
    </row>
    <row r="24" spans="1:10">
      <c r="C24" s="57">
        <v>29</v>
      </c>
      <c r="D24" s="58" t="s">
        <v>40</v>
      </c>
    </row>
    <row r="25" spans="1:10" ht="25.5">
      <c r="C25" s="59">
        <v>88</v>
      </c>
      <c r="D25" s="60" t="s">
        <v>51</v>
      </c>
    </row>
    <row r="26" spans="1:10">
      <c r="C26" s="61">
        <f>SUM(C20:C25)</f>
        <v>212</v>
      </c>
      <c r="D26" s="62" t="s">
        <v>43</v>
      </c>
    </row>
    <row r="28" spans="1:10" ht="30">
      <c r="C28" s="55" t="s">
        <v>38</v>
      </c>
      <c r="D28" s="56" t="s">
        <v>52</v>
      </c>
    </row>
    <row r="29" spans="1:10">
      <c r="C29" s="57">
        <v>9</v>
      </c>
      <c r="D29" s="58" t="s">
        <v>37</v>
      </c>
    </row>
    <row r="30" spans="1:10">
      <c r="C30" s="57">
        <v>3</v>
      </c>
      <c r="D30" s="58" t="s">
        <v>39</v>
      </c>
    </row>
    <row r="31" spans="1:10">
      <c r="C31" s="57">
        <v>3</v>
      </c>
      <c r="D31" s="58" t="s">
        <v>41</v>
      </c>
    </row>
    <row r="32" spans="1:10">
      <c r="C32" s="57">
        <v>3</v>
      </c>
      <c r="D32" s="58" t="s">
        <v>40</v>
      </c>
    </row>
    <row r="33" spans="3:4" ht="25.5">
      <c r="C33" s="59">
        <v>12</v>
      </c>
      <c r="D33" s="60" t="s">
        <v>51</v>
      </c>
    </row>
    <row r="34" spans="3:4">
      <c r="C34" s="61">
        <f>SUM(C29:C33)</f>
        <v>30</v>
      </c>
      <c r="D34" s="62" t="s">
        <v>44</v>
      </c>
    </row>
    <row r="35" spans="3:4">
      <c r="D35" s="63" t="s">
        <v>45</v>
      </c>
    </row>
  </sheetData>
  <mergeCells count="9">
    <mergeCell ref="B2:I2"/>
    <mergeCell ref="B3:I3"/>
    <mergeCell ref="C5:D5"/>
    <mergeCell ref="C12:E12"/>
    <mergeCell ref="B14:B15"/>
    <mergeCell ref="D14:D15"/>
    <mergeCell ref="C11:D11"/>
    <mergeCell ref="C8:D8"/>
    <mergeCell ref="C7:D7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portrait" horizontalDpi="4294967295" r:id="rId1"/>
  <legacyDrawing r:id="rId2"/>
  <oleObjects>
    <oleObject progId="CorelDRAW.Graphic.10" shapeId="19457" r:id="rId3"/>
    <oleObject progId="PBrush" shapeId="19458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1"/>
  <sheetViews>
    <sheetView workbookViewId="0">
      <selection activeCell="A11" sqref="A11:A12"/>
    </sheetView>
  </sheetViews>
  <sheetFormatPr baseColWidth="10" defaultRowHeight="15"/>
  <cols>
    <col min="1" max="1" width="12.42578125" style="12" customWidth="1"/>
    <col min="2" max="2" width="4.5703125" style="12" customWidth="1"/>
    <col min="3" max="3" width="90.85546875" customWidth="1"/>
    <col min="4" max="6" width="12.7109375" hidden="1" customWidth="1"/>
    <col min="7" max="7" width="11.7109375" hidden="1" customWidth="1"/>
    <col min="8" max="8" width="13.7109375" hidden="1" customWidth="1"/>
    <col min="9" max="10" width="11.5703125" customWidth="1"/>
    <col min="11" max="11" width="5.42578125" customWidth="1"/>
    <col min="12" max="12" width="5.28515625" customWidth="1"/>
    <col min="13" max="13" width="5.140625" customWidth="1"/>
    <col min="14" max="14" width="5.42578125" bestFit="1" customWidth="1"/>
    <col min="15" max="15" width="4.7109375" customWidth="1"/>
    <col min="16" max="16" width="5.42578125" customWidth="1"/>
    <col min="17" max="17" width="4.5703125" customWidth="1"/>
    <col min="18" max="18" width="5.42578125" bestFit="1" customWidth="1"/>
    <col min="19" max="19" width="4.140625" customWidth="1"/>
    <col min="20" max="20" width="5" customWidth="1"/>
    <col min="21" max="21" width="5.5703125" customWidth="1"/>
    <col min="22" max="22" width="5.42578125" bestFit="1" customWidth="1"/>
    <col min="23" max="23" width="4.5703125" customWidth="1"/>
    <col min="24" max="24" width="5.140625" customWidth="1"/>
    <col min="25" max="25" width="4.28515625" customWidth="1"/>
    <col min="26" max="26" width="5.42578125" bestFit="1" customWidth="1"/>
  </cols>
  <sheetData>
    <row r="2" spans="1:26">
      <c r="A2" s="93"/>
      <c r="B2" s="93"/>
      <c r="C2" s="93"/>
      <c r="D2" s="93"/>
      <c r="E2" s="93"/>
      <c r="F2" s="93"/>
      <c r="G2" s="93"/>
      <c r="H2" s="93"/>
      <c r="I2" s="82"/>
      <c r="J2" s="82"/>
    </row>
    <row r="3" spans="1:26">
      <c r="A3" s="93"/>
      <c r="B3" s="93"/>
      <c r="C3" s="93"/>
      <c r="D3" s="93"/>
      <c r="E3" s="93"/>
      <c r="F3" s="93"/>
      <c r="G3" s="93"/>
      <c r="H3" s="93"/>
      <c r="I3" s="82"/>
      <c r="J3" s="82"/>
    </row>
    <row r="4" spans="1:26">
      <c r="B4" s="26"/>
      <c r="C4" s="27"/>
    </row>
    <row r="5" spans="1:26" ht="18">
      <c r="A5" s="95" t="s">
        <v>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.75">
      <c r="B6" s="28"/>
      <c r="C6" s="28"/>
    </row>
    <row r="7" spans="1:26" ht="21.75" customHeight="1">
      <c r="A7" s="106" t="s">
        <v>17</v>
      </c>
      <c r="B7" s="106"/>
      <c r="C7" s="106"/>
      <c r="D7" s="106"/>
      <c r="E7" s="106"/>
      <c r="F7" s="106"/>
      <c r="G7" s="106"/>
      <c r="H7" s="106"/>
      <c r="I7" s="106"/>
    </row>
    <row r="8" spans="1:26" ht="30" customHeight="1">
      <c r="A8" s="107" t="s">
        <v>9</v>
      </c>
      <c r="B8" s="108"/>
      <c r="C8" s="109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</row>
    <row r="9" spans="1:26" ht="15.75">
      <c r="B9" s="28"/>
      <c r="C9" s="28"/>
    </row>
    <row r="10" spans="1:26">
      <c r="H10" s="1" t="s">
        <v>8</v>
      </c>
      <c r="I10" s="1"/>
      <c r="J10" s="1"/>
      <c r="K10" s="1"/>
    </row>
    <row r="11" spans="1:26">
      <c r="A11" s="99" t="s">
        <v>0</v>
      </c>
      <c r="B11" s="30"/>
      <c r="C11" s="118" t="s">
        <v>58</v>
      </c>
      <c r="I11" s="99" t="s">
        <v>83</v>
      </c>
      <c r="J11" s="120" t="s">
        <v>89</v>
      </c>
      <c r="K11" s="114" t="s">
        <v>247</v>
      </c>
      <c r="L11" s="114"/>
      <c r="M11" s="114"/>
      <c r="N11" s="114"/>
      <c r="O11" s="114" t="s">
        <v>86</v>
      </c>
      <c r="P11" s="114"/>
      <c r="Q11" s="114"/>
      <c r="R11" s="114"/>
      <c r="S11" s="114" t="s">
        <v>87</v>
      </c>
      <c r="T11" s="114"/>
      <c r="U11" s="114"/>
      <c r="V11" s="114"/>
      <c r="W11" s="114" t="s">
        <v>88</v>
      </c>
      <c r="X11" s="114"/>
      <c r="Y11" s="114"/>
      <c r="Z11" s="114"/>
    </row>
    <row r="12" spans="1:26">
      <c r="A12" s="99"/>
      <c r="B12" s="29"/>
      <c r="C12" s="119"/>
      <c r="I12" s="99"/>
      <c r="J12" s="121"/>
      <c r="K12" s="83" t="s">
        <v>71</v>
      </c>
      <c r="L12" s="83" t="s">
        <v>72</v>
      </c>
      <c r="M12" s="83" t="s">
        <v>73</v>
      </c>
      <c r="N12" s="83" t="s">
        <v>85</v>
      </c>
      <c r="O12" s="83" t="s">
        <v>74</v>
      </c>
      <c r="P12" s="83" t="s">
        <v>75</v>
      </c>
      <c r="Q12" s="83" t="s">
        <v>76</v>
      </c>
      <c r="R12" s="83" t="s">
        <v>85</v>
      </c>
      <c r="S12" s="83" t="s">
        <v>77</v>
      </c>
      <c r="T12" s="83" t="s">
        <v>78</v>
      </c>
      <c r="U12" s="83" t="s">
        <v>79</v>
      </c>
      <c r="V12" s="83" t="s">
        <v>85</v>
      </c>
      <c r="W12" s="83" t="s">
        <v>80</v>
      </c>
      <c r="X12" s="83" t="s">
        <v>81</v>
      </c>
      <c r="Y12" s="83" t="s">
        <v>82</v>
      </c>
      <c r="Z12" s="83" t="s">
        <v>85</v>
      </c>
    </row>
    <row r="13" spans="1:26">
      <c r="A13" s="15" t="s">
        <v>47</v>
      </c>
      <c r="B13" s="73">
        <v>1.1000000000000001</v>
      </c>
      <c r="C13" s="50" t="s">
        <v>91</v>
      </c>
      <c r="I13" s="70" t="s">
        <v>92</v>
      </c>
      <c r="J13" s="78">
        <f>+N13+R13+V13+Z13</f>
        <v>4</v>
      </c>
      <c r="K13" s="72">
        <v>1</v>
      </c>
      <c r="L13" s="72"/>
      <c r="M13" s="72"/>
      <c r="N13" s="78">
        <f>+K13+L13+M13</f>
        <v>1</v>
      </c>
      <c r="O13" s="72"/>
      <c r="P13" s="72">
        <v>1</v>
      </c>
      <c r="Q13" s="72"/>
      <c r="R13" s="78">
        <f>+O13+P13+Q13</f>
        <v>1</v>
      </c>
      <c r="S13" s="72"/>
      <c r="T13" s="72">
        <v>1</v>
      </c>
      <c r="U13" s="72"/>
      <c r="V13" s="78">
        <f>+S13+T13+U13</f>
        <v>1</v>
      </c>
      <c r="W13" s="72"/>
      <c r="X13" s="72">
        <v>1</v>
      </c>
      <c r="Y13" s="72"/>
      <c r="Z13" s="78">
        <f>+W13+X13+Y13</f>
        <v>1</v>
      </c>
    </row>
    <row r="14" spans="1:26">
      <c r="A14" s="15" t="s">
        <v>47</v>
      </c>
      <c r="B14" s="73">
        <v>2.1</v>
      </c>
      <c r="C14" s="50" t="s">
        <v>93</v>
      </c>
      <c r="I14" s="70" t="s">
        <v>92</v>
      </c>
      <c r="J14" s="78">
        <f t="shared" ref="J14:J43" si="0">+N14+R14+V14+Z14</f>
        <v>4</v>
      </c>
      <c r="K14" s="72">
        <v>1</v>
      </c>
      <c r="L14" s="72"/>
      <c r="M14" s="72"/>
      <c r="N14" s="78">
        <f t="shared" ref="N14:N43" si="1">+K14+L14+M14</f>
        <v>1</v>
      </c>
      <c r="O14" s="72">
        <v>1</v>
      </c>
      <c r="P14" s="72"/>
      <c r="Q14" s="72"/>
      <c r="R14" s="78">
        <f t="shared" ref="R14:R43" si="2">+O14+P14+Q14</f>
        <v>1</v>
      </c>
      <c r="S14" s="72"/>
      <c r="T14" s="72">
        <v>1</v>
      </c>
      <c r="U14" s="72"/>
      <c r="V14" s="78">
        <f t="shared" ref="V14:V43" si="3">+S14+T14+U14</f>
        <v>1</v>
      </c>
      <c r="W14" s="72"/>
      <c r="X14" s="72">
        <v>1</v>
      </c>
      <c r="Y14" s="72"/>
      <c r="Z14" s="78">
        <f t="shared" ref="Z14:Z43" si="4">+W14+X14+Y14</f>
        <v>1</v>
      </c>
    </row>
    <row r="15" spans="1:26">
      <c r="A15" s="15" t="s">
        <v>47</v>
      </c>
      <c r="B15" s="73">
        <v>3.1</v>
      </c>
      <c r="C15" s="50" t="s">
        <v>94</v>
      </c>
      <c r="I15" s="70" t="s">
        <v>95</v>
      </c>
      <c r="J15" s="78">
        <f t="shared" si="0"/>
        <v>1</v>
      </c>
      <c r="K15" s="72"/>
      <c r="L15" s="72"/>
      <c r="M15" s="72"/>
      <c r="N15" s="78">
        <f t="shared" si="1"/>
        <v>0</v>
      </c>
      <c r="O15" s="72"/>
      <c r="P15" s="72"/>
      <c r="Q15" s="72"/>
      <c r="R15" s="78">
        <f t="shared" si="2"/>
        <v>0</v>
      </c>
      <c r="S15" s="72">
        <v>1</v>
      </c>
      <c r="T15" s="72"/>
      <c r="U15" s="72"/>
      <c r="V15" s="78">
        <f t="shared" si="3"/>
        <v>1</v>
      </c>
      <c r="W15" s="72"/>
      <c r="X15" s="72"/>
      <c r="Y15" s="72"/>
      <c r="Z15" s="78">
        <f t="shared" si="4"/>
        <v>0</v>
      </c>
    </row>
    <row r="16" spans="1:26">
      <c r="A16" s="15" t="s">
        <v>47</v>
      </c>
      <c r="B16" s="73">
        <v>4</v>
      </c>
      <c r="C16" s="50" t="s">
        <v>96</v>
      </c>
      <c r="I16" s="70" t="s">
        <v>97</v>
      </c>
      <c r="J16" s="78">
        <f t="shared" si="0"/>
        <v>4</v>
      </c>
      <c r="K16" s="72"/>
      <c r="L16" s="72"/>
      <c r="M16" s="72">
        <v>1</v>
      </c>
      <c r="N16" s="78">
        <f t="shared" si="1"/>
        <v>1</v>
      </c>
      <c r="O16" s="72"/>
      <c r="P16" s="72"/>
      <c r="Q16" s="72">
        <v>1</v>
      </c>
      <c r="R16" s="78">
        <f t="shared" si="2"/>
        <v>1</v>
      </c>
      <c r="S16" s="72"/>
      <c r="T16" s="72"/>
      <c r="U16" s="72">
        <v>1</v>
      </c>
      <c r="V16" s="78">
        <f t="shared" si="3"/>
        <v>1</v>
      </c>
      <c r="W16" s="72"/>
      <c r="X16" s="72"/>
      <c r="Y16" s="72">
        <v>1</v>
      </c>
      <c r="Z16" s="78">
        <f t="shared" si="4"/>
        <v>1</v>
      </c>
    </row>
    <row r="17" spans="1:26">
      <c r="A17" s="13" t="s">
        <v>5</v>
      </c>
      <c r="B17" s="73">
        <v>5.0999999999999996</v>
      </c>
      <c r="C17" s="51" t="s">
        <v>90</v>
      </c>
      <c r="I17" s="70" t="s">
        <v>97</v>
      </c>
      <c r="J17" s="78">
        <f t="shared" si="0"/>
        <v>11</v>
      </c>
      <c r="K17" s="72">
        <v>1</v>
      </c>
      <c r="L17" s="72">
        <v>1</v>
      </c>
      <c r="M17" s="72">
        <v>1</v>
      </c>
      <c r="N17" s="78">
        <f t="shared" si="1"/>
        <v>3</v>
      </c>
      <c r="O17" s="72">
        <v>1</v>
      </c>
      <c r="P17" s="72">
        <v>1</v>
      </c>
      <c r="Q17" s="72">
        <v>1</v>
      </c>
      <c r="R17" s="78">
        <f t="shared" si="2"/>
        <v>3</v>
      </c>
      <c r="S17" s="72"/>
      <c r="T17" s="72">
        <v>1</v>
      </c>
      <c r="U17" s="72">
        <v>1</v>
      </c>
      <c r="V17" s="78">
        <f t="shared" si="3"/>
        <v>2</v>
      </c>
      <c r="W17" s="72">
        <v>1</v>
      </c>
      <c r="X17" s="72">
        <v>1</v>
      </c>
      <c r="Y17" s="72">
        <v>1</v>
      </c>
      <c r="Z17" s="78">
        <f t="shared" si="4"/>
        <v>3</v>
      </c>
    </row>
    <row r="18" spans="1:26">
      <c r="A18" s="13" t="s">
        <v>1</v>
      </c>
      <c r="B18" s="73">
        <v>6.1</v>
      </c>
      <c r="C18" s="51" t="s">
        <v>24</v>
      </c>
      <c r="I18" s="70" t="s">
        <v>95</v>
      </c>
      <c r="J18" s="78">
        <f t="shared" si="0"/>
        <v>3</v>
      </c>
      <c r="K18" s="72"/>
      <c r="L18" s="72"/>
      <c r="M18" s="72"/>
      <c r="N18" s="78">
        <f t="shared" si="1"/>
        <v>0</v>
      </c>
      <c r="O18" s="72">
        <v>1</v>
      </c>
      <c r="P18" s="72"/>
      <c r="Q18" s="72">
        <v>1</v>
      </c>
      <c r="R18" s="78">
        <f t="shared" si="2"/>
        <v>2</v>
      </c>
      <c r="S18" s="72"/>
      <c r="T18" s="72">
        <v>1</v>
      </c>
      <c r="U18" s="72"/>
      <c r="V18" s="78">
        <f t="shared" si="3"/>
        <v>1</v>
      </c>
      <c r="W18" s="72"/>
      <c r="X18" s="72"/>
      <c r="Y18" s="72"/>
      <c r="Z18" s="78">
        <f t="shared" si="4"/>
        <v>0</v>
      </c>
    </row>
    <row r="19" spans="1:26">
      <c r="A19" s="13" t="s">
        <v>1</v>
      </c>
      <c r="B19" s="73">
        <v>7.1</v>
      </c>
      <c r="C19" s="51" t="s">
        <v>25</v>
      </c>
      <c r="I19" s="70" t="s">
        <v>95</v>
      </c>
      <c r="J19" s="78">
        <f t="shared" si="0"/>
        <v>4</v>
      </c>
      <c r="K19" s="72"/>
      <c r="L19" s="72">
        <v>1</v>
      </c>
      <c r="M19" s="72"/>
      <c r="N19" s="78">
        <f t="shared" si="1"/>
        <v>1</v>
      </c>
      <c r="O19" s="72"/>
      <c r="P19" s="72">
        <v>1</v>
      </c>
      <c r="Q19" s="72"/>
      <c r="R19" s="78">
        <f t="shared" si="2"/>
        <v>1</v>
      </c>
      <c r="S19" s="72">
        <v>1</v>
      </c>
      <c r="T19" s="72"/>
      <c r="U19" s="72"/>
      <c r="V19" s="78">
        <f t="shared" si="3"/>
        <v>1</v>
      </c>
      <c r="W19" s="72"/>
      <c r="X19" s="72">
        <v>1</v>
      </c>
      <c r="Y19" s="72"/>
      <c r="Z19" s="78">
        <f t="shared" si="4"/>
        <v>1</v>
      </c>
    </row>
    <row r="20" spans="1:26">
      <c r="A20" s="13" t="s">
        <v>1</v>
      </c>
      <c r="B20" s="73">
        <v>8.1</v>
      </c>
      <c r="C20" s="51" t="s">
        <v>106</v>
      </c>
      <c r="I20" s="70" t="s">
        <v>97</v>
      </c>
      <c r="J20" s="78">
        <f t="shared" si="0"/>
        <v>4</v>
      </c>
      <c r="K20" s="72"/>
      <c r="L20" s="72"/>
      <c r="M20" s="72">
        <v>1</v>
      </c>
      <c r="N20" s="78">
        <f t="shared" si="1"/>
        <v>1</v>
      </c>
      <c r="O20" s="72"/>
      <c r="P20" s="72"/>
      <c r="Q20" s="72">
        <v>1</v>
      </c>
      <c r="R20" s="78">
        <f t="shared" si="2"/>
        <v>1</v>
      </c>
      <c r="S20" s="72"/>
      <c r="T20" s="72"/>
      <c r="U20" s="72">
        <v>1</v>
      </c>
      <c r="V20" s="78">
        <f t="shared" si="3"/>
        <v>1</v>
      </c>
      <c r="W20" s="72"/>
      <c r="X20" s="72"/>
      <c r="Y20" s="72">
        <v>1</v>
      </c>
      <c r="Z20" s="78">
        <f t="shared" si="4"/>
        <v>1</v>
      </c>
    </row>
    <row r="21" spans="1:26">
      <c r="A21" s="13" t="s">
        <v>1</v>
      </c>
      <c r="B21" s="73">
        <v>9.1</v>
      </c>
      <c r="C21" s="51" t="s">
        <v>108</v>
      </c>
      <c r="I21" s="70" t="s">
        <v>92</v>
      </c>
      <c r="J21" s="78">
        <f t="shared" si="0"/>
        <v>9</v>
      </c>
      <c r="K21" s="72">
        <v>1</v>
      </c>
      <c r="L21" s="72">
        <v>1</v>
      </c>
      <c r="M21" s="72">
        <v>1</v>
      </c>
      <c r="N21" s="78">
        <f t="shared" si="1"/>
        <v>3</v>
      </c>
      <c r="O21" s="72">
        <v>1</v>
      </c>
      <c r="P21" s="72">
        <v>1</v>
      </c>
      <c r="Q21" s="72">
        <v>1</v>
      </c>
      <c r="R21" s="78">
        <f t="shared" si="2"/>
        <v>3</v>
      </c>
      <c r="S21" s="72">
        <v>1</v>
      </c>
      <c r="T21" s="72"/>
      <c r="U21" s="72">
        <v>1</v>
      </c>
      <c r="V21" s="78">
        <f t="shared" si="3"/>
        <v>2</v>
      </c>
      <c r="W21" s="72"/>
      <c r="X21" s="72"/>
      <c r="Y21" s="72">
        <v>1</v>
      </c>
      <c r="Z21" s="78">
        <f t="shared" si="4"/>
        <v>1</v>
      </c>
    </row>
    <row r="22" spans="1:26">
      <c r="A22" s="13" t="s">
        <v>1</v>
      </c>
      <c r="B22" s="73">
        <v>9.1999999999999993</v>
      </c>
      <c r="C22" s="51" t="s">
        <v>109</v>
      </c>
      <c r="I22" s="70" t="s">
        <v>110</v>
      </c>
      <c r="J22" s="78">
        <f t="shared" si="0"/>
        <v>4</v>
      </c>
      <c r="K22" s="72">
        <v>1</v>
      </c>
      <c r="L22" s="72"/>
      <c r="M22" s="72"/>
      <c r="N22" s="78">
        <f t="shared" si="1"/>
        <v>1</v>
      </c>
      <c r="O22" s="72">
        <v>1</v>
      </c>
      <c r="P22" s="72"/>
      <c r="Q22" s="72">
        <v>1</v>
      </c>
      <c r="R22" s="78">
        <f t="shared" si="2"/>
        <v>2</v>
      </c>
      <c r="S22" s="72"/>
      <c r="T22" s="72"/>
      <c r="U22" s="72"/>
      <c r="V22" s="78">
        <f t="shared" si="3"/>
        <v>0</v>
      </c>
      <c r="W22" s="72"/>
      <c r="X22" s="72"/>
      <c r="Y22" s="72">
        <v>1</v>
      </c>
      <c r="Z22" s="78">
        <f t="shared" si="4"/>
        <v>1</v>
      </c>
    </row>
    <row r="23" spans="1:26">
      <c r="A23" s="13" t="s">
        <v>1</v>
      </c>
      <c r="B23" s="73">
        <v>9.3000000000000007</v>
      </c>
      <c r="C23" s="51" t="s">
        <v>111</v>
      </c>
      <c r="I23" s="70" t="s">
        <v>112</v>
      </c>
      <c r="J23" s="78">
        <f t="shared" si="0"/>
        <v>1</v>
      </c>
      <c r="K23" s="72"/>
      <c r="L23" s="72"/>
      <c r="M23" s="72"/>
      <c r="N23" s="78">
        <f t="shared" si="1"/>
        <v>0</v>
      </c>
      <c r="O23" s="72"/>
      <c r="P23" s="72"/>
      <c r="Q23" s="72"/>
      <c r="R23" s="78">
        <f t="shared" si="2"/>
        <v>0</v>
      </c>
      <c r="S23" s="72"/>
      <c r="T23" s="72">
        <v>1</v>
      </c>
      <c r="U23" s="72"/>
      <c r="V23" s="78">
        <f t="shared" si="3"/>
        <v>1</v>
      </c>
      <c r="W23" s="72"/>
      <c r="X23" s="72"/>
      <c r="Y23" s="72"/>
      <c r="Z23" s="78">
        <f t="shared" si="4"/>
        <v>0</v>
      </c>
    </row>
    <row r="24" spans="1:26">
      <c r="A24" s="13" t="s">
        <v>1</v>
      </c>
      <c r="B24" s="73">
        <v>10.1</v>
      </c>
      <c r="C24" s="51" t="s">
        <v>113</v>
      </c>
      <c r="I24" s="70" t="s">
        <v>95</v>
      </c>
      <c r="J24" s="78">
        <f t="shared" si="0"/>
        <v>3</v>
      </c>
      <c r="K24" s="72"/>
      <c r="L24" s="72"/>
      <c r="M24" s="72">
        <v>1</v>
      </c>
      <c r="N24" s="78">
        <f t="shared" si="1"/>
        <v>1</v>
      </c>
      <c r="O24" s="72"/>
      <c r="P24" s="72"/>
      <c r="Q24" s="72"/>
      <c r="R24" s="78">
        <f t="shared" si="2"/>
        <v>0</v>
      </c>
      <c r="S24" s="72"/>
      <c r="T24" s="72"/>
      <c r="U24" s="72">
        <v>1</v>
      </c>
      <c r="V24" s="78">
        <f t="shared" si="3"/>
        <v>1</v>
      </c>
      <c r="W24" s="72">
        <v>1</v>
      </c>
      <c r="X24" s="72"/>
      <c r="Y24" s="72"/>
      <c r="Z24" s="78">
        <f t="shared" si="4"/>
        <v>1</v>
      </c>
    </row>
    <row r="25" spans="1:26" ht="17.25" customHeight="1">
      <c r="A25" s="15" t="s">
        <v>2</v>
      </c>
      <c r="B25" s="73">
        <v>11.1</v>
      </c>
      <c r="C25" s="50" t="s">
        <v>129</v>
      </c>
      <c r="I25" s="70" t="s">
        <v>92</v>
      </c>
      <c r="J25" s="78">
        <f t="shared" si="0"/>
        <v>20</v>
      </c>
      <c r="K25" s="72">
        <v>2</v>
      </c>
      <c r="L25" s="72">
        <v>2</v>
      </c>
      <c r="M25" s="72">
        <v>2</v>
      </c>
      <c r="N25" s="78">
        <f t="shared" si="1"/>
        <v>6</v>
      </c>
      <c r="O25" s="72">
        <v>1</v>
      </c>
      <c r="P25" s="72">
        <v>2</v>
      </c>
      <c r="Q25" s="72">
        <v>2</v>
      </c>
      <c r="R25" s="78">
        <f t="shared" si="2"/>
        <v>5</v>
      </c>
      <c r="S25" s="72"/>
      <c r="T25" s="72">
        <v>2</v>
      </c>
      <c r="U25" s="72">
        <v>2</v>
      </c>
      <c r="V25" s="78">
        <f t="shared" si="3"/>
        <v>4</v>
      </c>
      <c r="W25" s="72">
        <v>2</v>
      </c>
      <c r="X25" s="72">
        <v>2</v>
      </c>
      <c r="Y25" s="72">
        <v>1</v>
      </c>
      <c r="Z25" s="78">
        <f t="shared" si="4"/>
        <v>5</v>
      </c>
    </row>
    <row r="26" spans="1:26">
      <c r="A26" s="15" t="s">
        <v>2</v>
      </c>
      <c r="B26" s="73">
        <v>12.1</v>
      </c>
      <c r="C26" s="50" t="s">
        <v>248</v>
      </c>
      <c r="I26" s="70" t="s">
        <v>97</v>
      </c>
      <c r="J26" s="78">
        <f t="shared" si="0"/>
        <v>12</v>
      </c>
      <c r="K26" s="72">
        <v>1</v>
      </c>
      <c r="L26" s="72">
        <v>1</v>
      </c>
      <c r="M26" s="72">
        <v>1</v>
      </c>
      <c r="N26" s="78">
        <f t="shared" si="1"/>
        <v>3</v>
      </c>
      <c r="O26" s="72">
        <v>1</v>
      </c>
      <c r="P26" s="72">
        <v>1</v>
      </c>
      <c r="Q26" s="72">
        <v>1</v>
      </c>
      <c r="R26" s="78">
        <f t="shared" si="2"/>
        <v>3</v>
      </c>
      <c r="S26" s="72">
        <v>1</v>
      </c>
      <c r="T26" s="72">
        <v>1</v>
      </c>
      <c r="U26" s="72">
        <v>1</v>
      </c>
      <c r="V26" s="78">
        <f t="shared" si="3"/>
        <v>3</v>
      </c>
      <c r="W26" s="72">
        <v>1</v>
      </c>
      <c r="X26" s="72">
        <v>1</v>
      </c>
      <c r="Y26" s="72">
        <v>1</v>
      </c>
      <c r="Z26" s="78">
        <f t="shared" si="4"/>
        <v>3</v>
      </c>
    </row>
    <row r="27" spans="1:26">
      <c r="A27" s="15" t="s">
        <v>2</v>
      </c>
      <c r="B27" s="73">
        <v>13.1</v>
      </c>
      <c r="C27" s="50" t="s">
        <v>130</v>
      </c>
      <c r="I27" s="70" t="s">
        <v>131</v>
      </c>
      <c r="J27" s="78">
        <f t="shared" si="0"/>
        <v>15</v>
      </c>
      <c r="K27" s="72">
        <v>4</v>
      </c>
      <c r="L27" s="72">
        <v>3</v>
      </c>
      <c r="M27" s="72">
        <v>3</v>
      </c>
      <c r="N27" s="78">
        <f t="shared" si="1"/>
        <v>10</v>
      </c>
      <c r="O27" s="72">
        <v>2</v>
      </c>
      <c r="P27" s="72">
        <v>1</v>
      </c>
      <c r="Q27" s="72">
        <v>1</v>
      </c>
      <c r="R27" s="78">
        <f t="shared" si="2"/>
        <v>4</v>
      </c>
      <c r="S27" s="72"/>
      <c r="T27" s="72"/>
      <c r="U27" s="72"/>
      <c r="V27" s="78">
        <f t="shared" si="3"/>
        <v>0</v>
      </c>
      <c r="W27" s="72"/>
      <c r="X27" s="72">
        <v>1</v>
      </c>
      <c r="Y27" s="72"/>
      <c r="Z27" s="78">
        <f t="shared" si="4"/>
        <v>1</v>
      </c>
    </row>
    <row r="28" spans="1:26">
      <c r="A28" s="15" t="s">
        <v>2</v>
      </c>
      <c r="B28" s="73">
        <v>14.1</v>
      </c>
      <c r="C28" s="50" t="s">
        <v>132</v>
      </c>
      <c r="I28" s="70" t="s">
        <v>97</v>
      </c>
      <c r="J28" s="78">
        <f t="shared" si="0"/>
        <v>12</v>
      </c>
      <c r="K28" s="72">
        <v>1</v>
      </c>
      <c r="L28" s="72">
        <v>1</v>
      </c>
      <c r="M28" s="72">
        <v>1</v>
      </c>
      <c r="N28" s="78">
        <f t="shared" si="1"/>
        <v>3</v>
      </c>
      <c r="O28" s="72">
        <v>1</v>
      </c>
      <c r="P28" s="72">
        <v>1</v>
      </c>
      <c r="Q28" s="72">
        <v>1</v>
      </c>
      <c r="R28" s="78">
        <f t="shared" si="2"/>
        <v>3</v>
      </c>
      <c r="S28" s="72">
        <v>1</v>
      </c>
      <c r="T28" s="72">
        <v>1</v>
      </c>
      <c r="U28" s="72">
        <v>1</v>
      </c>
      <c r="V28" s="78">
        <f t="shared" si="3"/>
        <v>3</v>
      </c>
      <c r="W28" s="72">
        <v>1</v>
      </c>
      <c r="X28" s="72">
        <v>1</v>
      </c>
      <c r="Y28" s="72">
        <v>1</v>
      </c>
      <c r="Z28" s="78">
        <f t="shared" si="4"/>
        <v>3</v>
      </c>
    </row>
    <row r="29" spans="1:26">
      <c r="A29" s="15" t="s">
        <v>2</v>
      </c>
      <c r="B29" s="73">
        <v>15.1</v>
      </c>
      <c r="C29" s="50" t="s">
        <v>133</v>
      </c>
      <c r="I29" s="70" t="s">
        <v>134</v>
      </c>
      <c r="J29" s="78">
        <f t="shared" si="0"/>
        <v>1</v>
      </c>
      <c r="K29" s="72">
        <v>1</v>
      </c>
      <c r="L29" s="72"/>
      <c r="M29" s="72"/>
      <c r="N29" s="78">
        <f t="shared" si="1"/>
        <v>1</v>
      </c>
      <c r="O29" s="72"/>
      <c r="P29" s="72"/>
      <c r="Q29" s="72"/>
      <c r="R29" s="78">
        <f t="shared" si="2"/>
        <v>0</v>
      </c>
      <c r="S29" s="72"/>
      <c r="T29" s="72"/>
      <c r="U29" s="72"/>
      <c r="V29" s="78">
        <f t="shared" si="3"/>
        <v>0</v>
      </c>
      <c r="W29" s="72"/>
      <c r="X29" s="72"/>
      <c r="Y29" s="72"/>
      <c r="Z29" s="78">
        <f t="shared" si="4"/>
        <v>0</v>
      </c>
    </row>
    <row r="30" spans="1:26">
      <c r="A30" s="15" t="s">
        <v>2</v>
      </c>
      <c r="B30" s="73">
        <v>16.100000000000001</v>
      </c>
      <c r="C30" s="50" t="s">
        <v>135</v>
      </c>
      <c r="I30" s="70" t="s">
        <v>131</v>
      </c>
      <c r="J30" s="78">
        <f t="shared" si="0"/>
        <v>12</v>
      </c>
      <c r="K30" s="72">
        <v>1</v>
      </c>
      <c r="L30" s="72">
        <v>1</v>
      </c>
      <c r="M30" s="72">
        <v>1</v>
      </c>
      <c r="N30" s="78">
        <f t="shared" si="1"/>
        <v>3</v>
      </c>
      <c r="O30" s="72">
        <v>1</v>
      </c>
      <c r="P30" s="72">
        <v>1</v>
      </c>
      <c r="Q30" s="72">
        <v>1</v>
      </c>
      <c r="R30" s="78">
        <f t="shared" si="2"/>
        <v>3</v>
      </c>
      <c r="S30" s="72">
        <v>1</v>
      </c>
      <c r="T30" s="72">
        <v>1</v>
      </c>
      <c r="U30" s="72">
        <v>1</v>
      </c>
      <c r="V30" s="78">
        <f t="shared" si="3"/>
        <v>3</v>
      </c>
      <c r="W30" s="72">
        <v>1</v>
      </c>
      <c r="X30" s="72">
        <v>1</v>
      </c>
      <c r="Y30" s="72">
        <v>1</v>
      </c>
      <c r="Z30" s="78">
        <f t="shared" si="4"/>
        <v>3</v>
      </c>
    </row>
    <row r="31" spans="1:26">
      <c r="A31" s="22" t="s">
        <v>2</v>
      </c>
      <c r="B31" s="73">
        <v>17.100000000000001</v>
      </c>
      <c r="C31" s="50" t="s">
        <v>136</v>
      </c>
      <c r="I31" s="70" t="s">
        <v>131</v>
      </c>
      <c r="J31" s="78">
        <f t="shared" si="0"/>
        <v>4</v>
      </c>
      <c r="K31" s="72"/>
      <c r="L31" s="72"/>
      <c r="M31" s="72">
        <v>1</v>
      </c>
      <c r="N31" s="78">
        <f t="shared" si="1"/>
        <v>1</v>
      </c>
      <c r="O31" s="72"/>
      <c r="P31" s="72"/>
      <c r="Q31" s="72">
        <v>1</v>
      </c>
      <c r="R31" s="78">
        <f t="shared" si="2"/>
        <v>1</v>
      </c>
      <c r="S31" s="72"/>
      <c r="T31" s="72"/>
      <c r="U31" s="72">
        <v>1</v>
      </c>
      <c r="V31" s="78">
        <f t="shared" si="3"/>
        <v>1</v>
      </c>
      <c r="W31" s="72"/>
      <c r="X31" s="72"/>
      <c r="Y31" s="72">
        <v>1</v>
      </c>
      <c r="Z31" s="78">
        <f t="shared" si="4"/>
        <v>1</v>
      </c>
    </row>
    <row r="32" spans="1:26">
      <c r="A32" s="13" t="s">
        <v>3</v>
      </c>
      <c r="B32" s="73">
        <v>18.100000000000001</v>
      </c>
      <c r="C32" s="51" t="s">
        <v>137</v>
      </c>
      <c r="I32" s="70" t="s">
        <v>131</v>
      </c>
      <c r="J32" s="78">
        <f t="shared" si="0"/>
        <v>9</v>
      </c>
      <c r="K32" s="72"/>
      <c r="L32" s="72"/>
      <c r="M32" s="72">
        <v>1</v>
      </c>
      <c r="N32" s="78">
        <f t="shared" si="1"/>
        <v>1</v>
      </c>
      <c r="O32" s="72">
        <v>3</v>
      </c>
      <c r="P32" s="72"/>
      <c r="Q32" s="72"/>
      <c r="R32" s="78">
        <f t="shared" si="2"/>
        <v>3</v>
      </c>
      <c r="S32" s="72"/>
      <c r="T32" s="72">
        <v>2</v>
      </c>
      <c r="U32" s="72">
        <v>1</v>
      </c>
      <c r="V32" s="78">
        <f t="shared" si="3"/>
        <v>3</v>
      </c>
      <c r="W32" s="72"/>
      <c r="X32" s="72">
        <v>1</v>
      </c>
      <c r="Y32" s="72">
        <v>1</v>
      </c>
      <c r="Z32" s="78">
        <f t="shared" si="4"/>
        <v>2</v>
      </c>
    </row>
    <row r="33" spans="1:26">
      <c r="A33" s="13" t="s">
        <v>3</v>
      </c>
      <c r="B33" s="73">
        <v>19.100000000000001</v>
      </c>
      <c r="C33" s="51" t="s">
        <v>138</v>
      </c>
      <c r="I33" s="70" t="s">
        <v>131</v>
      </c>
      <c r="J33" s="78">
        <f t="shared" si="0"/>
        <v>12</v>
      </c>
      <c r="K33" s="72">
        <v>1</v>
      </c>
      <c r="L33" s="72">
        <v>1</v>
      </c>
      <c r="M33" s="72">
        <v>1</v>
      </c>
      <c r="N33" s="78">
        <f t="shared" si="1"/>
        <v>3</v>
      </c>
      <c r="O33" s="72">
        <v>1</v>
      </c>
      <c r="P33" s="72">
        <v>1</v>
      </c>
      <c r="Q33" s="72">
        <v>1</v>
      </c>
      <c r="R33" s="78">
        <f t="shared" si="2"/>
        <v>3</v>
      </c>
      <c r="S33" s="72">
        <v>1</v>
      </c>
      <c r="T33" s="72">
        <v>1</v>
      </c>
      <c r="U33" s="72">
        <v>1</v>
      </c>
      <c r="V33" s="78">
        <f t="shared" si="3"/>
        <v>3</v>
      </c>
      <c r="W33" s="72">
        <v>1</v>
      </c>
      <c r="X33" s="72">
        <v>1</v>
      </c>
      <c r="Y33" s="72">
        <v>1</v>
      </c>
      <c r="Z33" s="78">
        <f t="shared" si="4"/>
        <v>3</v>
      </c>
    </row>
    <row r="34" spans="1:26">
      <c r="A34" s="13" t="s">
        <v>3</v>
      </c>
      <c r="B34" s="73">
        <v>19.2</v>
      </c>
      <c r="C34" s="51" t="s">
        <v>139</v>
      </c>
      <c r="I34" s="70" t="s">
        <v>140</v>
      </c>
      <c r="J34" s="78">
        <f t="shared" si="0"/>
        <v>1</v>
      </c>
      <c r="K34" s="72"/>
      <c r="L34" s="72"/>
      <c r="M34" s="72"/>
      <c r="N34" s="78">
        <f t="shared" si="1"/>
        <v>0</v>
      </c>
      <c r="O34" s="72">
        <v>1</v>
      </c>
      <c r="P34" s="72"/>
      <c r="Q34" s="72"/>
      <c r="R34" s="78">
        <f t="shared" si="2"/>
        <v>1</v>
      </c>
      <c r="S34" s="72"/>
      <c r="T34" s="72"/>
      <c r="U34" s="72"/>
      <c r="V34" s="78">
        <f t="shared" si="3"/>
        <v>0</v>
      </c>
      <c r="W34" s="72"/>
      <c r="X34" s="72"/>
      <c r="Y34" s="72"/>
      <c r="Z34" s="78">
        <f t="shared" si="4"/>
        <v>0</v>
      </c>
    </row>
    <row r="35" spans="1:26">
      <c r="A35" s="13" t="s">
        <v>3</v>
      </c>
      <c r="B35" s="73">
        <v>20.100000000000001</v>
      </c>
      <c r="C35" s="51" t="s">
        <v>141</v>
      </c>
      <c r="I35" s="70" t="s">
        <v>131</v>
      </c>
      <c r="J35" s="78">
        <f t="shared" si="0"/>
        <v>12</v>
      </c>
      <c r="K35" s="72">
        <v>1</v>
      </c>
      <c r="L35" s="72">
        <v>1</v>
      </c>
      <c r="M35" s="72">
        <v>1</v>
      </c>
      <c r="N35" s="78">
        <f t="shared" si="1"/>
        <v>3</v>
      </c>
      <c r="O35" s="72">
        <v>1</v>
      </c>
      <c r="P35" s="72">
        <v>1</v>
      </c>
      <c r="Q35" s="72">
        <v>1</v>
      </c>
      <c r="R35" s="78">
        <f t="shared" si="2"/>
        <v>3</v>
      </c>
      <c r="S35" s="72">
        <v>1</v>
      </c>
      <c r="T35" s="72">
        <v>1</v>
      </c>
      <c r="U35" s="72">
        <v>1</v>
      </c>
      <c r="V35" s="78">
        <f t="shared" si="3"/>
        <v>3</v>
      </c>
      <c r="W35" s="72">
        <v>1</v>
      </c>
      <c r="X35" s="72">
        <v>1</v>
      </c>
      <c r="Y35" s="72">
        <v>1</v>
      </c>
      <c r="Z35" s="78">
        <f t="shared" si="4"/>
        <v>3</v>
      </c>
    </row>
    <row r="36" spans="1:26">
      <c r="A36" s="13" t="s">
        <v>3</v>
      </c>
      <c r="B36" s="73">
        <v>21.1</v>
      </c>
      <c r="C36" s="51" t="s">
        <v>143</v>
      </c>
      <c r="I36" s="70" t="s">
        <v>97</v>
      </c>
      <c r="J36" s="78">
        <f t="shared" si="0"/>
        <v>4</v>
      </c>
      <c r="K36" s="72"/>
      <c r="L36" s="72"/>
      <c r="M36" s="72">
        <v>1</v>
      </c>
      <c r="N36" s="78">
        <f t="shared" si="1"/>
        <v>1</v>
      </c>
      <c r="O36" s="72"/>
      <c r="P36" s="72">
        <v>1</v>
      </c>
      <c r="Q36" s="72"/>
      <c r="R36" s="78">
        <f t="shared" si="2"/>
        <v>1</v>
      </c>
      <c r="S36" s="72"/>
      <c r="T36" s="72"/>
      <c r="U36" s="72">
        <v>1</v>
      </c>
      <c r="V36" s="78">
        <f t="shared" si="3"/>
        <v>1</v>
      </c>
      <c r="W36" s="72"/>
      <c r="X36" s="72">
        <v>1</v>
      </c>
      <c r="Y36" s="72"/>
      <c r="Z36" s="78">
        <f t="shared" si="4"/>
        <v>1</v>
      </c>
    </row>
    <row r="37" spans="1:26">
      <c r="A37" s="13" t="s">
        <v>3</v>
      </c>
      <c r="B37" s="73">
        <v>21.2</v>
      </c>
      <c r="C37" s="51" t="s">
        <v>144</v>
      </c>
      <c r="I37" s="70" t="s">
        <v>92</v>
      </c>
      <c r="J37" s="78">
        <f t="shared" si="0"/>
        <v>20</v>
      </c>
      <c r="K37" s="72">
        <v>2</v>
      </c>
      <c r="L37" s="72">
        <v>2</v>
      </c>
      <c r="M37" s="72">
        <v>1</v>
      </c>
      <c r="N37" s="78">
        <f t="shared" si="1"/>
        <v>5</v>
      </c>
      <c r="O37" s="72">
        <v>2</v>
      </c>
      <c r="P37" s="72">
        <v>2</v>
      </c>
      <c r="Q37" s="72">
        <v>2</v>
      </c>
      <c r="R37" s="78">
        <f t="shared" si="2"/>
        <v>6</v>
      </c>
      <c r="S37" s="72"/>
      <c r="T37" s="72">
        <v>2</v>
      </c>
      <c r="U37" s="72">
        <v>2</v>
      </c>
      <c r="V37" s="78">
        <f t="shared" si="3"/>
        <v>4</v>
      </c>
      <c r="W37" s="72">
        <v>2</v>
      </c>
      <c r="X37" s="72">
        <v>2</v>
      </c>
      <c r="Y37" s="72">
        <v>1</v>
      </c>
      <c r="Z37" s="78">
        <f t="shared" si="4"/>
        <v>5</v>
      </c>
    </row>
    <row r="38" spans="1:26">
      <c r="A38" s="15" t="s">
        <v>4</v>
      </c>
      <c r="B38" s="73">
        <v>22.1</v>
      </c>
      <c r="C38" s="50" t="s">
        <v>145</v>
      </c>
      <c r="I38" s="70" t="s">
        <v>92</v>
      </c>
      <c r="J38" s="78">
        <f t="shared" si="0"/>
        <v>27</v>
      </c>
      <c r="K38" s="72">
        <v>2</v>
      </c>
      <c r="L38" s="72">
        <v>2</v>
      </c>
      <c r="M38" s="72">
        <v>3</v>
      </c>
      <c r="N38" s="78">
        <f t="shared" si="1"/>
        <v>7</v>
      </c>
      <c r="O38" s="72">
        <v>2</v>
      </c>
      <c r="P38" s="72">
        <v>2</v>
      </c>
      <c r="Q38" s="72">
        <v>3</v>
      </c>
      <c r="R38" s="78">
        <f t="shared" si="2"/>
        <v>7</v>
      </c>
      <c r="S38" s="72">
        <v>2</v>
      </c>
      <c r="T38" s="72">
        <v>2</v>
      </c>
      <c r="U38" s="72">
        <v>2</v>
      </c>
      <c r="V38" s="78">
        <f t="shared" si="3"/>
        <v>6</v>
      </c>
      <c r="W38" s="72">
        <v>3</v>
      </c>
      <c r="X38" s="72">
        <v>2</v>
      </c>
      <c r="Y38" s="72">
        <v>2</v>
      </c>
      <c r="Z38" s="78">
        <f t="shared" si="4"/>
        <v>7</v>
      </c>
    </row>
    <row r="39" spans="1:26">
      <c r="A39" s="15" t="s">
        <v>4</v>
      </c>
      <c r="B39" s="73">
        <v>23.1</v>
      </c>
      <c r="C39" s="50" t="s">
        <v>249</v>
      </c>
      <c r="I39" s="70" t="s">
        <v>92</v>
      </c>
      <c r="J39" s="78">
        <f t="shared" si="0"/>
        <v>4</v>
      </c>
      <c r="K39" s="72"/>
      <c r="L39" s="72"/>
      <c r="M39" s="72">
        <v>1</v>
      </c>
      <c r="N39" s="78">
        <f t="shared" si="1"/>
        <v>1</v>
      </c>
      <c r="O39" s="72"/>
      <c r="P39" s="72"/>
      <c r="Q39" s="72">
        <v>1</v>
      </c>
      <c r="R39" s="78">
        <f t="shared" si="2"/>
        <v>1</v>
      </c>
      <c r="S39" s="72"/>
      <c r="T39" s="72"/>
      <c r="U39" s="72">
        <v>1</v>
      </c>
      <c r="V39" s="78">
        <f t="shared" si="3"/>
        <v>1</v>
      </c>
      <c r="W39" s="72"/>
      <c r="X39" s="72"/>
      <c r="Y39" s="72">
        <v>1</v>
      </c>
      <c r="Z39" s="78">
        <f t="shared" si="4"/>
        <v>1</v>
      </c>
    </row>
    <row r="40" spans="1:26">
      <c r="A40" s="15" t="s">
        <v>4</v>
      </c>
      <c r="B40" s="73">
        <v>24.1</v>
      </c>
      <c r="C40" s="50" t="s">
        <v>146</v>
      </c>
      <c r="I40" s="70" t="s">
        <v>131</v>
      </c>
      <c r="J40" s="78">
        <f t="shared" si="0"/>
        <v>4</v>
      </c>
      <c r="K40" s="72"/>
      <c r="L40" s="72"/>
      <c r="M40" s="72">
        <v>1</v>
      </c>
      <c r="N40" s="78">
        <f t="shared" si="1"/>
        <v>1</v>
      </c>
      <c r="O40" s="72"/>
      <c r="P40" s="72"/>
      <c r="Q40" s="72">
        <v>1</v>
      </c>
      <c r="R40" s="78">
        <f t="shared" si="2"/>
        <v>1</v>
      </c>
      <c r="S40" s="72"/>
      <c r="T40" s="72"/>
      <c r="U40" s="72">
        <v>1</v>
      </c>
      <c r="V40" s="78">
        <f t="shared" si="3"/>
        <v>1</v>
      </c>
      <c r="W40" s="72"/>
      <c r="X40" s="72"/>
      <c r="Y40" s="72">
        <v>1</v>
      </c>
      <c r="Z40" s="78">
        <f t="shared" si="4"/>
        <v>1</v>
      </c>
    </row>
    <row r="41" spans="1:26">
      <c r="A41" s="15" t="s">
        <v>46</v>
      </c>
      <c r="B41" s="73">
        <v>25.1</v>
      </c>
      <c r="C41" s="50" t="s">
        <v>147</v>
      </c>
      <c r="I41" s="70" t="s">
        <v>92</v>
      </c>
      <c r="J41" s="78">
        <f t="shared" si="0"/>
        <v>4</v>
      </c>
      <c r="K41" s="72"/>
      <c r="L41" s="72">
        <v>1</v>
      </c>
      <c r="M41" s="72"/>
      <c r="N41" s="78">
        <f t="shared" si="1"/>
        <v>1</v>
      </c>
      <c r="O41" s="72"/>
      <c r="P41" s="72">
        <v>1</v>
      </c>
      <c r="Q41" s="72"/>
      <c r="R41" s="78">
        <f t="shared" si="2"/>
        <v>1</v>
      </c>
      <c r="S41" s="72">
        <v>1</v>
      </c>
      <c r="T41" s="72"/>
      <c r="U41" s="72"/>
      <c r="V41" s="78">
        <f t="shared" si="3"/>
        <v>1</v>
      </c>
      <c r="W41" s="72"/>
      <c r="X41" s="72">
        <v>1</v>
      </c>
      <c r="Y41" s="72"/>
      <c r="Z41" s="78">
        <f t="shared" si="4"/>
        <v>1</v>
      </c>
    </row>
    <row r="42" spans="1:26">
      <c r="A42" s="13" t="s">
        <v>6</v>
      </c>
      <c r="B42" s="73">
        <v>26.1</v>
      </c>
      <c r="C42" s="51" t="s">
        <v>59</v>
      </c>
      <c r="I42" s="70" t="s">
        <v>148</v>
      </c>
      <c r="J42" s="78">
        <f t="shared" si="0"/>
        <v>17</v>
      </c>
      <c r="K42" s="72"/>
      <c r="L42" s="72">
        <v>4</v>
      </c>
      <c r="M42" s="72">
        <v>2</v>
      </c>
      <c r="N42" s="78">
        <f t="shared" si="1"/>
        <v>6</v>
      </c>
      <c r="O42" s="72">
        <v>2</v>
      </c>
      <c r="P42" s="72">
        <v>2</v>
      </c>
      <c r="Q42" s="72">
        <v>1</v>
      </c>
      <c r="R42" s="78">
        <f t="shared" si="2"/>
        <v>5</v>
      </c>
      <c r="S42" s="72"/>
      <c r="T42" s="72">
        <v>2</v>
      </c>
      <c r="U42" s="72">
        <v>2</v>
      </c>
      <c r="V42" s="78">
        <f t="shared" si="3"/>
        <v>4</v>
      </c>
      <c r="W42" s="72">
        <v>2</v>
      </c>
      <c r="X42" s="72"/>
      <c r="Y42" s="72"/>
      <c r="Z42" s="78">
        <f t="shared" si="4"/>
        <v>2</v>
      </c>
    </row>
    <row r="43" spans="1:26">
      <c r="A43" s="13" t="s">
        <v>6</v>
      </c>
      <c r="B43" s="73">
        <v>27.1</v>
      </c>
      <c r="C43" s="51" t="s">
        <v>149</v>
      </c>
      <c r="I43" s="70" t="s">
        <v>131</v>
      </c>
      <c r="J43" s="78">
        <f t="shared" si="0"/>
        <v>11</v>
      </c>
      <c r="K43" s="72">
        <v>1</v>
      </c>
      <c r="L43" s="72">
        <v>1</v>
      </c>
      <c r="M43" s="72">
        <v>1</v>
      </c>
      <c r="N43" s="78">
        <f t="shared" si="1"/>
        <v>3</v>
      </c>
      <c r="O43" s="72">
        <v>1</v>
      </c>
      <c r="P43" s="72">
        <v>1</v>
      </c>
      <c r="Q43" s="72">
        <v>1</v>
      </c>
      <c r="R43" s="78">
        <f t="shared" si="2"/>
        <v>3</v>
      </c>
      <c r="S43" s="72"/>
      <c r="T43" s="72">
        <v>1</v>
      </c>
      <c r="U43" s="72">
        <v>1</v>
      </c>
      <c r="V43" s="78">
        <f t="shared" si="3"/>
        <v>2</v>
      </c>
      <c r="W43" s="72">
        <v>1</v>
      </c>
      <c r="X43" s="72">
        <v>1</v>
      </c>
      <c r="Y43" s="72">
        <v>1</v>
      </c>
      <c r="Z43" s="78">
        <f t="shared" si="4"/>
        <v>3</v>
      </c>
    </row>
    <row r="44" spans="1:26" ht="8.25" customHeight="1">
      <c r="B44" s="74"/>
      <c r="C44" s="71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>
      <c r="A45" s="115" t="s">
        <v>7</v>
      </c>
      <c r="B45" s="116"/>
      <c r="C45" s="117"/>
      <c r="D45" s="24"/>
      <c r="E45" s="24"/>
      <c r="F45" s="24"/>
      <c r="G45" s="24"/>
      <c r="H45" s="24"/>
      <c r="I45" s="24"/>
      <c r="J45" s="83">
        <f>+N45+R45+V45+Z45</f>
        <v>253</v>
      </c>
      <c r="K45" s="83">
        <f>SUM(K13:K43)</f>
        <v>22</v>
      </c>
      <c r="L45" s="83">
        <f t="shared" ref="L45:M45" si="5">SUM(L13:L43)</f>
        <v>23</v>
      </c>
      <c r="M45" s="83">
        <f t="shared" si="5"/>
        <v>27</v>
      </c>
      <c r="N45" s="83">
        <f>+K45+L45+M45</f>
        <v>72</v>
      </c>
      <c r="O45" s="83">
        <f>SUM(O13:O43)</f>
        <v>24</v>
      </c>
      <c r="P45" s="83">
        <f t="shared" ref="P45:Q45" si="6">SUM(P13:P43)</f>
        <v>21</v>
      </c>
      <c r="Q45" s="83">
        <f t="shared" si="6"/>
        <v>24</v>
      </c>
      <c r="R45" s="83">
        <f>+O45+P45+Q45</f>
        <v>69</v>
      </c>
      <c r="S45" s="83">
        <f>SUM(S13:S43)</f>
        <v>11</v>
      </c>
      <c r="T45" s="83">
        <f t="shared" ref="T45:U45" si="7">SUM(T13:T43)</f>
        <v>21</v>
      </c>
      <c r="U45" s="83">
        <f t="shared" si="7"/>
        <v>24</v>
      </c>
      <c r="V45" s="83">
        <f>+S45+T45+U45</f>
        <v>56</v>
      </c>
      <c r="W45" s="83">
        <f>SUM(W13:W43)</f>
        <v>17</v>
      </c>
      <c r="X45" s="83">
        <f t="shared" ref="X45:Y45" si="8">SUM(X13:X43)</f>
        <v>20</v>
      </c>
      <c r="Y45" s="83">
        <f t="shared" si="8"/>
        <v>19</v>
      </c>
      <c r="Z45" s="83">
        <f>+W45+X45+Y45</f>
        <v>56</v>
      </c>
    </row>
    <row r="46" spans="1:26"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26"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26"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0:26"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0:26"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0:26"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</sheetData>
  <mergeCells count="14">
    <mergeCell ref="A2:H2"/>
    <mergeCell ref="A3:H3"/>
    <mergeCell ref="A5:Z5"/>
    <mergeCell ref="A7:I7"/>
    <mergeCell ref="A8:C8"/>
    <mergeCell ref="A11:A12"/>
    <mergeCell ref="C11:C12"/>
    <mergeCell ref="I11:I12"/>
    <mergeCell ref="J11:J12"/>
    <mergeCell ref="K11:N11"/>
    <mergeCell ref="O11:R11"/>
    <mergeCell ref="S11:V11"/>
    <mergeCell ref="W11:Z11"/>
    <mergeCell ref="A45:C45"/>
  </mergeCells>
  <printOptions horizontalCentered="1"/>
  <pageMargins left="0.35433070866141736" right="0.27559055118110237" top="0.39370078740157483" bottom="0.59055118110236227" header="0.31496062992125984" footer="0.31496062992125984"/>
  <pageSetup scale="62" fitToHeight="3" orientation="landscape" r:id="rId1"/>
  <rowBreaks count="1" manualBreakCount="1">
    <brk id="10" max="25" man="1"/>
  </rowBreaks>
  <legacyDrawing r:id="rId2"/>
  <oleObjects>
    <oleObject progId="CorelDRAW.Graphic.10" shapeId="31745" r:id="rId3"/>
    <oleObject progId="PBrush" shapeId="31746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Z24"/>
  <sheetViews>
    <sheetView workbookViewId="0">
      <selection activeCell="A11" sqref="A11:C11"/>
    </sheetView>
  </sheetViews>
  <sheetFormatPr baseColWidth="10" defaultRowHeight="15"/>
  <cols>
    <col min="1" max="1" width="12.42578125" style="12" customWidth="1"/>
    <col min="2" max="2" width="4.42578125" style="12" customWidth="1"/>
    <col min="3" max="3" width="90.85546875" customWidth="1"/>
    <col min="4" max="6" width="12.7109375" hidden="1" customWidth="1"/>
    <col min="7" max="7" width="11.7109375" hidden="1" customWidth="1"/>
    <col min="8" max="8" width="13.7109375" hidden="1" customWidth="1"/>
    <col min="9" max="9" width="14.5703125" customWidth="1"/>
    <col min="10" max="10" width="12.85546875" customWidth="1"/>
    <col min="11" max="11" width="4.85546875" bestFit="1" customWidth="1"/>
    <col min="12" max="12" width="5.28515625" bestFit="1" customWidth="1"/>
    <col min="13" max="13" width="5.140625" bestFit="1" customWidth="1"/>
    <col min="14" max="14" width="5.42578125" bestFit="1" customWidth="1"/>
    <col min="15" max="15" width="4.7109375" bestFit="1" customWidth="1"/>
    <col min="16" max="16" width="5.42578125" bestFit="1" customWidth="1"/>
    <col min="17" max="17" width="4.5703125" bestFit="1" customWidth="1"/>
    <col min="18" max="18" width="5.42578125" bestFit="1" customWidth="1"/>
    <col min="19" max="19" width="4" bestFit="1" customWidth="1"/>
    <col min="20" max="20" width="5" bestFit="1" customWidth="1"/>
    <col min="21" max="21" width="5.5703125" bestFit="1" customWidth="1"/>
    <col min="22" max="22" width="5.42578125" bestFit="1" customWidth="1"/>
    <col min="23" max="23" width="4.5703125" bestFit="1" customWidth="1"/>
    <col min="24" max="24" width="5.140625" bestFit="1" customWidth="1"/>
    <col min="25" max="25" width="4.28515625" bestFit="1" customWidth="1"/>
    <col min="26" max="26" width="5.42578125" bestFit="1" customWidth="1"/>
  </cols>
  <sheetData>
    <row r="2" spans="1:26">
      <c r="A2" s="93"/>
      <c r="B2" s="93"/>
      <c r="C2" s="93"/>
      <c r="D2" s="93"/>
      <c r="E2" s="93"/>
      <c r="F2" s="93"/>
      <c r="G2" s="93"/>
      <c r="H2" s="93"/>
    </row>
    <row r="3" spans="1:26">
      <c r="A3" s="93"/>
      <c r="B3" s="93"/>
      <c r="C3" s="93"/>
      <c r="D3" s="93"/>
      <c r="E3" s="93"/>
      <c r="F3" s="93"/>
      <c r="G3" s="93"/>
      <c r="H3" s="93"/>
    </row>
    <row r="4" spans="1:26">
      <c r="B4" s="26"/>
      <c r="C4" s="27"/>
    </row>
    <row r="5" spans="1:26" ht="18">
      <c r="A5" s="95" t="s">
        <v>16</v>
      </c>
      <c r="B5" s="95"/>
      <c r="C5" s="95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6" ht="15.75">
      <c r="B6" s="28"/>
      <c r="C6" s="28"/>
    </row>
    <row r="7" spans="1:26" ht="21.75" customHeight="1">
      <c r="A7" s="106" t="s">
        <v>17</v>
      </c>
      <c r="B7" s="106"/>
      <c r="C7" s="106"/>
    </row>
    <row r="8" spans="1:26" ht="30" customHeight="1">
      <c r="A8" s="76" t="s">
        <v>10</v>
      </c>
      <c r="B8" s="85"/>
      <c r="C8" s="77"/>
    </row>
    <row r="9" spans="1:26" ht="15.75">
      <c r="B9" s="28"/>
      <c r="C9" s="28"/>
    </row>
    <row r="10" spans="1:26" ht="20.25" customHeight="1">
      <c r="A10" s="90" t="s">
        <v>57</v>
      </c>
      <c r="B10" s="90"/>
      <c r="C10" s="90"/>
    </row>
    <row r="11" spans="1:26" ht="54" customHeight="1">
      <c r="A11" s="111" t="s">
        <v>250</v>
      </c>
      <c r="B11" s="112"/>
      <c r="C11" s="113"/>
    </row>
    <row r="12" spans="1:26" ht="16.5" thickBot="1">
      <c r="B12" s="28"/>
      <c r="C12" s="28"/>
    </row>
    <row r="13" spans="1:26" ht="15" customHeight="1">
      <c r="A13" s="99" t="s">
        <v>0</v>
      </c>
      <c r="B13" s="30"/>
      <c r="C13" s="118" t="s">
        <v>150</v>
      </c>
      <c r="D13" s="2">
        <v>2000</v>
      </c>
      <c r="E13" s="2">
        <v>3000</v>
      </c>
      <c r="F13" s="2">
        <v>5000</v>
      </c>
      <c r="G13" s="2">
        <v>8000</v>
      </c>
      <c r="H13" s="3" t="s">
        <v>7</v>
      </c>
    </row>
    <row r="14" spans="1:26" ht="15" customHeight="1">
      <c r="A14" s="99"/>
      <c r="B14" s="29"/>
      <c r="C14" s="119"/>
      <c r="D14" s="7">
        <f t="shared" ref="D14:G14" si="0">SUM(D15:D24)</f>
        <v>3556925</v>
      </c>
      <c r="E14" s="7">
        <f t="shared" si="0"/>
        <v>7124110</v>
      </c>
      <c r="F14" s="7">
        <f t="shared" si="0"/>
        <v>855600</v>
      </c>
      <c r="G14" s="7">
        <f t="shared" si="0"/>
        <v>0</v>
      </c>
      <c r="H14" s="5">
        <f t="shared" ref="H14:H23" si="1">SUM(D14:G14)</f>
        <v>11536635</v>
      </c>
    </row>
    <row r="15" spans="1:26" s="18" customFormat="1">
      <c r="A15" s="15" t="s">
        <v>47</v>
      </c>
      <c r="B15" s="54">
        <v>1</v>
      </c>
      <c r="C15" s="50" t="s">
        <v>151</v>
      </c>
      <c r="D15" s="16">
        <v>168000</v>
      </c>
      <c r="E15" s="16">
        <v>2114000</v>
      </c>
      <c r="F15" s="16"/>
      <c r="G15" s="16"/>
      <c r="H15" s="17">
        <f t="shared" si="1"/>
        <v>2282000</v>
      </c>
      <c r="I15" s="23"/>
      <c r="J15" s="23"/>
    </row>
    <row r="16" spans="1:26" s="18" customFormat="1">
      <c r="A16" s="15" t="s">
        <v>47</v>
      </c>
      <c r="B16" s="54">
        <v>2</v>
      </c>
      <c r="C16" s="50" t="s">
        <v>152</v>
      </c>
      <c r="D16" s="21">
        <v>811500</v>
      </c>
      <c r="E16" s="21">
        <v>240100</v>
      </c>
      <c r="F16" s="21"/>
      <c r="G16" s="21"/>
      <c r="H16" s="17">
        <f t="shared" si="1"/>
        <v>1051600</v>
      </c>
      <c r="I16" s="23"/>
      <c r="J16" s="23"/>
    </row>
    <row r="17" spans="1:26" s="18" customFormat="1">
      <c r="A17" s="15" t="s">
        <v>47</v>
      </c>
      <c r="B17" s="54">
        <v>3</v>
      </c>
      <c r="C17" s="50" t="s">
        <v>153</v>
      </c>
      <c r="D17" s="21">
        <v>31400</v>
      </c>
      <c r="E17" s="21">
        <f>664500+712500</f>
        <v>1377000</v>
      </c>
      <c r="F17" s="21"/>
      <c r="G17" s="21"/>
      <c r="H17" s="17">
        <f t="shared" si="1"/>
        <v>1408400</v>
      </c>
    </row>
    <row r="18" spans="1:26" s="18" customFormat="1">
      <c r="A18" s="15" t="s">
        <v>47</v>
      </c>
      <c r="B18" s="54">
        <v>4</v>
      </c>
      <c r="C18" s="50" t="s">
        <v>154</v>
      </c>
      <c r="D18" s="21">
        <v>209200</v>
      </c>
      <c r="E18" s="21">
        <v>364800</v>
      </c>
      <c r="F18" s="21"/>
      <c r="G18" s="21"/>
      <c r="H18" s="17">
        <f t="shared" si="1"/>
        <v>574000</v>
      </c>
    </row>
    <row r="19" spans="1:26" s="18" customFormat="1" ht="26.25">
      <c r="A19" s="15" t="s">
        <v>47</v>
      </c>
      <c r="B19" s="54">
        <v>5</v>
      </c>
      <c r="C19" s="50" t="s">
        <v>155</v>
      </c>
      <c r="D19" s="21">
        <v>65000</v>
      </c>
      <c r="E19" s="21">
        <v>124280</v>
      </c>
      <c r="F19" s="21"/>
      <c r="G19" s="21"/>
      <c r="H19" s="17">
        <f t="shared" si="1"/>
        <v>189280</v>
      </c>
      <c r="I19" s="23"/>
      <c r="J19" s="23"/>
    </row>
    <row r="20" spans="1:26" ht="26.25" customHeight="1">
      <c r="A20" s="13" t="s">
        <v>47</v>
      </c>
      <c r="B20" s="54">
        <v>6</v>
      </c>
      <c r="C20" s="51" t="s">
        <v>156</v>
      </c>
      <c r="D20" s="8">
        <v>8750</v>
      </c>
      <c r="E20" s="8">
        <v>125840</v>
      </c>
      <c r="F20" s="8"/>
      <c r="G20" s="8"/>
      <c r="H20" s="6">
        <f t="shared" si="1"/>
        <v>134590</v>
      </c>
    </row>
    <row r="21" spans="1:26" ht="18" customHeight="1">
      <c r="A21" s="15" t="s">
        <v>47</v>
      </c>
      <c r="B21" s="54">
        <v>7</v>
      </c>
      <c r="C21" s="50" t="s">
        <v>157</v>
      </c>
      <c r="D21" s="16">
        <v>68500</v>
      </c>
      <c r="E21" s="16">
        <v>193500</v>
      </c>
      <c r="F21" s="16"/>
      <c r="G21" s="16"/>
      <c r="H21" s="17">
        <f t="shared" si="1"/>
        <v>262000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s="18" customFormat="1" ht="26.25">
      <c r="A22" s="13" t="s">
        <v>1</v>
      </c>
      <c r="B22" s="54">
        <v>8</v>
      </c>
      <c r="C22" s="51" t="s">
        <v>158</v>
      </c>
      <c r="D22" s="8">
        <v>35435</v>
      </c>
      <c r="E22" s="8">
        <v>130000</v>
      </c>
      <c r="F22" s="8"/>
      <c r="G22" s="8"/>
      <c r="H22" s="6">
        <f t="shared" si="1"/>
        <v>165435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>
      <c r="A23" s="13" t="s">
        <v>1</v>
      </c>
      <c r="B23" s="54">
        <v>9</v>
      </c>
      <c r="C23" s="51" t="s">
        <v>159</v>
      </c>
      <c r="D23" s="8">
        <f>2069960</f>
        <v>2069960</v>
      </c>
      <c r="E23" s="8">
        <v>178250</v>
      </c>
      <c r="F23" s="8"/>
      <c r="G23" s="8"/>
      <c r="H23" s="6">
        <f t="shared" si="1"/>
        <v>2248210</v>
      </c>
    </row>
    <row r="24" spans="1:26">
      <c r="A24" s="13" t="s">
        <v>1</v>
      </c>
      <c r="B24" s="54">
        <v>10</v>
      </c>
      <c r="C24" s="51" t="s">
        <v>160</v>
      </c>
      <c r="D24" s="8">
        <v>89180</v>
      </c>
      <c r="E24" s="8">
        <f>2276340</f>
        <v>2276340</v>
      </c>
      <c r="F24" s="8">
        <v>855600</v>
      </c>
      <c r="G24" s="8"/>
      <c r="H24" s="6">
        <f t="shared" ref="H24" si="2">SUM(D24:G24)</f>
        <v>3221120</v>
      </c>
    </row>
  </sheetData>
  <sortState ref="A15:Z24">
    <sortCondition ref="A15"/>
  </sortState>
  <mergeCells count="7">
    <mergeCell ref="C13:C14"/>
    <mergeCell ref="A13:A14"/>
    <mergeCell ref="A7:C7"/>
    <mergeCell ref="A11:C11"/>
    <mergeCell ref="A5:C5"/>
    <mergeCell ref="A2:H2"/>
    <mergeCell ref="A3:H3"/>
  </mergeCells>
  <printOptions horizontalCentered="1"/>
  <pageMargins left="0.27559055118110237" right="0.27559055118110237" top="0.59055118110236227" bottom="0.55118110236220474" header="0.31496062992125984" footer="0.31496062992125984"/>
  <pageSetup scale="90" orientation="portrait" r:id="rId1"/>
  <legacyDrawing r:id="rId2"/>
  <oleObjects>
    <oleObject progId="CorelDRAW.Graphic.10" shapeId="11265" r:id="rId3"/>
    <oleObject progId="PBrush" shapeId="11266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4"/>
  <sheetViews>
    <sheetView workbookViewId="0">
      <selection activeCell="A11" sqref="A11:A12"/>
    </sheetView>
  </sheetViews>
  <sheetFormatPr baseColWidth="10" defaultRowHeight="15"/>
  <cols>
    <col min="1" max="1" width="12.42578125" style="12" customWidth="1"/>
    <col min="2" max="2" width="4.42578125" style="12" customWidth="1"/>
    <col min="3" max="3" width="90.85546875" customWidth="1"/>
    <col min="4" max="6" width="12.7109375" hidden="1" customWidth="1"/>
    <col min="7" max="7" width="11.7109375" hidden="1" customWidth="1"/>
    <col min="8" max="8" width="13.7109375" hidden="1" customWidth="1"/>
    <col min="9" max="9" width="14.5703125" customWidth="1"/>
    <col min="10" max="10" width="12.85546875" customWidth="1"/>
    <col min="11" max="11" width="4.85546875" bestFit="1" customWidth="1"/>
    <col min="12" max="12" width="5.28515625" bestFit="1" customWidth="1"/>
    <col min="13" max="13" width="5.140625" bestFit="1" customWidth="1"/>
    <col min="14" max="14" width="5.42578125" bestFit="1" customWidth="1"/>
    <col min="15" max="15" width="4.7109375" bestFit="1" customWidth="1"/>
    <col min="16" max="16" width="5.42578125" bestFit="1" customWidth="1"/>
    <col min="17" max="17" width="4.5703125" bestFit="1" customWidth="1"/>
    <col min="18" max="18" width="5.42578125" bestFit="1" customWidth="1"/>
    <col min="19" max="19" width="4" bestFit="1" customWidth="1"/>
    <col min="20" max="20" width="5" bestFit="1" customWidth="1"/>
    <col min="21" max="21" width="5.5703125" bestFit="1" customWidth="1"/>
    <col min="22" max="22" width="5.42578125" bestFit="1" customWidth="1"/>
    <col min="23" max="23" width="4.5703125" bestFit="1" customWidth="1"/>
    <col min="24" max="24" width="5.140625" bestFit="1" customWidth="1"/>
    <col min="25" max="25" width="4.28515625" bestFit="1" customWidth="1"/>
    <col min="26" max="26" width="5.42578125" bestFit="1" customWidth="1"/>
  </cols>
  <sheetData>
    <row r="2" spans="1:26">
      <c r="A2" s="93"/>
      <c r="B2" s="93"/>
      <c r="C2" s="93"/>
      <c r="D2" s="93"/>
      <c r="E2" s="93"/>
      <c r="F2" s="93"/>
      <c r="G2" s="93"/>
      <c r="H2" s="93"/>
    </row>
    <row r="3" spans="1:26">
      <c r="A3" s="93"/>
      <c r="B3" s="93"/>
      <c r="C3" s="93"/>
      <c r="D3" s="93"/>
      <c r="E3" s="93"/>
      <c r="F3" s="93"/>
      <c r="G3" s="93"/>
      <c r="H3" s="93"/>
    </row>
    <row r="4" spans="1:26">
      <c r="B4" s="26"/>
      <c r="C4" s="27"/>
    </row>
    <row r="5" spans="1:26" ht="18">
      <c r="A5" s="95" t="s">
        <v>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.75">
      <c r="B6" s="28"/>
      <c r="C6" s="28"/>
    </row>
    <row r="7" spans="1:26" ht="21.75" customHeight="1">
      <c r="A7" s="106" t="s">
        <v>17</v>
      </c>
      <c r="B7" s="106"/>
      <c r="C7" s="106"/>
    </row>
    <row r="8" spans="1:26" ht="30" customHeight="1">
      <c r="A8" s="76" t="s">
        <v>10</v>
      </c>
      <c r="B8" s="85"/>
      <c r="C8" s="77"/>
    </row>
    <row r="9" spans="1:26" ht="15.75">
      <c r="B9" s="28"/>
      <c r="C9" s="28"/>
    </row>
    <row r="11" spans="1:26" ht="15" customHeight="1">
      <c r="A11" s="99" t="s">
        <v>0</v>
      </c>
      <c r="B11" s="30"/>
      <c r="C11" s="118" t="s">
        <v>58</v>
      </c>
      <c r="I11" s="99" t="s">
        <v>83</v>
      </c>
      <c r="J11" s="120" t="s">
        <v>89</v>
      </c>
      <c r="K11" s="114" t="s">
        <v>247</v>
      </c>
      <c r="L11" s="114"/>
      <c r="M11" s="114"/>
      <c r="N11" s="114"/>
      <c r="O11" s="114" t="s">
        <v>86</v>
      </c>
      <c r="P11" s="114"/>
      <c r="Q11" s="114"/>
      <c r="R11" s="114"/>
      <c r="S11" s="114" t="s">
        <v>87</v>
      </c>
      <c r="T11" s="114"/>
      <c r="U11" s="114"/>
      <c r="V11" s="114"/>
      <c r="W11" s="114" t="s">
        <v>88</v>
      </c>
      <c r="X11" s="114"/>
      <c r="Y11" s="114"/>
      <c r="Z11" s="114"/>
    </row>
    <row r="12" spans="1:26" ht="15" customHeight="1">
      <c r="A12" s="99"/>
      <c r="B12" s="29"/>
      <c r="C12" s="119"/>
      <c r="I12" s="99"/>
      <c r="J12" s="121"/>
      <c r="K12" s="83" t="s">
        <v>71</v>
      </c>
      <c r="L12" s="83" t="s">
        <v>72</v>
      </c>
      <c r="M12" s="83" t="s">
        <v>73</v>
      </c>
      <c r="N12" s="83" t="s">
        <v>85</v>
      </c>
      <c r="O12" s="83" t="s">
        <v>74</v>
      </c>
      <c r="P12" s="83" t="s">
        <v>75</v>
      </c>
      <c r="Q12" s="83" t="s">
        <v>76</v>
      </c>
      <c r="R12" s="83" t="s">
        <v>85</v>
      </c>
      <c r="S12" s="83" t="s">
        <v>77</v>
      </c>
      <c r="T12" s="83" t="s">
        <v>78</v>
      </c>
      <c r="U12" s="83" t="s">
        <v>79</v>
      </c>
      <c r="V12" s="83" t="s">
        <v>85</v>
      </c>
      <c r="W12" s="83" t="s">
        <v>80</v>
      </c>
      <c r="X12" s="83" t="s">
        <v>81</v>
      </c>
      <c r="Y12" s="83" t="s">
        <v>82</v>
      </c>
      <c r="Z12" s="83" t="s">
        <v>85</v>
      </c>
    </row>
    <row r="13" spans="1:26">
      <c r="A13" s="15" t="s">
        <v>47</v>
      </c>
      <c r="B13" s="75">
        <v>1.1000000000000001</v>
      </c>
      <c r="C13" s="50" t="s">
        <v>161</v>
      </c>
      <c r="I13" s="70" t="s">
        <v>162</v>
      </c>
      <c r="J13" s="78">
        <f t="shared" ref="J13:J22" si="0">+N13+R13+V13+Z13</f>
        <v>2</v>
      </c>
      <c r="K13" s="70"/>
      <c r="L13" s="70"/>
      <c r="M13" s="70">
        <v>1</v>
      </c>
      <c r="N13" s="79">
        <f t="shared" ref="N13:N22" si="1">+K13+L13+M13</f>
        <v>1</v>
      </c>
      <c r="O13" s="70"/>
      <c r="P13" s="70"/>
      <c r="Q13" s="70"/>
      <c r="R13" s="79">
        <f t="shared" ref="R13:R22" si="2">+O13+P13+Q13</f>
        <v>0</v>
      </c>
      <c r="S13" s="70"/>
      <c r="T13" s="70"/>
      <c r="U13" s="70"/>
      <c r="V13" s="79">
        <f t="shared" ref="V13:V22" si="3">+S13+T13+U13</f>
        <v>0</v>
      </c>
      <c r="W13" s="70"/>
      <c r="X13" s="70">
        <v>1</v>
      </c>
      <c r="Y13" s="70"/>
      <c r="Z13" s="79">
        <f t="shared" ref="Z13:Z22" si="4">+W13+X13+Y13</f>
        <v>1</v>
      </c>
    </row>
    <row r="14" spans="1:26">
      <c r="A14" s="15" t="s">
        <v>47</v>
      </c>
      <c r="B14" s="75">
        <v>2.1</v>
      </c>
      <c r="C14" s="50" t="s">
        <v>163</v>
      </c>
      <c r="I14" s="70" t="s">
        <v>92</v>
      </c>
      <c r="J14" s="78">
        <f t="shared" si="0"/>
        <v>2</v>
      </c>
      <c r="K14" s="70">
        <v>1</v>
      </c>
      <c r="L14" s="70"/>
      <c r="M14" s="70"/>
      <c r="N14" s="79">
        <f t="shared" si="1"/>
        <v>1</v>
      </c>
      <c r="O14" s="70"/>
      <c r="P14" s="70"/>
      <c r="Q14" s="70"/>
      <c r="R14" s="79">
        <f t="shared" si="2"/>
        <v>0</v>
      </c>
      <c r="S14" s="70"/>
      <c r="T14" s="70">
        <v>1</v>
      </c>
      <c r="U14" s="70"/>
      <c r="V14" s="79">
        <f t="shared" si="3"/>
        <v>1</v>
      </c>
      <c r="W14" s="70"/>
      <c r="X14" s="70"/>
      <c r="Y14" s="70"/>
      <c r="Z14" s="79">
        <f t="shared" si="4"/>
        <v>0</v>
      </c>
    </row>
    <row r="15" spans="1:26">
      <c r="A15" s="15" t="s">
        <v>47</v>
      </c>
      <c r="B15" s="75">
        <v>3.1</v>
      </c>
      <c r="C15" s="50" t="s">
        <v>165</v>
      </c>
      <c r="I15" s="70" t="s">
        <v>164</v>
      </c>
      <c r="J15" s="78">
        <f t="shared" si="0"/>
        <v>1</v>
      </c>
      <c r="K15" s="70"/>
      <c r="L15" s="70"/>
      <c r="M15" s="70"/>
      <c r="N15" s="79">
        <f t="shared" si="1"/>
        <v>0</v>
      </c>
      <c r="O15" s="70"/>
      <c r="P15" s="70"/>
      <c r="Q15" s="70">
        <v>1</v>
      </c>
      <c r="R15" s="79">
        <f t="shared" si="2"/>
        <v>1</v>
      </c>
      <c r="S15" s="70"/>
      <c r="T15" s="70"/>
      <c r="U15" s="70"/>
      <c r="V15" s="79">
        <f t="shared" si="3"/>
        <v>0</v>
      </c>
      <c r="W15" s="70"/>
      <c r="X15" s="70"/>
      <c r="Y15" s="70"/>
      <c r="Z15" s="79">
        <f t="shared" si="4"/>
        <v>0</v>
      </c>
    </row>
    <row r="16" spans="1:26">
      <c r="A16" s="15" t="s">
        <v>47</v>
      </c>
      <c r="B16" s="75">
        <v>4.0999999999999996</v>
      </c>
      <c r="C16" s="50" t="s">
        <v>166</v>
      </c>
      <c r="I16" s="70" t="s">
        <v>167</v>
      </c>
      <c r="J16" s="78">
        <f t="shared" si="0"/>
        <v>4</v>
      </c>
      <c r="K16" s="70"/>
      <c r="L16" s="70">
        <v>1</v>
      </c>
      <c r="M16" s="70"/>
      <c r="N16" s="79">
        <f t="shared" si="1"/>
        <v>1</v>
      </c>
      <c r="O16" s="70">
        <v>1</v>
      </c>
      <c r="P16" s="70"/>
      <c r="Q16" s="70"/>
      <c r="R16" s="79">
        <f t="shared" si="2"/>
        <v>1</v>
      </c>
      <c r="S16" s="70"/>
      <c r="T16" s="70"/>
      <c r="U16" s="70">
        <v>1</v>
      </c>
      <c r="V16" s="79">
        <f t="shared" si="3"/>
        <v>1</v>
      </c>
      <c r="W16" s="70"/>
      <c r="X16" s="70">
        <v>1</v>
      </c>
      <c r="Y16" s="70"/>
      <c r="Z16" s="79">
        <f t="shared" si="4"/>
        <v>1</v>
      </c>
    </row>
    <row r="17" spans="1:26">
      <c r="A17" s="15" t="s">
        <v>47</v>
      </c>
      <c r="B17" s="75">
        <v>5.0999999999999996</v>
      </c>
      <c r="C17" s="50" t="s">
        <v>168</v>
      </c>
      <c r="I17" s="70" t="s">
        <v>164</v>
      </c>
      <c r="J17" s="78">
        <f t="shared" si="0"/>
        <v>12</v>
      </c>
      <c r="K17" s="70"/>
      <c r="L17" s="70"/>
      <c r="M17" s="70">
        <v>2</v>
      </c>
      <c r="N17" s="79">
        <f t="shared" si="1"/>
        <v>2</v>
      </c>
      <c r="O17" s="70">
        <v>2</v>
      </c>
      <c r="P17" s="70">
        <v>2</v>
      </c>
      <c r="Q17" s="70"/>
      <c r="R17" s="79">
        <f t="shared" si="2"/>
        <v>4</v>
      </c>
      <c r="S17" s="70"/>
      <c r="T17" s="70"/>
      <c r="U17" s="70"/>
      <c r="V17" s="79">
        <f t="shared" si="3"/>
        <v>0</v>
      </c>
      <c r="W17" s="70">
        <v>2</v>
      </c>
      <c r="X17" s="70">
        <v>2</v>
      </c>
      <c r="Y17" s="70">
        <v>2</v>
      </c>
      <c r="Z17" s="79">
        <f t="shared" si="4"/>
        <v>6</v>
      </c>
    </row>
    <row r="18" spans="1:26">
      <c r="A18" s="13" t="s">
        <v>47</v>
      </c>
      <c r="B18" s="75">
        <v>6.1</v>
      </c>
      <c r="C18" s="51" t="s">
        <v>169</v>
      </c>
      <c r="I18" s="70" t="s">
        <v>170</v>
      </c>
      <c r="J18" s="78">
        <f t="shared" si="0"/>
        <v>13</v>
      </c>
      <c r="K18" s="70"/>
      <c r="L18" s="70"/>
      <c r="M18" s="70"/>
      <c r="N18" s="79">
        <f t="shared" si="1"/>
        <v>0</v>
      </c>
      <c r="O18" s="70">
        <v>2</v>
      </c>
      <c r="P18" s="70">
        <v>2</v>
      </c>
      <c r="Q18" s="70">
        <v>3</v>
      </c>
      <c r="R18" s="79">
        <f t="shared" si="2"/>
        <v>7</v>
      </c>
      <c r="S18" s="70"/>
      <c r="T18" s="70"/>
      <c r="U18" s="70">
        <v>2</v>
      </c>
      <c r="V18" s="79">
        <f t="shared" si="3"/>
        <v>2</v>
      </c>
      <c r="W18" s="70">
        <v>2</v>
      </c>
      <c r="X18" s="70">
        <v>2</v>
      </c>
      <c r="Y18" s="70"/>
      <c r="Z18" s="79">
        <f t="shared" si="4"/>
        <v>4</v>
      </c>
    </row>
    <row r="19" spans="1:26">
      <c r="A19" s="15" t="s">
        <v>47</v>
      </c>
      <c r="B19" s="75">
        <v>7.1</v>
      </c>
      <c r="C19" s="50" t="s">
        <v>171</v>
      </c>
      <c r="I19" s="70" t="s">
        <v>167</v>
      </c>
      <c r="J19" s="78">
        <f t="shared" si="0"/>
        <v>2</v>
      </c>
      <c r="K19" s="70">
        <v>1</v>
      </c>
      <c r="L19" s="70"/>
      <c r="M19" s="70"/>
      <c r="N19" s="79">
        <f t="shared" si="1"/>
        <v>1</v>
      </c>
      <c r="O19" s="70"/>
      <c r="P19" s="70"/>
      <c r="Q19" s="70"/>
      <c r="R19" s="79">
        <f t="shared" si="2"/>
        <v>0</v>
      </c>
      <c r="S19" s="70"/>
      <c r="T19" s="70">
        <v>1</v>
      </c>
      <c r="U19" s="70"/>
      <c r="V19" s="79">
        <f t="shared" si="3"/>
        <v>1</v>
      </c>
      <c r="W19" s="70"/>
      <c r="X19" s="70"/>
      <c r="Y19" s="70"/>
      <c r="Z19" s="79">
        <f t="shared" si="4"/>
        <v>0</v>
      </c>
    </row>
    <row r="20" spans="1:26">
      <c r="A20" s="13" t="s">
        <v>1</v>
      </c>
      <c r="B20" s="75">
        <v>8.1</v>
      </c>
      <c r="C20" s="51" t="s">
        <v>172</v>
      </c>
      <c r="I20" s="70" t="s">
        <v>164</v>
      </c>
      <c r="J20" s="78">
        <f t="shared" si="0"/>
        <v>11</v>
      </c>
      <c r="K20" s="70">
        <v>1</v>
      </c>
      <c r="L20" s="70">
        <v>1</v>
      </c>
      <c r="M20" s="70">
        <v>1</v>
      </c>
      <c r="N20" s="79">
        <f t="shared" si="1"/>
        <v>3</v>
      </c>
      <c r="O20" s="70">
        <v>1</v>
      </c>
      <c r="P20" s="70">
        <v>1</v>
      </c>
      <c r="Q20" s="70">
        <v>1</v>
      </c>
      <c r="R20" s="79">
        <f t="shared" si="2"/>
        <v>3</v>
      </c>
      <c r="S20" s="70"/>
      <c r="T20" s="70">
        <v>1</v>
      </c>
      <c r="U20" s="70">
        <v>1</v>
      </c>
      <c r="V20" s="79">
        <f t="shared" si="3"/>
        <v>2</v>
      </c>
      <c r="W20" s="70">
        <v>1</v>
      </c>
      <c r="X20" s="70">
        <v>1</v>
      </c>
      <c r="Y20" s="70">
        <v>1</v>
      </c>
      <c r="Z20" s="79">
        <f t="shared" si="4"/>
        <v>3</v>
      </c>
    </row>
    <row r="21" spans="1:26">
      <c r="A21" s="13" t="s">
        <v>1</v>
      </c>
      <c r="B21" s="75">
        <v>9.1</v>
      </c>
      <c r="C21" s="51" t="s">
        <v>173</v>
      </c>
      <c r="I21" s="70" t="s">
        <v>97</v>
      </c>
      <c r="J21" s="78">
        <f t="shared" si="0"/>
        <v>3</v>
      </c>
      <c r="K21" s="70"/>
      <c r="L21" s="70"/>
      <c r="M21" s="70">
        <v>1</v>
      </c>
      <c r="N21" s="79">
        <f t="shared" si="1"/>
        <v>1</v>
      </c>
      <c r="O21" s="70"/>
      <c r="P21" s="70"/>
      <c r="Q21" s="70"/>
      <c r="R21" s="79">
        <f t="shared" si="2"/>
        <v>0</v>
      </c>
      <c r="S21" s="70"/>
      <c r="T21" s="70">
        <v>1</v>
      </c>
      <c r="U21" s="70"/>
      <c r="V21" s="79">
        <f t="shared" si="3"/>
        <v>1</v>
      </c>
      <c r="W21" s="70"/>
      <c r="X21" s="70">
        <v>1</v>
      </c>
      <c r="Y21" s="70"/>
      <c r="Z21" s="79">
        <f t="shared" si="4"/>
        <v>1</v>
      </c>
    </row>
    <row r="22" spans="1:26">
      <c r="A22" s="13" t="s">
        <v>1</v>
      </c>
      <c r="B22" s="75">
        <v>10.1</v>
      </c>
      <c r="C22" s="51" t="s">
        <v>174</v>
      </c>
      <c r="I22" s="70" t="s">
        <v>167</v>
      </c>
      <c r="J22" s="78">
        <f t="shared" si="0"/>
        <v>10</v>
      </c>
      <c r="K22" s="70">
        <v>1</v>
      </c>
      <c r="L22" s="70">
        <v>1</v>
      </c>
      <c r="M22" s="70">
        <v>1</v>
      </c>
      <c r="N22" s="79">
        <f t="shared" si="1"/>
        <v>3</v>
      </c>
      <c r="O22" s="70">
        <v>1</v>
      </c>
      <c r="P22" s="70">
        <v>1</v>
      </c>
      <c r="Q22" s="70"/>
      <c r="R22" s="79">
        <f t="shared" si="2"/>
        <v>2</v>
      </c>
      <c r="S22" s="70"/>
      <c r="T22" s="70">
        <v>1</v>
      </c>
      <c r="U22" s="70">
        <v>1</v>
      </c>
      <c r="V22" s="79">
        <f t="shared" si="3"/>
        <v>2</v>
      </c>
      <c r="W22" s="70">
        <v>1</v>
      </c>
      <c r="X22" s="70">
        <v>1</v>
      </c>
      <c r="Y22" s="70">
        <v>1</v>
      </c>
      <c r="Z22" s="79">
        <f t="shared" si="4"/>
        <v>3</v>
      </c>
    </row>
    <row r="23" spans="1:26" ht="6.75" customHeight="1"/>
    <row r="24" spans="1:26">
      <c r="A24" s="115" t="s">
        <v>7</v>
      </c>
      <c r="B24" s="116"/>
      <c r="C24" s="117"/>
      <c r="D24" s="24"/>
      <c r="E24" s="24"/>
      <c r="F24" s="24"/>
      <c r="G24" s="24"/>
      <c r="H24" s="24"/>
      <c r="I24" s="24"/>
      <c r="J24" s="83">
        <f>+N24+R24+V24+Z24</f>
        <v>60</v>
      </c>
      <c r="K24" s="24">
        <f>SUM(K13:K22)</f>
        <v>4</v>
      </c>
      <c r="L24" s="24">
        <f>SUM(L13:L22)</f>
        <v>3</v>
      </c>
      <c r="M24" s="24">
        <f>SUM(M13:M22)</f>
        <v>6</v>
      </c>
      <c r="N24" s="24">
        <f>+K24+L24+M24</f>
        <v>13</v>
      </c>
      <c r="O24" s="24">
        <f>SUM(O13:O22)</f>
        <v>7</v>
      </c>
      <c r="P24" s="24">
        <f>SUM(P13:P22)</f>
        <v>6</v>
      </c>
      <c r="Q24" s="24">
        <f>SUM(Q13:Q22)</f>
        <v>5</v>
      </c>
      <c r="R24" s="24">
        <f>+O24+P24+Q24</f>
        <v>18</v>
      </c>
      <c r="S24" s="24">
        <f>SUM(S13:S22)</f>
        <v>0</v>
      </c>
      <c r="T24" s="24">
        <f>SUM(T13:T22)</f>
        <v>5</v>
      </c>
      <c r="U24" s="24">
        <f>SUM(U13:U22)</f>
        <v>5</v>
      </c>
      <c r="V24" s="24">
        <f>+S24+T24+U24</f>
        <v>10</v>
      </c>
      <c r="W24" s="24">
        <f>SUM(W13:W22)</f>
        <v>6</v>
      </c>
      <c r="X24" s="24">
        <f>SUM(X13:X22)</f>
        <v>9</v>
      </c>
      <c r="Y24" s="24">
        <f>SUM(Y13:Y22)</f>
        <v>4</v>
      </c>
      <c r="Z24" s="24">
        <f>+W24+X24+Y24</f>
        <v>19</v>
      </c>
    </row>
  </sheetData>
  <mergeCells count="13">
    <mergeCell ref="A2:H2"/>
    <mergeCell ref="A3:H3"/>
    <mergeCell ref="S11:V11"/>
    <mergeCell ref="W11:Z11"/>
    <mergeCell ref="A24:C24"/>
    <mergeCell ref="A5:Z5"/>
    <mergeCell ref="A7:C7"/>
    <mergeCell ref="A11:A12"/>
    <mergeCell ref="C11:C12"/>
    <mergeCell ref="I11:I12"/>
    <mergeCell ref="J11:J12"/>
    <mergeCell ref="K11:N11"/>
    <mergeCell ref="O11:R11"/>
  </mergeCells>
  <printOptions horizontalCentered="1"/>
  <pageMargins left="0.27559055118110237" right="0.27559055118110237" top="0.53" bottom="0.55118110236220474" header="0.31496062992125984" footer="0.31496062992125984"/>
  <pageSetup scale="61" orientation="landscape" r:id="rId1"/>
  <rowBreaks count="1" manualBreakCount="1">
    <brk id="9" max="16383" man="1"/>
  </rowBreaks>
  <legacyDrawing r:id="rId2"/>
  <oleObjects>
    <oleObject progId="CorelDRAW.Graphic.10" shapeId="32769" r:id="rId3"/>
    <oleObject progId="PBrush" shapeId="3277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workbookViewId="0">
      <selection activeCell="C22" sqref="C22"/>
    </sheetView>
  </sheetViews>
  <sheetFormatPr baseColWidth="10" defaultRowHeight="15"/>
  <cols>
    <col min="1" max="1" width="12.42578125" style="12" customWidth="1"/>
    <col min="2" max="2" width="3.5703125" style="12" customWidth="1"/>
    <col min="3" max="3" width="91.28515625" customWidth="1"/>
    <col min="4" max="6" width="12.7109375" hidden="1" customWidth="1"/>
    <col min="7" max="7" width="11.7109375" hidden="1" customWidth="1"/>
    <col min="8" max="8" width="13.7109375" hidden="1" customWidth="1"/>
    <col min="9" max="9" width="10.140625" bestFit="1" customWidth="1"/>
    <col min="10" max="10" width="7.28515625" bestFit="1" customWidth="1"/>
    <col min="11" max="11" width="4.85546875" bestFit="1" customWidth="1"/>
    <col min="12" max="12" width="5.28515625" bestFit="1" customWidth="1"/>
    <col min="13" max="13" width="5.140625" bestFit="1" customWidth="1"/>
    <col min="14" max="14" width="5.42578125" bestFit="1" customWidth="1"/>
    <col min="15" max="15" width="4.7109375" bestFit="1" customWidth="1"/>
    <col min="16" max="16" width="5.42578125" bestFit="1" customWidth="1"/>
    <col min="17" max="17" width="4.5703125" bestFit="1" customWidth="1"/>
    <col min="18" max="18" width="5.42578125" bestFit="1" customWidth="1"/>
    <col min="19" max="19" width="4" bestFit="1" customWidth="1"/>
    <col min="20" max="20" width="5" bestFit="1" customWidth="1"/>
    <col min="21" max="21" width="5.5703125" bestFit="1" customWidth="1"/>
    <col min="22" max="22" width="5.42578125" bestFit="1" customWidth="1"/>
    <col min="23" max="23" width="4.5703125" bestFit="1" customWidth="1"/>
    <col min="24" max="24" width="5.140625" bestFit="1" customWidth="1"/>
    <col min="25" max="25" width="4.28515625" bestFit="1" customWidth="1"/>
    <col min="26" max="26" width="6.85546875" customWidth="1"/>
  </cols>
  <sheetData>
    <row r="2" spans="1:10">
      <c r="A2" s="93"/>
      <c r="B2" s="93"/>
      <c r="C2" s="93"/>
      <c r="D2" s="93"/>
      <c r="E2" s="93"/>
      <c r="F2" s="93"/>
      <c r="G2" s="93"/>
      <c r="H2" s="93"/>
    </row>
    <row r="3" spans="1:10">
      <c r="A3" s="93"/>
      <c r="B3" s="93"/>
      <c r="C3" s="93"/>
      <c r="D3" s="93"/>
      <c r="E3" s="93"/>
      <c r="F3" s="93"/>
      <c r="G3" s="93"/>
      <c r="H3" s="93"/>
    </row>
    <row r="4" spans="1:10">
      <c r="B4" s="26"/>
      <c r="C4" s="27"/>
    </row>
    <row r="5" spans="1:10" ht="18">
      <c r="A5" s="95" t="s">
        <v>16</v>
      </c>
      <c r="B5" s="95"/>
      <c r="C5" s="95"/>
    </row>
    <row r="6" spans="1:10" ht="15.75">
      <c r="B6" s="28"/>
      <c r="C6" s="28"/>
    </row>
    <row r="7" spans="1:10" ht="21.75" customHeight="1">
      <c r="A7" s="106" t="s">
        <v>17</v>
      </c>
      <c r="B7" s="106"/>
      <c r="C7" s="106"/>
    </row>
    <row r="8" spans="1:10" ht="30" customHeight="1">
      <c r="A8" s="107" t="s">
        <v>11</v>
      </c>
      <c r="B8" s="108"/>
      <c r="C8" s="109"/>
    </row>
    <row r="9" spans="1:10" ht="15.75">
      <c r="B9" s="28"/>
      <c r="C9" s="28"/>
    </row>
    <row r="10" spans="1:10" ht="20.25" customHeight="1">
      <c r="A10" s="106" t="s">
        <v>18</v>
      </c>
      <c r="B10" s="122"/>
      <c r="C10" s="106"/>
    </row>
    <row r="11" spans="1:10" ht="48" customHeight="1">
      <c r="A11" s="111" t="s">
        <v>21</v>
      </c>
      <c r="B11" s="112"/>
      <c r="C11" s="113"/>
    </row>
    <row r="12" spans="1:10" ht="16.5" thickBot="1">
      <c r="B12" s="28"/>
      <c r="C12" s="28"/>
    </row>
    <row r="13" spans="1:10">
      <c r="A13" s="99" t="s">
        <v>0</v>
      </c>
      <c r="B13" s="30"/>
      <c r="C13" s="118" t="s">
        <v>70</v>
      </c>
      <c r="D13" s="2">
        <v>2000</v>
      </c>
      <c r="E13" s="2">
        <v>3000</v>
      </c>
      <c r="F13" s="2">
        <v>5000</v>
      </c>
      <c r="G13" s="2">
        <v>8000</v>
      </c>
      <c r="H13" s="3" t="s">
        <v>7</v>
      </c>
    </row>
    <row r="14" spans="1:10">
      <c r="A14" s="99"/>
      <c r="B14" s="29"/>
      <c r="C14" s="119"/>
      <c r="D14" s="4" t="e">
        <f>SUM(#REF!)</f>
        <v>#REF!</v>
      </c>
      <c r="E14" s="4" t="e">
        <f>SUM(#REF!)</f>
        <v>#REF!</v>
      </c>
      <c r="F14" s="4" t="e">
        <f>SUM(#REF!)</f>
        <v>#REF!</v>
      </c>
      <c r="G14" s="4" t="e">
        <f>SUM(#REF!)</f>
        <v>#REF!</v>
      </c>
      <c r="H14" s="5" t="e">
        <f t="shared" ref="H14" si="0">SUM(D14:G14)</f>
        <v>#REF!</v>
      </c>
    </row>
    <row r="15" spans="1:10" s="18" customFormat="1">
      <c r="A15" s="15" t="s">
        <v>47</v>
      </c>
      <c r="B15" s="54">
        <v>1</v>
      </c>
      <c r="C15" s="50" t="s">
        <v>175</v>
      </c>
      <c r="D15" s="16">
        <v>68138</v>
      </c>
      <c r="E15" s="16">
        <v>480820</v>
      </c>
      <c r="F15" s="16"/>
      <c r="G15" s="16"/>
      <c r="H15" s="17">
        <f t="shared" ref="H15:H21" si="1">SUM(D15:G15)</f>
        <v>548958</v>
      </c>
      <c r="I15" s="23"/>
      <c r="J15" s="23"/>
    </row>
    <row r="16" spans="1:10" s="18" customFormat="1">
      <c r="A16" s="15" t="s">
        <v>47</v>
      </c>
      <c r="B16" s="54">
        <v>2</v>
      </c>
      <c r="C16" s="50" t="s">
        <v>26</v>
      </c>
      <c r="D16" s="16">
        <v>55638</v>
      </c>
      <c r="E16" s="16">
        <v>499550</v>
      </c>
      <c r="F16" s="16"/>
      <c r="G16" s="16"/>
      <c r="H16" s="17">
        <f t="shared" si="1"/>
        <v>555188</v>
      </c>
      <c r="I16" s="23"/>
      <c r="J16" s="23"/>
    </row>
    <row r="17" spans="1:10" s="18" customFormat="1">
      <c r="A17" s="15" t="s">
        <v>47</v>
      </c>
      <c r="B17" s="54">
        <v>3</v>
      </c>
      <c r="C17" s="50" t="s">
        <v>176</v>
      </c>
      <c r="D17" s="16">
        <v>52715</v>
      </c>
      <c r="E17" s="16">
        <v>24000</v>
      </c>
      <c r="F17" s="16"/>
      <c r="G17" s="16"/>
      <c r="H17" s="17">
        <f t="shared" si="1"/>
        <v>76715</v>
      </c>
      <c r="I17" s="23"/>
      <c r="J17" s="23"/>
    </row>
    <row r="18" spans="1:10" s="18" customFormat="1" ht="26.25">
      <c r="A18" s="15" t="s">
        <v>47</v>
      </c>
      <c r="B18" s="54">
        <v>4</v>
      </c>
      <c r="C18" s="50" t="s">
        <v>177</v>
      </c>
      <c r="D18" s="16">
        <v>2586093.5</v>
      </c>
      <c r="E18" s="16">
        <v>853320</v>
      </c>
      <c r="F18" s="16">
        <v>400000</v>
      </c>
      <c r="G18" s="16"/>
      <c r="H18" s="17">
        <f t="shared" si="1"/>
        <v>3839413.5</v>
      </c>
    </row>
    <row r="19" spans="1:10" s="18" customFormat="1" ht="26.25">
      <c r="A19" s="15" t="s">
        <v>47</v>
      </c>
      <c r="B19" s="54">
        <v>5</v>
      </c>
      <c r="C19" s="50" t="s">
        <v>178</v>
      </c>
      <c r="D19" s="16">
        <v>651911</v>
      </c>
      <c r="E19" s="16">
        <v>201400</v>
      </c>
      <c r="F19" s="16"/>
      <c r="G19" s="16"/>
      <c r="H19" s="17">
        <f t="shared" si="1"/>
        <v>853311</v>
      </c>
    </row>
    <row r="20" spans="1:10" s="18" customFormat="1">
      <c r="A20" s="15" t="s">
        <v>47</v>
      </c>
      <c r="B20" s="54">
        <v>6</v>
      </c>
      <c r="C20" s="50" t="s">
        <v>179</v>
      </c>
      <c r="D20" s="16">
        <v>97600</v>
      </c>
      <c r="E20" s="16">
        <v>612540</v>
      </c>
      <c r="F20" s="16"/>
      <c r="G20" s="16"/>
      <c r="H20" s="17">
        <f t="shared" si="1"/>
        <v>710140</v>
      </c>
    </row>
    <row r="21" spans="1:10" s="18" customFormat="1">
      <c r="A21" s="15" t="s">
        <v>47</v>
      </c>
      <c r="B21" s="54">
        <v>7</v>
      </c>
      <c r="C21" s="50" t="s">
        <v>180</v>
      </c>
      <c r="D21" s="16">
        <v>45590</v>
      </c>
      <c r="E21" s="16">
        <v>9581800</v>
      </c>
      <c r="F21" s="16"/>
      <c r="G21" s="16"/>
      <c r="H21" s="17">
        <f t="shared" si="1"/>
        <v>9627390</v>
      </c>
    </row>
    <row r="22" spans="1:10" s="18" customFormat="1">
      <c r="A22" s="65"/>
      <c r="B22" s="66"/>
      <c r="C22" s="67"/>
      <c r="D22" s="68"/>
      <c r="E22" s="68"/>
      <c r="F22" s="68"/>
      <c r="G22" s="68"/>
      <c r="H22" s="68"/>
    </row>
  </sheetData>
  <mergeCells count="9">
    <mergeCell ref="A2:H2"/>
    <mergeCell ref="A3:H3"/>
    <mergeCell ref="A5:C5"/>
    <mergeCell ref="A7:C7"/>
    <mergeCell ref="A10:C10"/>
    <mergeCell ref="A8:C8"/>
    <mergeCell ref="A11:C11"/>
    <mergeCell ref="A13:A14"/>
    <mergeCell ref="C13:C14"/>
  </mergeCells>
  <printOptions horizontalCentered="1"/>
  <pageMargins left="0.51181102362204722" right="0.51181102362204722" top="0.55118110236220474" bottom="0.74803149606299213" header="0.31496062992125984" footer="0.31496062992125984"/>
  <pageSetup scale="88" orientation="portrait" r:id="rId1"/>
  <legacyDrawing r:id="rId2"/>
  <oleObjects>
    <oleObject progId="CorelDRAW.Graphic.10" shapeId="12289" r:id="rId3"/>
    <oleObject progId="PBrush" shapeId="12290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2"/>
  <sheetViews>
    <sheetView workbookViewId="0">
      <selection activeCell="A11" sqref="A11:A12"/>
    </sheetView>
  </sheetViews>
  <sheetFormatPr baseColWidth="10" defaultRowHeight="15"/>
  <cols>
    <col min="1" max="1" width="12.42578125" style="12" customWidth="1"/>
    <col min="2" max="2" width="3.5703125" style="12" customWidth="1"/>
    <col min="3" max="3" width="90.85546875" customWidth="1"/>
    <col min="4" max="6" width="12.7109375" hidden="1" customWidth="1"/>
    <col min="7" max="7" width="11.7109375" hidden="1" customWidth="1"/>
    <col min="8" max="8" width="13.7109375" hidden="1" customWidth="1"/>
    <col min="9" max="9" width="10.140625" bestFit="1" customWidth="1"/>
    <col min="10" max="10" width="7.28515625" bestFit="1" customWidth="1"/>
    <col min="11" max="11" width="4.85546875" bestFit="1" customWidth="1"/>
    <col min="12" max="12" width="5.28515625" bestFit="1" customWidth="1"/>
    <col min="13" max="13" width="5.140625" bestFit="1" customWidth="1"/>
    <col min="14" max="14" width="5.42578125" bestFit="1" customWidth="1"/>
    <col min="15" max="15" width="4.7109375" bestFit="1" customWidth="1"/>
    <col min="16" max="16" width="5.42578125" bestFit="1" customWidth="1"/>
    <col min="17" max="17" width="4.5703125" bestFit="1" customWidth="1"/>
    <col min="18" max="18" width="5.42578125" bestFit="1" customWidth="1"/>
    <col min="19" max="19" width="4" bestFit="1" customWidth="1"/>
    <col min="20" max="20" width="5" bestFit="1" customWidth="1"/>
    <col min="21" max="21" width="5.5703125" bestFit="1" customWidth="1"/>
    <col min="22" max="22" width="5.42578125" bestFit="1" customWidth="1"/>
    <col min="23" max="23" width="4.5703125" bestFit="1" customWidth="1"/>
    <col min="24" max="24" width="5.140625" bestFit="1" customWidth="1"/>
    <col min="25" max="25" width="4.28515625" bestFit="1" customWidth="1"/>
    <col min="26" max="26" width="6.85546875" customWidth="1"/>
  </cols>
  <sheetData>
    <row r="2" spans="1:26">
      <c r="A2" s="93"/>
      <c r="B2" s="93"/>
      <c r="C2" s="93"/>
      <c r="D2" s="93"/>
      <c r="E2" s="93"/>
      <c r="F2" s="93"/>
      <c r="G2" s="93"/>
      <c r="H2" s="93"/>
    </row>
    <row r="3" spans="1:26">
      <c r="A3" s="93"/>
      <c r="B3" s="93"/>
      <c r="C3" s="93"/>
      <c r="D3" s="93"/>
      <c r="E3" s="93"/>
      <c r="F3" s="93"/>
      <c r="G3" s="93"/>
      <c r="H3" s="93"/>
    </row>
    <row r="4" spans="1:26">
      <c r="B4" s="26"/>
      <c r="C4" s="27"/>
    </row>
    <row r="5" spans="1:26" ht="18">
      <c r="A5" s="95" t="s">
        <v>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.75">
      <c r="B6" s="28"/>
      <c r="C6" s="28"/>
    </row>
    <row r="7" spans="1:26" ht="21.75" customHeight="1">
      <c r="A7" s="106" t="s">
        <v>17</v>
      </c>
      <c r="B7" s="106"/>
      <c r="C7" s="106"/>
    </row>
    <row r="8" spans="1:26" ht="30" customHeight="1">
      <c r="A8" s="107" t="s">
        <v>11</v>
      </c>
      <c r="B8" s="108"/>
      <c r="C8" s="109"/>
    </row>
    <row r="9" spans="1:26" ht="15.75">
      <c r="B9" s="28"/>
      <c r="C9" s="28"/>
    </row>
    <row r="11" spans="1:26" ht="31.5" customHeight="1">
      <c r="A11" s="99" t="s">
        <v>0</v>
      </c>
      <c r="B11" s="30"/>
      <c r="C11" s="118" t="s">
        <v>58</v>
      </c>
      <c r="I11" s="99" t="s">
        <v>83</v>
      </c>
      <c r="J11" s="120" t="s">
        <v>89</v>
      </c>
      <c r="K11" s="114" t="s">
        <v>247</v>
      </c>
      <c r="L11" s="114"/>
      <c r="M11" s="114"/>
      <c r="N11" s="114"/>
      <c r="O11" s="114" t="s">
        <v>86</v>
      </c>
      <c r="P11" s="114"/>
      <c r="Q11" s="114"/>
      <c r="R11" s="114"/>
      <c r="S11" s="114" t="s">
        <v>87</v>
      </c>
      <c r="T11" s="114"/>
      <c r="U11" s="114"/>
      <c r="V11" s="114"/>
      <c r="W11" s="114" t="s">
        <v>88</v>
      </c>
      <c r="X11" s="114"/>
      <c r="Y11" s="114"/>
      <c r="Z11" s="114"/>
    </row>
    <row r="12" spans="1:26" ht="15" customHeight="1">
      <c r="A12" s="99"/>
      <c r="B12" s="29"/>
      <c r="C12" s="119"/>
      <c r="I12" s="99"/>
      <c r="J12" s="121"/>
      <c r="K12" s="83" t="s">
        <v>71</v>
      </c>
      <c r="L12" s="83" t="s">
        <v>72</v>
      </c>
      <c r="M12" s="83" t="s">
        <v>73</v>
      </c>
      <c r="N12" s="83" t="s">
        <v>85</v>
      </c>
      <c r="O12" s="83" t="s">
        <v>74</v>
      </c>
      <c r="P12" s="83" t="s">
        <v>75</v>
      </c>
      <c r="Q12" s="83" t="s">
        <v>76</v>
      </c>
      <c r="R12" s="83" t="s">
        <v>85</v>
      </c>
      <c r="S12" s="83" t="s">
        <v>77</v>
      </c>
      <c r="T12" s="83" t="s">
        <v>78</v>
      </c>
      <c r="U12" s="83" t="s">
        <v>79</v>
      </c>
      <c r="V12" s="83" t="s">
        <v>85</v>
      </c>
      <c r="W12" s="83" t="s">
        <v>80</v>
      </c>
      <c r="X12" s="83" t="s">
        <v>81</v>
      </c>
      <c r="Y12" s="83" t="s">
        <v>82</v>
      </c>
      <c r="Z12" s="83" t="s">
        <v>85</v>
      </c>
    </row>
    <row r="13" spans="1:26">
      <c r="A13" s="15" t="s">
        <v>47</v>
      </c>
      <c r="B13" s="75">
        <v>1.1000000000000001</v>
      </c>
      <c r="C13" s="50" t="s">
        <v>181</v>
      </c>
      <c r="I13" s="70" t="s">
        <v>131</v>
      </c>
      <c r="J13" s="79">
        <f t="shared" ref="J13:J20" si="0">+N13+R13+V13+Z13</f>
        <v>4</v>
      </c>
      <c r="K13" s="70"/>
      <c r="L13" s="70"/>
      <c r="M13" s="70"/>
      <c r="N13" s="79">
        <f t="shared" ref="N13:N20" si="1">+K13+L13+M13</f>
        <v>0</v>
      </c>
      <c r="O13" s="70">
        <v>1</v>
      </c>
      <c r="P13" s="70">
        <v>1</v>
      </c>
      <c r="Q13" s="70"/>
      <c r="R13" s="79">
        <f t="shared" ref="R13:R20" si="2">+O13+P13+Q13</f>
        <v>2</v>
      </c>
      <c r="S13" s="70"/>
      <c r="T13" s="70"/>
      <c r="U13" s="70"/>
      <c r="V13" s="79">
        <f t="shared" ref="V13:V20" si="3">+S13+T13+U13</f>
        <v>0</v>
      </c>
      <c r="W13" s="70"/>
      <c r="X13" s="70">
        <v>1</v>
      </c>
      <c r="Y13" s="70">
        <v>1</v>
      </c>
      <c r="Z13" s="79">
        <f t="shared" ref="Z13:Z20" si="4">+W13+X13+Y13</f>
        <v>2</v>
      </c>
    </row>
    <row r="14" spans="1:26">
      <c r="A14" s="15" t="s">
        <v>47</v>
      </c>
      <c r="B14" s="75">
        <v>2.1</v>
      </c>
      <c r="C14" s="50" t="s">
        <v>182</v>
      </c>
      <c r="I14" s="70" t="s">
        <v>131</v>
      </c>
      <c r="J14" s="79">
        <f t="shared" si="0"/>
        <v>1</v>
      </c>
      <c r="K14" s="70"/>
      <c r="L14" s="70"/>
      <c r="M14" s="70"/>
      <c r="N14" s="79">
        <f t="shared" si="1"/>
        <v>0</v>
      </c>
      <c r="O14" s="70"/>
      <c r="P14" s="70"/>
      <c r="Q14" s="70"/>
      <c r="R14" s="79">
        <f t="shared" si="2"/>
        <v>0</v>
      </c>
      <c r="S14" s="70"/>
      <c r="T14" s="70"/>
      <c r="U14" s="70"/>
      <c r="V14" s="79">
        <f t="shared" si="3"/>
        <v>0</v>
      </c>
      <c r="W14" s="70"/>
      <c r="X14" s="70">
        <v>1</v>
      </c>
      <c r="Y14" s="70"/>
      <c r="Z14" s="79">
        <f t="shared" si="4"/>
        <v>1</v>
      </c>
    </row>
    <row r="15" spans="1:26">
      <c r="A15" s="15" t="s">
        <v>47</v>
      </c>
      <c r="B15" s="75">
        <v>3.1</v>
      </c>
      <c r="C15" s="50" t="s">
        <v>183</v>
      </c>
      <c r="I15" s="70" t="s">
        <v>131</v>
      </c>
      <c r="J15" s="79">
        <f t="shared" si="0"/>
        <v>1</v>
      </c>
      <c r="K15" s="70"/>
      <c r="L15" s="70"/>
      <c r="M15" s="70"/>
      <c r="N15" s="79">
        <f t="shared" si="1"/>
        <v>0</v>
      </c>
      <c r="O15" s="70"/>
      <c r="P15" s="70"/>
      <c r="Q15" s="70"/>
      <c r="R15" s="79">
        <f t="shared" si="2"/>
        <v>0</v>
      </c>
      <c r="S15" s="70"/>
      <c r="T15" s="70"/>
      <c r="U15" s="70"/>
      <c r="V15" s="79">
        <f t="shared" si="3"/>
        <v>0</v>
      </c>
      <c r="W15" s="70"/>
      <c r="X15" s="70">
        <v>1</v>
      </c>
      <c r="Y15" s="70"/>
      <c r="Z15" s="79">
        <f t="shared" si="4"/>
        <v>1</v>
      </c>
    </row>
    <row r="16" spans="1:26" ht="26.25">
      <c r="A16" s="15" t="s">
        <v>47</v>
      </c>
      <c r="B16" s="75">
        <v>4.0999999999999996</v>
      </c>
      <c r="C16" s="50" t="s">
        <v>184</v>
      </c>
      <c r="I16" s="70" t="s">
        <v>162</v>
      </c>
      <c r="J16" s="79">
        <f t="shared" si="0"/>
        <v>8</v>
      </c>
      <c r="K16" s="70"/>
      <c r="L16" s="70">
        <v>1</v>
      </c>
      <c r="M16" s="70"/>
      <c r="N16" s="79">
        <f t="shared" si="1"/>
        <v>1</v>
      </c>
      <c r="O16" s="70">
        <v>1</v>
      </c>
      <c r="P16" s="70"/>
      <c r="Q16" s="70">
        <v>2</v>
      </c>
      <c r="R16" s="79">
        <f t="shared" si="2"/>
        <v>3</v>
      </c>
      <c r="S16" s="70">
        <v>1</v>
      </c>
      <c r="T16" s="70"/>
      <c r="U16" s="70">
        <v>1</v>
      </c>
      <c r="V16" s="79">
        <f t="shared" si="3"/>
        <v>2</v>
      </c>
      <c r="W16" s="70">
        <v>1</v>
      </c>
      <c r="X16" s="70"/>
      <c r="Y16" s="70">
        <v>1</v>
      </c>
      <c r="Z16" s="79">
        <f t="shared" si="4"/>
        <v>2</v>
      </c>
    </row>
    <row r="17" spans="1:26">
      <c r="A17" s="15" t="s">
        <v>47</v>
      </c>
      <c r="B17" s="75">
        <v>5.0999999999999996</v>
      </c>
      <c r="C17" s="50" t="s">
        <v>185</v>
      </c>
      <c r="I17" s="70" t="s">
        <v>162</v>
      </c>
      <c r="J17" s="79">
        <f t="shared" si="0"/>
        <v>4</v>
      </c>
      <c r="K17" s="70"/>
      <c r="L17" s="70"/>
      <c r="M17" s="70"/>
      <c r="N17" s="79">
        <f t="shared" si="1"/>
        <v>0</v>
      </c>
      <c r="O17" s="70">
        <v>1</v>
      </c>
      <c r="P17" s="70">
        <v>2</v>
      </c>
      <c r="Q17" s="70"/>
      <c r="R17" s="79">
        <f t="shared" si="2"/>
        <v>3</v>
      </c>
      <c r="S17" s="70">
        <v>1</v>
      </c>
      <c r="T17" s="70"/>
      <c r="U17" s="70"/>
      <c r="V17" s="79">
        <f t="shared" si="3"/>
        <v>1</v>
      </c>
      <c r="W17" s="70"/>
      <c r="X17" s="70"/>
      <c r="Y17" s="70"/>
      <c r="Z17" s="79">
        <f t="shared" si="4"/>
        <v>0</v>
      </c>
    </row>
    <row r="18" spans="1:26" ht="26.25">
      <c r="A18" s="15" t="s">
        <v>47</v>
      </c>
      <c r="B18" s="75">
        <v>6.1</v>
      </c>
      <c r="C18" s="50" t="s">
        <v>186</v>
      </c>
      <c r="I18" s="70" t="s">
        <v>131</v>
      </c>
      <c r="J18" s="79">
        <f t="shared" si="0"/>
        <v>2</v>
      </c>
      <c r="K18" s="70"/>
      <c r="L18" s="70"/>
      <c r="M18" s="70">
        <v>1</v>
      </c>
      <c r="N18" s="79">
        <f t="shared" si="1"/>
        <v>1</v>
      </c>
      <c r="O18" s="70"/>
      <c r="P18" s="70"/>
      <c r="Q18" s="70"/>
      <c r="R18" s="79">
        <f t="shared" si="2"/>
        <v>0</v>
      </c>
      <c r="S18" s="70"/>
      <c r="T18" s="70"/>
      <c r="U18" s="70">
        <v>1</v>
      </c>
      <c r="V18" s="79">
        <f t="shared" si="3"/>
        <v>1</v>
      </c>
      <c r="W18" s="70"/>
      <c r="X18" s="70"/>
      <c r="Y18" s="70"/>
      <c r="Z18" s="79">
        <f t="shared" si="4"/>
        <v>0</v>
      </c>
    </row>
    <row r="19" spans="1:26">
      <c r="A19" s="15" t="s">
        <v>47</v>
      </c>
      <c r="B19" s="75">
        <v>7.1</v>
      </c>
      <c r="C19" s="50" t="s">
        <v>187</v>
      </c>
      <c r="I19" s="70" t="s">
        <v>188</v>
      </c>
      <c r="J19" s="79">
        <f t="shared" si="0"/>
        <v>2</v>
      </c>
      <c r="K19" s="70">
        <v>1</v>
      </c>
      <c r="L19" s="70"/>
      <c r="M19" s="70"/>
      <c r="N19" s="79">
        <f t="shared" si="1"/>
        <v>1</v>
      </c>
      <c r="O19" s="70"/>
      <c r="P19" s="70"/>
      <c r="Q19" s="70"/>
      <c r="R19" s="79">
        <f t="shared" si="2"/>
        <v>0</v>
      </c>
      <c r="S19" s="70"/>
      <c r="T19" s="70">
        <v>1</v>
      </c>
      <c r="U19" s="70"/>
      <c r="V19" s="79">
        <f t="shared" si="3"/>
        <v>1</v>
      </c>
      <c r="W19" s="70"/>
      <c r="X19" s="70"/>
      <c r="Y19" s="70"/>
      <c r="Z19" s="79">
        <f t="shared" si="4"/>
        <v>0</v>
      </c>
    </row>
    <row r="20" spans="1:26">
      <c r="A20" s="13"/>
      <c r="B20" s="73">
        <v>7.2</v>
      </c>
      <c r="C20" s="51" t="s">
        <v>189</v>
      </c>
      <c r="I20" s="70" t="s">
        <v>110</v>
      </c>
      <c r="J20" s="79">
        <f t="shared" si="0"/>
        <v>4</v>
      </c>
      <c r="K20" s="70">
        <v>1</v>
      </c>
      <c r="L20" s="70"/>
      <c r="M20" s="70"/>
      <c r="N20" s="79">
        <f t="shared" si="1"/>
        <v>1</v>
      </c>
      <c r="O20" s="70"/>
      <c r="P20" s="70"/>
      <c r="Q20" s="70">
        <v>1</v>
      </c>
      <c r="R20" s="79">
        <f t="shared" si="2"/>
        <v>1</v>
      </c>
      <c r="S20" s="70"/>
      <c r="T20" s="70"/>
      <c r="U20" s="70">
        <v>1</v>
      </c>
      <c r="V20" s="79">
        <f t="shared" si="3"/>
        <v>1</v>
      </c>
      <c r="W20" s="70"/>
      <c r="X20" s="70"/>
      <c r="Y20" s="70">
        <v>1</v>
      </c>
      <c r="Z20" s="79">
        <f t="shared" si="4"/>
        <v>1</v>
      </c>
    </row>
    <row r="21" spans="1:26" ht="6" customHeight="1"/>
    <row r="22" spans="1:26">
      <c r="A22" s="115" t="s">
        <v>7</v>
      </c>
      <c r="B22" s="116"/>
      <c r="C22" s="117"/>
      <c r="D22" s="24"/>
      <c r="E22" s="24"/>
      <c r="F22" s="24"/>
      <c r="G22" s="24"/>
      <c r="H22" s="24"/>
      <c r="I22" s="24"/>
      <c r="J22" s="24">
        <f>+N22+R22+V22+Z22</f>
        <v>26</v>
      </c>
      <c r="K22" s="24">
        <f>SUM(K13:K20)</f>
        <v>2</v>
      </c>
      <c r="L22" s="24">
        <f>SUM(L13:L20)</f>
        <v>1</v>
      </c>
      <c r="M22" s="24">
        <f>SUM(M13:M20)</f>
        <v>1</v>
      </c>
      <c r="N22" s="24">
        <f>+K22+L22+M22</f>
        <v>4</v>
      </c>
      <c r="O22" s="24">
        <f>SUM(O13:O20)</f>
        <v>3</v>
      </c>
      <c r="P22" s="24">
        <f>SUM(P13:P20)</f>
        <v>3</v>
      </c>
      <c r="Q22" s="24">
        <f>SUM(Q13:Q20)</f>
        <v>3</v>
      </c>
      <c r="R22" s="24">
        <f>+O22+P22+Q22</f>
        <v>9</v>
      </c>
      <c r="S22" s="24">
        <f>SUM(S13:S20)</f>
        <v>2</v>
      </c>
      <c r="T22" s="24">
        <f>SUM(T13:T20)</f>
        <v>1</v>
      </c>
      <c r="U22" s="24">
        <f>SUM(U13:U20)</f>
        <v>3</v>
      </c>
      <c r="V22" s="24">
        <f>+S22+T22+U22</f>
        <v>6</v>
      </c>
      <c r="W22" s="24">
        <f>SUM(W13:W20)</f>
        <v>1</v>
      </c>
      <c r="X22" s="24">
        <f>SUM(X13:X20)</f>
        <v>3</v>
      </c>
      <c r="Y22" s="24">
        <f>SUM(Y13:Y20)</f>
        <v>3</v>
      </c>
      <c r="Z22" s="24">
        <f>+W22+X22+Y22</f>
        <v>7</v>
      </c>
    </row>
  </sheetData>
  <mergeCells count="14">
    <mergeCell ref="A2:H2"/>
    <mergeCell ref="A3:H3"/>
    <mergeCell ref="A22:C22"/>
    <mergeCell ref="A7:C7"/>
    <mergeCell ref="A8:C8"/>
    <mergeCell ref="A11:A12"/>
    <mergeCell ref="C11:C12"/>
    <mergeCell ref="A5:Z5"/>
    <mergeCell ref="K11:N11"/>
    <mergeCell ref="O11:R11"/>
    <mergeCell ref="S11:V11"/>
    <mergeCell ref="W11:Z11"/>
    <mergeCell ref="I11:I12"/>
    <mergeCell ref="J11:J12"/>
  </mergeCells>
  <printOptions horizontalCentered="1"/>
  <pageMargins left="0.70866141732283472" right="0.52" top="0.55000000000000004" bottom="0.74803149606299213" header="0.31496062992125984" footer="0.31496062992125984"/>
  <pageSetup scale="60" orientation="landscape" r:id="rId1"/>
  <legacyDrawing r:id="rId2"/>
  <oleObjects>
    <oleObject progId="CorelDRAW.Graphic.10" shapeId="33793" r:id="rId3"/>
    <oleObject progId="PBrush" shapeId="3379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6"/>
  <sheetViews>
    <sheetView workbookViewId="0">
      <selection sqref="A1:H16"/>
    </sheetView>
  </sheetViews>
  <sheetFormatPr baseColWidth="10" defaultRowHeight="15"/>
  <cols>
    <col min="1" max="1" width="12.42578125" style="12" customWidth="1"/>
    <col min="2" max="2" width="3.5703125" style="12" customWidth="1"/>
    <col min="3" max="3" width="90.85546875" customWidth="1"/>
    <col min="4" max="6" width="12.7109375" hidden="1" customWidth="1"/>
    <col min="7" max="7" width="11.7109375" hidden="1" customWidth="1"/>
    <col min="8" max="8" width="13.7109375" hidden="1" customWidth="1"/>
    <col min="9" max="9" width="10.140625" bestFit="1" customWidth="1"/>
    <col min="10" max="10" width="10.140625" customWidth="1"/>
    <col min="11" max="11" width="4.85546875" bestFit="1" customWidth="1"/>
    <col min="12" max="12" width="5.28515625" bestFit="1" customWidth="1"/>
    <col min="13" max="13" width="5.140625" bestFit="1" customWidth="1"/>
    <col min="14" max="14" width="5.42578125" bestFit="1" customWidth="1"/>
    <col min="15" max="15" width="4.7109375" bestFit="1" customWidth="1"/>
    <col min="16" max="16" width="5.42578125" bestFit="1" customWidth="1"/>
    <col min="17" max="17" width="4.5703125" bestFit="1" customWidth="1"/>
    <col min="18" max="18" width="5.42578125" bestFit="1" customWidth="1"/>
    <col min="19" max="19" width="4" bestFit="1" customWidth="1"/>
    <col min="20" max="20" width="5" bestFit="1" customWidth="1"/>
    <col min="21" max="21" width="5.5703125" bestFit="1" customWidth="1"/>
    <col min="22" max="22" width="5.42578125" bestFit="1" customWidth="1"/>
    <col min="23" max="23" width="4.5703125" bestFit="1" customWidth="1"/>
    <col min="24" max="24" width="5.140625" bestFit="1" customWidth="1"/>
    <col min="25" max="25" width="4.28515625" bestFit="1" customWidth="1"/>
    <col min="26" max="26" width="5.42578125" bestFit="1" customWidth="1"/>
  </cols>
  <sheetData>
    <row r="2" spans="1:10">
      <c r="A2" s="93"/>
      <c r="B2" s="93"/>
      <c r="C2" s="93"/>
      <c r="D2" s="93"/>
      <c r="E2" s="93"/>
      <c r="F2" s="93"/>
      <c r="G2" s="93"/>
      <c r="H2" s="93"/>
    </row>
    <row r="3" spans="1:10">
      <c r="A3" s="93"/>
      <c r="B3" s="93"/>
      <c r="C3" s="93"/>
      <c r="D3" s="93"/>
      <c r="E3" s="93"/>
      <c r="F3" s="93"/>
      <c r="G3" s="93"/>
      <c r="H3" s="93"/>
    </row>
    <row r="4" spans="1:10">
      <c r="B4" s="26"/>
      <c r="C4" s="27"/>
    </row>
    <row r="5" spans="1:10" ht="18">
      <c r="A5" s="95" t="s">
        <v>16</v>
      </c>
      <c r="B5" s="95"/>
      <c r="C5" s="95"/>
    </row>
    <row r="6" spans="1:10" ht="15.75">
      <c r="B6" s="28"/>
      <c r="C6" s="28"/>
    </row>
    <row r="7" spans="1:10" ht="21.75" customHeight="1">
      <c r="A7" s="106" t="s">
        <v>17</v>
      </c>
      <c r="B7" s="106"/>
      <c r="C7" s="106"/>
    </row>
    <row r="8" spans="1:10" ht="30" customHeight="1">
      <c r="A8" s="107" t="s">
        <v>69</v>
      </c>
      <c r="B8" s="108"/>
      <c r="C8" s="109"/>
    </row>
    <row r="9" spans="1:10" ht="15.75">
      <c r="B9" s="28"/>
      <c r="C9" s="28"/>
    </row>
    <row r="10" spans="1:10" ht="20.25" customHeight="1">
      <c r="A10" s="106" t="s">
        <v>18</v>
      </c>
      <c r="B10" s="122"/>
      <c r="C10" s="106"/>
    </row>
    <row r="11" spans="1:10" ht="44.25" customHeight="1">
      <c r="A11" s="111" t="s">
        <v>60</v>
      </c>
      <c r="B11" s="112"/>
      <c r="C11" s="113"/>
    </row>
    <row r="12" spans="1:10" ht="16.5" thickBot="1">
      <c r="B12" s="28"/>
      <c r="C12" s="28"/>
    </row>
    <row r="13" spans="1:10" ht="15" customHeight="1">
      <c r="A13" s="99" t="s">
        <v>0</v>
      </c>
      <c r="B13" s="30"/>
      <c r="C13" s="118" t="s">
        <v>150</v>
      </c>
      <c r="D13" s="2">
        <v>2000</v>
      </c>
      <c r="E13" s="2">
        <v>3000</v>
      </c>
      <c r="F13" s="2">
        <v>5000</v>
      </c>
      <c r="G13" s="2">
        <v>8000</v>
      </c>
      <c r="H13" s="3" t="s">
        <v>7</v>
      </c>
    </row>
    <row r="14" spans="1:10" ht="15" customHeight="1">
      <c r="A14" s="99"/>
      <c r="B14" s="29"/>
      <c r="C14" s="119"/>
      <c r="D14" s="4" t="e">
        <f>SUM(#REF!)</f>
        <v>#REF!</v>
      </c>
      <c r="E14" s="4" t="e">
        <f>SUM(#REF!)</f>
        <v>#REF!</v>
      </c>
      <c r="F14" s="4" t="e">
        <f>SUM(#REF!)</f>
        <v>#REF!</v>
      </c>
      <c r="G14" s="4" t="e">
        <f>SUM(#REF!)</f>
        <v>#REF!</v>
      </c>
      <c r="H14" s="5" t="e">
        <f t="shared" ref="H14" si="0">SUM(D14:G14)</f>
        <v>#REF!</v>
      </c>
    </row>
    <row r="15" spans="1:10" s="18" customFormat="1">
      <c r="A15" s="15" t="s">
        <v>47</v>
      </c>
      <c r="B15" s="31">
        <v>1</v>
      </c>
      <c r="C15" s="32" t="s">
        <v>190</v>
      </c>
      <c r="D15" s="16">
        <v>48800</v>
      </c>
      <c r="E15" s="16">
        <v>370320</v>
      </c>
      <c r="F15" s="16"/>
      <c r="G15" s="16"/>
      <c r="H15" s="17">
        <f>SUM(D15:G15)</f>
        <v>419120</v>
      </c>
      <c r="I15" s="23"/>
      <c r="J15" s="23"/>
    </row>
    <row r="16" spans="1:10" s="18" customFormat="1" ht="25.5">
      <c r="A16" s="15" t="s">
        <v>47</v>
      </c>
      <c r="B16" s="31">
        <v>2</v>
      </c>
      <c r="C16" s="32" t="s">
        <v>191</v>
      </c>
      <c r="D16" s="16">
        <v>2777000</v>
      </c>
      <c r="E16" s="16">
        <v>5900100</v>
      </c>
      <c r="F16" s="16"/>
      <c r="G16" s="16"/>
      <c r="H16" s="17">
        <f>SUM(D16:G16)</f>
        <v>8677100</v>
      </c>
      <c r="I16" s="23"/>
      <c r="J16" s="23"/>
    </row>
  </sheetData>
  <mergeCells count="9">
    <mergeCell ref="A13:A14"/>
    <mergeCell ref="C13:C14"/>
    <mergeCell ref="A2:H2"/>
    <mergeCell ref="A3:H3"/>
    <mergeCell ref="A7:C7"/>
    <mergeCell ref="A10:C10"/>
    <mergeCell ref="A5:C5"/>
    <mergeCell ref="A8:C8"/>
    <mergeCell ref="A11:C11"/>
  </mergeCells>
  <printOptions horizontalCentered="1"/>
  <pageMargins left="0.43307086614173229" right="0.39370078740157483" top="0.39370078740157483" bottom="0.74803149606299213" header="0.31496062992125984" footer="0.31496062992125984"/>
  <pageSetup scale="91" orientation="portrait" r:id="rId1"/>
  <legacyDrawing r:id="rId2"/>
  <oleObjects>
    <oleObject progId="CorelDRAW.Graphic.10" shapeId="13313" r:id="rId3"/>
    <oleObject progId="PBrush" shapeId="1331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6"/>
  <sheetViews>
    <sheetView workbookViewId="0">
      <selection activeCell="A11" sqref="A11:A12"/>
    </sheetView>
  </sheetViews>
  <sheetFormatPr baseColWidth="10" defaultRowHeight="15"/>
  <cols>
    <col min="1" max="1" width="12.42578125" style="12" customWidth="1"/>
    <col min="2" max="2" width="3.5703125" style="12" customWidth="1"/>
    <col min="3" max="3" width="90.85546875" customWidth="1"/>
    <col min="4" max="6" width="12.7109375" hidden="1" customWidth="1"/>
    <col min="7" max="7" width="11.7109375" hidden="1" customWidth="1"/>
    <col min="8" max="8" width="13.7109375" hidden="1" customWidth="1"/>
    <col min="9" max="9" width="10.140625" bestFit="1" customWidth="1"/>
    <col min="10" max="10" width="10.140625" customWidth="1"/>
    <col min="11" max="11" width="4.85546875" bestFit="1" customWidth="1"/>
    <col min="12" max="12" width="5.28515625" bestFit="1" customWidth="1"/>
    <col min="13" max="13" width="5.140625" bestFit="1" customWidth="1"/>
    <col min="14" max="14" width="5.42578125" bestFit="1" customWidth="1"/>
    <col min="15" max="15" width="4.7109375" bestFit="1" customWidth="1"/>
    <col min="16" max="16" width="5.42578125" bestFit="1" customWidth="1"/>
    <col min="17" max="17" width="4.5703125" bestFit="1" customWidth="1"/>
    <col min="18" max="18" width="5.42578125" bestFit="1" customWidth="1"/>
    <col min="19" max="19" width="4" bestFit="1" customWidth="1"/>
    <col min="20" max="20" width="5" bestFit="1" customWidth="1"/>
    <col min="21" max="21" width="5.5703125" bestFit="1" customWidth="1"/>
    <col min="22" max="22" width="5.42578125" bestFit="1" customWidth="1"/>
    <col min="23" max="23" width="4.5703125" bestFit="1" customWidth="1"/>
    <col min="24" max="24" width="5.140625" bestFit="1" customWidth="1"/>
    <col min="25" max="25" width="4.28515625" bestFit="1" customWidth="1"/>
    <col min="26" max="26" width="5.42578125" bestFit="1" customWidth="1"/>
  </cols>
  <sheetData>
    <row r="2" spans="1:26">
      <c r="A2" s="93"/>
      <c r="B2" s="93"/>
      <c r="C2" s="93"/>
      <c r="D2" s="93"/>
      <c r="E2" s="93"/>
      <c r="F2" s="93"/>
      <c r="G2" s="93"/>
      <c r="H2" s="93"/>
    </row>
    <row r="3" spans="1:26">
      <c r="A3" s="93"/>
      <c r="B3" s="93"/>
      <c r="C3" s="93"/>
      <c r="D3" s="93"/>
      <c r="E3" s="93"/>
      <c r="F3" s="93"/>
      <c r="G3" s="93"/>
      <c r="H3" s="93"/>
    </row>
    <row r="4" spans="1:26">
      <c r="B4" s="26"/>
      <c r="C4" s="27"/>
    </row>
    <row r="5" spans="1:26" ht="18">
      <c r="A5" s="95" t="s">
        <v>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.75">
      <c r="B6" s="28"/>
      <c r="C6" s="28"/>
    </row>
    <row r="7" spans="1:26" ht="21.75" customHeight="1">
      <c r="A7" s="106" t="s">
        <v>17</v>
      </c>
      <c r="B7" s="106"/>
      <c r="C7" s="106"/>
    </row>
    <row r="8" spans="1:26" ht="30" customHeight="1">
      <c r="A8" s="107" t="s">
        <v>69</v>
      </c>
      <c r="B8" s="108"/>
      <c r="C8" s="109"/>
    </row>
    <row r="9" spans="1:26" ht="15.75">
      <c r="B9" s="28"/>
      <c r="C9" s="28"/>
    </row>
    <row r="11" spans="1:26" ht="31.5" customHeight="1">
      <c r="A11" s="99" t="s">
        <v>0</v>
      </c>
      <c r="B11" s="30"/>
      <c r="C11" s="118" t="s">
        <v>58</v>
      </c>
      <c r="I11" s="99" t="s">
        <v>83</v>
      </c>
      <c r="J11" s="120" t="s">
        <v>89</v>
      </c>
      <c r="K11" s="114" t="s">
        <v>247</v>
      </c>
      <c r="L11" s="114"/>
      <c r="M11" s="114"/>
      <c r="N11" s="114"/>
      <c r="O11" s="114" t="s">
        <v>86</v>
      </c>
      <c r="P11" s="114"/>
      <c r="Q11" s="114"/>
      <c r="R11" s="114"/>
      <c r="S11" s="114" t="s">
        <v>87</v>
      </c>
      <c r="T11" s="114"/>
      <c r="U11" s="114"/>
      <c r="V11" s="114"/>
      <c r="W11" s="114" t="s">
        <v>88</v>
      </c>
      <c r="X11" s="114"/>
      <c r="Y11" s="114"/>
      <c r="Z11" s="114"/>
    </row>
    <row r="12" spans="1:26" ht="15" customHeight="1">
      <c r="A12" s="99"/>
      <c r="B12" s="29"/>
      <c r="C12" s="119"/>
      <c r="I12" s="99"/>
      <c r="J12" s="121"/>
      <c r="K12" s="83" t="s">
        <v>71</v>
      </c>
      <c r="L12" s="83" t="s">
        <v>72</v>
      </c>
      <c r="M12" s="83" t="s">
        <v>73</v>
      </c>
      <c r="N12" s="83" t="s">
        <v>85</v>
      </c>
      <c r="O12" s="83" t="s">
        <v>74</v>
      </c>
      <c r="P12" s="83" t="s">
        <v>75</v>
      </c>
      <c r="Q12" s="83" t="s">
        <v>76</v>
      </c>
      <c r="R12" s="83" t="s">
        <v>85</v>
      </c>
      <c r="S12" s="83" t="s">
        <v>77</v>
      </c>
      <c r="T12" s="83" t="s">
        <v>78</v>
      </c>
      <c r="U12" s="83" t="s">
        <v>79</v>
      </c>
      <c r="V12" s="83" t="s">
        <v>85</v>
      </c>
      <c r="W12" s="83" t="s">
        <v>80</v>
      </c>
      <c r="X12" s="83" t="s">
        <v>81</v>
      </c>
      <c r="Y12" s="83" t="s">
        <v>82</v>
      </c>
      <c r="Z12" s="83" t="s">
        <v>85</v>
      </c>
    </row>
    <row r="13" spans="1:26">
      <c r="A13" s="15" t="s">
        <v>47</v>
      </c>
      <c r="B13" s="73">
        <v>1.1000000000000001</v>
      </c>
      <c r="C13" s="32" t="s">
        <v>251</v>
      </c>
      <c r="I13" s="70" t="s">
        <v>92</v>
      </c>
      <c r="J13" s="79">
        <f>+N13+R13+V13+Z13</f>
        <v>10</v>
      </c>
      <c r="K13" s="70">
        <v>2</v>
      </c>
      <c r="L13" s="70">
        <v>1</v>
      </c>
      <c r="M13" s="70">
        <v>1</v>
      </c>
      <c r="N13" s="79">
        <f>+K13+L13+M13</f>
        <v>4</v>
      </c>
      <c r="O13" s="70"/>
      <c r="P13" s="70">
        <v>1</v>
      </c>
      <c r="Q13" s="70"/>
      <c r="R13" s="79">
        <f>+O13+P13+Q13</f>
        <v>1</v>
      </c>
      <c r="S13" s="70"/>
      <c r="T13" s="70">
        <v>1</v>
      </c>
      <c r="U13" s="70">
        <v>1</v>
      </c>
      <c r="V13" s="79">
        <f>+S13+T13+U13</f>
        <v>2</v>
      </c>
      <c r="W13" s="70">
        <v>2</v>
      </c>
      <c r="X13" s="70">
        <v>1</v>
      </c>
      <c r="Y13" s="70"/>
      <c r="Z13" s="79">
        <f>+W13+X13+Y13</f>
        <v>3</v>
      </c>
    </row>
    <row r="14" spans="1:26">
      <c r="A14" s="15" t="s">
        <v>47</v>
      </c>
      <c r="B14" s="73">
        <v>2.1</v>
      </c>
      <c r="C14" s="32" t="s">
        <v>192</v>
      </c>
      <c r="I14" s="70" t="s">
        <v>92</v>
      </c>
      <c r="J14" s="79">
        <f>+N14+R14+V14+Z14</f>
        <v>9</v>
      </c>
      <c r="K14" s="70">
        <v>1</v>
      </c>
      <c r="L14" s="70">
        <v>1</v>
      </c>
      <c r="M14" s="70">
        <v>1</v>
      </c>
      <c r="N14" s="79">
        <f>+K14+L14+M14</f>
        <v>3</v>
      </c>
      <c r="O14" s="70">
        <v>1</v>
      </c>
      <c r="P14" s="70">
        <v>1</v>
      </c>
      <c r="Q14" s="70"/>
      <c r="R14" s="79">
        <f>+O14+P14+Q14</f>
        <v>2</v>
      </c>
      <c r="S14" s="70"/>
      <c r="T14" s="70">
        <v>1</v>
      </c>
      <c r="U14" s="70">
        <v>1</v>
      </c>
      <c r="V14" s="79">
        <f>+S14+T14+U14</f>
        <v>2</v>
      </c>
      <c r="W14" s="70">
        <v>1</v>
      </c>
      <c r="X14" s="70">
        <v>1</v>
      </c>
      <c r="Y14" s="70"/>
      <c r="Z14" s="79">
        <f>+W14+X14+Y14</f>
        <v>2</v>
      </c>
    </row>
    <row r="15" spans="1:26" ht="8.25" customHeight="1"/>
    <row r="16" spans="1:26">
      <c r="A16" s="115" t="s">
        <v>7</v>
      </c>
      <c r="B16" s="116"/>
      <c r="C16" s="117"/>
      <c r="D16" s="24"/>
      <c r="E16" s="24"/>
      <c r="F16" s="24"/>
      <c r="G16" s="24"/>
      <c r="H16" s="24"/>
      <c r="I16" s="24"/>
      <c r="J16" s="24">
        <f>+N16+R16+V16+Z16</f>
        <v>19</v>
      </c>
      <c r="K16" s="24">
        <f>SUM(K13:K14)</f>
        <v>3</v>
      </c>
      <c r="L16" s="24">
        <f>SUM(L13:L14)</f>
        <v>2</v>
      </c>
      <c r="M16" s="24">
        <f>SUM(M13:M14)</f>
        <v>2</v>
      </c>
      <c r="N16" s="24">
        <f>+K16+L16+M16</f>
        <v>7</v>
      </c>
      <c r="O16" s="24">
        <f>SUM(O13:O14)</f>
        <v>1</v>
      </c>
      <c r="P16" s="24">
        <f>SUM(P13:P14)</f>
        <v>2</v>
      </c>
      <c r="Q16" s="24">
        <f>SUM(Q13:Q14)</f>
        <v>0</v>
      </c>
      <c r="R16" s="24">
        <f>+O16+P16+Q16</f>
        <v>3</v>
      </c>
      <c r="S16" s="24">
        <f>SUM(S13:S14)</f>
        <v>0</v>
      </c>
      <c r="T16" s="24">
        <f>SUM(T13:T14)</f>
        <v>2</v>
      </c>
      <c r="U16" s="24">
        <f>SUM(U13:U14)</f>
        <v>2</v>
      </c>
      <c r="V16" s="24">
        <f>+S16+T16+U16</f>
        <v>4</v>
      </c>
      <c r="W16" s="24">
        <f>SUM(W13:W14)</f>
        <v>3</v>
      </c>
      <c r="X16" s="24">
        <f>SUM(X13:X14)</f>
        <v>2</v>
      </c>
      <c r="Y16" s="24">
        <f>SUM(Y13:Y14)</f>
        <v>0</v>
      </c>
      <c r="Z16" s="24">
        <f>+W16+X16+Y16</f>
        <v>5</v>
      </c>
    </row>
  </sheetData>
  <mergeCells count="14">
    <mergeCell ref="A2:H2"/>
    <mergeCell ref="A3:H3"/>
    <mergeCell ref="A5:Z5"/>
    <mergeCell ref="A7:C7"/>
    <mergeCell ref="A8:C8"/>
    <mergeCell ref="A11:A12"/>
    <mergeCell ref="C11:C12"/>
    <mergeCell ref="I11:I12"/>
    <mergeCell ref="J11:J12"/>
    <mergeCell ref="K11:N11"/>
    <mergeCell ref="O11:R11"/>
    <mergeCell ref="S11:V11"/>
    <mergeCell ref="W11:Z11"/>
    <mergeCell ref="A16:C16"/>
  </mergeCells>
  <printOptions horizontalCentered="1"/>
  <pageMargins left="0.43307086614173229" right="0.39370078740157483" top="0.51181102362204722" bottom="0.74803149606299213" header="0.31496062992125984" footer="0.31496062992125984"/>
  <pageSetup scale="62" orientation="landscape" r:id="rId1"/>
  <legacyDrawing r:id="rId2"/>
  <oleObjects>
    <oleObject progId="CorelDRAW.Graphic.10" shapeId="34817" r:id="rId3"/>
    <oleObject progId="PBrush" shapeId="3481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17</vt:i4>
      </vt:variant>
    </vt:vector>
  </HeadingPairs>
  <TitlesOfParts>
    <vt:vector size="37" baseType="lpstr">
      <vt:lpstr>Resumen</vt:lpstr>
      <vt:lpstr>proyecto 1</vt:lpstr>
      <vt:lpstr>proyecto 1 Metas</vt:lpstr>
      <vt:lpstr>proyecto 2</vt:lpstr>
      <vt:lpstr>proyecto 2 Metas</vt:lpstr>
      <vt:lpstr>proyecto  3</vt:lpstr>
      <vt:lpstr>proyecto  3 Metas</vt:lpstr>
      <vt:lpstr>proyecto 4</vt:lpstr>
      <vt:lpstr>proyecto 4 Metas</vt:lpstr>
      <vt:lpstr>proyecto 5</vt:lpstr>
      <vt:lpstr>proyecto 5 Metas</vt:lpstr>
      <vt:lpstr>proyecto 6</vt:lpstr>
      <vt:lpstr>proyecto 6 Metas</vt:lpstr>
      <vt:lpstr>proyecto 7</vt:lpstr>
      <vt:lpstr>proyecto 7 Metas</vt:lpstr>
      <vt:lpstr>proyecto 8</vt:lpstr>
      <vt:lpstr>proyecto 8 Metas</vt:lpstr>
      <vt:lpstr>proyecto 9</vt:lpstr>
      <vt:lpstr>proyecto 9 Metas</vt:lpstr>
      <vt:lpstr>proyecto 10</vt:lpstr>
      <vt:lpstr>'proyecto  3'!Área_de_impresión</vt:lpstr>
      <vt:lpstr>'proyecto  3 Metas'!Área_de_impresión</vt:lpstr>
      <vt:lpstr>'proyecto 1'!Área_de_impresión</vt:lpstr>
      <vt:lpstr>'proyecto 1 Metas'!Área_de_impresión</vt:lpstr>
      <vt:lpstr>'proyecto 10'!Área_de_impresión</vt:lpstr>
      <vt:lpstr>'proyecto 2'!Área_de_impresión</vt:lpstr>
      <vt:lpstr>'proyecto 2 Metas'!Área_de_impresión</vt:lpstr>
      <vt:lpstr>'proyecto 4'!Área_de_impresión</vt:lpstr>
      <vt:lpstr>'proyecto 4 Metas'!Área_de_impresión</vt:lpstr>
      <vt:lpstr>'proyecto 5'!Área_de_impresión</vt:lpstr>
      <vt:lpstr>'proyecto 5 Metas'!Área_de_impresión</vt:lpstr>
      <vt:lpstr>'proyecto 7'!Área_de_impresión</vt:lpstr>
      <vt:lpstr>'proyecto 7 Metas'!Área_de_impresión</vt:lpstr>
      <vt:lpstr>'proyecto 9'!Área_de_impresión</vt:lpstr>
      <vt:lpstr>'proyecto 9 Metas'!Área_de_impresión</vt:lpstr>
      <vt:lpstr>'proyecto 1'!Títulos_a_imprimir</vt:lpstr>
      <vt:lpstr>'proyecto 1 Metas'!Títulos_a_imprimir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CECYTES</cp:lastModifiedBy>
  <cp:lastPrinted>2009-02-13T20:30:19Z</cp:lastPrinted>
  <dcterms:created xsi:type="dcterms:W3CDTF">2008-11-27T22:33:55Z</dcterms:created>
  <dcterms:modified xsi:type="dcterms:W3CDTF">2009-02-18T21:45:43Z</dcterms:modified>
</cp:coreProperties>
</file>