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5610" activeTab="3"/>
  </bookViews>
  <sheets>
    <sheet name="Pr01" sheetId="1" r:id="rId1"/>
    <sheet name="Pr02" sheetId="2" r:id="rId2"/>
    <sheet name="Pr03" sheetId="3" r:id="rId3"/>
    <sheet name="Pr04" sheetId="4" r:id="rId4"/>
    <sheet name="Pr05" sheetId="5" r:id="rId5"/>
    <sheet name="Pr06" sheetId="6" r:id="rId6"/>
    <sheet name="Pr07" sheetId="7" r:id="rId7"/>
    <sheet name="Pr08" sheetId="8" r:id="rId8"/>
    <sheet name="Pr09" sheetId="9" r:id="rId9"/>
    <sheet name="Pr10" sheetId="10" r:id="rId10"/>
    <sheet name="desglose por capitulo" sheetId="11" r:id="rId11"/>
    <sheet name="presupuesto " sheetId="12" r:id="rId12"/>
    <sheet name="subsidio finanzas 2010" sheetId="13" r:id="rId13"/>
    <sheet name="comparativo  2009-2010" sheetId="14" r:id="rId14"/>
    <sheet name="comparativo  matrícula" sheetId="15" r:id="rId15"/>
  </sheets>
  <definedNames>
    <definedName name="_xlnm.Print_Area" localSheetId="10">'desglose por capitulo'!$A$1:$G$31</definedName>
    <definedName name="_xlnm.Print_Area" localSheetId="0">'Pr01'!$A$1:$Z$67</definedName>
    <definedName name="_xlnm.Print_Area" localSheetId="12">'subsidio finanzas 2010'!$A$1:$F$22</definedName>
    <definedName name="_xlnm.Print_Titles" localSheetId="0">'Pr01'!$1:$13</definedName>
    <definedName name="_xlnm.Print_Titles" localSheetId="1">'Pr02'!$1:$13</definedName>
    <definedName name="_xlnm.Print_Titles" localSheetId="2">'Pr03'!$1:$13</definedName>
    <definedName name="_xlnm.Print_Titles" localSheetId="3">'Pr04'!$1:$13</definedName>
    <definedName name="_xlnm.Print_Titles" localSheetId="4">'Pr05'!$1:$13</definedName>
    <definedName name="_xlnm.Print_Titles" localSheetId="5">'Pr06'!$1:$13</definedName>
    <definedName name="_xlnm.Print_Titles" localSheetId="6">'Pr07'!$1:$13</definedName>
    <definedName name="_xlnm.Print_Titles" localSheetId="7">'Pr08'!$1:$13</definedName>
    <definedName name="_xlnm.Print_Titles" localSheetId="8">'Pr09'!$1:$13</definedName>
    <definedName name="_xlnm.Print_Titles" localSheetId="9">'Pr10'!$1:$13</definedName>
  </definedNames>
  <calcPr fullCalcOnLoad="1"/>
</workbook>
</file>

<file path=xl/sharedStrings.xml><?xml version="1.0" encoding="utf-8"?>
<sst xmlns="http://schemas.openxmlformats.org/spreadsheetml/2006/main" count="1170" uniqueCount="390">
  <si>
    <t>INDICADOR DE DESEMPEÑO</t>
  </si>
  <si>
    <t>ABR-JUN</t>
  </si>
  <si>
    <t>JUL-SEP</t>
  </si>
  <si>
    <t>OCT-DIC</t>
  </si>
  <si>
    <t>NOMBRE</t>
  </si>
  <si>
    <t>FORMULA</t>
  </si>
  <si>
    <t>DIMENSIÓN</t>
  </si>
  <si>
    <t>NUM.</t>
  </si>
  <si>
    <t>DEN.</t>
  </si>
  <si>
    <t>META</t>
  </si>
  <si>
    <t>ELEMENTO</t>
  </si>
  <si>
    <t>DE</t>
  </si>
  <si>
    <t>PLANEACIÓN</t>
  </si>
  <si>
    <t>FIN</t>
  </si>
  <si>
    <t>Secretaría de Educación Pública</t>
  </si>
  <si>
    <t>ELEMENTOS DE LA PLANEACIÓN</t>
  </si>
  <si>
    <t>001</t>
  </si>
  <si>
    <t>ENE-MAR</t>
  </si>
  <si>
    <t xml:space="preserve">DESARROLLO INSTITUCIONAL Y GESTION ADMINISTRATIVA  </t>
  </si>
  <si>
    <t>PROPÓSITO</t>
  </si>
  <si>
    <t>COMPONENTES</t>
  </si>
  <si>
    <t>ACTIVIDADES</t>
  </si>
  <si>
    <t>METAS PROGRAMADAS</t>
  </si>
  <si>
    <t>CALENDARIZADAS</t>
  </si>
  <si>
    <t>ANUALES</t>
  </si>
  <si>
    <t>LINEA</t>
  </si>
  <si>
    <t>BASE</t>
  </si>
  <si>
    <t>FRECUENCIA DE</t>
  </si>
  <si>
    <t>MEDICIÓN</t>
  </si>
  <si>
    <t>Nombre del Proyecto</t>
  </si>
  <si>
    <t>PROGRAMA ANUAL 2010</t>
  </si>
  <si>
    <t>No. Proyecto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</si>
  <si>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</si>
  <si>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</si>
  <si>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</si>
  <si>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</si>
  <si>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</si>
  <si>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</si>
  <si>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</si>
  <si>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</si>
  <si>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</si>
  <si>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</si>
  <si>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</si>
  <si>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</si>
  <si>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E26 Sonora</t>
  </si>
  <si>
    <t>002</t>
  </si>
  <si>
    <t>ATENCIÓN A LA DEMANDA, COBERTURA Y CALIDAD</t>
  </si>
  <si>
    <t>003</t>
  </si>
  <si>
    <t>DESARROLLO ACADÉMICO</t>
  </si>
  <si>
    <t>004</t>
  </si>
  <si>
    <t>PERTINENCIA DE PLANES Y PROGRAMAS DE ESTUDIOS</t>
  </si>
  <si>
    <t>005</t>
  </si>
  <si>
    <t>FORTALECIMIENTO EN INFRAESTRUCTURA Y EQUIPAMIENTO</t>
  </si>
  <si>
    <t>006</t>
  </si>
  <si>
    <t>VINCULACIÓN Y GESTIÓN CON LOS SECTORES QUE INTEGRAN LA SOCIEDAD</t>
  </si>
  <si>
    <t>007</t>
  </si>
  <si>
    <t>008</t>
  </si>
  <si>
    <t>PROFESIONALIZACIÓN DEL PERSONAL DE APOYO Y ASISTENCIA A LA EDUCACIÓN</t>
  </si>
  <si>
    <t>009</t>
  </si>
  <si>
    <t>EVALUACIÓN INSTITUCIONAL</t>
  </si>
  <si>
    <t>Nivel de aprovechamiento académico de los estudiantes del medio superior tecnológicos en el estado</t>
  </si>
  <si>
    <t>Calidad</t>
  </si>
  <si>
    <t>Porcentaje de desarrollo institucional y gestión Administrativa aplicada</t>
  </si>
  <si>
    <t>Sistema automatizado para el manejo de información del Colegio, en red, desarrollado y operando</t>
  </si>
  <si>
    <t>Porcentaje de presupuesto ejercido</t>
  </si>
  <si>
    <t>Certificación de ISO 9001:2008</t>
  </si>
  <si>
    <t>Manuales de organización, procedimientos y lineamientos de operación actualizados y operando</t>
  </si>
  <si>
    <t>Tasa de observaciones en auditoría</t>
  </si>
  <si>
    <t>Porcentaje de supervisiones realizadas a plantel</t>
  </si>
  <si>
    <t>Sistema de información del Colegio, automatizado en red, desarrollado y operando</t>
  </si>
  <si>
    <t>(Monto de presupuesto ejercido/ monto de presupuesto otorgado) x 100</t>
  </si>
  <si>
    <t>Certificación obtenida y operando</t>
  </si>
  <si>
    <t>Manuales de organización, procedimientos y lineamientos de operación, actualizados y operando</t>
  </si>
  <si>
    <t>Número de informes de ejercicio de presupuesto generados</t>
  </si>
  <si>
    <t>Número de reuniones de trabajo de gestión institucional realizadas</t>
  </si>
  <si>
    <t>Porcentaje de egresados insertos en el sector productivo de acuerdo a su perfil de egreso en el año n</t>
  </si>
  <si>
    <t>Porcentaje de atención a la demanda de educación media superior</t>
  </si>
  <si>
    <t>Porcentaje de alumnos atendidos en tutorías</t>
  </si>
  <si>
    <t>Porcentaje de alumnos becados</t>
  </si>
  <si>
    <t>Porcentaje de alumnos apoyados por el programa de asesoría académica</t>
  </si>
  <si>
    <t>Nivel de aprovechamiento académico de los estudiantes del nivel medio superior tecnológico en el Estado</t>
  </si>
  <si>
    <t>Nivel de dominio de competencias docentes</t>
  </si>
  <si>
    <t>Porcentaje de materiales educativos adquiridos</t>
  </si>
  <si>
    <t>Porcentaje de docentes promovidos basado en desempeños</t>
  </si>
  <si>
    <t>Planes y programas de estudio revisados</t>
  </si>
  <si>
    <t>Porcentaje de docentes seleccionados acorde al modelo educativo operando</t>
  </si>
  <si>
    <t>Porcentaje de profesores inscritos al proceso de promoción docente</t>
  </si>
  <si>
    <t>Porcentaje de profesores inscritos al proceso de homologación docente</t>
  </si>
  <si>
    <t xml:space="preserve">Porcentaje de cumplimiento en la operatividad de las academias </t>
  </si>
  <si>
    <t>Plantilla de cargas académicas integrada</t>
  </si>
  <si>
    <t>Plantilla de cargas académicas integrada y aplicada</t>
  </si>
  <si>
    <t>Programas de estudios actualizados</t>
  </si>
  <si>
    <t>Planes y programas de estudio evaluados e implementados de acuerdo a la RIEMS</t>
  </si>
  <si>
    <t>(Número de planes y programas de estudios reestructurados / número de planes y programas de estudios en función) x100</t>
  </si>
  <si>
    <t xml:space="preserve">Cobertura de educación media superior </t>
  </si>
  <si>
    <t>Porcentaje de avance del programa de construcción de espacios educativos elaborado</t>
  </si>
  <si>
    <t>Porcentaje de avance del programa de equipamiento elaborado</t>
  </si>
  <si>
    <t>Porcentaje de avance del programa de mantenimiento preventivo  y correctivo  de infraestructura y equipamiento elaborado</t>
  </si>
  <si>
    <t>Porcentaje de avance de obra de construcción de bienes inmuebles</t>
  </si>
  <si>
    <t>Número de gestiones realizadas para la adquisición e instalación de bienes informáticos</t>
  </si>
  <si>
    <t>Número de gestiones realizadas para la adquisición e instalación de software con licencias académicas</t>
  </si>
  <si>
    <t>Porcentaje de planteles que recibieron mantenimiento a inmuebles</t>
  </si>
  <si>
    <t>Porcentaje de planteles que recibieron mantenimiento a muebles</t>
  </si>
  <si>
    <t>Porcentaje de bibliotecas  equipadas</t>
  </si>
  <si>
    <t>Número de gestiones realizadas para la regularización de terrenos</t>
  </si>
  <si>
    <t>Porcentaje de alumnos integrados a actividades extraescolares</t>
  </si>
  <si>
    <t>Porcentaje de alumnos en actividades deportivas</t>
  </si>
  <si>
    <t>Porcentaje de alumnos en actividades culturales y artísticas</t>
  </si>
  <si>
    <t>Porcentaje de alumnos participantes en eventos artísticos y culturales</t>
  </si>
  <si>
    <t>Porcentaje de eventos cívicos realizados</t>
  </si>
  <si>
    <t>Porcentaje de alumnos participantes en eventos deportivos</t>
  </si>
  <si>
    <t>(Número de alumnos participantes en eventos artísticos y culturales / total alumnos) x 100</t>
  </si>
  <si>
    <t>(Número de alumnos participantes en eventos deportivos / total alumnos) x 100</t>
  </si>
  <si>
    <t>Porcentaje de egresados incorporados al sector laborar</t>
  </si>
  <si>
    <t>Porcentaje de egresados del CECyTES incorporados al programa de vinculación implementado</t>
  </si>
  <si>
    <t>Porcentaje de egresados encuestados</t>
  </si>
  <si>
    <t>Tasa de variación en la captación de egresados de secundaria</t>
  </si>
  <si>
    <t>Porcentaje de alumno que participan con empresas estudiantiles</t>
  </si>
  <si>
    <t>Número de convenios con el sector productivo, operando</t>
  </si>
  <si>
    <t>Número de convenios con instituciones de beneficio social, operando</t>
  </si>
  <si>
    <t>Número de convenios establecidos con instituciones educativas nacionales y/o extranjeras, operando</t>
  </si>
  <si>
    <t>(Número de alumnos con empresas estudiantiles / número total de alumnos del Colegio) x 100</t>
  </si>
  <si>
    <t>Número de acciones de promoción para la realización del servicio social</t>
  </si>
  <si>
    <t>Porcentaje de participación en el foro estatal de impulsa</t>
  </si>
  <si>
    <t>Porcentaje de comités de vinculación instalados</t>
  </si>
  <si>
    <t>Número de convenios con instituciones académicas, gubernamentales y del sector productivo firmados</t>
  </si>
  <si>
    <t>(Número de empresas participantes en el foro estatal de impulsa / número de empresas formadas) x 100</t>
  </si>
  <si>
    <t xml:space="preserve">Nivel de dominio de competencias del personal directivo, administrativo y asistencia a la educación </t>
  </si>
  <si>
    <t>Sistema de seguimiento, monitoreo y evaluación automatizado que proporcione la información oportuna para la toma de decisiones y mejora continua del Colegio, operando</t>
  </si>
  <si>
    <t xml:space="preserve">Porcentaje de avance de metas establecidas en al Programa Anual </t>
  </si>
  <si>
    <t>(Total de metas ejecutadas durante el período evaluado/ total de metas programadas durante el período) x 100</t>
  </si>
  <si>
    <t>Número de evaluaciones realizadas</t>
  </si>
  <si>
    <t>Unitarias</t>
  </si>
  <si>
    <t>Anual</t>
  </si>
  <si>
    <t>Oportunidad</t>
  </si>
  <si>
    <t>Constante</t>
  </si>
  <si>
    <t>Cantidad</t>
  </si>
  <si>
    <t>Especiales</t>
  </si>
  <si>
    <t>Número de evaluaciones departamentales aplicados para 16972 alumno</t>
  </si>
  <si>
    <t>Número de evaluaciones departamentales aplicados para 16972 alumnos</t>
  </si>
  <si>
    <t>Acumulativas</t>
  </si>
  <si>
    <t xml:space="preserve">Porcentaje de seguimiento a la aplicación de programa de becas </t>
  </si>
  <si>
    <t>Anuales</t>
  </si>
  <si>
    <t>Unitaria</t>
  </si>
  <si>
    <t>Costo</t>
  </si>
  <si>
    <t>Acumulativa</t>
  </si>
  <si>
    <t>Unitario</t>
  </si>
  <si>
    <t>PROMOCIÓN DE ACTIVIDADES CÍVICAS, ARTÍSTICAS Y DEPORTISTAS</t>
  </si>
  <si>
    <t>ANUAL</t>
  </si>
  <si>
    <t>ANNUAL</t>
  </si>
  <si>
    <t>Constantes</t>
  </si>
  <si>
    <t xml:space="preserve">Anual </t>
  </si>
  <si>
    <t>Total</t>
  </si>
  <si>
    <t>Porcentaje de reuniones para revisión y estructuración de syllabus realizadas</t>
  </si>
  <si>
    <t>Acumulativo</t>
  </si>
  <si>
    <t>Porcentaje de avance del programa de capacitación docente</t>
  </si>
  <si>
    <t>Proceso de evaluación del programa de estímulos docentes, realizado</t>
  </si>
  <si>
    <t>(Número de procesos de evaluación realizados / número de procesos de evaluación programados) x 100</t>
  </si>
  <si>
    <t xml:space="preserve">Porcentaje de equipos de cómputo que recibieron servicio preventivo y/o correctivo </t>
  </si>
  <si>
    <t>Porcentaje de equipamiento de laboratorios y talleres</t>
  </si>
  <si>
    <t>Porcentaje de cobertura de espacios educativos de acuerdo al modelo educativo</t>
  </si>
  <si>
    <t>Número de acciones de promoción y difusión atención a la cobertura</t>
  </si>
  <si>
    <t xml:space="preserve">Número de informes estadísticos  de alumnos en actividades artísticas </t>
  </si>
  <si>
    <t xml:space="preserve">Número de informes estadísticos de alumnos en actividades cívicas </t>
  </si>
  <si>
    <t>Número de informes  de alumnos en actividades deportivas</t>
  </si>
  <si>
    <t>(Número de informes de alumnos participantes en actividades artísticas  del Colegio realizados /  número de informes programados)  x 100</t>
  </si>
  <si>
    <t>(Número informes de alumnos participantes en actividades cívicas del Colegio realizados / número de reportes programados)  x 100</t>
  </si>
  <si>
    <t>Número informes de espacios gestionados para la realización de viajes de estudio</t>
  </si>
  <si>
    <t>Número de informes de espacios gestionados para la realización de viajes de estudio</t>
  </si>
  <si>
    <t>Porcentaje de aplicación del programa de valores</t>
  </si>
  <si>
    <t>(Número de informes de seguimiento  de los comités de vinculación elaborados / número informes de comités programados) x 100</t>
  </si>
  <si>
    <t>Número informe de seguimiento de convenios con el sector productivo, operando</t>
  </si>
  <si>
    <t>Número de informes de seguimiento de convenios con el sector productivo, operando</t>
  </si>
  <si>
    <t>Número informes de seguimiento de convenios establecidos con instituciones educativas nacionales y/o extranjeras, operando</t>
  </si>
  <si>
    <t>Número de capacitación a auxiliares administrativos realizados</t>
  </si>
  <si>
    <t>Número de informes del seguimiento a la capacitación y profesionalización del personal</t>
  </si>
  <si>
    <t>(Número informes del personal directivo, administrativo y asistencia a la educación profesionalizado</t>
  </si>
  <si>
    <t>Evaluaciones  en el dominio de competencias  realizadas</t>
  </si>
  <si>
    <t>Porcentaje de personal de docente, evaluado</t>
  </si>
  <si>
    <t xml:space="preserve">Porcentaje de avance de metas establecidas por el área en al Programa Anual </t>
  </si>
  <si>
    <t>Evaluaciones de cumplimiento de metas elaborados</t>
  </si>
  <si>
    <t>(Número de proyectos realizados / número total de proyectos del nuevo Sistema Educativo) x 100</t>
  </si>
  <si>
    <t>(Número de proyectos realizados / número de proyectos programados) x 100</t>
  </si>
  <si>
    <t>(Número de observaciones de auditoría en el año 2010/ número de observaciones de auditoría en el año 2009) x 100</t>
  </si>
  <si>
    <t>(Número de supervisiones realizadas / número de supervisiones programas) x 100</t>
  </si>
  <si>
    <t>(Número de actividades institucionales realizadas/ número de actividades institucionales programadas) x 100</t>
  </si>
  <si>
    <t>(Número de alumnos que se ubican en el nivel excelente en habilidad matemática de la prueba enlace / total de alumnos examinados en el estado) x 100</t>
  </si>
  <si>
    <t>(Número de egresados laborando en el sector productivo de acuerdo a su perfil de egreso / total de egresados en el año n) x 100</t>
  </si>
  <si>
    <t>(Número de alumnos inscritos / número de alumnos proyectados) x 100</t>
  </si>
  <si>
    <t>(Número de egresados certificados/ total de egresados) x 100</t>
  </si>
  <si>
    <t>(Número de alumnos atendidos en tutorías / total de alumnos) x 100</t>
  </si>
  <si>
    <t>(Número de alumnos becados / total de alumnos) x 100</t>
  </si>
  <si>
    <t>(Número de alumnos participantes / total de alumnos) x 100</t>
  </si>
  <si>
    <t>(Número de alumnos apoyados en asesoría académica / total de alumnos) x 100</t>
  </si>
  <si>
    <t>(Número de materiales educativos adquiridos / total de materiales educativos requeridos) x 100</t>
  </si>
  <si>
    <t>(Número de docentes seleccionados acordes al modelo educativo / número de docentes solicitantes) x 100</t>
  </si>
  <si>
    <t>(Número  procesos de revisión de planes y programas de estudios realizados / número procesos de revisión de planes y programas de estudios programados) x100</t>
  </si>
  <si>
    <t>(Número de gestiones institucionales realizadas / total de gestiones programadas) x 100</t>
  </si>
  <si>
    <t>(Avance del programa de mantenimiento preventivo  y correctivo  de infraestructura y equipamiento realizado / avance  del programa de mantenimiento preventivo  y correctivo  de infraestructura y equipamiento elaborado) x 100</t>
  </si>
  <si>
    <t>(Avance del programa de obra operando / total del programa de obra autorizado) x 100</t>
  </si>
  <si>
    <t>(Número de egresados incorporados al sector laborar / número total de egresados) x 100</t>
  </si>
  <si>
    <t>(Número de egresados incorporados a los sectores público, privado y social / total de egresados del CECyTES inscritos en el programa) x 100</t>
  </si>
  <si>
    <t>Número de acciones de promoción para la realizadas / número de acciones programadas</t>
  </si>
  <si>
    <t>(Número de personal de docente evaluado / número total de personal docente del Colegio) x 100</t>
  </si>
  <si>
    <t>PROPUESTA PARA INCORPORARSE AL PROGRAMA GENERAL DE OBRA</t>
  </si>
  <si>
    <t>(Número informes de espacios educativos construidos realizados / total de informes programados de espacios educativos requeridas de acuerdo al modelo educativo) x 100</t>
  </si>
  <si>
    <t>Porcentaje de recursos autorizados para la construcción de espacios educativos a través del programa general de obra</t>
  </si>
  <si>
    <t>(Número de espacios educativos autorizados / número de espacios educativos programados) x 100</t>
  </si>
  <si>
    <t>Aulas didácticas</t>
  </si>
  <si>
    <t>Laboratorios</t>
  </si>
  <si>
    <t>Taller</t>
  </si>
  <si>
    <t xml:space="preserve">Oficinas administrativas </t>
  </si>
  <si>
    <t>Anexos (sala audio visual, bodega, módulo de servicios sanitarios, plaza cívica y cancha deportiva)</t>
  </si>
  <si>
    <t>Número de aulas didácticas autorizadas</t>
  </si>
  <si>
    <t>Número de laboratorios autorizados</t>
  </si>
  <si>
    <t>Número de talleres autorizados</t>
  </si>
  <si>
    <t>Número de oficinas administrativas autorizadas</t>
  </si>
  <si>
    <t>Número de bibliotecas autorizadas</t>
  </si>
  <si>
    <t>Número de anexos autorizados</t>
  </si>
  <si>
    <t>Biblioteca</t>
  </si>
  <si>
    <t>PROYECTO</t>
  </si>
  <si>
    <t>CAPITULO</t>
  </si>
  <si>
    <t>FONDO DE CONTINGENCIA</t>
  </si>
  <si>
    <t>TOTAL</t>
  </si>
  <si>
    <t xml:space="preserve">PROGRAMA GENERAL DE OBRA </t>
  </si>
  <si>
    <t>SUMA</t>
  </si>
  <si>
    <t>PROYECTO DE PRESUPUESTO DE EGRESOS 2010</t>
  </si>
  <si>
    <t>02 Atención a la demanda, cobertura y calidad</t>
  </si>
  <si>
    <t>04 Pertinencia de planes y programas de estudio</t>
  </si>
  <si>
    <t>01 Desarrollo institucional y gestión administrativa</t>
  </si>
  <si>
    <t>03 Desarrollo académico</t>
  </si>
  <si>
    <t>05 Fortalecimiento en infraestructura y equipamiento</t>
  </si>
  <si>
    <t>06 Promoción de actividades cívicas, artísticas y deportivas</t>
  </si>
  <si>
    <t>07 Vinculación y gestión con los sectores que integran la sociedad</t>
  </si>
  <si>
    <t>08 Profesionalización del personal de apoyo y asistencia a la educación</t>
  </si>
  <si>
    <t>09 Evaluación educativa e institucional</t>
  </si>
  <si>
    <t>10 Propuesta para Incorporarse al Programa General de Obra (Rezago en infraestructura y nuevos servicios)</t>
  </si>
  <si>
    <t>PRESUPUESTO DE INGRESOS Y EGRESOS 2010</t>
  </si>
  <si>
    <t>INGRESOS:</t>
  </si>
  <si>
    <t>SUBSIDIO FEDERAL</t>
  </si>
  <si>
    <t>SUBSIDIO ESTATAL</t>
  </si>
  <si>
    <t>INGRESOS PROPIOS</t>
  </si>
  <si>
    <t>EGRESOS:</t>
  </si>
  <si>
    <t>CAPÍTULO 1000</t>
  </si>
  <si>
    <t>CAPÍTULO 2000</t>
  </si>
  <si>
    <t>CAPÍTULO 3000</t>
  </si>
  <si>
    <t>CAPÍTULO 5000</t>
  </si>
  <si>
    <t>Remanente/Déficit</t>
  </si>
  <si>
    <t>PROGRAMA DE INVERSIÓN</t>
  </si>
  <si>
    <t>Anteproyecto Presupuesto de Egresos por capítulo solicitado</t>
  </si>
  <si>
    <t>Egresos</t>
  </si>
  <si>
    <t>Ajustado</t>
  </si>
  <si>
    <t>Diferencia</t>
  </si>
  <si>
    <t>Inc.</t>
  </si>
  <si>
    <t>CAPÍTULO 1000 Servicios personales</t>
  </si>
  <si>
    <t>CAPÍTULO 2000 Materiales y suministros</t>
  </si>
  <si>
    <t>CAPÍTULO 3000 Servicios generales</t>
  </si>
  <si>
    <t>CAPÍTULO 5000 Gastos de inversión</t>
  </si>
  <si>
    <t>Suma</t>
  </si>
  <si>
    <t>Gasto operativo</t>
  </si>
  <si>
    <t>Presupuesto Solicitado</t>
  </si>
  <si>
    <t>Presupuesto Autorizado</t>
  </si>
  <si>
    <t>PRIMERO</t>
  </si>
  <si>
    <t xml:space="preserve">SEGUNDO </t>
  </si>
  <si>
    <t>TERCERO</t>
  </si>
  <si>
    <t xml:space="preserve">CUARTO </t>
  </si>
  <si>
    <t>SERVICIOS PERSONALES</t>
  </si>
  <si>
    <t>MATERIALES Y SUMINISTROS</t>
  </si>
  <si>
    <t>SERVICIOS GENERALES</t>
  </si>
  <si>
    <t>GASTO DE INVERSIÓN</t>
  </si>
  <si>
    <t>GASTO FONDO DE PREVISIÓN</t>
  </si>
  <si>
    <t>TOTAL DE EGRESOS</t>
  </si>
  <si>
    <t>CONCEPTO</t>
  </si>
  <si>
    <t>SUBSIDIO</t>
  </si>
  <si>
    <t>FEDERAL</t>
  </si>
  <si>
    <t>ESTATAL</t>
  </si>
  <si>
    <t>PROYECTO DE PRESUPUESTO DE INGRESOS Y EGRESOS 2010</t>
  </si>
  <si>
    <t>Nivel de aprovechamiento académico de los estudiantes del medio superior tecnológico en el estado</t>
  </si>
  <si>
    <t>Nivel de aprovechamiento académico de los estudiantes del nivel medio superior tecnológico en el estado</t>
  </si>
  <si>
    <t>Porcentaje de egresados certificados en el ciclo escolar n</t>
  </si>
  <si>
    <t>Porcentaje de egresados titulados en el ciclo escolar n de los 22 planteles de bachillerato técnico</t>
  </si>
  <si>
    <t>(Número de egresados titulados de 22 planteles de bachillerato técnico / total de egresados de 22 planteles de bachillerato técnico) x 100</t>
  </si>
  <si>
    <t>(Número de alumnos con competencias que demanda el modelo académico del Colegio / total alumnos evaluados) x 100</t>
  </si>
  <si>
    <t>(Número de docentes promovidos / número de docentes solicitantes) x 100</t>
  </si>
  <si>
    <t>(Número de cursos de capacitación docente realizado / número de cursos programados) x 100</t>
  </si>
  <si>
    <t>(Número de reuniones de academia realizadas / número de reuniones de academias programadas) x 100</t>
  </si>
  <si>
    <t>(Número de reuniones para la revisión y estructuración de  syllabus realizadas / número de reuniones programadas)  x 100</t>
  </si>
  <si>
    <t>(Número de profesores inscritos al proceso de promoción docente / número total de docentes) x 100</t>
  </si>
  <si>
    <t>(Número de profesores inscritos al proceso de homologación docente / número total de docentes) x 100</t>
  </si>
  <si>
    <t>(Número de programas actualizados / total de planes de carreras autorizadas) x 100</t>
  </si>
  <si>
    <t>(Número de espacios educativos construidos / número de espacios educativos autorizados) x 100</t>
  </si>
  <si>
    <t>(Número de espacios educativos equipados / número de espacios educativos equipados autorizados) x 100</t>
  </si>
  <si>
    <t>(Número de planteles que recibieron mantenimiento de bienes inmuebles / número total de planteles) x 100</t>
  </si>
  <si>
    <t>(Número de planteles que recibieron mantenimiento de bienes muebles / número total de planteles) x 100</t>
  </si>
  <si>
    <t>(Número informes de otorgamiento de servicio correctivo y/o preventivo que recibieron los centros de cómputo de los 45 planteles/ número informes programados ) x 100</t>
  </si>
  <si>
    <t>(Número de laboratorios equipados / número total de laboratorios) x 100</t>
  </si>
  <si>
    <t>(Número de bibliotecas equipadas / número total de bibliotecas) x 100</t>
  </si>
  <si>
    <t>(Número de alumnos integrados a alguna actividades cívica, artística y/o deportiva / total de alumnos) x 100</t>
  </si>
  <si>
    <t>(Número de alumnos participantes por deporte / total de encuentros deportivos) x 100</t>
  </si>
  <si>
    <t>(Número de alumnos participantes por actividades culturales y artísticas / total de festivales) x 100</t>
  </si>
  <si>
    <t>(Número de informes de alumnos en actividades deportivas elaborados / número de informes programados)  x 100</t>
  </si>
  <si>
    <t>(Número de eventos realizados / número de eventos programados) x 100</t>
  </si>
  <si>
    <t>(Número de informes de la aplicación al programa de seguimiento de egresados elaborados / número de informes programadas) x 100</t>
  </si>
  <si>
    <t>(Porcentaje de alumnos captados en el ciclo n / porcentaje de alumnos captados en el ciclo n-1) x100</t>
  </si>
  <si>
    <t>(Número informes de la aplicación del programa de valores elaborados / número de informes programados) x 100</t>
  </si>
  <si>
    <t>Número de eventos al personal del Colegio</t>
  </si>
  <si>
    <t>Comparativo Matrícula</t>
  </si>
  <si>
    <t>2008-2009</t>
  </si>
  <si>
    <t>2009-2010</t>
  </si>
  <si>
    <t>I</t>
  </si>
  <si>
    <t>III</t>
  </si>
  <si>
    <t>V</t>
  </si>
  <si>
    <t>A</t>
  </si>
  <si>
    <t>G</t>
  </si>
  <si>
    <t xml:space="preserve">Ciclo Escolar </t>
  </si>
  <si>
    <t>Bachillerato Tecnológico</t>
  </si>
  <si>
    <t xml:space="preserve">Bachillerato General </t>
  </si>
  <si>
    <t>Institucional</t>
  </si>
  <si>
    <t>Crecimiento</t>
  </si>
  <si>
    <t>Porcentaje de cumplimiento de actividades institucionales</t>
  </si>
  <si>
    <t>Porcentaje de cumplimiento de metas programadas en el Programa Anual</t>
  </si>
  <si>
    <t>Porcentaje de procesos judiciales resueltos</t>
  </si>
  <si>
    <t>(Número de metas del Programa Anual realizadas/ número de metas programadas en el Programa Anual) x 100</t>
  </si>
  <si>
    <t>(Número de acciones judiciales y extrajudiciales resueltos / número de acciones judiciales y extrajudiciales en proceso) x 100</t>
  </si>
  <si>
    <t>Porcentaje de cumplimiento del desarrollo de sistemas de información</t>
  </si>
  <si>
    <t>Porcentaje de avance de supervisión</t>
  </si>
  <si>
    <t xml:space="preserve">Porcentaje de avance de supervisión de la aplicación del programa de mantenimiento </t>
  </si>
  <si>
    <t>Porcentaje de cumplimiento de la aplicación del programa de mantenimiento de bienes inmuebles</t>
  </si>
  <si>
    <t>Porcentaje de  contratación de pólizas de protección de activo</t>
  </si>
  <si>
    <t>Porcentaje de atención de los servicios básicos</t>
  </si>
  <si>
    <t>Porcentaje de supervisión del activo fijo</t>
  </si>
  <si>
    <t>Porcentaje de supervisión de atención a los requerimientos de materiales</t>
  </si>
  <si>
    <t>Porcentaje de avance en la documentación de procesos</t>
  </si>
  <si>
    <t>Porcentaje de actualización de manuales de operación</t>
  </si>
  <si>
    <t>Porcentaje de avance en la realización de Juntas Directivas</t>
  </si>
  <si>
    <t>Porcentaje de cumplimiento de informes presentados a la H. Junta Directiva</t>
  </si>
  <si>
    <t>Porcentaje de informes estadísticos generados</t>
  </si>
  <si>
    <t>Porcentaje de cumplimiento de la información financiera</t>
  </si>
  <si>
    <t>Porcentaje de fortalecimiento del  fondo de previsión social</t>
  </si>
  <si>
    <t>Porcentaje  de recuperación de la cartera vencida</t>
  </si>
  <si>
    <t>Porcentaje de auditorias realizadas</t>
  </si>
  <si>
    <t>Porcentaje de cumplimiento de atención a peticiones ciudadanas</t>
  </si>
  <si>
    <t>Porcentaje de participación en reuniones de trabajo</t>
  </si>
  <si>
    <t>Calendario escolar elaborado</t>
  </si>
  <si>
    <t>Porcentaje de supervisiones realizadas</t>
  </si>
  <si>
    <t>Porcentaje de cumplimiento  de los planes de corto plazo</t>
  </si>
  <si>
    <t>Porcentaje de cumplimiento en la supervisión de asuntos jurídicos</t>
  </si>
  <si>
    <t>(Número de sistemas desarrollados/ número de sistemas programados) x 100</t>
  </si>
  <si>
    <t>(Número de supervisiones programadas/ número de supervisiones programadas) x 100</t>
  </si>
  <si>
    <t>(Número de supervisiones realizadas/ número de supervisiones programadas) x 100</t>
  </si>
  <si>
    <t>(Número de pólizas de protección adquiridas/número de pólizas programadas) x 100</t>
  </si>
  <si>
    <t>(Número de servicios atendidos / número de servicios programados) x 100</t>
  </si>
  <si>
    <t>(Número de supervisiones realizadas / número de supervisiones programadas) x 100</t>
  </si>
  <si>
    <t>(Número de procesos documentados/ número de procesos por documentar programados) x 100</t>
  </si>
  <si>
    <t>(Número de manuales actualizados / número de manuales programados) x 100</t>
  </si>
  <si>
    <t>(Número de reuniones de Junta Directiva realizadas / número de reuniones de junta Directiva programadas) x 100</t>
  </si>
  <si>
    <t>(Número de informes presentados a la H. Junta Directiva / número de informes programados) x 100</t>
  </si>
  <si>
    <t>(Número de informes estadísticos procesados / número de informes estadísticos programados) x 100</t>
  </si>
  <si>
    <t>(Número de estados financieros presentados / número de estados financieros programados) x 100</t>
  </si>
  <si>
    <t>(Número de transferencias realizadas / número de transferencias programadas) x 100</t>
  </si>
  <si>
    <t>Número de alumnos  en cartera vencida que pagaron / número de alumnos deudores) x 100</t>
  </si>
  <si>
    <t>(Número de auditorias directas realizadas / número de auditorias directas programadas) x 100</t>
  </si>
  <si>
    <t>Número de informes de seguimiento realizados / número de reportes de  informes de seguimiento programado) x 100</t>
  </si>
  <si>
    <t>(Número de reuniones de trabajo de gestión institucional asistidas / número de reuniones de trabajo programadas) x 100</t>
  </si>
  <si>
    <t>(Número de visitas de supervisión a planteles y unidades administrativas realizadas / número  de visitas de supervisión programadas) x 100</t>
  </si>
  <si>
    <t xml:space="preserve">(Número de documentos elaborados / número de documentos programados) x 100 </t>
  </si>
  <si>
    <t>(Número de informes de supervisión realizados/ número de informes de supervisión programados) x 100</t>
  </si>
  <si>
    <t>Porcentaje de atención a través del programa de orientación educativa</t>
  </si>
  <si>
    <t>(Número de alumnos atendidos con el programa de orientación educativa / número total de alumnos) x 100</t>
  </si>
  <si>
    <t xml:space="preserve">Porcentaje de aplicación de  evaluaciones </t>
  </si>
  <si>
    <t>Porcentaje de participación en eventos nacionales e internacionales.</t>
  </si>
  <si>
    <t>Porcentaje de participación en concursos académicos</t>
  </si>
  <si>
    <t>Solicitud de ampliación a la cobertura, elaborada</t>
  </si>
  <si>
    <t>Porcentaje de cumplimiento de la coordinaciones de zona</t>
  </si>
  <si>
    <t xml:space="preserve">Porcentaje certificados  emitidos </t>
  </si>
  <si>
    <t>Porcentaje de cumplimiento en la aplicación de las normas de control escolar</t>
  </si>
  <si>
    <t>Porcentaje de evaluación al programa de tutorías</t>
  </si>
  <si>
    <t>Porcentaje de evaluación al programa de orientación educativa</t>
  </si>
  <si>
    <t>Porcentaje de títulos en trámite</t>
  </si>
  <si>
    <t>(Número de evaluaciones académicas realizadas / número de evaluaciones académicas programadas) x 100</t>
  </si>
  <si>
    <t>(Número de concursos en los que participo el Colegio / total concursos programados) x 100</t>
  </si>
  <si>
    <t>(Número de egresados certificados / total de egresados) x 100</t>
  </si>
  <si>
    <t>(Número de reportes realizados / número de reportes programados) x 100</t>
  </si>
  <si>
    <t>(Número de planteles en los que se hace promoción de becas/total de planteles) x 100</t>
  </si>
  <si>
    <t>(Número de informes de seguimiento realizado / número de informes de seguimiento programado) x 100</t>
  </si>
  <si>
    <t>(Número de expedientes en trámite para la obtención del titulo de egresados  / número  de expedientes programados) x 100</t>
  </si>
  <si>
    <t>Porcentaje de docentes seleccionados a través del proceso de oposición</t>
  </si>
  <si>
    <t>(Número de docentes seleccionados / número de docentes evaluados) x 100</t>
  </si>
  <si>
    <t>Porcentaje de docentes multiplicadores</t>
  </si>
  <si>
    <t>(Número de docentes multiplicadores/ número de docentes que están participando en la reforma curricular) x 100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</si>
</sst>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  <numFmt numFmtId="170" formatCode="0.000000000000000%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_ ;\-#,##0\ "/>
    <numFmt numFmtId="177" formatCode="[$-80A]dddd\,\ dd&quot; de &quot;mmmm&quot; de &quot;yyyy"/>
    <numFmt numFmtId="178" formatCode="[$-80A]hh:mm:ss\ AM/PM"/>
    <numFmt numFmtId="179" formatCode="#,##0.0"/>
    <numFmt numFmtId="180" formatCode="#,##0.00000000"/>
    <numFmt numFmtId="181" formatCode="_-* #,##0_-;\-* #,##0_-;_-* &quot;-&quot;??_-;_-@_-"/>
    <numFmt numFmtId="182" formatCode="_-* #,##0.000_-;\-* #,##0.000_-;_-* &quot;-&quot;??_-;_-@_-"/>
    <numFmt numFmtId="183" formatCode="0_ ;\-0\ "/>
  </numFmts>
  <fonts count="6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Humanst521 BT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thin"/>
      <bottom style="thin"/>
    </border>
    <border>
      <left style="medium"/>
      <right style="thin">
        <color rgb="FF000000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60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8" fillId="0" borderId="15" xfId="55" applyFont="1" applyBorder="1" applyAlignment="1">
      <alignment horizontal="justify" vertical="top" wrapText="1"/>
      <protection/>
    </xf>
    <xf numFmtId="0" fontId="8" fillId="0" borderId="16" xfId="55" applyFont="1" applyBorder="1" applyAlignment="1">
      <alignment horizontal="justify" vertical="top" wrapText="1"/>
      <protection/>
    </xf>
    <xf numFmtId="0" fontId="8" fillId="0" borderId="12" xfId="55" applyFont="1" applyBorder="1" applyAlignment="1">
      <alignment horizontal="justify" vertical="top" wrapText="1"/>
      <protection/>
    </xf>
    <xf numFmtId="0" fontId="8" fillId="0" borderId="12" xfId="0" applyFont="1" applyBorder="1" applyAlignment="1">
      <alignment horizontal="justify" vertical="top" wrapText="1"/>
    </xf>
    <xf numFmtId="0" fontId="8" fillId="0" borderId="17" xfId="55" applyFont="1" applyBorder="1" applyAlignment="1">
      <alignment horizontal="justify" wrapText="1"/>
      <protection/>
    </xf>
    <xf numFmtId="0" fontId="8" fillId="0" borderId="12" xfId="55" applyFont="1" applyBorder="1" applyAlignment="1">
      <alignment horizontal="justify" wrapText="1"/>
      <protection/>
    </xf>
    <xf numFmtId="0" fontId="8" fillId="0" borderId="18" xfId="55" applyFont="1" applyBorder="1" applyAlignment="1">
      <alignment horizontal="justify" wrapText="1"/>
      <protection/>
    </xf>
    <xf numFmtId="0" fontId="8" fillId="0" borderId="19" xfId="55" applyFont="1" applyBorder="1" applyAlignment="1">
      <alignment horizontal="justify" vertical="center" wrapText="1"/>
      <protection/>
    </xf>
    <xf numFmtId="0" fontId="8" fillId="0" borderId="16" xfId="55" applyFont="1" applyBorder="1" applyAlignment="1">
      <alignment horizontal="justify" vertical="center" wrapText="1"/>
      <protection/>
    </xf>
    <xf numFmtId="0" fontId="8" fillId="0" borderId="17" xfId="55" applyFont="1" applyBorder="1" applyAlignment="1">
      <alignment horizontal="justify" vertical="top" wrapText="1"/>
      <protection/>
    </xf>
    <xf numFmtId="0" fontId="8" fillId="0" borderId="20" xfId="55" applyFont="1" applyBorder="1" applyAlignment="1">
      <alignment horizontal="justify" vertical="top" wrapText="1"/>
      <protection/>
    </xf>
    <xf numFmtId="0" fontId="8" fillId="0" borderId="20" xfId="55" applyFont="1" applyFill="1" applyBorder="1" applyAlignment="1">
      <alignment horizontal="justify" vertical="top" wrapText="1"/>
      <protection/>
    </xf>
    <xf numFmtId="0" fontId="8" fillId="0" borderId="21" xfId="55" applyFont="1" applyBorder="1" applyAlignment="1">
      <alignment horizontal="justify" vertical="top" wrapText="1"/>
      <protection/>
    </xf>
    <xf numFmtId="0" fontId="8" fillId="0" borderId="2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1" xfId="55" applyFont="1" applyBorder="1" applyAlignment="1">
      <alignment horizontal="justify" vertical="top" wrapText="1"/>
      <protection/>
    </xf>
    <xf numFmtId="0" fontId="8" fillId="0" borderId="23" xfId="55" applyFont="1" applyBorder="1" applyAlignment="1">
      <alignment horizontal="justify" vertical="top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33" borderId="27" xfId="0" applyNumberFormat="1" applyFont="1" applyFill="1" applyBorder="1" applyAlignment="1">
      <alignment horizontal="center" vertical="center"/>
    </xf>
    <xf numFmtId="1" fontId="2" fillId="0" borderId="0" xfId="48" applyNumberFormat="1" applyFont="1" applyBorder="1" applyAlignment="1">
      <alignment horizontal="center" vertical="top"/>
    </xf>
    <xf numFmtId="0" fontId="0" fillId="0" borderId="0" xfId="55">
      <alignment/>
      <protection/>
    </xf>
    <xf numFmtId="0" fontId="1" fillId="0" borderId="0" xfId="55" applyFont="1" applyAlignment="1">
      <alignment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vertical="top"/>
      <protection/>
    </xf>
    <xf numFmtId="0" fontId="1" fillId="0" borderId="0" xfId="55" applyFont="1" applyAlignment="1">
      <alignment horizontal="center" vertical="top"/>
      <protection/>
    </xf>
    <xf numFmtId="0" fontId="2" fillId="33" borderId="24" xfId="55" applyFont="1" applyFill="1" applyBorder="1" applyAlignment="1">
      <alignment horizontal="center"/>
      <protection/>
    </xf>
    <xf numFmtId="0" fontId="0" fillId="0" borderId="26" xfId="55" applyBorder="1" applyAlignment="1" quotePrefix="1">
      <alignment horizontal="center" vertical="center"/>
      <protection/>
    </xf>
    <xf numFmtId="0" fontId="2" fillId="33" borderId="25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26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27" xfId="55" applyFont="1" applyFill="1" applyBorder="1" applyAlignment="1">
      <alignment horizontal="center" vertical="center"/>
      <protection/>
    </xf>
    <xf numFmtId="0" fontId="3" fillId="0" borderId="0" xfId="55" applyFont="1">
      <alignment/>
      <protection/>
    </xf>
    <xf numFmtId="0" fontId="8" fillId="0" borderId="28" xfId="55" applyFont="1" applyBorder="1" applyAlignment="1">
      <alignment horizontal="justify" vertical="top" wrapText="1"/>
      <protection/>
    </xf>
    <xf numFmtId="0" fontId="3" fillId="0" borderId="11" xfId="55" applyFont="1" applyBorder="1" applyAlignment="1">
      <alignment horizontal="center" vertical="top"/>
      <protection/>
    </xf>
    <xf numFmtId="0" fontId="3" fillId="0" borderId="11" xfId="55" applyFont="1" applyBorder="1" applyAlignment="1">
      <alignment horizontal="center" vertical="top" wrapText="1"/>
      <protection/>
    </xf>
    <xf numFmtId="0" fontId="3" fillId="0" borderId="12" xfId="55" applyFont="1" applyBorder="1" applyAlignment="1">
      <alignment horizontal="center" vertical="top"/>
      <protection/>
    </xf>
    <xf numFmtId="0" fontId="3" fillId="0" borderId="12" xfId="55" applyFont="1" applyBorder="1" applyAlignment="1">
      <alignment horizontal="center" vertical="top" wrapText="1"/>
      <protection/>
    </xf>
    <xf numFmtId="9" fontId="3" fillId="0" borderId="12" xfId="55" applyNumberFormat="1" applyFont="1" applyBorder="1" applyAlignment="1">
      <alignment horizontal="center" vertical="top"/>
      <protection/>
    </xf>
    <xf numFmtId="0" fontId="3" fillId="0" borderId="14" xfId="55" applyFont="1" applyFill="1" applyBorder="1" applyAlignment="1">
      <alignment horizontal="center" vertical="center"/>
      <protection/>
    </xf>
    <xf numFmtId="9" fontId="3" fillId="0" borderId="11" xfId="55" applyNumberFormat="1" applyFont="1" applyBorder="1" applyAlignment="1">
      <alignment horizontal="center" vertical="top"/>
      <protection/>
    </xf>
    <xf numFmtId="0" fontId="7" fillId="0" borderId="0" xfId="55" applyFont="1" applyAlignment="1">
      <alignment/>
      <protection/>
    </xf>
    <xf numFmtId="0" fontId="2" fillId="33" borderId="10" xfId="55" applyFont="1" applyFill="1" applyBorder="1" applyAlignment="1">
      <alignment horizontal="center"/>
      <protection/>
    </xf>
    <xf numFmtId="0" fontId="0" fillId="0" borderId="14" xfId="55" applyFont="1" applyBorder="1" applyAlignment="1" quotePrefix="1">
      <alignment horizontal="center" vertical="center"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4" xfId="55" applyFont="1" applyFill="1" applyBorder="1" applyAlignment="1">
      <alignment horizontal="center"/>
      <protection/>
    </xf>
    <xf numFmtId="0" fontId="2" fillId="33" borderId="29" xfId="55" applyFont="1" applyFill="1" applyBorder="1" applyAlignment="1">
      <alignment horizontal="center"/>
      <protection/>
    </xf>
    <xf numFmtId="0" fontId="2" fillId="33" borderId="27" xfId="55" applyFont="1" applyFill="1" applyBorder="1" applyAlignment="1">
      <alignment horizontal="center"/>
      <protection/>
    </xf>
    <xf numFmtId="0" fontId="3" fillId="0" borderId="0" xfId="55" applyFont="1" applyBorder="1" applyAlignment="1">
      <alignment horizontal="center" vertical="top"/>
      <protection/>
    </xf>
    <xf numFmtId="9" fontId="3" fillId="0" borderId="0" xfId="55" applyNumberFormat="1" applyFont="1" applyBorder="1" applyAlignment="1">
      <alignment horizontal="center" vertical="top"/>
      <protection/>
    </xf>
    <xf numFmtId="0" fontId="3" fillId="0" borderId="0" xfId="55" applyFont="1" applyBorder="1">
      <alignment/>
      <protection/>
    </xf>
    <xf numFmtId="0" fontId="3" fillId="0" borderId="30" xfId="55" applyFont="1" applyBorder="1" applyAlignment="1">
      <alignment horizontal="center" vertical="top"/>
      <protection/>
    </xf>
    <xf numFmtId="0" fontId="3" fillId="0" borderId="30" xfId="55" applyFont="1" applyBorder="1" applyAlignment="1">
      <alignment horizontal="center" vertical="top" wrapText="1"/>
      <protection/>
    </xf>
    <xf numFmtId="9" fontId="3" fillId="0" borderId="30" xfId="55" applyNumberFormat="1" applyFont="1" applyBorder="1" applyAlignment="1">
      <alignment horizontal="center" vertical="top"/>
      <protection/>
    </xf>
    <xf numFmtId="0" fontId="3" fillId="0" borderId="30" xfId="55" applyNumberFormat="1" applyFont="1" applyBorder="1" applyAlignment="1">
      <alignment horizontal="center" vertical="top"/>
      <protection/>
    </xf>
    <xf numFmtId="0" fontId="2" fillId="0" borderId="30" xfId="50" applyNumberFormat="1" applyFont="1" applyBorder="1" applyAlignment="1">
      <alignment horizontal="center" vertical="top"/>
    </xf>
    <xf numFmtId="0" fontId="3" fillId="0" borderId="31" xfId="55" applyFont="1" applyBorder="1" applyAlignment="1">
      <alignment horizontal="center" vertical="top"/>
      <protection/>
    </xf>
    <xf numFmtId="0" fontId="3" fillId="0" borderId="31" xfId="55" applyFont="1" applyBorder="1" applyAlignment="1">
      <alignment horizontal="center" vertical="top" wrapText="1"/>
      <protection/>
    </xf>
    <xf numFmtId="9" fontId="3" fillId="0" borderId="31" xfId="55" applyNumberFormat="1" applyFont="1" applyBorder="1" applyAlignment="1">
      <alignment horizontal="center" vertical="top"/>
      <protection/>
    </xf>
    <xf numFmtId="0" fontId="3" fillId="0" borderId="31" xfId="55" applyNumberFormat="1" applyFont="1" applyBorder="1" applyAlignment="1">
      <alignment horizontal="center" vertical="top"/>
      <protection/>
    </xf>
    <xf numFmtId="0" fontId="2" fillId="0" borderId="31" xfId="50" applyNumberFormat="1" applyFont="1" applyBorder="1" applyAlignment="1">
      <alignment horizontal="center" vertical="top"/>
    </xf>
    <xf numFmtId="0" fontId="3" fillId="0" borderId="11" xfId="55" applyNumberFormat="1" applyFont="1" applyBorder="1" applyAlignment="1">
      <alignment horizontal="center" vertical="top"/>
      <protection/>
    </xf>
    <xf numFmtId="0" fontId="2" fillId="0" borderId="11" xfId="50" applyNumberFormat="1" applyFont="1" applyBorder="1" applyAlignment="1">
      <alignment horizontal="center" vertical="top"/>
    </xf>
    <xf numFmtId="0" fontId="3" fillId="0" borderId="0" xfId="55" applyFont="1" applyFill="1" applyBorder="1" applyAlignment="1">
      <alignment vertical="center"/>
      <protection/>
    </xf>
    <xf numFmtId="0" fontId="3" fillId="0" borderId="32" xfId="55" applyNumberFormat="1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8" fillId="0" borderId="31" xfId="55" applyFont="1" applyBorder="1" applyAlignment="1">
      <alignment horizontal="justify" vertical="top" wrapText="1"/>
      <protection/>
    </xf>
    <xf numFmtId="0" fontId="3" fillId="0" borderId="12" xfId="55" applyNumberFormat="1" applyFont="1" applyBorder="1" applyAlignment="1">
      <alignment horizontal="center" vertical="top"/>
      <protection/>
    </xf>
    <xf numFmtId="0" fontId="2" fillId="0" borderId="12" xfId="50" applyNumberFormat="1" applyFont="1" applyBorder="1" applyAlignment="1">
      <alignment horizontal="center" vertical="top"/>
    </xf>
    <xf numFmtId="0" fontId="3" fillId="0" borderId="32" xfId="55" applyFont="1" applyFill="1" applyBorder="1" applyAlignment="1">
      <alignment vertical="center"/>
      <protection/>
    </xf>
    <xf numFmtId="0" fontId="1" fillId="33" borderId="33" xfId="55" applyFont="1" applyFill="1" applyBorder="1" applyAlignment="1">
      <alignment/>
      <protection/>
    </xf>
    <xf numFmtId="0" fontId="1" fillId="33" borderId="34" xfId="55" applyFont="1" applyFill="1" applyBorder="1" applyAlignment="1">
      <alignment/>
      <protection/>
    </xf>
    <xf numFmtId="0" fontId="1" fillId="33" borderId="35" xfId="55" applyFont="1" applyFill="1" applyBorder="1" applyAlignment="1">
      <alignment/>
      <protection/>
    </xf>
    <xf numFmtId="0" fontId="2" fillId="33" borderId="36" xfId="55" applyFont="1" applyFill="1" applyBorder="1" applyAlignment="1">
      <alignment/>
      <protection/>
    </xf>
    <xf numFmtId="0" fontId="2" fillId="33" borderId="37" xfId="55" applyFont="1" applyFill="1" applyBorder="1" applyAlignment="1">
      <alignment/>
      <protection/>
    </xf>
    <xf numFmtId="0" fontId="2" fillId="33" borderId="38" xfId="55" applyFont="1" applyFill="1" applyBorder="1" applyAlignment="1">
      <alignment/>
      <protection/>
    </xf>
    <xf numFmtId="43" fontId="3" fillId="0" borderId="0" xfId="50" applyFont="1" applyBorder="1" applyAlignment="1">
      <alignment horizontal="center" vertical="top"/>
    </xf>
    <xf numFmtId="0" fontId="8" fillId="0" borderId="39" xfId="55" applyFont="1" applyBorder="1" applyAlignment="1">
      <alignment horizontal="justify" vertical="top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2" fillId="0" borderId="31" xfId="55" applyNumberFormat="1" applyFont="1" applyBorder="1" applyAlignment="1">
      <alignment horizontal="center" vertical="top"/>
      <protection/>
    </xf>
    <xf numFmtId="0" fontId="2" fillId="0" borderId="40" xfId="50" applyNumberFormat="1" applyFont="1" applyBorder="1" applyAlignment="1">
      <alignment horizontal="center" vertical="top"/>
    </xf>
    <xf numFmtId="0" fontId="2" fillId="0" borderId="12" xfId="55" applyNumberFormat="1" applyFont="1" applyBorder="1" applyAlignment="1">
      <alignment horizontal="center" vertical="top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2" fillId="0" borderId="11" xfId="55" applyNumberFormat="1" applyFont="1" applyBorder="1" applyAlignment="1">
      <alignment horizontal="center" vertical="top"/>
      <protection/>
    </xf>
    <xf numFmtId="0" fontId="3" fillId="0" borderId="31" xfId="58" applyNumberFormat="1" applyFont="1" applyBorder="1" applyAlignment="1">
      <alignment horizontal="center" vertical="top"/>
    </xf>
    <xf numFmtId="0" fontId="3" fillId="0" borderId="12" xfId="58" applyNumberFormat="1" applyFont="1" applyBorder="1" applyAlignment="1">
      <alignment horizontal="center" vertical="top"/>
    </xf>
    <xf numFmtId="0" fontId="3" fillId="0" borderId="11" xfId="58" applyNumberFormat="1" applyFont="1" applyBorder="1" applyAlignment="1">
      <alignment horizontal="center" vertical="top"/>
    </xf>
    <xf numFmtId="0" fontId="3" fillId="0" borderId="0" xfId="55" applyFont="1" applyBorder="1" applyAlignment="1">
      <alignment vertical="top" wrapText="1"/>
      <protection/>
    </xf>
    <xf numFmtId="0" fontId="3" fillId="0" borderId="0" xfId="55" applyFont="1" applyBorder="1" applyAlignment="1">
      <alignment horizontal="center" vertical="top" wrapText="1"/>
      <protection/>
    </xf>
    <xf numFmtId="0" fontId="3" fillId="0" borderId="0" xfId="55" applyNumberFormat="1" applyFont="1" applyBorder="1" applyAlignment="1">
      <alignment horizontal="center" vertical="top"/>
      <protection/>
    </xf>
    <xf numFmtId="0" fontId="2" fillId="0" borderId="0" xfId="55" applyNumberFormat="1" applyFont="1" applyBorder="1" applyAlignment="1">
      <alignment horizontal="center" vertical="top"/>
      <protection/>
    </xf>
    <xf numFmtId="0" fontId="2" fillId="0" borderId="32" xfId="55" applyNumberFormat="1" applyFont="1" applyFill="1" applyBorder="1" applyAlignment="1">
      <alignment vertical="center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0" fontId="7" fillId="0" borderId="30" xfId="55" applyFont="1" applyBorder="1" applyAlignment="1">
      <alignment/>
      <protection/>
    </xf>
    <xf numFmtId="0" fontId="0" fillId="0" borderId="30" xfId="55" applyBorder="1">
      <alignment/>
      <protection/>
    </xf>
    <xf numFmtId="1" fontId="6" fillId="0" borderId="30" xfId="55" applyNumberFormat="1" applyFont="1" applyBorder="1" applyAlignment="1">
      <alignment horizontal="center" vertical="center"/>
      <protection/>
    </xf>
    <xf numFmtId="1" fontId="6" fillId="0" borderId="41" xfId="48" applyNumberFormat="1" applyFont="1" applyBorder="1" applyAlignment="1">
      <alignment horizontal="center" vertical="top"/>
    </xf>
    <xf numFmtId="0" fontId="59" fillId="0" borderId="42" xfId="0" applyFont="1" applyBorder="1" applyAlignment="1">
      <alignment horizontal="justify" vertical="top" wrapText="1"/>
    </xf>
    <xf numFmtId="0" fontId="59" fillId="0" borderId="43" xfId="0" applyFont="1" applyBorder="1" applyAlignment="1">
      <alignment vertical="top" wrapText="1"/>
    </xf>
    <xf numFmtId="0" fontId="8" fillId="0" borderId="44" xfId="55" applyFont="1" applyBorder="1" applyAlignment="1">
      <alignment horizontal="justify" vertical="top" wrapText="1"/>
      <protection/>
    </xf>
    <xf numFmtId="0" fontId="8" fillId="0" borderId="45" xfId="55" applyFont="1" applyBorder="1" applyAlignment="1">
      <alignment horizontal="justify" vertical="top" wrapText="1"/>
      <protection/>
    </xf>
    <xf numFmtId="0" fontId="8" fillId="0" borderId="44" xfId="55" applyFont="1" applyFill="1" applyBorder="1" applyAlignment="1">
      <alignment horizontal="justify" vertical="top" wrapText="1"/>
      <protection/>
    </xf>
    <xf numFmtId="0" fontId="8" fillId="0" borderId="45" xfId="55" applyFont="1" applyFill="1" applyBorder="1" applyAlignment="1">
      <alignment horizontal="justify" vertical="top" wrapText="1"/>
      <protection/>
    </xf>
    <xf numFmtId="0" fontId="8" fillId="0" borderId="44" xfId="0" applyFont="1" applyFill="1" applyBorder="1" applyAlignment="1">
      <alignment horizontal="justify" vertical="top" wrapText="1"/>
    </xf>
    <xf numFmtId="0" fontId="8" fillId="0" borderId="45" xfId="0" applyFont="1" applyFill="1" applyBorder="1" applyAlignment="1">
      <alignment horizontal="justify" vertical="top" wrapText="1"/>
    </xf>
    <xf numFmtId="0" fontId="59" fillId="0" borderId="46" xfId="0" applyFont="1" applyBorder="1" applyAlignment="1">
      <alignment horizontal="justify" vertical="top" wrapText="1"/>
    </xf>
    <xf numFmtId="0" fontId="8" fillId="0" borderId="47" xfId="55" applyFont="1" applyBorder="1" applyAlignment="1">
      <alignment horizontal="justify" vertical="top" wrapText="1"/>
      <protection/>
    </xf>
    <xf numFmtId="0" fontId="0" fillId="0" borderId="26" xfId="0" applyFont="1" applyBorder="1" applyAlignment="1" quotePrefix="1">
      <alignment horizontal="center" vertical="center"/>
    </xf>
    <xf numFmtId="0" fontId="1" fillId="0" borderId="48" xfId="55" applyFont="1" applyBorder="1">
      <alignment/>
      <protection/>
    </xf>
    <xf numFmtId="0" fontId="8" fillId="0" borderId="11" xfId="55" applyFont="1" applyBorder="1" applyAlignment="1">
      <alignment horizontal="justify" vertical="center" wrapText="1"/>
      <protection/>
    </xf>
    <xf numFmtId="0" fontId="8" fillId="0" borderId="3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" fontId="0" fillId="0" borderId="0" xfId="55" applyNumberFormat="1">
      <alignment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8" fillId="0" borderId="50" xfId="55" applyFont="1" applyBorder="1" applyAlignment="1">
      <alignment horizontal="center" vertical="top"/>
      <protection/>
    </xf>
    <xf numFmtId="0" fontId="8" fillId="0" borderId="50" xfId="55" applyFont="1" applyBorder="1" applyAlignment="1">
      <alignment horizontal="center" vertical="top" wrapText="1"/>
      <protection/>
    </xf>
    <xf numFmtId="9" fontId="8" fillId="0" borderId="50" xfId="58" applyFont="1" applyBorder="1" applyAlignment="1">
      <alignment horizontal="center" vertical="top"/>
    </xf>
    <xf numFmtId="2" fontId="8" fillId="0" borderId="50" xfId="55" applyNumberFormat="1" applyFont="1" applyBorder="1" applyAlignment="1">
      <alignment horizontal="center" vertical="top"/>
      <protection/>
    </xf>
    <xf numFmtId="2" fontId="6" fillId="0" borderId="50" xfId="50" applyNumberFormat="1" applyFont="1" applyBorder="1" applyAlignment="1">
      <alignment horizontal="center" vertical="top"/>
    </xf>
    <xf numFmtId="43" fontId="8" fillId="0" borderId="50" xfId="50" applyFont="1" applyBorder="1" applyAlignment="1">
      <alignment horizontal="center" vertical="top"/>
    </xf>
    <xf numFmtId="43" fontId="6" fillId="0" borderId="50" xfId="55" applyNumberFormat="1" applyFont="1" applyBorder="1" applyAlignment="1">
      <alignment horizontal="center" vertical="top"/>
      <protection/>
    </xf>
    <xf numFmtId="43" fontId="8" fillId="0" borderId="50" xfId="55" applyNumberFormat="1" applyFont="1" applyBorder="1" applyAlignment="1">
      <alignment horizontal="center" vertical="top"/>
      <protection/>
    </xf>
    <xf numFmtId="0" fontId="8" fillId="0" borderId="51" xfId="55" applyFont="1" applyBorder="1" applyAlignment="1">
      <alignment horizontal="center" vertical="top"/>
      <protection/>
    </xf>
    <xf numFmtId="43" fontId="6" fillId="0" borderId="52" xfId="50" applyFont="1" applyBorder="1" applyAlignment="1">
      <alignment horizontal="center" vertical="top"/>
    </xf>
    <xf numFmtId="0" fontId="6" fillId="0" borderId="14" xfId="55" applyFont="1" applyFill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top"/>
      <protection/>
    </xf>
    <xf numFmtId="0" fontId="8" fillId="0" borderId="11" xfId="55" applyFont="1" applyBorder="1" applyAlignment="1">
      <alignment horizontal="center" vertical="top" wrapText="1"/>
      <protection/>
    </xf>
    <xf numFmtId="9" fontId="8" fillId="0" borderId="11" xfId="58" applyFont="1" applyBorder="1" applyAlignment="1">
      <alignment horizontal="center" vertical="top"/>
    </xf>
    <xf numFmtId="1" fontId="8" fillId="0" borderId="12" xfId="55" applyNumberFormat="1" applyFont="1" applyBorder="1" applyAlignment="1">
      <alignment horizontal="center" vertical="top"/>
      <protection/>
    </xf>
    <xf numFmtId="1" fontId="6" fillId="0" borderId="12" xfId="55" applyNumberFormat="1" applyFont="1" applyBorder="1" applyAlignment="1">
      <alignment horizontal="center" vertical="top"/>
      <protection/>
    </xf>
    <xf numFmtId="1" fontId="8" fillId="0" borderId="12" xfId="58" applyNumberFormat="1" applyFont="1" applyBorder="1" applyAlignment="1">
      <alignment horizontal="center" vertical="top"/>
    </xf>
    <xf numFmtId="1" fontId="6" fillId="0" borderId="53" xfId="50" applyNumberFormat="1" applyFont="1" applyBorder="1" applyAlignment="1">
      <alignment horizontal="center" vertical="top"/>
    </xf>
    <xf numFmtId="176" fontId="6" fillId="0" borderId="54" xfId="50" applyNumberFormat="1" applyFont="1" applyBorder="1" applyAlignment="1">
      <alignment horizontal="center" vertical="top"/>
    </xf>
    <xf numFmtId="0" fontId="8" fillId="0" borderId="13" xfId="55" applyFont="1" applyFill="1" applyBorder="1" applyAlignment="1">
      <alignment horizontal="center" vertical="center"/>
      <protection/>
    </xf>
    <xf numFmtId="0" fontId="8" fillId="0" borderId="12" xfId="55" applyFont="1" applyBorder="1" applyAlignment="1">
      <alignment horizontal="center" vertical="top"/>
      <protection/>
    </xf>
    <xf numFmtId="0" fontId="8" fillId="0" borderId="12" xfId="55" applyFont="1" applyBorder="1" applyAlignment="1">
      <alignment horizontal="center" vertical="top" wrapText="1"/>
      <protection/>
    </xf>
    <xf numFmtId="9" fontId="8" fillId="0" borderId="12" xfId="58" applyFont="1" applyBorder="1" applyAlignment="1">
      <alignment horizontal="center" vertical="top"/>
    </xf>
    <xf numFmtId="0" fontId="6" fillId="0" borderId="12" xfId="55" applyFont="1" applyBorder="1" applyAlignment="1">
      <alignment horizontal="center" vertical="top"/>
      <protection/>
    </xf>
    <xf numFmtId="43" fontId="6" fillId="0" borderId="12" xfId="55" applyNumberFormat="1" applyFont="1" applyBorder="1" applyAlignment="1">
      <alignment horizontal="center" vertical="top"/>
      <protection/>
    </xf>
    <xf numFmtId="43" fontId="8" fillId="0" borderId="12" xfId="55" applyNumberFormat="1" applyFont="1" applyBorder="1" applyAlignment="1">
      <alignment horizontal="center" vertical="top"/>
      <protection/>
    </xf>
    <xf numFmtId="43" fontId="6" fillId="0" borderId="53" xfId="50" applyFont="1" applyBorder="1" applyAlignment="1">
      <alignment horizontal="center" vertical="top"/>
    </xf>
    <xf numFmtId="43" fontId="6" fillId="0" borderId="54" xfId="50" applyFont="1" applyBorder="1" applyAlignment="1">
      <alignment horizontal="center" vertical="top"/>
    </xf>
    <xf numFmtId="9" fontId="8" fillId="0" borderId="12" xfId="55" applyNumberFormat="1" applyFont="1" applyBorder="1" applyAlignment="1">
      <alignment horizontal="center" vertical="top" wrapText="1"/>
      <protection/>
    </xf>
    <xf numFmtId="9" fontId="8" fillId="0" borderId="12" xfId="55" applyNumberFormat="1" applyFont="1" applyBorder="1" applyAlignment="1">
      <alignment horizontal="center" vertical="top"/>
      <protection/>
    </xf>
    <xf numFmtId="0" fontId="8" fillId="0" borderId="17" xfId="55" applyFont="1" applyFill="1" applyBorder="1" applyAlignment="1">
      <alignment horizontal="center" vertical="top" wrapText="1"/>
      <protection/>
    </xf>
    <xf numFmtId="0" fontId="8" fillId="0" borderId="17" xfId="55" applyFont="1" applyBorder="1" applyAlignment="1">
      <alignment horizontal="center" vertical="top"/>
      <protection/>
    </xf>
    <xf numFmtId="9" fontId="8" fillId="0" borderId="17" xfId="58" applyFont="1" applyBorder="1" applyAlignment="1">
      <alignment horizontal="center" vertical="top"/>
    </xf>
    <xf numFmtId="0" fontId="8" fillId="0" borderId="17" xfId="55" applyFont="1" applyBorder="1" applyAlignment="1">
      <alignment horizontal="center" vertical="top" wrapText="1"/>
      <protection/>
    </xf>
    <xf numFmtId="0" fontId="8" fillId="0" borderId="15" xfId="55" applyFont="1" applyBorder="1" applyAlignment="1">
      <alignment horizontal="center" vertical="top"/>
      <protection/>
    </xf>
    <xf numFmtId="1" fontId="8" fillId="0" borderId="15" xfId="55" applyNumberFormat="1" applyFont="1" applyBorder="1" applyAlignment="1">
      <alignment horizontal="center" vertical="top"/>
      <protection/>
    </xf>
    <xf numFmtId="1" fontId="6" fillId="0" borderId="15" xfId="55" applyNumberFormat="1" applyFont="1" applyBorder="1" applyAlignment="1">
      <alignment horizontal="center" vertical="top"/>
      <protection/>
    </xf>
    <xf numFmtId="1" fontId="8" fillId="0" borderId="15" xfId="58" applyNumberFormat="1" applyFont="1" applyBorder="1" applyAlignment="1">
      <alignment horizontal="center" vertical="top"/>
    </xf>
    <xf numFmtId="1" fontId="6" fillId="0" borderId="55" xfId="50" applyNumberFormat="1" applyFont="1" applyBorder="1" applyAlignment="1">
      <alignment horizontal="center" vertical="top"/>
    </xf>
    <xf numFmtId="176" fontId="6" fillId="0" borderId="56" xfId="50" applyNumberFormat="1" applyFont="1" applyBorder="1" applyAlignment="1">
      <alignment horizontal="center" vertical="top"/>
    </xf>
    <xf numFmtId="0" fontId="8" fillId="0" borderId="57" xfId="55" applyFont="1" applyFill="1" applyBorder="1" applyAlignment="1">
      <alignment horizontal="center" vertical="center"/>
      <protection/>
    </xf>
    <xf numFmtId="0" fontId="8" fillId="0" borderId="16" xfId="55" applyFont="1" applyBorder="1" applyAlignment="1">
      <alignment horizontal="center" vertical="top" wrapText="1"/>
      <protection/>
    </xf>
    <xf numFmtId="0" fontId="8" fillId="0" borderId="16" xfId="55" applyFont="1" applyBorder="1" applyAlignment="1">
      <alignment horizontal="center" vertical="top"/>
      <protection/>
    </xf>
    <xf numFmtId="9" fontId="8" fillId="0" borderId="16" xfId="58" applyFont="1" applyBorder="1" applyAlignment="1">
      <alignment horizontal="center" vertical="top"/>
    </xf>
    <xf numFmtId="0" fontId="8" fillId="0" borderId="12" xfId="55" applyFont="1" applyFill="1" applyBorder="1" applyAlignment="1">
      <alignment horizontal="center" vertical="top"/>
      <protection/>
    </xf>
    <xf numFmtId="1" fontId="8" fillId="0" borderId="11" xfId="55" applyNumberFormat="1" applyFont="1" applyBorder="1" applyAlignment="1">
      <alignment horizontal="center" vertical="top"/>
      <protection/>
    </xf>
    <xf numFmtId="1" fontId="6" fillId="0" borderId="11" xfId="55" applyNumberFormat="1" applyFont="1" applyBorder="1" applyAlignment="1">
      <alignment horizontal="center" vertical="top"/>
      <protection/>
    </xf>
    <xf numFmtId="1" fontId="8" fillId="0" borderId="11" xfId="58" applyNumberFormat="1" applyFont="1" applyBorder="1" applyAlignment="1">
      <alignment horizontal="center" vertical="top"/>
    </xf>
    <xf numFmtId="0" fontId="6" fillId="0" borderId="5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43" fontId="6" fillId="0" borderId="51" xfId="5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9" fontId="8" fillId="0" borderId="11" xfId="0" applyNumberFormat="1" applyFont="1" applyBorder="1" applyAlignment="1">
      <alignment horizontal="center" vertical="top"/>
    </xf>
    <xf numFmtId="1" fontId="8" fillId="0" borderId="12" xfId="0" applyNumberFormat="1" applyFont="1" applyBorder="1" applyAlignment="1">
      <alignment horizontal="center" vertical="top"/>
    </xf>
    <xf numFmtId="1" fontId="6" fillId="0" borderId="12" xfId="57" applyNumberFormat="1" applyFont="1" applyBorder="1" applyAlignment="1">
      <alignment horizontal="center" vertical="top"/>
    </xf>
    <xf numFmtId="1" fontId="8" fillId="0" borderId="12" xfId="57" applyNumberFormat="1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 vertical="top"/>
    </xf>
    <xf numFmtId="1" fontId="6" fillId="0" borderId="53" xfId="48" applyNumberFormat="1" applyFont="1" applyBorder="1" applyAlignment="1">
      <alignment horizontal="center" vertical="top"/>
    </xf>
    <xf numFmtId="1" fontId="6" fillId="0" borderId="27" xfId="48" applyNumberFormat="1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 wrapText="1"/>
    </xf>
    <xf numFmtId="9" fontId="8" fillId="0" borderId="12" xfId="0" applyNumberFormat="1" applyFont="1" applyBorder="1" applyAlignment="1">
      <alignment horizontal="center" vertical="top"/>
    </xf>
    <xf numFmtId="1" fontId="8" fillId="0" borderId="17" xfId="0" applyNumberFormat="1" applyFont="1" applyBorder="1" applyAlignment="1">
      <alignment horizontal="center" vertical="top"/>
    </xf>
    <xf numFmtId="1" fontId="6" fillId="0" borderId="12" xfId="48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1" fontId="6" fillId="0" borderId="54" xfId="48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top"/>
    </xf>
    <xf numFmtId="1" fontId="6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1" fontId="6" fillId="0" borderId="11" xfId="57" applyNumberFormat="1" applyFont="1" applyBorder="1" applyAlignment="1">
      <alignment horizontal="center" vertical="top"/>
    </xf>
    <xf numFmtId="1" fontId="8" fillId="0" borderId="11" xfId="57" applyNumberFormat="1" applyFont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top"/>
    </xf>
    <xf numFmtId="0" fontId="8" fillId="0" borderId="5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1" fontId="6" fillId="0" borderId="50" xfId="57" applyNumberFormat="1" applyFont="1" applyBorder="1" applyAlignment="1">
      <alignment horizontal="center" vertical="top"/>
    </xf>
    <xf numFmtId="1" fontId="8" fillId="0" borderId="50" xfId="57" applyNumberFormat="1" applyFont="1" applyBorder="1" applyAlignment="1">
      <alignment horizontal="center" vertical="top"/>
    </xf>
    <xf numFmtId="1" fontId="8" fillId="0" borderId="51" xfId="57" applyNumberFormat="1" applyFont="1" applyBorder="1" applyAlignment="1">
      <alignment horizontal="center" vertical="top"/>
    </xf>
    <xf numFmtId="1" fontId="6" fillId="0" borderId="52" xfId="57" applyNumberFormat="1" applyFont="1" applyBorder="1" applyAlignment="1">
      <alignment horizontal="center" vertical="top"/>
    </xf>
    <xf numFmtId="1" fontId="6" fillId="0" borderId="41" xfId="57" applyNumberFormat="1" applyFont="1" applyBorder="1" applyAlignment="1">
      <alignment horizontal="center" vertical="top"/>
    </xf>
    <xf numFmtId="1" fontId="6" fillId="0" borderId="59" xfId="55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justify" vertical="top" wrapText="1"/>
    </xf>
    <xf numFmtId="0" fontId="6" fillId="0" borderId="13" xfId="0" applyFont="1" applyFill="1" applyBorder="1" applyAlignment="1">
      <alignment horizontal="center" vertical="center"/>
    </xf>
    <xf numFmtId="1" fontId="8" fillId="0" borderId="12" xfId="48" applyNumberFormat="1" applyFont="1" applyBorder="1" applyAlignment="1">
      <alignment horizontal="center" vertical="top"/>
    </xf>
    <xf numFmtId="1" fontId="8" fillId="0" borderId="36" xfId="0" applyNumberFormat="1" applyFont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/>
    </xf>
    <xf numFmtId="0" fontId="8" fillId="0" borderId="60" xfId="55" applyFont="1" applyBorder="1" applyAlignment="1">
      <alignment horizontal="justify" vertical="center" wrapText="1"/>
      <protection/>
    </xf>
    <xf numFmtId="0" fontId="8" fillId="0" borderId="32" xfId="55" applyFont="1" applyBorder="1" applyAlignment="1">
      <alignment vertical="top" wrapText="1"/>
      <protection/>
    </xf>
    <xf numFmtId="0" fontId="8" fillId="0" borderId="32" xfId="55" applyFont="1" applyBorder="1" applyAlignment="1">
      <alignment horizontal="center" vertical="top"/>
      <protection/>
    </xf>
    <xf numFmtId="0" fontId="8" fillId="0" borderId="32" xfId="55" applyFont="1" applyBorder="1" applyAlignment="1">
      <alignment horizontal="center" vertical="top" wrapText="1"/>
      <protection/>
    </xf>
    <xf numFmtId="9" fontId="8" fillId="0" borderId="32" xfId="55" applyNumberFormat="1" applyFont="1" applyBorder="1" applyAlignment="1">
      <alignment horizontal="center" vertical="top"/>
      <protection/>
    </xf>
    <xf numFmtId="0" fontId="8" fillId="0" borderId="0" xfId="55" applyFont="1" applyBorder="1" applyAlignment="1">
      <alignment horizontal="center" vertical="top"/>
      <protection/>
    </xf>
    <xf numFmtId="9" fontId="8" fillId="0" borderId="0" xfId="55" applyNumberFormat="1" applyFont="1" applyBorder="1" applyAlignment="1">
      <alignment horizontal="center" vertical="top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8" fillId="0" borderId="30" xfId="55" applyFont="1" applyBorder="1" applyAlignment="1">
      <alignment horizontal="center" vertical="top"/>
      <protection/>
    </xf>
    <xf numFmtId="0" fontId="8" fillId="0" borderId="30" xfId="55" applyFont="1" applyBorder="1" applyAlignment="1">
      <alignment horizontal="center" vertical="top" wrapText="1"/>
      <protection/>
    </xf>
    <xf numFmtId="9" fontId="8" fillId="0" borderId="30" xfId="55" applyNumberFormat="1" applyFont="1" applyBorder="1" applyAlignment="1">
      <alignment horizontal="center" vertical="top"/>
      <protection/>
    </xf>
    <xf numFmtId="0" fontId="8" fillId="0" borderId="30" xfId="55" applyNumberFormat="1" applyFont="1" applyBorder="1" applyAlignment="1">
      <alignment horizontal="center" vertical="top"/>
      <protection/>
    </xf>
    <xf numFmtId="0" fontId="6" fillId="0" borderId="30" xfId="50" applyNumberFormat="1" applyFont="1" applyBorder="1" applyAlignment="1">
      <alignment horizontal="center" vertical="top"/>
    </xf>
    <xf numFmtId="0" fontId="8" fillId="0" borderId="30" xfId="50" applyNumberFormat="1" applyFont="1" applyBorder="1" applyAlignment="1">
      <alignment horizontal="center" vertical="top"/>
    </xf>
    <xf numFmtId="0" fontId="6" fillId="0" borderId="30" xfId="55" applyNumberFormat="1" applyFont="1" applyBorder="1" applyAlignment="1">
      <alignment horizontal="center" vertical="top"/>
      <protection/>
    </xf>
    <xf numFmtId="0" fontId="8" fillId="0" borderId="60" xfId="55" applyNumberFormat="1" applyFont="1" applyBorder="1" applyAlignment="1">
      <alignment horizontal="center" vertical="top"/>
      <protection/>
    </xf>
    <xf numFmtId="0" fontId="8" fillId="0" borderId="59" xfId="50" applyNumberFormat="1" applyFont="1" applyBorder="1" applyAlignment="1">
      <alignment horizontal="center" vertical="top"/>
    </xf>
    <xf numFmtId="0" fontId="8" fillId="0" borderId="32" xfId="55" applyNumberFormat="1" applyFont="1" applyBorder="1" applyAlignment="1">
      <alignment horizontal="center" vertical="top"/>
      <protection/>
    </xf>
    <xf numFmtId="0" fontId="6" fillId="0" borderId="32" xfId="55" applyNumberFormat="1" applyFont="1" applyBorder="1" applyAlignment="1">
      <alignment horizontal="center" vertical="top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8" fillId="0" borderId="31" xfId="55" applyFont="1" applyBorder="1" applyAlignment="1">
      <alignment horizontal="center" vertical="top"/>
      <protection/>
    </xf>
    <xf numFmtId="0" fontId="8" fillId="0" borderId="31" xfId="55" applyFont="1" applyBorder="1" applyAlignment="1">
      <alignment horizontal="center" vertical="top" wrapText="1"/>
      <protection/>
    </xf>
    <xf numFmtId="9" fontId="8" fillId="0" borderId="31" xfId="55" applyNumberFormat="1" applyFont="1" applyBorder="1" applyAlignment="1">
      <alignment horizontal="center" vertical="top"/>
      <protection/>
    </xf>
    <xf numFmtId="0" fontId="8" fillId="0" borderId="31" xfId="55" applyNumberFormat="1" applyFont="1" applyBorder="1" applyAlignment="1">
      <alignment horizontal="center" vertical="top"/>
      <protection/>
    </xf>
    <xf numFmtId="0" fontId="6" fillId="0" borderId="31" xfId="50" applyNumberFormat="1" applyFont="1" applyBorder="1" applyAlignment="1">
      <alignment horizontal="center" vertical="top"/>
    </xf>
    <xf numFmtId="0" fontId="6" fillId="0" borderId="31" xfId="55" applyNumberFormat="1" applyFont="1" applyBorder="1" applyAlignment="1">
      <alignment horizontal="center" vertical="top"/>
      <protection/>
    </xf>
    <xf numFmtId="0" fontId="8" fillId="0" borderId="61" xfId="50" applyNumberFormat="1" applyFont="1" applyBorder="1" applyAlignment="1">
      <alignment horizontal="center" vertical="top"/>
    </xf>
    <xf numFmtId="0" fontId="8" fillId="0" borderId="62" xfId="50" applyNumberFormat="1" applyFont="1" applyBorder="1" applyAlignment="1">
      <alignment horizontal="center" vertical="top"/>
    </xf>
    <xf numFmtId="9" fontId="8" fillId="0" borderId="11" xfId="55" applyNumberFormat="1" applyFont="1" applyBorder="1" applyAlignment="1">
      <alignment horizontal="center" vertical="top"/>
      <protection/>
    </xf>
    <xf numFmtId="0" fontId="8" fillId="0" borderId="11" xfId="55" applyNumberFormat="1" applyFont="1" applyBorder="1" applyAlignment="1">
      <alignment horizontal="center" vertical="top"/>
      <protection/>
    </xf>
    <xf numFmtId="0" fontId="6" fillId="0" borderId="11" xfId="50" applyNumberFormat="1" applyFont="1" applyBorder="1" applyAlignment="1">
      <alignment horizontal="center" vertical="top"/>
    </xf>
    <xf numFmtId="0" fontId="6" fillId="0" borderId="11" xfId="55" applyNumberFormat="1" applyFont="1" applyBorder="1" applyAlignment="1">
      <alignment horizontal="center" vertical="top"/>
      <protection/>
    </xf>
    <xf numFmtId="0" fontId="8" fillId="0" borderId="27" xfId="50" applyNumberFormat="1" applyFont="1" applyBorder="1" applyAlignment="1">
      <alignment horizontal="center" vertical="top"/>
    </xf>
    <xf numFmtId="0" fontId="8" fillId="0" borderId="41" xfId="50" applyNumberFormat="1" applyFont="1" applyBorder="1" applyAlignment="1">
      <alignment horizontal="center" vertical="top"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2" xfId="55" applyNumberFormat="1" applyFont="1" applyBorder="1" applyAlignment="1">
      <alignment horizontal="center" vertical="top"/>
      <protection/>
    </xf>
    <xf numFmtId="0" fontId="6" fillId="0" borderId="12" xfId="50" applyNumberFormat="1" applyFont="1" applyBorder="1" applyAlignment="1">
      <alignment horizontal="center" vertical="top"/>
    </xf>
    <xf numFmtId="0" fontId="6" fillId="0" borderId="12" xfId="55" applyNumberFormat="1" applyFont="1" applyBorder="1" applyAlignment="1">
      <alignment horizontal="center" vertical="top"/>
      <protection/>
    </xf>
    <xf numFmtId="0" fontId="8" fillId="0" borderId="53" xfId="50" applyNumberFormat="1" applyFont="1" applyBorder="1" applyAlignment="1">
      <alignment horizontal="center" vertical="top"/>
    </xf>
    <xf numFmtId="0" fontId="8" fillId="0" borderId="54" xfId="50" applyNumberFormat="1" applyFont="1" applyBorder="1" applyAlignment="1">
      <alignment horizontal="center" vertical="top"/>
    </xf>
    <xf numFmtId="0" fontId="8" fillId="0" borderId="32" xfId="55" applyFont="1" applyFill="1" applyBorder="1" applyAlignment="1">
      <alignment vertical="center"/>
      <protection/>
    </xf>
    <xf numFmtId="0" fontId="8" fillId="0" borderId="32" xfId="55" applyNumberFormat="1" applyFont="1" applyFill="1" applyBorder="1" applyAlignment="1">
      <alignment vertical="center"/>
      <protection/>
    </xf>
    <xf numFmtId="0" fontId="8" fillId="0" borderId="31" xfId="50" applyNumberFormat="1" applyFont="1" applyBorder="1" applyAlignment="1">
      <alignment horizontal="center" vertical="top"/>
    </xf>
    <xf numFmtId="0" fontId="6" fillId="0" borderId="61" xfId="50" applyNumberFormat="1" applyFont="1" applyBorder="1" applyAlignment="1">
      <alignment horizontal="center" vertical="top"/>
    </xf>
    <xf numFmtId="0" fontId="8" fillId="0" borderId="12" xfId="50" applyNumberFormat="1" applyFont="1" applyBorder="1" applyAlignment="1">
      <alignment horizontal="center" vertical="top"/>
    </xf>
    <xf numFmtId="0" fontId="6" fillId="0" borderId="53" xfId="50" applyNumberFormat="1" applyFont="1" applyBorder="1" applyAlignment="1">
      <alignment horizontal="center" vertical="top"/>
    </xf>
    <xf numFmtId="0" fontId="8" fillId="0" borderId="11" xfId="50" applyNumberFormat="1" applyFont="1" applyBorder="1" applyAlignment="1">
      <alignment horizontal="center" vertical="top"/>
    </xf>
    <xf numFmtId="0" fontId="6" fillId="0" borderId="27" xfId="50" applyNumberFormat="1" applyFont="1" applyBorder="1" applyAlignment="1">
      <alignment horizontal="center" vertical="top"/>
    </xf>
    <xf numFmtId="0" fontId="8" fillId="0" borderId="31" xfId="55" applyFont="1" applyBorder="1" applyAlignment="1">
      <alignment horizontal="justify" vertical="center" wrapText="1"/>
      <protection/>
    </xf>
    <xf numFmtId="1" fontId="8" fillId="0" borderId="17" xfId="55" applyNumberFormat="1" applyFont="1" applyBorder="1" applyAlignment="1">
      <alignment horizontal="center" vertical="top"/>
      <protection/>
    </xf>
    <xf numFmtId="1" fontId="6" fillId="0" borderId="17" xfId="55" applyNumberFormat="1" applyFont="1" applyBorder="1" applyAlignment="1">
      <alignment horizontal="center" vertical="top"/>
      <protection/>
    </xf>
    <xf numFmtId="1" fontId="8" fillId="0" borderId="17" xfId="58" applyNumberFormat="1" applyFont="1" applyBorder="1" applyAlignment="1">
      <alignment horizontal="center" vertical="top"/>
    </xf>
    <xf numFmtId="0" fontId="6" fillId="0" borderId="63" xfId="55" applyFont="1" applyFill="1" applyBorder="1" applyAlignment="1">
      <alignment vertical="center"/>
      <protection/>
    </xf>
    <xf numFmtId="0" fontId="8" fillId="0" borderId="64" xfId="55" applyFont="1" applyFill="1" applyBorder="1" applyAlignment="1">
      <alignment vertical="center"/>
      <protection/>
    </xf>
    <xf numFmtId="9" fontId="8" fillId="0" borderId="64" xfId="58" applyFont="1" applyFill="1" applyBorder="1" applyAlignment="1">
      <alignment vertical="center"/>
    </xf>
    <xf numFmtId="0" fontId="6" fillId="0" borderId="64" xfId="55" applyFont="1" applyFill="1" applyBorder="1" applyAlignment="1">
      <alignment vertical="center"/>
      <protection/>
    </xf>
    <xf numFmtId="0" fontId="6" fillId="0" borderId="65" xfId="55" applyFont="1" applyFill="1" applyBorder="1" applyAlignment="1">
      <alignment vertical="center"/>
      <protection/>
    </xf>
    <xf numFmtId="0" fontId="8" fillId="0" borderId="59" xfId="55" applyNumberFormat="1" applyFont="1" applyBorder="1" applyAlignment="1">
      <alignment horizontal="center" vertical="top"/>
      <protection/>
    </xf>
    <xf numFmtId="0" fontId="8" fillId="0" borderId="40" xfId="50" applyNumberFormat="1" applyFont="1" applyBorder="1" applyAlignment="1">
      <alignment horizontal="center" vertical="top"/>
    </xf>
    <xf numFmtId="0" fontId="6" fillId="0" borderId="40" xfId="50" applyNumberFormat="1" applyFont="1" applyBorder="1" applyAlignment="1">
      <alignment horizontal="center" vertical="top"/>
    </xf>
    <xf numFmtId="0" fontId="8" fillId="0" borderId="31" xfId="58" applyNumberFormat="1" applyFont="1" applyBorder="1" applyAlignment="1">
      <alignment horizontal="center" vertical="top"/>
    </xf>
    <xf numFmtId="0" fontId="8" fillId="0" borderId="12" xfId="58" applyNumberFormat="1" applyFont="1" applyBorder="1" applyAlignment="1">
      <alignment horizontal="center" vertical="top"/>
    </xf>
    <xf numFmtId="0" fontId="8" fillId="0" borderId="11" xfId="58" applyNumberFormat="1" applyFont="1" applyBorder="1" applyAlignment="1">
      <alignment horizontal="center" vertical="top"/>
    </xf>
    <xf numFmtId="1" fontId="6" fillId="0" borderId="36" xfId="48" applyNumberFormat="1" applyFont="1" applyBorder="1" applyAlignment="1">
      <alignment horizontal="center" vertical="top"/>
    </xf>
    <xf numFmtId="43" fontId="6" fillId="0" borderId="40" xfId="50" applyFont="1" applyBorder="1" applyAlignment="1">
      <alignment horizontal="center" vertical="top"/>
    </xf>
    <xf numFmtId="1" fontId="6" fillId="0" borderId="40" xfId="48" applyNumberFormat="1" applyFont="1" applyBorder="1" applyAlignment="1">
      <alignment horizontal="center" vertical="top"/>
    </xf>
    <xf numFmtId="1" fontId="6" fillId="0" borderId="29" xfId="48" applyNumberFormat="1" applyFont="1" applyBorder="1" applyAlignment="1">
      <alignment horizontal="center" vertical="top"/>
    </xf>
    <xf numFmtId="1" fontId="6" fillId="0" borderId="62" xfId="48" applyNumberFormat="1" applyFont="1" applyBorder="1" applyAlignment="1">
      <alignment horizontal="center" vertical="top"/>
    </xf>
    <xf numFmtId="0" fontId="8" fillId="0" borderId="65" xfId="55" applyNumberFormat="1" applyFont="1" applyBorder="1" applyAlignment="1">
      <alignment horizontal="center" vertical="top"/>
      <protection/>
    </xf>
    <xf numFmtId="0" fontId="8" fillId="0" borderId="65" xfId="55" applyNumberFormat="1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horizontal="left" vertical="center"/>
      <protection/>
    </xf>
    <xf numFmtId="0" fontId="6" fillId="0" borderId="67" xfId="55" applyFont="1" applyFill="1" applyBorder="1" applyAlignment="1">
      <alignment horizontal="left" vertical="center"/>
      <protection/>
    </xf>
    <xf numFmtId="0" fontId="0" fillId="0" borderId="32" xfId="55" applyBorder="1">
      <alignment/>
      <protection/>
    </xf>
    <xf numFmtId="0" fontId="0" fillId="0" borderId="68" xfId="55" applyBorder="1">
      <alignment/>
      <protection/>
    </xf>
    <xf numFmtId="0" fontId="8" fillId="0" borderId="30" xfId="55" applyFont="1" applyBorder="1" applyAlignment="1">
      <alignment horizontal="justify" vertical="center" wrapText="1"/>
      <protection/>
    </xf>
    <xf numFmtId="0" fontId="3" fillId="0" borderId="30" xfId="0" applyFont="1" applyBorder="1" applyAlignment="1">
      <alignment horizontal="center" vertical="top"/>
    </xf>
    <xf numFmtId="9" fontId="3" fillId="0" borderId="30" xfId="58" applyFont="1" applyBorder="1" applyAlignment="1">
      <alignment horizontal="center" vertical="top"/>
    </xf>
    <xf numFmtId="2" fontId="3" fillId="0" borderId="30" xfId="55" applyNumberFormat="1" applyFont="1" applyBorder="1" applyAlignment="1">
      <alignment horizontal="center" vertical="top"/>
      <protection/>
    </xf>
    <xf numFmtId="2" fontId="2" fillId="0" borderId="30" xfId="50" applyNumberFormat="1" applyFont="1" applyBorder="1" applyAlignment="1">
      <alignment horizontal="center" vertical="top"/>
    </xf>
    <xf numFmtId="43" fontId="3" fillId="0" borderId="30" xfId="50" applyFont="1" applyBorder="1" applyAlignment="1">
      <alignment horizontal="center" vertical="top"/>
    </xf>
    <xf numFmtId="43" fontId="2" fillId="0" borderId="30" xfId="55" applyNumberFormat="1" applyFont="1" applyBorder="1" applyAlignment="1">
      <alignment horizontal="center" vertical="top"/>
      <protection/>
    </xf>
    <xf numFmtId="43" fontId="3" fillId="0" borderId="30" xfId="55" applyNumberFormat="1" applyFont="1" applyBorder="1" applyAlignment="1">
      <alignment horizontal="center" vertical="top"/>
      <protection/>
    </xf>
    <xf numFmtId="0" fontId="3" fillId="0" borderId="31" xfId="0" applyFont="1" applyBorder="1" applyAlignment="1">
      <alignment horizontal="center" vertical="top"/>
    </xf>
    <xf numFmtId="0" fontId="8" fillId="0" borderId="12" xfId="55" applyFont="1" applyBorder="1" applyAlignment="1">
      <alignment horizontal="justify" vertical="center" wrapText="1"/>
      <protection/>
    </xf>
    <xf numFmtId="43" fontId="2" fillId="0" borderId="60" xfId="50" applyFont="1" applyBorder="1" applyAlignment="1">
      <alignment horizontal="center" vertical="top"/>
    </xf>
    <xf numFmtId="43" fontId="2" fillId="0" borderId="40" xfId="50" applyFont="1" applyBorder="1" applyAlignment="1">
      <alignment horizontal="center" vertical="top"/>
    </xf>
    <xf numFmtId="0" fontId="2" fillId="0" borderId="60" xfId="50" applyNumberFormat="1" applyFont="1" applyBorder="1" applyAlignment="1">
      <alignment horizontal="center" vertical="top"/>
    </xf>
    <xf numFmtId="0" fontId="2" fillId="0" borderId="33" xfId="50" applyNumberFormat="1" applyFont="1" applyBorder="1" applyAlignment="1">
      <alignment horizontal="center" vertical="top"/>
    </xf>
    <xf numFmtId="0" fontId="2" fillId="0" borderId="29" xfId="50" applyNumberFormat="1" applyFont="1" applyBorder="1" applyAlignment="1">
      <alignment horizontal="center" vertical="top"/>
    </xf>
    <xf numFmtId="0" fontId="2" fillId="0" borderId="62" xfId="50" applyNumberFormat="1" applyFont="1" applyBorder="1" applyAlignment="1">
      <alignment horizontal="center" vertical="top"/>
    </xf>
    <xf numFmtId="0" fontId="2" fillId="0" borderId="41" xfId="50" applyNumberFormat="1" applyFont="1" applyBorder="1" applyAlignment="1">
      <alignment horizontal="center" vertical="top"/>
    </xf>
    <xf numFmtId="0" fontId="2" fillId="0" borderId="36" xfId="50" applyNumberFormat="1" applyFont="1" applyBorder="1" applyAlignment="1">
      <alignment horizontal="center" vertical="top"/>
    </xf>
    <xf numFmtId="0" fontId="2" fillId="0" borderId="54" xfId="50" applyNumberFormat="1" applyFont="1" applyBorder="1" applyAlignment="1">
      <alignment horizontal="center" vertical="top"/>
    </xf>
    <xf numFmtId="0" fontId="2" fillId="0" borderId="66" xfId="55" applyFont="1" applyFill="1" applyBorder="1" applyAlignment="1">
      <alignment horizontal="left" vertical="center"/>
      <protection/>
    </xf>
    <xf numFmtId="0" fontId="2" fillId="0" borderId="48" xfId="55" applyFont="1" applyFill="1" applyBorder="1" applyAlignment="1">
      <alignment horizontal="left" vertical="center"/>
      <protection/>
    </xf>
    <xf numFmtId="0" fontId="2" fillId="0" borderId="67" xfId="55" applyFont="1" applyFill="1" applyBorder="1" applyAlignment="1">
      <alignment horizontal="left" vertical="center"/>
      <protection/>
    </xf>
    <xf numFmtId="0" fontId="8" fillId="0" borderId="64" xfId="55" applyFont="1" applyBorder="1" applyAlignment="1">
      <alignment vertical="top" wrapText="1"/>
      <protection/>
    </xf>
    <xf numFmtId="0" fontId="8" fillId="0" borderId="64" xfId="55" applyFont="1" applyBorder="1" applyAlignment="1">
      <alignment horizontal="center" vertical="top"/>
      <protection/>
    </xf>
    <xf numFmtId="0" fontId="8" fillId="0" borderId="64" xfId="55" applyFont="1" applyBorder="1" applyAlignment="1">
      <alignment horizontal="center" vertical="top" wrapText="1"/>
      <protection/>
    </xf>
    <xf numFmtId="9" fontId="8" fillId="0" borderId="64" xfId="55" applyNumberFormat="1" applyFont="1" applyBorder="1" applyAlignment="1">
      <alignment horizontal="center" vertical="top"/>
      <protection/>
    </xf>
    <xf numFmtId="9" fontId="8" fillId="0" borderId="16" xfId="55" applyNumberFormat="1" applyFont="1" applyBorder="1" applyAlignment="1">
      <alignment horizontal="center" vertical="top"/>
      <protection/>
    </xf>
    <xf numFmtId="0" fontId="8" fillId="0" borderId="16" xfId="55" applyNumberFormat="1" applyFont="1" applyBorder="1" applyAlignment="1">
      <alignment horizontal="center" vertical="top"/>
      <protection/>
    </xf>
    <xf numFmtId="0" fontId="6" fillId="0" borderId="16" xfId="55" applyNumberFormat="1" applyFont="1" applyBorder="1" applyAlignment="1">
      <alignment horizontal="center" vertical="top"/>
      <protection/>
    </xf>
    <xf numFmtId="0" fontId="8" fillId="0" borderId="16" xfId="50" applyNumberFormat="1" applyFont="1" applyBorder="1" applyAlignment="1">
      <alignment horizontal="center" vertical="top"/>
    </xf>
    <xf numFmtId="0" fontId="8" fillId="0" borderId="69" xfId="55" applyNumberFormat="1" applyFont="1" applyBorder="1" applyAlignment="1">
      <alignment horizontal="center" vertical="top"/>
      <protection/>
    </xf>
    <xf numFmtId="0" fontId="6" fillId="0" borderId="70" xfId="50" applyNumberFormat="1" applyFont="1" applyBorder="1" applyAlignment="1">
      <alignment horizontal="center" vertical="top"/>
    </xf>
    <xf numFmtId="0" fontId="8" fillId="0" borderId="64" xfId="55" applyNumberFormat="1" applyFont="1" applyBorder="1" applyAlignment="1">
      <alignment horizontal="center" vertical="top"/>
      <protection/>
    </xf>
    <xf numFmtId="0" fontId="6" fillId="0" borderId="64" xfId="55" applyNumberFormat="1" applyFont="1" applyBorder="1" applyAlignment="1">
      <alignment horizontal="center" vertical="top"/>
      <protection/>
    </xf>
    <xf numFmtId="0" fontId="8" fillId="0" borderId="64" xfId="55" applyNumberFormat="1" applyFont="1" applyFill="1" applyBorder="1" applyAlignment="1">
      <alignment vertical="center"/>
      <protection/>
    </xf>
    <xf numFmtId="0" fontId="6" fillId="0" borderId="64" xfId="55" applyNumberFormat="1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left" vertical="center"/>
      <protection/>
    </xf>
    <xf numFmtId="0" fontId="6" fillId="0" borderId="71" xfId="55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0" fontId="6" fillId="0" borderId="62" xfId="50" applyNumberFormat="1" applyFont="1" applyBorder="1" applyAlignment="1">
      <alignment horizontal="center" vertical="top"/>
    </xf>
    <xf numFmtId="0" fontId="6" fillId="0" borderId="54" xfId="50" applyNumberFormat="1" applyFont="1" applyBorder="1" applyAlignment="1">
      <alignment horizontal="center" vertical="top"/>
    </xf>
    <xf numFmtId="0" fontId="6" fillId="0" borderId="41" xfId="50" applyNumberFormat="1" applyFont="1" applyBorder="1" applyAlignment="1">
      <alignment horizontal="center" vertical="top"/>
    </xf>
    <xf numFmtId="0" fontId="8" fillId="0" borderId="65" xfId="55" applyFont="1" applyBorder="1">
      <alignment/>
      <protection/>
    </xf>
    <xf numFmtId="0" fontId="6" fillId="0" borderId="65" xfId="55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13" xfId="0" applyFont="1" applyBorder="1" applyAlignment="1">
      <alignment horizontal="justify" vertical="top" wrapText="1"/>
    </xf>
    <xf numFmtId="4" fontId="10" fillId="0" borderId="12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53" xfId="0" applyNumberFormat="1" applyFont="1" applyBorder="1" applyAlignment="1">
      <alignment/>
    </xf>
    <xf numFmtId="0" fontId="11" fillId="33" borderId="14" xfId="0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2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43" fontId="13" fillId="0" borderId="0" xfId="51" applyFont="1" applyAlignment="1">
      <alignment/>
    </xf>
    <xf numFmtId="182" fontId="13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0" fontId="12" fillId="33" borderId="12" xfId="0" applyFont="1" applyFill="1" applyBorder="1" applyAlignment="1">
      <alignment horizontal="center"/>
    </xf>
    <xf numFmtId="181" fontId="13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/>
    </xf>
    <xf numFmtId="43" fontId="13" fillId="0" borderId="0" xfId="5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3" fillId="0" borderId="73" xfId="0" applyFont="1" applyBorder="1" applyAlignment="1">
      <alignment/>
    </xf>
    <xf numFmtId="176" fontId="10" fillId="0" borderId="12" xfId="48" applyNumberFormat="1" applyFont="1" applyBorder="1" applyAlignment="1">
      <alignment/>
    </xf>
    <xf numFmtId="176" fontId="10" fillId="0" borderId="12" xfId="48" applyNumberFormat="1" applyFont="1" applyBorder="1" applyAlignment="1">
      <alignment/>
    </xf>
    <xf numFmtId="169" fontId="10" fillId="0" borderId="12" xfId="57" applyNumberFormat="1" applyFont="1" applyBorder="1" applyAlignment="1">
      <alignment horizontal="center"/>
    </xf>
    <xf numFmtId="43" fontId="10" fillId="0" borderId="12" xfId="48" applyFont="1" applyBorder="1" applyAlignment="1">
      <alignment horizontal="center"/>
    </xf>
    <xf numFmtId="9" fontId="10" fillId="0" borderId="12" xfId="57" applyFont="1" applyBorder="1" applyAlignment="1">
      <alignment horizontal="center"/>
    </xf>
    <xf numFmtId="181" fontId="10" fillId="0" borderId="12" xfId="48" applyNumberFormat="1" applyFont="1" applyBorder="1" applyAlignment="1">
      <alignment/>
    </xf>
    <xf numFmtId="181" fontId="10" fillId="0" borderId="72" xfId="48" applyNumberFormat="1" applyFont="1" applyBorder="1" applyAlignment="1">
      <alignment/>
    </xf>
    <xf numFmtId="0" fontId="11" fillId="34" borderId="74" xfId="0" applyFont="1" applyFill="1" applyBorder="1" applyAlignment="1">
      <alignment horizontal="center"/>
    </xf>
    <xf numFmtId="176" fontId="11" fillId="34" borderId="75" xfId="0" applyNumberFormat="1" applyFont="1" applyFill="1" applyBorder="1" applyAlignment="1">
      <alignment horizontal="right"/>
    </xf>
    <xf numFmtId="176" fontId="11" fillId="34" borderId="75" xfId="48" applyNumberFormat="1" applyFont="1" applyFill="1" applyBorder="1" applyAlignment="1">
      <alignment/>
    </xf>
    <xf numFmtId="169" fontId="11" fillId="34" borderId="75" xfId="57" applyNumberFormat="1" applyFont="1" applyFill="1" applyBorder="1" applyAlignment="1">
      <alignment horizontal="center"/>
    </xf>
    <xf numFmtId="176" fontId="11" fillId="35" borderId="75" xfId="48" applyNumberFormat="1" applyFont="1" applyFill="1" applyBorder="1" applyAlignment="1">
      <alignment/>
    </xf>
    <xf numFmtId="169" fontId="11" fillId="35" borderId="75" xfId="57" applyNumberFormat="1" applyFont="1" applyFill="1" applyBorder="1" applyAlignment="1">
      <alignment horizontal="center"/>
    </xf>
    <xf numFmtId="176" fontId="11" fillId="2" borderId="75" xfId="48" applyNumberFormat="1" applyFont="1" applyFill="1" applyBorder="1" applyAlignment="1">
      <alignment/>
    </xf>
    <xf numFmtId="176" fontId="11" fillId="2" borderId="76" xfId="48" applyNumberFormat="1" applyFont="1" applyFill="1" applyBorder="1" applyAlignment="1">
      <alignment/>
    </xf>
    <xf numFmtId="0" fontId="11" fillId="34" borderId="77" xfId="0" applyFont="1" applyFill="1" applyBorder="1" applyAlignment="1">
      <alignment/>
    </xf>
    <xf numFmtId="176" fontId="60" fillId="34" borderId="78" xfId="0" applyNumberFormat="1" applyFont="1" applyFill="1" applyBorder="1" applyAlignment="1">
      <alignment/>
    </xf>
    <xf numFmtId="169" fontId="11" fillId="34" borderId="78" xfId="57" applyNumberFormat="1" applyFont="1" applyFill="1" applyBorder="1" applyAlignment="1">
      <alignment horizontal="center"/>
    </xf>
    <xf numFmtId="176" fontId="60" fillId="35" borderId="78" xfId="0" applyNumberFormat="1" applyFont="1" applyFill="1" applyBorder="1" applyAlignment="1">
      <alignment/>
    </xf>
    <xf numFmtId="10" fontId="60" fillId="35" borderId="78" xfId="57" applyNumberFormat="1" applyFont="1" applyFill="1" applyBorder="1" applyAlignment="1">
      <alignment horizontal="center"/>
    </xf>
    <xf numFmtId="176" fontId="60" fillId="2" borderId="78" xfId="0" applyNumberFormat="1" applyFont="1" applyFill="1" applyBorder="1" applyAlignment="1">
      <alignment/>
    </xf>
    <xf numFmtId="181" fontId="60" fillId="2" borderId="79" xfId="0" applyNumberFormat="1" applyFont="1" applyFill="1" applyBorder="1" applyAlignment="1">
      <alignment/>
    </xf>
    <xf numFmtId="0" fontId="58" fillId="0" borderId="0" xfId="0" applyFont="1" applyAlignment="1">
      <alignment/>
    </xf>
    <xf numFmtId="176" fontId="0" fillId="0" borderId="0" xfId="0" applyNumberFormat="1" applyAlignment="1">
      <alignment/>
    </xf>
    <xf numFmtId="43" fontId="0" fillId="0" borderId="0" xfId="48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43" fontId="15" fillId="0" borderId="12" xfId="48" applyFont="1" applyBorder="1" applyAlignment="1">
      <alignment/>
    </xf>
    <xf numFmtId="0" fontId="4" fillId="0" borderId="0" xfId="55" applyFont="1" applyAlignment="1">
      <alignment/>
      <protection/>
    </xf>
    <xf numFmtId="0" fontId="5" fillId="0" borderId="0" xfId="55" applyFont="1" applyAlignment="1">
      <alignment/>
      <protection/>
    </xf>
    <xf numFmtId="0" fontId="4" fillId="0" borderId="0" xfId="55" applyFont="1" applyAlignment="1">
      <alignment vertical="top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2" fillId="33" borderId="50" xfId="55" applyFont="1" applyFill="1" applyBorder="1" applyAlignment="1">
      <alignment horizontal="center" vertical="center"/>
      <protection/>
    </xf>
    <xf numFmtId="1" fontId="6" fillId="0" borderId="80" xfId="50" applyNumberFormat="1" applyFont="1" applyBorder="1" applyAlignment="1">
      <alignment horizontal="center" vertical="top"/>
    </xf>
    <xf numFmtId="1" fontId="6" fillId="0" borderId="36" xfId="50" applyNumberFormat="1" applyFont="1" applyBorder="1" applyAlignment="1">
      <alignment horizontal="center" vertical="top"/>
    </xf>
    <xf numFmtId="1" fontId="6" fillId="0" borderId="29" xfId="50" applyNumberFormat="1" applyFont="1" applyBorder="1" applyAlignment="1">
      <alignment horizontal="center" vertical="top"/>
    </xf>
    <xf numFmtId="1" fontId="6" fillId="0" borderId="60" xfId="55" applyNumberFormat="1" applyFont="1" applyBorder="1" applyAlignment="1">
      <alignment horizontal="center" vertical="center"/>
      <protection/>
    </xf>
    <xf numFmtId="176" fontId="6" fillId="0" borderId="62" xfId="50" applyNumberFormat="1" applyFont="1" applyBorder="1" applyAlignment="1">
      <alignment horizontal="center" vertical="top"/>
    </xf>
    <xf numFmtId="176" fontId="6" fillId="0" borderId="41" xfId="50" applyNumberFormat="1" applyFont="1" applyBorder="1" applyAlignment="1">
      <alignment horizontal="center" vertical="top"/>
    </xf>
    <xf numFmtId="1" fontId="6" fillId="0" borderId="40" xfId="55" applyNumberFormat="1" applyFont="1" applyBorder="1" applyAlignment="1">
      <alignment horizontal="center" vertical="center"/>
      <protection/>
    </xf>
    <xf numFmtId="0" fontId="6" fillId="0" borderId="33" xfId="55" applyNumberFormat="1" applyFont="1" applyBorder="1" applyAlignment="1">
      <alignment horizontal="center" vertical="top"/>
      <protection/>
    </xf>
    <xf numFmtId="0" fontId="6" fillId="0" borderId="36" xfId="55" applyNumberFormat="1" applyFont="1" applyBorder="1" applyAlignment="1">
      <alignment horizontal="center" vertical="top"/>
      <protection/>
    </xf>
    <xf numFmtId="0" fontId="6" fillId="0" borderId="29" xfId="55" applyNumberFormat="1" applyFont="1" applyBorder="1" applyAlignment="1">
      <alignment horizontal="center" vertical="top"/>
      <protection/>
    </xf>
    <xf numFmtId="0" fontId="1" fillId="0" borderId="40" xfId="55" applyFont="1" applyBorder="1" applyAlignment="1">
      <alignment horizontal="center" vertical="center"/>
      <protection/>
    </xf>
    <xf numFmtId="0" fontId="59" fillId="0" borderId="17" xfId="55" applyFont="1" applyFill="1" applyBorder="1" applyAlignment="1">
      <alignment horizontal="justify" vertical="top" wrapText="1"/>
      <protection/>
    </xf>
    <xf numFmtId="0" fontId="59" fillId="0" borderId="12" xfId="55" applyFont="1" applyFill="1" applyBorder="1" applyAlignment="1">
      <alignment horizontal="justify" vertical="top" wrapText="1"/>
      <protection/>
    </xf>
    <xf numFmtId="0" fontId="59" fillId="0" borderId="11" xfId="55" applyFont="1" applyFill="1" applyBorder="1" applyAlignment="1">
      <alignment horizontal="justify" vertical="top" wrapText="1"/>
      <protection/>
    </xf>
    <xf numFmtId="0" fontId="59" fillId="0" borderId="44" xfId="0" applyFont="1" applyBorder="1" applyAlignment="1">
      <alignment horizontal="justify" vertical="top" wrapText="1"/>
    </xf>
    <xf numFmtId="0" fontId="59" fillId="0" borderId="12" xfId="0" applyFont="1" applyBorder="1" applyAlignment="1">
      <alignment horizontal="justify" vertical="top" wrapText="1"/>
    </xf>
    <xf numFmtId="0" fontId="59" fillId="0" borderId="58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top" wrapText="1"/>
    </xf>
    <xf numFmtId="0" fontId="59" fillId="0" borderId="81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8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55" applyFont="1" applyBorder="1" applyAlignment="1">
      <alignment horizontal="center" vertical="top" wrapText="1"/>
      <protection/>
    </xf>
    <xf numFmtId="0" fontId="8" fillId="0" borderId="13" xfId="55" applyFont="1" applyBorder="1" applyAlignment="1">
      <alignment horizontal="center" vertical="top" wrapText="1"/>
      <protection/>
    </xf>
    <xf numFmtId="0" fontId="8" fillId="0" borderId="14" xfId="55" applyFont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4" fontId="11" fillId="33" borderId="27" xfId="0" applyNumberFormat="1" applyFont="1" applyFill="1" applyBorder="1" applyAlignment="1">
      <alignment/>
    </xf>
    <xf numFmtId="43" fontId="15" fillId="0" borderId="12" xfId="48" applyFont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43" fontId="7" fillId="34" borderId="12" xfId="48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43" fontId="11" fillId="34" borderId="12" xfId="48" applyFont="1" applyFill="1" applyBorder="1" applyAlignment="1">
      <alignment vertical="center"/>
    </xf>
    <xf numFmtId="4" fontId="13" fillId="0" borderId="12" xfId="51" applyNumberFormat="1" applyFont="1" applyBorder="1" applyAlignment="1">
      <alignment/>
    </xf>
    <xf numFmtId="4" fontId="12" fillId="33" borderId="12" xfId="0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4" fontId="13" fillId="33" borderId="12" xfId="0" applyNumberFormat="1" applyFont="1" applyFill="1" applyBorder="1" applyAlignment="1">
      <alignment/>
    </xf>
    <xf numFmtId="4" fontId="13" fillId="0" borderId="12" xfId="51" applyNumberFormat="1" applyFont="1" applyBorder="1" applyAlignment="1">
      <alignment/>
    </xf>
    <xf numFmtId="4" fontId="12" fillId="33" borderId="12" xfId="51" applyNumberFormat="1" applyFont="1" applyFill="1" applyBorder="1" applyAlignment="1">
      <alignment/>
    </xf>
    <xf numFmtId="4" fontId="12" fillId="0" borderId="0" xfId="51" applyNumberFormat="1" applyFont="1" applyFill="1" applyBorder="1" applyAlignment="1">
      <alignment/>
    </xf>
    <xf numFmtId="4" fontId="14" fillId="33" borderId="12" xfId="51" applyNumberFormat="1" applyFont="1" applyFill="1" applyBorder="1" applyAlignment="1">
      <alignment/>
    </xf>
    <xf numFmtId="4" fontId="13" fillId="0" borderId="12" xfId="51" applyNumberFormat="1" applyFont="1" applyFill="1" applyBorder="1" applyAlignment="1">
      <alignment/>
    </xf>
    <xf numFmtId="183" fontId="10" fillId="0" borderId="12" xfId="48" applyNumberFormat="1" applyFont="1" applyBorder="1" applyAlignment="1">
      <alignment/>
    </xf>
    <xf numFmtId="183" fontId="10" fillId="0" borderId="12" xfId="48" applyNumberFormat="1" applyFont="1" applyBorder="1" applyAlignment="1">
      <alignment/>
    </xf>
    <xf numFmtId="1" fontId="10" fillId="0" borderId="12" xfId="48" applyNumberFormat="1" applyFont="1" applyBorder="1" applyAlignment="1">
      <alignment/>
    </xf>
    <xf numFmtId="1" fontId="10" fillId="0" borderId="12" xfId="48" applyNumberFormat="1" applyFont="1" applyBorder="1" applyAlignment="1">
      <alignment/>
    </xf>
    <xf numFmtId="1" fontId="10" fillId="0" borderId="12" xfId="57" applyNumberFormat="1" applyFont="1" applyBorder="1" applyAlignment="1">
      <alignment horizontal="center"/>
    </xf>
    <xf numFmtId="0" fontId="11" fillId="36" borderId="12" xfId="0" applyFont="1" applyFill="1" applyBorder="1" applyAlignment="1">
      <alignment horizontal="center" vertical="center"/>
    </xf>
    <xf numFmtId="183" fontId="0" fillId="0" borderId="0" xfId="0" applyNumberFormat="1" applyAlignment="1">
      <alignment/>
    </xf>
    <xf numFmtId="0" fontId="11" fillId="34" borderId="58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1" fontId="10" fillId="0" borderId="53" xfId="48" applyNumberFormat="1" applyFont="1" applyBorder="1" applyAlignment="1">
      <alignment/>
    </xf>
    <xf numFmtId="0" fontId="11" fillId="34" borderId="14" xfId="0" applyFont="1" applyFill="1" applyBorder="1" applyAlignment="1">
      <alignment horizontal="left"/>
    </xf>
    <xf numFmtId="183" fontId="11" fillId="34" borderId="11" xfId="0" applyNumberFormat="1" applyFont="1" applyFill="1" applyBorder="1" applyAlignment="1">
      <alignment horizontal="right"/>
    </xf>
    <xf numFmtId="176" fontId="11" fillId="34" borderId="11" xfId="0" applyNumberFormat="1" applyFont="1" applyFill="1" applyBorder="1" applyAlignment="1">
      <alignment horizontal="right"/>
    </xf>
    <xf numFmtId="183" fontId="11" fillId="36" borderId="11" xfId="0" applyNumberFormat="1" applyFont="1" applyFill="1" applyBorder="1" applyAlignment="1">
      <alignment horizontal="right"/>
    </xf>
    <xf numFmtId="183" fontId="11" fillId="35" borderId="11" xfId="0" applyNumberFormat="1" applyFont="1" applyFill="1" applyBorder="1" applyAlignment="1">
      <alignment horizontal="right"/>
    </xf>
    <xf numFmtId="183" fontId="11" fillId="35" borderId="27" xfId="0" applyNumberFormat="1" applyFont="1" applyFill="1" applyBorder="1" applyAlignment="1">
      <alignment horizontal="right"/>
    </xf>
    <xf numFmtId="0" fontId="1" fillId="0" borderId="0" xfId="55" applyFont="1" applyAlignment="1">
      <alignment horizontal="center" vertical="top"/>
      <protection/>
    </xf>
    <xf numFmtId="0" fontId="1" fillId="33" borderId="24" xfId="55" applyFont="1" applyFill="1" applyBorder="1" applyAlignment="1">
      <alignment horizontal="center" vertical="top"/>
      <protection/>
    </xf>
    <xf numFmtId="0" fontId="1" fillId="33" borderId="34" xfId="55" applyFont="1" applyFill="1" applyBorder="1" applyAlignment="1">
      <alignment horizontal="center" vertical="top"/>
      <protection/>
    </xf>
    <xf numFmtId="0" fontId="1" fillId="33" borderId="35" xfId="55" applyFont="1" applyFill="1" applyBorder="1" applyAlignment="1">
      <alignment horizontal="center" vertical="top"/>
      <protection/>
    </xf>
    <xf numFmtId="0" fontId="2" fillId="0" borderId="83" xfId="55" applyFont="1" applyBorder="1" applyAlignment="1">
      <alignment horizontal="center" vertical="center"/>
      <protection/>
    </xf>
    <xf numFmtId="0" fontId="2" fillId="0" borderId="84" xfId="55" applyFont="1" applyBorder="1" applyAlignment="1">
      <alignment horizontal="center" vertical="center"/>
      <protection/>
    </xf>
    <xf numFmtId="0" fontId="2" fillId="0" borderId="85" xfId="55" applyFont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center"/>
      <protection/>
    </xf>
    <xf numFmtId="0" fontId="1" fillId="33" borderId="31" xfId="55" applyFont="1" applyFill="1" applyBorder="1" applyAlignment="1">
      <alignment horizontal="center"/>
      <protection/>
    </xf>
    <xf numFmtId="0" fontId="1" fillId="33" borderId="61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horizontal="center" vertical="center"/>
      <protection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53" xfId="55" applyFont="1" applyFill="1" applyBorder="1" applyAlignment="1">
      <alignment horizontal="center"/>
      <protection/>
    </xf>
    <xf numFmtId="0" fontId="1" fillId="0" borderId="0" xfId="0" applyFont="1" applyAlignment="1">
      <alignment horizontal="center" vertical="top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top"/>
    </xf>
    <xf numFmtId="0" fontId="1" fillId="33" borderId="35" xfId="0" applyFont="1" applyFill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29" xfId="55" applyFont="1" applyBorder="1" applyAlignment="1">
      <alignment horizontal="center" vertical="center"/>
      <protection/>
    </xf>
    <xf numFmtId="0" fontId="2" fillId="0" borderId="86" xfId="55" applyFont="1" applyBorder="1" applyAlignment="1">
      <alignment horizontal="center" vertical="center"/>
      <protection/>
    </xf>
    <xf numFmtId="0" fontId="2" fillId="0" borderId="87" xfId="55" applyFont="1" applyBorder="1" applyAlignment="1">
      <alignment horizontal="center" vertical="center"/>
      <protection/>
    </xf>
    <xf numFmtId="0" fontId="1" fillId="33" borderId="88" xfId="55" applyFont="1" applyFill="1" applyBorder="1" applyAlignment="1">
      <alignment horizontal="center"/>
      <protection/>
    </xf>
    <xf numFmtId="0" fontId="1" fillId="33" borderId="32" xfId="55" applyFont="1" applyFill="1" applyBorder="1" applyAlignment="1">
      <alignment horizontal="center"/>
      <protection/>
    </xf>
    <xf numFmtId="0" fontId="1" fillId="33" borderId="68" xfId="55" applyFont="1" applyFill="1" applyBorder="1" applyAlignment="1">
      <alignment horizontal="center"/>
      <protection/>
    </xf>
    <xf numFmtId="0" fontId="1" fillId="33" borderId="33" xfId="55" applyFont="1" applyFill="1" applyBorder="1" applyAlignment="1">
      <alignment horizontal="center" vertical="top"/>
      <protection/>
    </xf>
    <xf numFmtId="0" fontId="2" fillId="33" borderId="36" xfId="55" applyFont="1" applyFill="1" applyBorder="1" applyAlignment="1">
      <alignment horizontal="center"/>
      <protection/>
    </xf>
    <xf numFmtId="0" fontId="2" fillId="33" borderId="37" xfId="55" applyFont="1" applyFill="1" applyBorder="1" applyAlignment="1">
      <alignment horizontal="center"/>
      <protection/>
    </xf>
    <xf numFmtId="0" fontId="2" fillId="33" borderId="38" xfId="55" applyFont="1" applyFill="1" applyBorder="1" applyAlignment="1">
      <alignment horizontal="center"/>
      <protection/>
    </xf>
    <xf numFmtId="0" fontId="1" fillId="33" borderId="31" xfId="55" applyFont="1" applyFill="1" applyBorder="1" applyAlignment="1">
      <alignment horizontal="center" vertical="top"/>
      <protection/>
    </xf>
    <xf numFmtId="0" fontId="1" fillId="33" borderId="61" xfId="55" applyFont="1" applyFill="1" applyBorder="1" applyAlignment="1">
      <alignment horizontal="center" vertical="top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27" xfId="55" applyFont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8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90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91" xfId="0" applyFont="1" applyFill="1" applyBorder="1" applyAlignment="1">
      <alignment horizontal="center" vertical="center"/>
    </xf>
    <xf numFmtId="0" fontId="1" fillId="33" borderId="92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84" xfId="0" applyBorder="1" applyAlignment="1">
      <alignment horizontal="right"/>
    </xf>
    <xf numFmtId="0" fontId="1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1" fillId="34" borderId="15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2" fontId="11" fillId="34" borderId="36" xfId="0" applyNumberFormat="1" applyFont="1" applyFill="1" applyBorder="1" applyAlignment="1">
      <alignment horizontal="center" vertical="center" wrapText="1"/>
    </xf>
    <xf numFmtId="2" fontId="11" fillId="34" borderId="37" xfId="0" applyNumberFormat="1" applyFont="1" applyFill="1" applyBorder="1" applyAlignment="1">
      <alignment horizontal="center" vertical="center" wrapText="1"/>
    </xf>
    <xf numFmtId="2" fontId="11" fillId="34" borderId="93" xfId="0" applyNumberFormat="1" applyFont="1" applyFill="1" applyBorder="1" applyAlignment="1">
      <alignment horizontal="center" vertical="center" wrapText="1"/>
    </xf>
    <xf numFmtId="2" fontId="11" fillId="35" borderId="36" xfId="0" applyNumberFormat="1" applyFont="1" applyFill="1" applyBorder="1" applyAlignment="1">
      <alignment horizontal="center" vertical="center" wrapText="1"/>
    </xf>
    <xf numFmtId="2" fontId="11" fillId="35" borderId="37" xfId="0" applyNumberFormat="1" applyFont="1" applyFill="1" applyBorder="1" applyAlignment="1">
      <alignment horizontal="center" vertical="center" wrapText="1"/>
    </xf>
    <xf numFmtId="2" fontId="11" fillId="35" borderId="93" xfId="0" applyNumberFormat="1" applyFont="1" applyFill="1" applyBorder="1" applyAlignment="1">
      <alignment horizontal="center" vertical="center" wrapText="1"/>
    </xf>
    <xf numFmtId="2" fontId="11" fillId="2" borderId="36" xfId="0" applyNumberFormat="1" applyFont="1" applyFill="1" applyBorder="1" applyAlignment="1">
      <alignment horizontal="center" vertical="center" wrapText="1"/>
    </xf>
    <xf numFmtId="2" fontId="11" fillId="2" borderId="37" xfId="0" applyNumberFormat="1" applyFont="1" applyFill="1" applyBorder="1" applyAlignment="1">
      <alignment horizontal="center" vertical="center" wrapText="1"/>
    </xf>
    <xf numFmtId="2" fontId="11" fillId="2" borderId="94" xfId="0" applyNumberFormat="1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/>
    </xf>
    <xf numFmtId="0" fontId="11" fillId="35" borderId="93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2" fontId="11" fillId="35" borderId="88" xfId="0" applyNumberFormat="1" applyFont="1" applyFill="1" applyBorder="1" applyAlignment="1">
      <alignment horizontal="center" vertical="center" wrapText="1"/>
    </xf>
    <xf numFmtId="2" fontId="11" fillId="35" borderId="32" xfId="0" applyNumberFormat="1" applyFont="1" applyFill="1" applyBorder="1" applyAlignment="1">
      <alignment horizontal="center" vertical="center" wrapText="1"/>
    </xf>
    <xf numFmtId="2" fontId="11" fillId="35" borderId="68" xfId="0" applyNumberFormat="1" applyFont="1" applyFill="1" applyBorder="1" applyAlignment="1">
      <alignment horizontal="center" vertical="center" wrapText="1"/>
    </xf>
    <xf numFmtId="2" fontId="11" fillId="35" borderId="80" xfId="0" applyNumberFormat="1" applyFont="1" applyFill="1" applyBorder="1" applyAlignment="1">
      <alignment horizontal="center" vertical="center" wrapText="1"/>
    </xf>
    <xf numFmtId="2" fontId="11" fillId="35" borderId="95" xfId="0" applyNumberFormat="1" applyFont="1" applyFill="1" applyBorder="1" applyAlignment="1">
      <alignment horizontal="center" vertical="center" wrapText="1"/>
    </xf>
    <xf numFmtId="2" fontId="11" fillId="35" borderId="96" xfId="0" applyNumberFormat="1" applyFont="1" applyFill="1" applyBorder="1" applyAlignment="1">
      <alignment horizontal="center" vertical="center" wrapText="1"/>
    </xf>
    <xf numFmtId="2" fontId="11" fillId="36" borderId="36" xfId="0" applyNumberFormat="1" applyFont="1" applyFill="1" applyBorder="1" applyAlignment="1">
      <alignment horizontal="center" vertical="center" wrapText="1"/>
    </xf>
    <xf numFmtId="2" fontId="11" fillId="36" borderId="37" xfId="0" applyNumberFormat="1" applyFont="1" applyFill="1" applyBorder="1" applyAlignment="1">
      <alignment horizontal="center" vertical="center" wrapText="1"/>
    </xf>
    <xf numFmtId="2" fontId="11" fillId="36" borderId="93" xfId="0" applyNumberFormat="1" applyFont="1" applyFill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/>
    </xf>
    <xf numFmtId="0" fontId="11" fillId="36" borderId="93" xfId="0" applyFont="1" applyFill="1" applyBorder="1" applyAlignment="1">
      <alignment horizontal="center" vertical="center"/>
    </xf>
    <xf numFmtId="2" fontId="11" fillId="34" borderId="33" xfId="0" applyNumberFormat="1" applyFont="1" applyFill="1" applyBorder="1" applyAlignment="1">
      <alignment horizontal="center" vertical="center" wrapText="1"/>
    </xf>
    <xf numFmtId="2" fontId="11" fillId="34" borderId="34" xfId="0" applyNumberFormat="1" applyFont="1" applyFill="1" applyBorder="1" applyAlignment="1">
      <alignment horizontal="center" vertical="center" wrapText="1"/>
    </xf>
    <xf numFmtId="2" fontId="11" fillId="34" borderId="97" xfId="0" applyNumberFormat="1" applyFont="1" applyFill="1" applyBorder="1" applyAlignment="1">
      <alignment horizontal="center" vertical="center" wrapText="1"/>
    </xf>
    <xf numFmtId="0" fontId="11" fillId="34" borderId="98" xfId="0" applyFont="1" applyFill="1" applyBorder="1" applyAlignment="1">
      <alignment horizontal="center" vertical="center"/>
    </xf>
    <xf numFmtId="0" fontId="11" fillId="34" borderId="71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93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justify" vertical="top" wrapText="1"/>
    </xf>
    <xf numFmtId="0" fontId="6" fillId="0" borderId="66" xfId="55" applyFont="1" applyFill="1" applyBorder="1" applyAlignment="1">
      <alignment vertical="center"/>
      <protection/>
    </xf>
    <xf numFmtId="9" fontId="8" fillId="0" borderId="32" xfId="58" applyFont="1" applyFill="1" applyBorder="1" applyAlignment="1">
      <alignment vertical="center"/>
    </xf>
    <xf numFmtId="0" fontId="6" fillId="0" borderId="32" xfId="55" applyFont="1" applyFill="1" applyBorder="1" applyAlignment="1">
      <alignment vertical="center"/>
      <protection/>
    </xf>
    <xf numFmtId="0" fontId="6" fillId="0" borderId="68" xfId="55" applyFont="1" applyFill="1" applyBorder="1" applyAlignment="1">
      <alignment vertical="center"/>
      <protection/>
    </xf>
    <xf numFmtId="0" fontId="0" fillId="0" borderId="49" xfId="55" applyBorder="1">
      <alignment/>
      <protection/>
    </xf>
    <xf numFmtId="0" fontId="7" fillId="0" borderId="50" xfId="55" applyFont="1" applyBorder="1" applyAlignment="1">
      <alignment/>
      <protection/>
    </xf>
    <xf numFmtId="0" fontId="0" fillId="0" borderId="50" xfId="55" applyBorder="1">
      <alignment/>
      <protection/>
    </xf>
    <xf numFmtId="1" fontId="6" fillId="0" borderId="50" xfId="55" applyNumberFormat="1" applyFont="1" applyBorder="1" applyAlignment="1">
      <alignment horizontal="center" vertical="center"/>
      <protection/>
    </xf>
    <xf numFmtId="1" fontId="6" fillId="0" borderId="52" xfId="55" applyNumberFormat="1" applyFont="1" applyBorder="1" applyAlignment="1">
      <alignment horizontal="center" vertical="center"/>
      <protection/>
    </xf>
    <xf numFmtId="0" fontId="8" fillId="0" borderId="99" xfId="55" applyFont="1" applyBorder="1" applyAlignment="1">
      <alignment horizontal="center" vertical="top" wrapText="1"/>
      <protection/>
    </xf>
    <xf numFmtId="0" fontId="8" fillId="0" borderId="100" xfId="55" applyFont="1" applyBorder="1" applyAlignment="1">
      <alignment horizontal="justify" vertical="top" wrapText="1"/>
      <protection/>
    </xf>
    <xf numFmtId="0" fontId="8" fillId="0" borderId="100" xfId="0" applyFont="1" applyBorder="1" applyAlignment="1">
      <alignment horizontal="center" vertical="top"/>
    </xf>
    <xf numFmtId="0" fontId="8" fillId="0" borderId="100" xfId="0" applyFont="1" applyBorder="1" applyAlignment="1">
      <alignment horizontal="center" vertical="top" wrapText="1"/>
    </xf>
    <xf numFmtId="9" fontId="8" fillId="0" borderId="100" xfId="0" applyNumberFormat="1" applyFont="1" applyBorder="1" applyAlignment="1">
      <alignment horizontal="center" vertical="top"/>
    </xf>
    <xf numFmtId="1" fontId="8" fillId="0" borderId="100" xfId="57" applyNumberFormat="1" applyFont="1" applyBorder="1" applyAlignment="1">
      <alignment horizontal="center" vertical="top"/>
    </xf>
    <xf numFmtId="1" fontId="6" fillId="0" borderId="100" xfId="57" applyNumberFormat="1" applyFont="1" applyBorder="1" applyAlignment="1">
      <alignment horizontal="center" vertical="top"/>
    </xf>
    <xf numFmtId="1" fontId="6" fillId="0" borderId="101" xfId="57" applyNumberFormat="1" applyFont="1" applyBorder="1" applyAlignment="1">
      <alignment horizontal="center" vertical="top"/>
    </xf>
    <xf numFmtId="0" fontId="8" fillId="0" borderId="102" xfId="55" applyFont="1" applyBorder="1" applyAlignment="1">
      <alignment horizontal="center" vertical="top" wrapText="1"/>
      <protection/>
    </xf>
    <xf numFmtId="0" fontId="8" fillId="0" borderId="103" xfId="55" applyFont="1" applyBorder="1" applyAlignment="1">
      <alignment horizontal="justify" vertical="top" wrapText="1"/>
      <protection/>
    </xf>
    <xf numFmtId="0" fontId="8" fillId="0" borderId="103" xfId="0" applyFont="1" applyBorder="1" applyAlignment="1">
      <alignment horizontal="center" vertical="top"/>
    </xf>
    <xf numFmtId="0" fontId="8" fillId="0" borderId="103" xfId="0" applyFont="1" applyBorder="1" applyAlignment="1">
      <alignment horizontal="center" vertical="top" wrapText="1"/>
    </xf>
    <xf numFmtId="9" fontId="8" fillId="0" borderId="103" xfId="0" applyNumberFormat="1" applyFont="1" applyBorder="1" applyAlignment="1">
      <alignment horizontal="center" vertical="top"/>
    </xf>
    <xf numFmtId="1" fontId="8" fillId="0" borderId="103" xfId="57" applyNumberFormat="1" applyFont="1" applyBorder="1" applyAlignment="1">
      <alignment horizontal="center" vertical="top"/>
    </xf>
    <xf numFmtId="1" fontId="6" fillId="0" borderId="103" xfId="57" applyNumberFormat="1" applyFont="1" applyBorder="1" applyAlignment="1">
      <alignment horizontal="center" vertical="top"/>
    </xf>
    <xf numFmtId="1" fontId="6" fillId="0" borderId="104" xfId="57" applyNumberFormat="1" applyFont="1" applyBorder="1" applyAlignment="1">
      <alignment horizontal="center" vertical="top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05150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2" name="Picture 2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36207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051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5" name="Picture 5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36207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105150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8" name="Picture 8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36207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" name="Picture 9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0" name="Picture 10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36207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" name="Picture 11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3105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3105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3105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3105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838200</xdr:colOff>
      <xdr:row>57</xdr:row>
      <xdr:rowOff>123825</xdr:rowOff>
    </xdr:from>
    <xdr:to>
      <xdr:col>23</xdr:col>
      <xdr:colOff>304800</xdr:colOff>
      <xdr:row>67</xdr:row>
      <xdr:rowOff>47625</xdr:rowOff>
    </xdr:to>
    <xdr:grpSp>
      <xdr:nvGrpSpPr>
        <xdr:cNvPr id="16" name="23 Grupo"/>
        <xdr:cNvGrpSpPr>
          <a:grpSpLocks/>
        </xdr:cNvGrpSpPr>
      </xdr:nvGrpSpPr>
      <xdr:grpSpPr>
        <a:xfrm>
          <a:off x="838200" y="21564600"/>
          <a:ext cx="14516100" cy="1543050"/>
          <a:chOff x="876300" y="24926925"/>
          <a:chExt cx="14516099" cy="1543050"/>
        </a:xfrm>
        <a:solidFill>
          <a:srgbClr val="FFFFFF"/>
        </a:solidFill>
      </xdr:grpSpPr>
      <xdr:sp>
        <xdr:nvSpPr>
          <xdr:cNvPr id="17" name="17 CuadroTexto"/>
          <xdr:cNvSpPr txBox="1">
            <a:spLocks noChangeArrowheads="1"/>
          </xdr:cNvSpPr>
        </xdr:nvSpPr>
        <xdr:spPr>
          <a:xfrm>
            <a:off x="876300" y="24926925"/>
            <a:ext cx="2449592" cy="1352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Alfredo Ortega López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</a:t>
            </a:r>
          </a:p>
        </xdr:txBody>
      </xdr:sp>
      <xdr:sp>
        <xdr:nvSpPr>
          <xdr:cNvPr id="18" name="18 CuadroTexto"/>
          <xdr:cNvSpPr txBox="1">
            <a:spLocks noChangeArrowheads="1"/>
          </xdr:cNvSpPr>
        </xdr:nvSpPr>
        <xdr:spPr>
          <a:xfrm>
            <a:off x="6944029" y="24945827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Responsable de la actividad prioritaria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Alfredo Ortega López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Planeación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 </a:t>
            </a:r>
          </a:p>
        </xdr:txBody>
      </xdr:sp>
      <xdr:sp>
        <xdr:nvSpPr>
          <xdr:cNvPr id="19" name="19 CuadroTexto"/>
          <xdr:cNvSpPr txBox="1">
            <a:spLocks noChangeArrowheads="1"/>
          </xdr:cNvSpPr>
        </xdr:nvSpPr>
        <xdr:spPr>
          <a:xfrm>
            <a:off x="12812162" y="24936569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Titular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MMCI Martín López García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662 2 13 83 71</a:t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123825</xdr:rowOff>
    </xdr:from>
    <xdr:to>
      <xdr:col>0</xdr:col>
      <xdr:colOff>1323975</xdr:colOff>
      <xdr:row>3</xdr:row>
      <xdr:rowOff>152400</xdr:rowOff>
    </xdr:to>
    <xdr:pic>
      <xdr:nvPicPr>
        <xdr:cNvPr id="20" name="Picture 18" descr="S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23825"/>
          <a:ext cx="1266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32422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2" name="Picture 2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81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5" name="Picture 5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81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32422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8" name="Picture 8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81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" name="Picture 9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0" name="Picture 10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81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" name="Picture 11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33242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33242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33242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33242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85725</xdr:colOff>
      <xdr:row>0</xdr:row>
      <xdr:rowOff>57150</xdr:rowOff>
    </xdr:from>
    <xdr:to>
      <xdr:col>0</xdr:col>
      <xdr:colOff>1514475</xdr:colOff>
      <xdr:row>3</xdr:row>
      <xdr:rowOff>152400</xdr:rowOff>
    </xdr:to>
    <xdr:pic>
      <xdr:nvPicPr>
        <xdr:cNvPr id="16" name="Picture 18" descr="S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7150"/>
          <a:ext cx="1428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1438275</xdr:colOff>
      <xdr:row>30</xdr:row>
      <xdr:rowOff>0</xdr:rowOff>
    </xdr:from>
    <xdr:to>
      <xdr:col>24</xdr:col>
      <xdr:colOff>381000</xdr:colOff>
      <xdr:row>39</xdr:row>
      <xdr:rowOff>85725</xdr:rowOff>
    </xdr:to>
    <xdr:grpSp>
      <xdr:nvGrpSpPr>
        <xdr:cNvPr id="17" name="18 Grupo"/>
        <xdr:cNvGrpSpPr>
          <a:grpSpLocks/>
        </xdr:cNvGrpSpPr>
      </xdr:nvGrpSpPr>
      <xdr:grpSpPr>
        <a:xfrm>
          <a:off x="1438275" y="7734300"/>
          <a:ext cx="14516100" cy="1543050"/>
          <a:chOff x="876300" y="24926925"/>
          <a:chExt cx="14516099" cy="1543050"/>
        </a:xfrm>
        <a:solidFill>
          <a:srgbClr val="FFFFFF"/>
        </a:solidFill>
      </xdr:grpSpPr>
      <xdr:sp>
        <xdr:nvSpPr>
          <xdr:cNvPr id="18" name="19 CuadroTexto"/>
          <xdr:cNvSpPr txBox="1">
            <a:spLocks noChangeArrowheads="1"/>
          </xdr:cNvSpPr>
        </xdr:nvSpPr>
        <xdr:spPr>
          <a:xfrm>
            <a:off x="876300" y="24926925"/>
            <a:ext cx="2449592" cy="1352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Alfredo Ortega López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</a:t>
            </a:r>
          </a:p>
        </xdr:txBody>
      </xdr:sp>
      <xdr:sp>
        <xdr:nvSpPr>
          <xdr:cNvPr id="19" name="20 CuadroTexto"/>
          <xdr:cNvSpPr txBox="1">
            <a:spLocks noChangeArrowheads="1"/>
          </xdr:cNvSpPr>
        </xdr:nvSpPr>
        <xdr:spPr>
          <a:xfrm>
            <a:off x="6944029" y="24945827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Responsable de la actividad prioritaria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Alfredo Ortega López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 de Planeación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 </a:t>
            </a:r>
          </a:p>
        </xdr:txBody>
      </xdr:sp>
      <xdr:sp>
        <xdr:nvSpPr>
          <xdr:cNvPr id="20" name="21 CuadroTexto"/>
          <xdr:cNvSpPr txBox="1">
            <a:spLocks noChangeArrowheads="1"/>
          </xdr:cNvSpPr>
        </xdr:nvSpPr>
        <xdr:spPr>
          <a:xfrm>
            <a:off x="12812162" y="24936569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Titular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MMCI Martín López García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662 2 13 83 71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57150</xdr:rowOff>
    </xdr:from>
    <xdr:to>
      <xdr:col>6</xdr:col>
      <xdr:colOff>1000125</xdr:colOff>
      <xdr:row>6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619875" y="57150"/>
          <a:ext cx="37052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EDUCACIÓN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TECNOLÓGICA INDUSTRIAL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COORDINACIÓN DE ORGANISMOS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DESCENTRALIZADOS ESTATALES DE CECyTEs</a:t>
          </a:r>
          <a:r>
            <a:rPr lang="en-US" cap="none" sz="1200" b="0" i="0" u="none" baseline="0">
              <a:solidFill>
                <a:srgbClr val="000000"/>
              </a:solidFill>
              <a:latin typeface="Humanst521 BT"/>
              <a:ea typeface="Humanst521 BT"/>
              <a:cs typeface="Humanst521 BT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66675</xdr:rowOff>
    </xdr:from>
    <xdr:to>
      <xdr:col>1</xdr:col>
      <xdr:colOff>2209800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95250"/>
          <a:ext cx="1419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0</xdr:row>
      <xdr:rowOff>66675</xdr:rowOff>
    </xdr:from>
    <xdr:to>
      <xdr:col>5</xdr:col>
      <xdr:colOff>1152525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66675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0</xdr:row>
      <xdr:rowOff>38100</xdr:rowOff>
    </xdr:from>
    <xdr:to>
      <xdr:col>10</xdr:col>
      <xdr:colOff>638175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0"/>
          <a:ext cx="1419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1419225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2" name="Picture 2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287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5" name="Picture 5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287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17182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8" name="Picture 8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287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" name="Picture 9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0" name="Picture 10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287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" name="Picture 11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3171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3171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3171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3171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47625</xdr:rowOff>
    </xdr:from>
    <xdr:to>
      <xdr:col>0</xdr:col>
      <xdr:colOff>1371600</xdr:colOff>
      <xdr:row>3</xdr:row>
      <xdr:rowOff>142875</xdr:rowOff>
    </xdr:to>
    <xdr:pic>
      <xdr:nvPicPr>
        <xdr:cNvPr id="16" name="Picture 18" descr="S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762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41</xdr:row>
      <xdr:rowOff>123825</xdr:rowOff>
    </xdr:from>
    <xdr:to>
      <xdr:col>24</xdr:col>
      <xdr:colOff>9525</xdr:colOff>
      <xdr:row>51</xdr:row>
      <xdr:rowOff>47625</xdr:rowOff>
    </xdr:to>
    <xdr:grpSp>
      <xdr:nvGrpSpPr>
        <xdr:cNvPr id="17" name="18 Grupo"/>
        <xdr:cNvGrpSpPr>
          <a:grpSpLocks/>
        </xdr:cNvGrpSpPr>
      </xdr:nvGrpSpPr>
      <xdr:grpSpPr>
        <a:xfrm>
          <a:off x="1323975" y="13201650"/>
          <a:ext cx="14516100" cy="1543050"/>
          <a:chOff x="876300" y="24926925"/>
          <a:chExt cx="14516099" cy="1543050"/>
        </a:xfrm>
        <a:solidFill>
          <a:srgbClr val="FFFFFF"/>
        </a:solidFill>
      </xdr:grpSpPr>
      <xdr:sp>
        <xdr:nvSpPr>
          <xdr:cNvPr id="18" name="19 CuadroTexto"/>
          <xdr:cNvSpPr txBox="1">
            <a:spLocks noChangeArrowheads="1"/>
          </xdr:cNvSpPr>
        </xdr:nvSpPr>
        <xdr:spPr>
          <a:xfrm>
            <a:off x="876300" y="24926925"/>
            <a:ext cx="2449592" cy="1352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Alfredo Ortega López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</a:t>
            </a:r>
          </a:p>
        </xdr:txBody>
      </xdr:sp>
      <xdr:sp>
        <xdr:nvSpPr>
          <xdr:cNvPr id="19" name="20 CuadroTexto"/>
          <xdr:cNvSpPr txBox="1">
            <a:spLocks noChangeArrowheads="1"/>
          </xdr:cNvSpPr>
        </xdr:nvSpPr>
        <xdr:spPr>
          <a:xfrm>
            <a:off x="6944029" y="24945827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Responsable de la actividad prioritaria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M.C. José Carlos Aguirre Rosas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Académico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 </a:t>
            </a:r>
          </a:p>
        </xdr:txBody>
      </xdr:sp>
      <xdr:sp>
        <xdr:nvSpPr>
          <xdr:cNvPr id="20" name="21 CuadroTexto"/>
          <xdr:cNvSpPr txBox="1">
            <a:spLocks noChangeArrowheads="1"/>
          </xdr:cNvSpPr>
        </xdr:nvSpPr>
        <xdr:spPr>
          <a:xfrm>
            <a:off x="12812162" y="24936569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Titular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MMCI Martín López García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662 2 13 83 71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95650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2" name="Picture 2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5257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5" name="Picture 5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5257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295650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8" name="Picture 8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5257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" name="Picture 9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0" name="Picture 10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5257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" name="Picture 11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32956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32956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32956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32956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47625</xdr:rowOff>
    </xdr:from>
    <xdr:to>
      <xdr:col>0</xdr:col>
      <xdr:colOff>1485900</xdr:colOff>
      <xdr:row>3</xdr:row>
      <xdr:rowOff>142875</xdr:rowOff>
    </xdr:to>
    <xdr:pic>
      <xdr:nvPicPr>
        <xdr:cNvPr id="16" name="Picture 18" descr="S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1371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36</xdr:row>
      <xdr:rowOff>95250</xdr:rowOff>
    </xdr:from>
    <xdr:to>
      <xdr:col>22</xdr:col>
      <xdr:colOff>476250</xdr:colOff>
      <xdr:row>46</xdr:row>
      <xdr:rowOff>19050</xdr:rowOff>
    </xdr:to>
    <xdr:grpSp>
      <xdr:nvGrpSpPr>
        <xdr:cNvPr id="17" name="22 Grupo"/>
        <xdr:cNvGrpSpPr>
          <a:grpSpLocks/>
        </xdr:cNvGrpSpPr>
      </xdr:nvGrpSpPr>
      <xdr:grpSpPr>
        <a:xfrm>
          <a:off x="942975" y="11391900"/>
          <a:ext cx="14516100" cy="1543050"/>
          <a:chOff x="876300" y="24926925"/>
          <a:chExt cx="14516099" cy="1543050"/>
        </a:xfrm>
        <a:solidFill>
          <a:srgbClr val="FFFFFF"/>
        </a:solidFill>
      </xdr:grpSpPr>
      <xdr:sp>
        <xdr:nvSpPr>
          <xdr:cNvPr id="18" name="23 CuadroTexto"/>
          <xdr:cNvSpPr txBox="1">
            <a:spLocks noChangeArrowheads="1"/>
          </xdr:cNvSpPr>
        </xdr:nvSpPr>
        <xdr:spPr>
          <a:xfrm>
            <a:off x="876300" y="24926925"/>
            <a:ext cx="2449592" cy="1352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Alfredo Ortega López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</a:t>
            </a:r>
          </a:p>
        </xdr:txBody>
      </xdr:sp>
      <xdr:sp>
        <xdr:nvSpPr>
          <xdr:cNvPr id="19" name="24 CuadroTexto"/>
          <xdr:cNvSpPr txBox="1">
            <a:spLocks noChangeArrowheads="1"/>
          </xdr:cNvSpPr>
        </xdr:nvSpPr>
        <xdr:spPr>
          <a:xfrm>
            <a:off x="6944029" y="24945827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Responsable de la actividad prioritaria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M.C. José Carlos Aguirre Rosas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Académico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 </a:t>
            </a:r>
          </a:p>
        </xdr:txBody>
      </xdr:sp>
      <xdr:sp>
        <xdr:nvSpPr>
          <xdr:cNvPr id="20" name="25 CuadroTexto"/>
          <xdr:cNvSpPr txBox="1">
            <a:spLocks noChangeArrowheads="1"/>
          </xdr:cNvSpPr>
        </xdr:nvSpPr>
        <xdr:spPr>
          <a:xfrm>
            <a:off x="12812162" y="24936569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Titular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MMCI Martín López García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662 2 13 83 71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4802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2" name="Picture 2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049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4802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5" name="Picture 5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049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24802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8" name="Picture 8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049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" name="Picture 9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0" name="Picture 10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049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" name="Picture 11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32480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32480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32480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32480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0</xdr:row>
      <xdr:rowOff>47625</xdr:rowOff>
    </xdr:from>
    <xdr:to>
      <xdr:col>0</xdr:col>
      <xdr:colOff>1457325</xdr:colOff>
      <xdr:row>3</xdr:row>
      <xdr:rowOff>152400</xdr:rowOff>
    </xdr:to>
    <xdr:pic>
      <xdr:nvPicPr>
        <xdr:cNvPr id="16" name="Picture 18" descr="S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47625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25</xdr:row>
      <xdr:rowOff>133350</xdr:rowOff>
    </xdr:from>
    <xdr:to>
      <xdr:col>24</xdr:col>
      <xdr:colOff>28575</xdr:colOff>
      <xdr:row>35</xdr:row>
      <xdr:rowOff>57150</xdr:rowOff>
    </xdr:to>
    <xdr:grpSp>
      <xdr:nvGrpSpPr>
        <xdr:cNvPr id="17" name="22 Grupo"/>
        <xdr:cNvGrpSpPr>
          <a:grpSpLocks/>
        </xdr:cNvGrpSpPr>
      </xdr:nvGrpSpPr>
      <xdr:grpSpPr>
        <a:xfrm>
          <a:off x="1009650" y="6829425"/>
          <a:ext cx="14516100" cy="1543050"/>
          <a:chOff x="876300" y="24926925"/>
          <a:chExt cx="14516099" cy="1543050"/>
        </a:xfrm>
        <a:solidFill>
          <a:srgbClr val="FFFFFF"/>
        </a:solidFill>
      </xdr:grpSpPr>
      <xdr:sp>
        <xdr:nvSpPr>
          <xdr:cNvPr id="18" name="23 CuadroTexto"/>
          <xdr:cNvSpPr txBox="1">
            <a:spLocks noChangeArrowheads="1"/>
          </xdr:cNvSpPr>
        </xdr:nvSpPr>
        <xdr:spPr>
          <a:xfrm>
            <a:off x="876300" y="24926925"/>
            <a:ext cx="2449592" cy="1352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Alfredo Ortega López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</a:t>
            </a:r>
          </a:p>
        </xdr:txBody>
      </xdr:sp>
      <xdr:sp>
        <xdr:nvSpPr>
          <xdr:cNvPr id="19" name="24 CuadroTexto"/>
          <xdr:cNvSpPr txBox="1">
            <a:spLocks noChangeArrowheads="1"/>
          </xdr:cNvSpPr>
        </xdr:nvSpPr>
        <xdr:spPr>
          <a:xfrm>
            <a:off x="6944029" y="24945827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Responsable de la actividad prioritaria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M.C. José Carlos Aguirre Rosas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Académico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 </a:t>
            </a:r>
          </a:p>
        </xdr:txBody>
      </xdr:sp>
      <xdr:sp>
        <xdr:nvSpPr>
          <xdr:cNvPr id="20" name="25 CuadroTexto"/>
          <xdr:cNvSpPr txBox="1">
            <a:spLocks noChangeArrowheads="1"/>
          </xdr:cNvSpPr>
        </xdr:nvSpPr>
        <xdr:spPr>
          <a:xfrm>
            <a:off x="12812162" y="24936569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Titular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MMCI Martín López García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662 2 13 83 71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5277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2" name="Picture 2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0970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527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5" name="Picture 5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0970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15277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8" name="Picture 8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0970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" name="Picture 9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0" name="Picture 10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0970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" name="Picture 11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3152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3152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3152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3152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38100</xdr:rowOff>
    </xdr:from>
    <xdr:to>
      <xdr:col>0</xdr:col>
      <xdr:colOff>1343025</xdr:colOff>
      <xdr:row>3</xdr:row>
      <xdr:rowOff>133350</xdr:rowOff>
    </xdr:to>
    <xdr:pic>
      <xdr:nvPicPr>
        <xdr:cNvPr id="16" name="Picture 18" descr="S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81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866775</xdr:colOff>
      <xdr:row>34</xdr:row>
      <xdr:rowOff>152400</xdr:rowOff>
    </xdr:from>
    <xdr:to>
      <xdr:col>23</xdr:col>
      <xdr:colOff>466725</xdr:colOff>
      <xdr:row>44</xdr:row>
      <xdr:rowOff>76200</xdr:rowOff>
    </xdr:to>
    <xdr:grpSp>
      <xdr:nvGrpSpPr>
        <xdr:cNvPr id="17" name="19 Grupo"/>
        <xdr:cNvGrpSpPr>
          <a:grpSpLocks/>
        </xdr:cNvGrpSpPr>
      </xdr:nvGrpSpPr>
      <xdr:grpSpPr>
        <a:xfrm>
          <a:off x="866775" y="11449050"/>
          <a:ext cx="14516100" cy="1543050"/>
          <a:chOff x="876300" y="24926925"/>
          <a:chExt cx="14516099" cy="1543050"/>
        </a:xfrm>
        <a:solidFill>
          <a:srgbClr val="FFFFFF"/>
        </a:solidFill>
      </xdr:grpSpPr>
      <xdr:sp>
        <xdr:nvSpPr>
          <xdr:cNvPr id="18" name="20 CuadroTexto"/>
          <xdr:cNvSpPr txBox="1">
            <a:spLocks noChangeArrowheads="1"/>
          </xdr:cNvSpPr>
        </xdr:nvSpPr>
        <xdr:spPr>
          <a:xfrm>
            <a:off x="876300" y="24926925"/>
            <a:ext cx="2449592" cy="1352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Alfredo Ortega López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</a:t>
            </a:r>
          </a:p>
        </xdr:txBody>
      </xdr:sp>
      <xdr:sp>
        <xdr:nvSpPr>
          <xdr:cNvPr id="19" name="21 CuadroTexto"/>
          <xdr:cNvSpPr txBox="1">
            <a:spLocks noChangeArrowheads="1"/>
          </xdr:cNvSpPr>
        </xdr:nvSpPr>
        <xdr:spPr>
          <a:xfrm>
            <a:off x="6944029" y="24945827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Responsable de la actividad prioritaria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Francisco Arriaga moreno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 Administrativo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 </a:t>
            </a:r>
          </a:p>
        </xdr:txBody>
      </xdr:sp>
      <xdr:sp>
        <xdr:nvSpPr>
          <xdr:cNvPr id="20" name="22 CuadroTexto"/>
          <xdr:cNvSpPr txBox="1">
            <a:spLocks noChangeArrowheads="1"/>
          </xdr:cNvSpPr>
        </xdr:nvSpPr>
        <xdr:spPr>
          <a:xfrm>
            <a:off x="12812162" y="24936569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Titular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MMCI Martín López García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662 2 13 83 71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2" name="Picture 2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287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5" name="Picture 5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287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17182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8" name="Picture 8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287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" name="Picture 9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0" name="Picture 10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287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" name="Picture 11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3171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3171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3171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3171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0</xdr:row>
      <xdr:rowOff>57150</xdr:rowOff>
    </xdr:from>
    <xdr:to>
      <xdr:col>0</xdr:col>
      <xdr:colOff>1371600</xdr:colOff>
      <xdr:row>3</xdr:row>
      <xdr:rowOff>142875</xdr:rowOff>
    </xdr:to>
    <xdr:pic>
      <xdr:nvPicPr>
        <xdr:cNvPr id="16" name="Picture 18" descr="S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7150"/>
          <a:ext cx="1323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29</xdr:row>
      <xdr:rowOff>133350</xdr:rowOff>
    </xdr:from>
    <xdr:to>
      <xdr:col>23</xdr:col>
      <xdr:colOff>333375</xdr:colOff>
      <xdr:row>39</xdr:row>
      <xdr:rowOff>57150</xdr:rowOff>
    </xdr:to>
    <xdr:grpSp>
      <xdr:nvGrpSpPr>
        <xdr:cNvPr id="17" name="18 Grupo"/>
        <xdr:cNvGrpSpPr>
          <a:grpSpLocks/>
        </xdr:cNvGrpSpPr>
      </xdr:nvGrpSpPr>
      <xdr:grpSpPr>
        <a:xfrm>
          <a:off x="1038225" y="8181975"/>
          <a:ext cx="14516100" cy="1543050"/>
          <a:chOff x="876300" y="24926925"/>
          <a:chExt cx="14516099" cy="1543050"/>
        </a:xfrm>
        <a:solidFill>
          <a:srgbClr val="FFFFFF"/>
        </a:solidFill>
      </xdr:grpSpPr>
      <xdr:sp>
        <xdr:nvSpPr>
          <xdr:cNvPr id="18" name="19 CuadroTexto"/>
          <xdr:cNvSpPr txBox="1">
            <a:spLocks noChangeArrowheads="1"/>
          </xdr:cNvSpPr>
        </xdr:nvSpPr>
        <xdr:spPr>
          <a:xfrm>
            <a:off x="876300" y="24926925"/>
            <a:ext cx="2449592" cy="1352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Alfredo Ortega López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</a:t>
            </a:r>
          </a:p>
        </xdr:txBody>
      </xdr:sp>
      <xdr:sp>
        <xdr:nvSpPr>
          <xdr:cNvPr id="19" name="20 CuadroTexto"/>
          <xdr:cNvSpPr txBox="1">
            <a:spLocks noChangeArrowheads="1"/>
          </xdr:cNvSpPr>
        </xdr:nvSpPr>
        <xdr:spPr>
          <a:xfrm>
            <a:off x="6944029" y="24945827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Responsable de la actividad prioritaria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Profr. Gerardo Gaytán Fox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Vinculación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 </a:t>
            </a:r>
          </a:p>
        </xdr:txBody>
      </xdr:sp>
      <xdr:sp>
        <xdr:nvSpPr>
          <xdr:cNvPr id="20" name="21 CuadroTexto"/>
          <xdr:cNvSpPr txBox="1">
            <a:spLocks noChangeArrowheads="1"/>
          </xdr:cNvSpPr>
        </xdr:nvSpPr>
        <xdr:spPr>
          <a:xfrm>
            <a:off x="12812162" y="24936569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Titular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MMCI Martín López García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662 2 13 83 71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8612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2" name="Picture 2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430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8612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5" name="Picture 5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430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28612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8" name="Picture 8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430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" name="Picture 9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0" name="Picture 10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430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" name="Picture 11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3286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3286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3286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3286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57150</xdr:rowOff>
    </xdr:from>
    <xdr:to>
      <xdr:col>0</xdr:col>
      <xdr:colOff>1485900</xdr:colOff>
      <xdr:row>3</xdr:row>
      <xdr:rowOff>161925</xdr:rowOff>
    </xdr:to>
    <xdr:pic>
      <xdr:nvPicPr>
        <xdr:cNvPr id="16" name="Picture 18" descr="S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7150"/>
          <a:ext cx="1428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37</xdr:row>
      <xdr:rowOff>114300</xdr:rowOff>
    </xdr:from>
    <xdr:to>
      <xdr:col>23</xdr:col>
      <xdr:colOff>390525</xdr:colOff>
      <xdr:row>47</xdr:row>
      <xdr:rowOff>76200</xdr:rowOff>
    </xdr:to>
    <xdr:grpSp>
      <xdr:nvGrpSpPr>
        <xdr:cNvPr id="17" name="18 Grupo"/>
        <xdr:cNvGrpSpPr>
          <a:grpSpLocks/>
        </xdr:cNvGrpSpPr>
      </xdr:nvGrpSpPr>
      <xdr:grpSpPr>
        <a:xfrm>
          <a:off x="990600" y="12487275"/>
          <a:ext cx="14487525" cy="1581150"/>
          <a:chOff x="876300" y="24926925"/>
          <a:chExt cx="14516099" cy="1543050"/>
        </a:xfrm>
        <a:solidFill>
          <a:srgbClr val="FFFFFF"/>
        </a:solidFill>
      </xdr:grpSpPr>
      <xdr:sp>
        <xdr:nvSpPr>
          <xdr:cNvPr id="18" name="19 CuadroTexto"/>
          <xdr:cNvSpPr txBox="1">
            <a:spLocks noChangeArrowheads="1"/>
          </xdr:cNvSpPr>
        </xdr:nvSpPr>
        <xdr:spPr>
          <a:xfrm>
            <a:off x="876300" y="24926925"/>
            <a:ext cx="2442334" cy="13571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Alfredo Ortega López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</a:t>
            </a:r>
          </a:p>
        </xdr:txBody>
      </xdr:sp>
      <xdr:sp>
        <xdr:nvSpPr>
          <xdr:cNvPr id="19" name="20 CuadroTexto"/>
          <xdr:cNvSpPr txBox="1">
            <a:spLocks noChangeArrowheads="1"/>
          </xdr:cNvSpPr>
        </xdr:nvSpPr>
        <xdr:spPr>
          <a:xfrm>
            <a:off x="6947658" y="24945442"/>
            <a:ext cx="2576608" cy="15245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Responsable de la actividad prioritaria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Profr. Gerardo Gaytán Fox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Vinculación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 </a:t>
            </a:r>
          </a:p>
        </xdr:txBody>
      </xdr:sp>
      <xdr:sp>
        <xdr:nvSpPr>
          <xdr:cNvPr id="20" name="21 CuadroTexto"/>
          <xdr:cNvSpPr txBox="1">
            <a:spLocks noChangeArrowheads="1"/>
          </xdr:cNvSpPr>
        </xdr:nvSpPr>
        <xdr:spPr>
          <a:xfrm>
            <a:off x="12815791" y="24936183"/>
            <a:ext cx="2576608" cy="15245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Titular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MMCI Martín López García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662 2 13 83 71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30517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2" name="Picture 2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6210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3051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5" name="Picture 5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6210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30517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8" name="Picture 8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6210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" name="Picture 9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0" name="Picture 10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56210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" name="Picture 11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33051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33051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33051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33051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133350</xdr:colOff>
      <xdr:row>0</xdr:row>
      <xdr:rowOff>28575</xdr:rowOff>
    </xdr:from>
    <xdr:to>
      <xdr:col>0</xdr:col>
      <xdr:colOff>1514475</xdr:colOff>
      <xdr:row>3</xdr:row>
      <xdr:rowOff>123825</xdr:rowOff>
    </xdr:to>
    <xdr:pic>
      <xdr:nvPicPr>
        <xdr:cNvPr id="16" name="Picture 18" descr="S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28575"/>
          <a:ext cx="1381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27</xdr:row>
      <xdr:rowOff>123825</xdr:rowOff>
    </xdr:from>
    <xdr:to>
      <xdr:col>23</xdr:col>
      <xdr:colOff>352425</xdr:colOff>
      <xdr:row>37</xdr:row>
      <xdr:rowOff>47625</xdr:rowOff>
    </xdr:to>
    <xdr:grpSp>
      <xdr:nvGrpSpPr>
        <xdr:cNvPr id="17" name="22 Grupo"/>
        <xdr:cNvGrpSpPr>
          <a:grpSpLocks/>
        </xdr:cNvGrpSpPr>
      </xdr:nvGrpSpPr>
      <xdr:grpSpPr>
        <a:xfrm>
          <a:off x="1038225" y="6810375"/>
          <a:ext cx="14516100" cy="1543050"/>
          <a:chOff x="876300" y="24926925"/>
          <a:chExt cx="14516099" cy="1543050"/>
        </a:xfrm>
        <a:solidFill>
          <a:srgbClr val="FFFFFF"/>
        </a:solidFill>
      </xdr:grpSpPr>
      <xdr:sp>
        <xdr:nvSpPr>
          <xdr:cNvPr id="18" name="23 CuadroTexto"/>
          <xdr:cNvSpPr txBox="1">
            <a:spLocks noChangeArrowheads="1"/>
          </xdr:cNvSpPr>
        </xdr:nvSpPr>
        <xdr:spPr>
          <a:xfrm>
            <a:off x="876300" y="24926925"/>
            <a:ext cx="2449592" cy="1352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Alfredo Ortega López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</a:t>
            </a:r>
          </a:p>
        </xdr:txBody>
      </xdr:sp>
      <xdr:sp>
        <xdr:nvSpPr>
          <xdr:cNvPr id="19" name="24 CuadroTexto"/>
          <xdr:cNvSpPr txBox="1">
            <a:spLocks noChangeArrowheads="1"/>
          </xdr:cNvSpPr>
        </xdr:nvSpPr>
        <xdr:spPr>
          <a:xfrm>
            <a:off x="6944029" y="24945827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Responsable de la actividad prioritaria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Francisco Arriaga moreno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 Administrativo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 </a:t>
            </a:r>
          </a:p>
        </xdr:txBody>
      </xdr:sp>
      <xdr:sp>
        <xdr:nvSpPr>
          <xdr:cNvPr id="20" name="25 CuadroTexto"/>
          <xdr:cNvSpPr txBox="1">
            <a:spLocks noChangeArrowheads="1"/>
          </xdr:cNvSpPr>
        </xdr:nvSpPr>
        <xdr:spPr>
          <a:xfrm>
            <a:off x="12812162" y="24936569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Titular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MMCI Martín López García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662 2 13 83 71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2897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2" name="Picture 2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8590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5" name="Picture 5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8590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228975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8" name="Picture 8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8590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" name="Picture 9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0" name="Picture 10" descr="logocecytech"/>
        <xdr:cNvPicPr preferRelativeResize="1">
          <a:picLocks noChangeAspect="1"/>
        </xdr:cNvPicPr>
      </xdr:nvPicPr>
      <xdr:blipFill>
        <a:blip r:embed="rId1"/>
        <a:srcRect r="75984"/>
        <a:stretch>
          <a:fillRect/>
        </a:stretch>
      </xdr:blipFill>
      <xdr:spPr>
        <a:xfrm>
          <a:off x="148590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" name="Picture 11" descr="logosab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3228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3228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3228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3228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47625</xdr:rowOff>
    </xdr:from>
    <xdr:to>
      <xdr:col>0</xdr:col>
      <xdr:colOff>1381125</xdr:colOff>
      <xdr:row>3</xdr:row>
      <xdr:rowOff>95250</xdr:rowOff>
    </xdr:to>
    <xdr:pic>
      <xdr:nvPicPr>
        <xdr:cNvPr id="16" name="Picture 18" descr="S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7625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28</xdr:row>
      <xdr:rowOff>114300</xdr:rowOff>
    </xdr:from>
    <xdr:to>
      <xdr:col>24</xdr:col>
      <xdr:colOff>114300</xdr:colOff>
      <xdr:row>38</xdr:row>
      <xdr:rowOff>38100</xdr:rowOff>
    </xdr:to>
    <xdr:grpSp>
      <xdr:nvGrpSpPr>
        <xdr:cNvPr id="17" name="18 Grupo"/>
        <xdr:cNvGrpSpPr>
          <a:grpSpLocks/>
        </xdr:cNvGrpSpPr>
      </xdr:nvGrpSpPr>
      <xdr:grpSpPr>
        <a:xfrm>
          <a:off x="1076325" y="7372350"/>
          <a:ext cx="14516100" cy="1543050"/>
          <a:chOff x="876300" y="24926925"/>
          <a:chExt cx="14516099" cy="1543050"/>
        </a:xfrm>
        <a:solidFill>
          <a:srgbClr val="FFFFFF"/>
        </a:solidFill>
      </xdr:grpSpPr>
      <xdr:sp>
        <xdr:nvSpPr>
          <xdr:cNvPr id="18" name="19 CuadroTexto"/>
          <xdr:cNvSpPr txBox="1">
            <a:spLocks noChangeArrowheads="1"/>
          </xdr:cNvSpPr>
        </xdr:nvSpPr>
        <xdr:spPr>
          <a:xfrm>
            <a:off x="876300" y="24926925"/>
            <a:ext cx="2449592" cy="1352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Alfredo Ortega López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</a:t>
            </a:r>
          </a:p>
        </xdr:txBody>
      </xdr:sp>
      <xdr:sp>
        <xdr:nvSpPr>
          <xdr:cNvPr id="19" name="20 CuadroTexto"/>
          <xdr:cNvSpPr txBox="1">
            <a:spLocks noChangeArrowheads="1"/>
          </xdr:cNvSpPr>
        </xdr:nvSpPr>
        <xdr:spPr>
          <a:xfrm>
            <a:off x="6944029" y="24945827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Responsable de la actividad prioritaria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M.C. José Carlos Aguirre Rosas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 Académico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662 213 83 71 </a:t>
            </a:r>
          </a:p>
        </xdr:txBody>
      </xdr:sp>
      <xdr:sp>
        <xdr:nvSpPr>
          <xdr:cNvPr id="20" name="21 CuadroTexto"/>
          <xdr:cNvSpPr txBox="1">
            <a:spLocks noChangeArrowheads="1"/>
          </xdr:cNvSpPr>
        </xdr:nvSpPr>
        <xdr:spPr>
          <a:xfrm>
            <a:off x="12812162" y="24936569"/>
            <a:ext cx="2580237" cy="1524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Titular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MMCI Martín López García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662 2 13 83 71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PageLayoutView="0" workbookViewId="0" topLeftCell="A10">
      <pane ySplit="1275" topLeftCell="A50" activePane="bottomLeft" state="split"/>
      <selection pane="topLeft" activeCell="Z25" sqref="Z25:Z29"/>
      <selection pane="bottomLeft" activeCell="D56" sqref="D56"/>
    </sheetView>
  </sheetViews>
  <sheetFormatPr defaultColWidth="11.421875" defaultRowHeight="12.75"/>
  <cols>
    <col min="1" max="1" width="20.140625" style="41" customWidth="1"/>
    <col min="2" max="2" width="26.421875" style="41" customWidth="1"/>
    <col min="3" max="3" width="11.28125" style="41" customWidth="1"/>
    <col min="4" max="4" width="32.28125" style="41" customWidth="1"/>
    <col min="5" max="5" width="13.00390625" style="41" bestFit="1" customWidth="1"/>
    <col min="6" max="6" width="5.421875" style="41" bestFit="1" customWidth="1"/>
    <col min="7" max="7" width="5.421875" style="41" customWidth="1"/>
    <col min="8" max="8" width="6.421875" style="41" customWidth="1"/>
    <col min="9" max="12" width="5.421875" style="41" customWidth="1"/>
    <col min="13" max="13" width="7.8515625" style="43" customWidth="1"/>
    <col min="14" max="16" width="7.8515625" style="41" customWidth="1"/>
    <col min="17" max="17" width="7.57421875" style="43" customWidth="1"/>
    <col min="18" max="20" width="7.57421875" style="41" customWidth="1"/>
    <col min="21" max="21" width="7.28125" style="43" customWidth="1"/>
    <col min="22" max="24" width="7.28125" style="41" customWidth="1"/>
    <col min="25" max="26" width="7.421875" style="43" customWidth="1"/>
    <col min="27" max="16384" width="11.421875" style="41" customWidth="1"/>
  </cols>
  <sheetData>
    <row r="1" spans="2:12" ht="19.5" customHeight="1">
      <c r="B1" s="409" t="s">
        <v>14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9.5">
      <c r="B2" s="410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9.5">
      <c r="B3" s="410" t="s">
        <v>44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15">
      <c r="B4" s="411" t="s">
        <v>15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4.5" customHeight="1" thickBot="1">
      <c r="B5" s="481"/>
      <c r="C5" s="481"/>
      <c r="D5" s="481"/>
      <c r="E5" s="481"/>
      <c r="F5" s="481"/>
      <c r="G5" s="481"/>
      <c r="H5" s="481"/>
      <c r="I5" s="481"/>
      <c r="J5" s="45"/>
      <c r="K5" s="45"/>
      <c r="L5" s="45"/>
    </row>
    <row r="6" spans="1:26" ht="12.75">
      <c r="A6" s="46" t="s">
        <v>31</v>
      </c>
      <c r="B6" s="482" t="s">
        <v>29</v>
      </c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4"/>
    </row>
    <row r="7" spans="1:26" ht="17.25" customHeight="1" thickBot="1">
      <c r="A7" s="47" t="s">
        <v>16</v>
      </c>
      <c r="B7" s="485" t="s">
        <v>18</v>
      </c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7"/>
    </row>
    <row r="8" spans="2:12" ht="7.5" customHeight="1" thickBo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6" ht="12.75">
      <c r="A9" s="46" t="s">
        <v>10</v>
      </c>
      <c r="B9" s="488" t="s">
        <v>0</v>
      </c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90"/>
    </row>
    <row r="10" spans="1:26" ht="12.75">
      <c r="A10" s="48" t="s">
        <v>11</v>
      </c>
      <c r="B10" s="491" t="s">
        <v>4</v>
      </c>
      <c r="C10" s="493" t="s">
        <v>6</v>
      </c>
      <c r="D10" s="493" t="s">
        <v>5</v>
      </c>
      <c r="E10" s="495" t="s">
        <v>22</v>
      </c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6"/>
    </row>
    <row r="11" spans="1:26" ht="12.75">
      <c r="A11" s="48"/>
      <c r="B11" s="491"/>
      <c r="C11" s="493"/>
      <c r="D11" s="493"/>
      <c r="E11" s="49" t="s">
        <v>27</v>
      </c>
      <c r="F11" s="49" t="s">
        <v>25</v>
      </c>
      <c r="G11" s="495" t="s">
        <v>24</v>
      </c>
      <c r="H11" s="495"/>
      <c r="I11" s="495"/>
      <c r="J11" s="50"/>
      <c r="K11" s="50"/>
      <c r="L11" s="50"/>
      <c r="M11" s="495" t="s">
        <v>23</v>
      </c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6"/>
    </row>
    <row r="12" spans="1:26" ht="13.5" thickBot="1">
      <c r="A12" s="51" t="s">
        <v>12</v>
      </c>
      <c r="B12" s="492"/>
      <c r="C12" s="494"/>
      <c r="D12" s="494"/>
      <c r="E12" s="52" t="s">
        <v>28</v>
      </c>
      <c r="F12" s="52" t="s">
        <v>26</v>
      </c>
      <c r="G12" s="52" t="s">
        <v>7</v>
      </c>
      <c r="H12" s="52" t="s">
        <v>8</v>
      </c>
      <c r="I12" s="53" t="s">
        <v>9</v>
      </c>
      <c r="J12" s="53" t="s">
        <v>32</v>
      </c>
      <c r="K12" s="53" t="s">
        <v>33</v>
      </c>
      <c r="L12" s="53" t="s">
        <v>34</v>
      </c>
      <c r="M12" s="52" t="s">
        <v>17</v>
      </c>
      <c r="N12" s="52" t="s">
        <v>35</v>
      </c>
      <c r="O12" s="52" t="s">
        <v>36</v>
      </c>
      <c r="P12" s="52" t="s">
        <v>37</v>
      </c>
      <c r="Q12" s="52" t="s">
        <v>1</v>
      </c>
      <c r="R12" s="52" t="s">
        <v>38</v>
      </c>
      <c r="S12" s="52" t="s">
        <v>39</v>
      </c>
      <c r="T12" s="52" t="s">
        <v>40</v>
      </c>
      <c r="U12" s="53" t="s">
        <v>2</v>
      </c>
      <c r="V12" s="53" t="s">
        <v>41</v>
      </c>
      <c r="W12" s="53" t="s">
        <v>42</v>
      </c>
      <c r="X12" s="53" t="s">
        <v>43</v>
      </c>
      <c r="Y12" s="52" t="s">
        <v>3</v>
      </c>
      <c r="Z12" s="54" t="s">
        <v>133</v>
      </c>
    </row>
    <row r="13" ht="12.75" customHeight="1" thickBot="1"/>
    <row r="14" spans="1:26" ht="13.5" thickBot="1">
      <c r="A14" s="287" t="s">
        <v>13</v>
      </c>
      <c r="B14" s="288"/>
      <c r="C14" s="288"/>
      <c r="D14" s="288"/>
      <c r="E14" s="288"/>
      <c r="F14" s="288"/>
      <c r="G14" s="288"/>
      <c r="H14" s="288"/>
      <c r="I14" s="289"/>
      <c r="J14" s="288"/>
      <c r="K14" s="288"/>
      <c r="L14" s="288"/>
      <c r="M14" s="290"/>
      <c r="N14" s="288"/>
      <c r="O14" s="288"/>
      <c r="P14" s="288"/>
      <c r="Q14" s="290"/>
      <c r="R14" s="288"/>
      <c r="S14" s="288"/>
      <c r="T14" s="288"/>
      <c r="U14" s="290"/>
      <c r="V14" s="288"/>
      <c r="W14" s="288"/>
      <c r="X14" s="288"/>
      <c r="Y14" s="290"/>
      <c r="Z14" s="291"/>
    </row>
    <row r="15" spans="1:26" s="55" customFormat="1" ht="48.75" thickBot="1">
      <c r="A15" s="137"/>
      <c r="B15" s="16" t="s">
        <v>277</v>
      </c>
      <c r="C15" s="138" t="s">
        <v>61</v>
      </c>
      <c r="D15" s="56" t="s">
        <v>181</v>
      </c>
      <c r="E15" s="138" t="s">
        <v>133</v>
      </c>
      <c r="F15" s="139">
        <v>7.47</v>
      </c>
      <c r="G15" s="138">
        <v>7.47</v>
      </c>
      <c r="H15" s="138">
        <v>7.47</v>
      </c>
      <c r="I15" s="140">
        <v>1</v>
      </c>
      <c r="J15" s="141">
        <v>7.47</v>
      </c>
      <c r="K15" s="141"/>
      <c r="L15" s="141"/>
      <c r="M15" s="142">
        <f>+J15+K15+L15</f>
        <v>7.47</v>
      </c>
      <c r="N15" s="143"/>
      <c r="O15" s="143"/>
      <c r="P15" s="143"/>
      <c r="Q15" s="144">
        <f>+N15+O15+P15</f>
        <v>0</v>
      </c>
      <c r="R15" s="145"/>
      <c r="S15" s="145"/>
      <c r="T15" s="145"/>
      <c r="U15" s="144">
        <f>SUM(R15:T15)</f>
        <v>0</v>
      </c>
      <c r="V15" s="146"/>
      <c r="W15" s="146"/>
      <c r="X15" s="146"/>
      <c r="Y15" s="147">
        <f>+V15+W15+X15</f>
        <v>0</v>
      </c>
      <c r="Z15" s="147">
        <f>+Y15+U15+Q15+M15</f>
        <v>7.47</v>
      </c>
    </row>
    <row r="16" spans="1:26" ht="13.5" thickBot="1">
      <c r="A16" s="287" t="s">
        <v>19</v>
      </c>
      <c r="B16" s="288"/>
      <c r="C16" s="288"/>
      <c r="D16" s="288"/>
      <c r="E16" s="288"/>
      <c r="F16" s="288"/>
      <c r="G16" s="288"/>
      <c r="H16" s="288"/>
      <c r="I16" s="289"/>
      <c r="J16" s="288"/>
      <c r="K16" s="288"/>
      <c r="L16" s="288"/>
      <c r="M16" s="290"/>
      <c r="N16" s="288"/>
      <c r="O16" s="288"/>
      <c r="P16" s="288"/>
      <c r="Q16" s="290"/>
      <c r="R16" s="288"/>
      <c r="S16" s="288"/>
      <c r="T16" s="288"/>
      <c r="U16" s="290"/>
      <c r="V16" s="288"/>
      <c r="W16" s="288"/>
      <c r="X16" s="288"/>
      <c r="Y16" s="290"/>
      <c r="Z16" s="291"/>
    </row>
    <row r="17" spans="1:26" ht="36.75" thickBot="1">
      <c r="A17" s="148"/>
      <c r="B17" s="32" t="s">
        <v>62</v>
      </c>
      <c r="C17" s="138" t="s">
        <v>61</v>
      </c>
      <c r="D17" s="32" t="s">
        <v>182</v>
      </c>
      <c r="E17" s="149" t="s">
        <v>133</v>
      </c>
      <c r="F17" s="150">
        <v>9</v>
      </c>
      <c r="G17" s="149">
        <v>9</v>
      </c>
      <c r="H17" s="149">
        <v>9</v>
      </c>
      <c r="I17" s="151">
        <v>1</v>
      </c>
      <c r="J17" s="152"/>
      <c r="K17" s="152"/>
      <c r="L17" s="152"/>
      <c r="M17" s="153">
        <f>+J17+K17+L17</f>
        <v>0</v>
      </c>
      <c r="N17" s="154"/>
      <c r="O17" s="154"/>
      <c r="P17" s="154"/>
      <c r="Q17" s="153">
        <f>+N17+O17+P17</f>
        <v>0</v>
      </c>
      <c r="R17" s="152"/>
      <c r="S17" s="152"/>
      <c r="T17" s="152"/>
      <c r="U17" s="153">
        <f>SUM(R17:T17)</f>
        <v>0</v>
      </c>
      <c r="V17" s="152"/>
      <c r="W17" s="152"/>
      <c r="X17" s="152">
        <v>9</v>
      </c>
      <c r="Y17" s="155">
        <f>+V17+W17+X17</f>
        <v>9</v>
      </c>
      <c r="Z17" s="156">
        <f>+Y17+U17+Q17+M17</f>
        <v>9</v>
      </c>
    </row>
    <row r="18" spans="1:26" ht="13.5" thickBot="1">
      <c r="A18" s="287" t="s">
        <v>20</v>
      </c>
      <c r="B18" s="288"/>
      <c r="C18" s="288"/>
      <c r="D18" s="288"/>
      <c r="E18" s="288"/>
      <c r="F18" s="288"/>
      <c r="G18" s="288"/>
      <c r="H18" s="288"/>
      <c r="I18" s="289"/>
      <c r="J18" s="288"/>
      <c r="K18" s="288"/>
      <c r="L18" s="288"/>
      <c r="M18" s="290"/>
      <c r="N18" s="288"/>
      <c r="O18" s="288"/>
      <c r="P18" s="288"/>
      <c r="Q18" s="290"/>
      <c r="R18" s="288"/>
      <c r="S18" s="288"/>
      <c r="T18" s="288"/>
      <c r="U18" s="290"/>
      <c r="V18" s="288"/>
      <c r="W18" s="288"/>
      <c r="X18" s="288"/>
      <c r="Y18" s="290"/>
      <c r="Z18" s="291"/>
    </row>
    <row r="19" spans="1:26" ht="48">
      <c r="A19" s="157">
        <v>1</v>
      </c>
      <c r="B19" s="18" t="s">
        <v>63</v>
      </c>
      <c r="C19" s="158" t="s">
        <v>134</v>
      </c>
      <c r="D19" s="18" t="s">
        <v>69</v>
      </c>
      <c r="E19" s="158" t="s">
        <v>143</v>
      </c>
      <c r="F19" s="159">
        <v>1</v>
      </c>
      <c r="G19" s="158">
        <v>1</v>
      </c>
      <c r="H19" s="158">
        <v>1</v>
      </c>
      <c r="I19" s="160">
        <v>1</v>
      </c>
      <c r="J19" s="152">
        <v>1</v>
      </c>
      <c r="K19" s="152"/>
      <c r="L19" s="152"/>
      <c r="M19" s="161"/>
      <c r="N19" s="158"/>
      <c r="O19" s="158"/>
      <c r="P19" s="158"/>
      <c r="Q19" s="162">
        <f>+N19+O19+P19</f>
        <v>0</v>
      </c>
      <c r="R19" s="163"/>
      <c r="S19" s="163"/>
      <c r="T19" s="163"/>
      <c r="U19" s="162">
        <f>SUM(R19:T19)</f>
        <v>0</v>
      </c>
      <c r="V19" s="158"/>
      <c r="W19" s="158"/>
      <c r="X19" s="158"/>
      <c r="Y19" s="164">
        <f>+V19+W19+X19</f>
        <v>0</v>
      </c>
      <c r="Z19" s="165">
        <f aca="true" t="shared" si="0" ref="Z19:Z54">+Y19+U19+Q19+M19</f>
        <v>0</v>
      </c>
    </row>
    <row r="20" spans="1:26" ht="24">
      <c r="A20" s="157">
        <v>2</v>
      </c>
      <c r="B20" s="18" t="s">
        <v>64</v>
      </c>
      <c r="C20" s="158" t="s">
        <v>144</v>
      </c>
      <c r="D20" s="18" t="s">
        <v>70</v>
      </c>
      <c r="E20" s="158" t="s">
        <v>145</v>
      </c>
      <c r="F20" s="166">
        <v>1</v>
      </c>
      <c r="G20" s="167">
        <v>1</v>
      </c>
      <c r="H20" s="167">
        <v>1</v>
      </c>
      <c r="I20" s="160">
        <v>1</v>
      </c>
      <c r="J20" s="167">
        <v>0.0833</v>
      </c>
      <c r="K20" s="167">
        <v>0.0833</v>
      </c>
      <c r="L20" s="167">
        <v>0.0833</v>
      </c>
      <c r="M20" s="167">
        <f aca="true" t="shared" si="1" ref="M20:M27">+J20+K20+L20</f>
        <v>0.2499</v>
      </c>
      <c r="N20" s="167">
        <v>0.0833</v>
      </c>
      <c r="O20" s="167">
        <v>0.0833</v>
      </c>
      <c r="P20" s="167">
        <v>0.0833</v>
      </c>
      <c r="Q20" s="167">
        <f>+N20+O20+P20</f>
        <v>0.2499</v>
      </c>
      <c r="R20" s="167">
        <v>0.0833</v>
      </c>
      <c r="S20" s="167">
        <v>0.0833</v>
      </c>
      <c r="T20" s="167">
        <v>0.0833</v>
      </c>
      <c r="U20" s="167">
        <f>+R20+S20+T20</f>
        <v>0.2499</v>
      </c>
      <c r="V20" s="167">
        <v>0.0833</v>
      </c>
      <c r="W20" s="167">
        <v>0.0833</v>
      </c>
      <c r="X20" s="167">
        <v>0.0833</v>
      </c>
      <c r="Y20" s="167">
        <f>+V20+W20+X20</f>
        <v>0.2499</v>
      </c>
      <c r="Z20" s="156">
        <f t="shared" si="0"/>
        <v>0.9996</v>
      </c>
    </row>
    <row r="21" spans="1:26" ht="12.75">
      <c r="A21" s="157">
        <v>3</v>
      </c>
      <c r="B21" s="18" t="s">
        <v>65</v>
      </c>
      <c r="C21" s="158" t="s">
        <v>61</v>
      </c>
      <c r="D21" s="18" t="s">
        <v>71</v>
      </c>
      <c r="E21" s="158" t="s">
        <v>143</v>
      </c>
      <c r="F21" s="159">
        <v>1</v>
      </c>
      <c r="G21" s="158">
        <v>1</v>
      </c>
      <c r="H21" s="158">
        <v>1</v>
      </c>
      <c r="I21" s="160">
        <v>1</v>
      </c>
      <c r="J21" s="167"/>
      <c r="K21" s="167"/>
      <c r="L21" s="167"/>
      <c r="M21" s="153">
        <f t="shared" si="1"/>
        <v>0</v>
      </c>
      <c r="N21" s="158"/>
      <c r="O21" s="158">
        <v>1</v>
      </c>
      <c r="P21" s="158"/>
      <c r="Q21" s="153">
        <f aca="true" t="shared" si="2" ref="Q21:Q27">+N21+O21+P21</f>
        <v>1</v>
      </c>
      <c r="R21" s="163"/>
      <c r="S21" s="163"/>
      <c r="T21" s="163"/>
      <c r="U21" s="162">
        <f aca="true" t="shared" si="3" ref="U21:U27">SUM(R21:T21)</f>
        <v>0</v>
      </c>
      <c r="V21" s="158"/>
      <c r="W21" s="158"/>
      <c r="X21" s="158"/>
      <c r="Y21" s="164">
        <f aca="true" t="shared" si="4" ref="Y21:Y27">+V21+W21+X21</f>
        <v>0</v>
      </c>
      <c r="Z21" s="156">
        <f t="shared" si="0"/>
        <v>1</v>
      </c>
    </row>
    <row r="22" spans="1:26" ht="48">
      <c r="A22" s="157">
        <v>4</v>
      </c>
      <c r="B22" s="18" t="s">
        <v>66</v>
      </c>
      <c r="C22" s="158" t="s">
        <v>134</v>
      </c>
      <c r="D22" s="18" t="s">
        <v>72</v>
      </c>
      <c r="E22" s="158" t="s">
        <v>143</v>
      </c>
      <c r="F22" s="159">
        <v>4</v>
      </c>
      <c r="G22" s="158">
        <v>4</v>
      </c>
      <c r="H22" s="158">
        <v>4</v>
      </c>
      <c r="I22" s="160">
        <v>1</v>
      </c>
      <c r="J22" s="152">
        <v>1</v>
      </c>
      <c r="K22" s="152"/>
      <c r="L22" s="152">
        <v>1</v>
      </c>
      <c r="M22" s="153">
        <f t="shared" si="1"/>
        <v>2</v>
      </c>
      <c r="N22" s="154"/>
      <c r="O22" s="154"/>
      <c r="P22" s="154">
        <v>1</v>
      </c>
      <c r="Q22" s="153">
        <f t="shared" si="2"/>
        <v>1</v>
      </c>
      <c r="R22" s="152"/>
      <c r="S22" s="152"/>
      <c r="T22" s="152">
        <v>1</v>
      </c>
      <c r="U22" s="153">
        <f t="shared" si="3"/>
        <v>1</v>
      </c>
      <c r="V22" s="152"/>
      <c r="W22" s="152"/>
      <c r="X22" s="152"/>
      <c r="Y22" s="155">
        <f t="shared" si="4"/>
        <v>0</v>
      </c>
      <c r="Z22" s="156">
        <f t="shared" si="0"/>
        <v>4</v>
      </c>
    </row>
    <row r="23" spans="1:26" ht="48">
      <c r="A23" s="157">
        <v>5</v>
      </c>
      <c r="B23" s="18" t="s">
        <v>67</v>
      </c>
      <c r="C23" s="158" t="s">
        <v>61</v>
      </c>
      <c r="D23" s="18" t="s">
        <v>183</v>
      </c>
      <c r="E23" s="158" t="s">
        <v>145</v>
      </c>
      <c r="F23" s="159">
        <v>0</v>
      </c>
      <c r="G23" s="158">
        <v>0</v>
      </c>
      <c r="H23" s="158">
        <v>0</v>
      </c>
      <c r="I23" s="160">
        <v>0</v>
      </c>
      <c r="J23" s="152">
        <v>0</v>
      </c>
      <c r="K23" s="152">
        <v>0</v>
      </c>
      <c r="L23" s="152">
        <v>0</v>
      </c>
      <c r="M23" s="153">
        <f t="shared" si="1"/>
        <v>0</v>
      </c>
      <c r="N23" s="154">
        <v>0</v>
      </c>
      <c r="O23" s="154">
        <v>0</v>
      </c>
      <c r="P23" s="154">
        <v>0</v>
      </c>
      <c r="Q23" s="153">
        <f>+N23+O23+P23</f>
        <v>0</v>
      </c>
      <c r="R23" s="152">
        <v>0</v>
      </c>
      <c r="S23" s="152">
        <v>0</v>
      </c>
      <c r="T23" s="152">
        <v>0</v>
      </c>
      <c r="U23" s="153">
        <f>SUM(R23:T23)</f>
        <v>0</v>
      </c>
      <c r="V23" s="152">
        <v>0</v>
      </c>
      <c r="W23" s="152">
        <v>0</v>
      </c>
      <c r="X23" s="152">
        <v>0</v>
      </c>
      <c r="Y23" s="155">
        <f>+V23+W23+X23</f>
        <v>0</v>
      </c>
      <c r="Z23" s="156">
        <f>+Y23+U23+Q23+M23</f>
        <v>0</v>
      </c>
    </row>
    <row r="24" spans="1:26" ht="36">
      <c r="A24" s="157">
        <v>6</v>
      </c>
      <c r="B24" s="18" t="s">
        <v>68</v>
      </c>
      <c r="C24" s="158" t="s">
        <v>61</v>
      </c>
      <c r="D24" s="18" t="s">
        <v>184</v>
      </c>
      <c r="E24" s="158" t="s">
        <v>145</v>
      </c>
      <c r="F24" s="159">
        <v>4</v>
      </c>
      <c r="G24" s="158">
        <v>4</v>
      </c>
      <c r="H24" s="158">
        <v>4</v>
      </c>
      <c r="I24" s="160">
        <v>1</v>
      </c>
      <c r="J24" s="152">
        <v>1</v>
      </c>
      <c r="K24" s="152"/>
      <c r="L24" s="152"/>
      <c r="M24" s="153">
        <f t="shared" si="1"/>
        <v>1</v>
      </c>
      <c r="N24" s="154">
        <v>1</v>
      </c>
      <c r="O24" s="154"/>
      <c r="P24" s="154"/>
      <c r="Q24" s="153">
        <f>+N24+O24+P24</f>
        <v>1</v>
      </c>
      <c r="R24" s="152">
        <v>1</v>
      </c>
      <c r="S24" s="152"/>
      <c r="T24" s="152"/>
      <c r="U24" s="153">
        <f t="shared" si="3"/>
        <v>1</v>
      </c>
      <c r="V24" s="152">
        <v>1</v>
      </c>
      <c r="W24" s="152"/>
      <c r="X24" s="152"/>
      <c r="Y24" s="155">
        <f t="shared" si="4"/>
        <v>1</v>
      </c>
      <c r="Z24" s="156">
        <f>+Y24+U24+Q24+M24</f>
        <v>4</v>
      </c>
    </row>
    <row r="25" spans="1:26" ht="36">
      <c r="A25" s="157">
        <v>7</v>
      </c>
      <c r="B25" s="18" t="s">
        <v>319</v>
      </c>
      <c r="C25" s="158" t="s">
        <v>61</v>
      </c>
      <c r="D25" s="18" t="s">
        <v>185</v>
      </c>
      <c r="E25" s="158" t="s">
        <v>145</v>
      </c>
      <c r="F25" s="159">
        <v>71</v>
      </c>
      <c r="G25" s="158">
        <v>71</v>
      </c>
      <c r="H25" s="158">
        <v>71</v>
      </c>
      <c r="I25" s="160">
        <v>1</v>
      </c>
      <c r="J25" s="152"/>
      <c r="K25" s="152"/>
      <c r="L25" s="152"/>
      <c r="M25" s="153">
        <f t="shared" si="1"/>
        <v>0</v>
      </c>
      <c r="N25" s="154"/>
      <c r="O25" s="154"/>
      <c r="P25" s="154"/>
      <c r="Q25" s="153">
        <f>+N25+O25+P25</f>
        <v>0</v>
      </c>
      <c r="R25" s="152"/>
      <c r="S25" s="152"/>
      <c r="T25" s="152"/>
      <c r="U25" s="153">
        <f t="shared" si="3"/>
        <v>0</v>
      </c>
      <c r="V25" s="152"/>
      <c r="W25" s="152"/>
      <c r="X25" s="152">
        <v>71</v>
      </c>
      <c r="Y25" s="155">
        <f t="shared" si="4"/>
        <v>71</v>
      </c>
      <c r="Z25" s="156">
        <f>+Y25+U25+Q25+M25</f>
        <v>71</v>
      </c>
    </row>
    <row r="26" spans="1:26" ht="48">
      <c r="A26" s="157">
        <v>8</v>
      </c>
      <c r="B26" s="18" t="s">
        <v>320</v>
      </c>
      <c r="C26" s="158" t="s">
        <v>61</v>
      </c>
      <c r="D26" s="18" t="s">
        <v>322</v>
      </c>
      <c r="E26" s="158" t="s">
        <v>145</v>
      </c>
      <c r="F26" s="168">
        <v>679</v>
      </c>
      <c r="G26" s="169">
        <v>496</v>
      </c>
      <c r="H26" s="169">
        <v>496</v>
      </c>
      <c r="I26" s="170">
        <v>1</v>
      </c>
      <c r="J26" s="152"/>
      <c r="K26" s="152"/>
      <c r="L26" s="152">
        <v>1</v>
      </c>
      <c r="M26" s="153">
        <f t="shared" si="1"/>
        <v>1</v>
      </c>
      <c r="N26" s="154"/>
      <c r="O26" s="154"/>
      <c r="P26" s="154">
        <v>1</v>
      </c>
      <c r="Q26" s="153">
        <f>+N26+O26+P26</f>
        <v>1</v>
      </c>
      <c r="R26" s="152"/>
      <c r="S26" s="152"/>
      <c r="T26" s="152">
        <v>1</v>
      </c>
      <c r="U26" s="153">
        <f>SUM(R26:T26)</f>
        <v>1</v>
      </c>
      <c r="V26" s="152"/>
      <c r="W26" s="152"/>
      <c r="X26" s="152">
        <v>1</v>
      </c>
      <c r="Y26" s="155">
        <f>+V26+W26+X26</f>
        <v>1</v>
      </c>
      <c r="Z26" s="156">
        <f>+Y26+U26+Q26+M26</f>
        <v>4</v>
      </c>
    </row>
    <row r="27" spans="1:26" ht="48.75" thickBot="1">
      <c r="A27" s="178">
        <v>9</v>
      </c>
      <c r="B27" s="16" t="s">
        <v>321</v>
      </c>
      <c r="C27" s="172" t="s">
        <v>61</v>
      </c>
      <c r="D27" s="16" t="s">
        <v>323</v>
      </c>
      <c r="E27" s="172" t="s">
        <v>132</v>
      </c>
      <c r="F27" s="179">
        <v>4</v>
      </c>
      <c r="G27" s="180">
        <v>4</v>
      </c>
      <c r="H27" s="180">
        <v>4</v>
      </c>
      <c r="I27" s="181">
        <v>1</v>
      </c>
      <c r="J27" s="173"/>
      <c r="K27" s="173"/>
      <c r="L27" s="173">
        <v>1</v>
      </c>
      <c r="M27" s="174">
        <f t="shared" si="1"/>
        <v>1</v>
      </c>
      <c r="N27" s="175"/>
      <c r="O27" s="175"/>
      <c r="P27" s="175">
        <v>1</v>
      </c>
      <c r="Q27" s="174">
        <f t="shared" si="2"/>
        <v>1</v>
      </c>
      <c r="R27" s="173"/>
      <c r="S27" s="173"/>
      <c r="T27" s="173">
        <v>1</v>
      </c>
      <c r="U27" s="174">
        <f t="shared" si="3"/>
        <v>1</v>
      </c>
      <c r="V27" s="173"/>
      <c r="W27" s="173"/>
      <c r="X27" s="173">
        <v>1</v>
      </c>
      <c r="Y27" s="176">
        <f t="shared" si="4"/>
        <v>1</v>
      </c>
      <c r="Z27" s="177">
        <f t="shared" si="0"/>
        <v>4</v>
      </c>
    </row>
    <row r="28" spans="1:26" ht="13.5" thickBot="1">
      <c r="A28" s="287" t="s">
        <v>21</v>
      </c>
      <c r="B28" s="288"/>
      <c r="C28" s="288"/>
      <c r="D28" s="288"/>
      <c r="E28" s="288"/>
      <c r="F28" s="288"/>
      <c r="G28" s="288"/>
      <c r="H28" s="288"/>
      <c r="I28" s="289"/>
      <c r="J28" s="288"/>
      <c r="K28" s="288"/>
      <c r="L28" s="288"/>
      <c r="M28" s="290"/>
      <c r="N28" s="288"/>
      <c r="O28" s="288"/>
      <c r="P28" s="288"/>
      <c r="Q28" s="290"/>
      <c r="R28" s="288"/>
      <c r="S28" s="288"/>
      <c r="T28" s="288"/>
      <c r="U28" s="290"/>
      <c r="V28" s="288"/>
      <c r="W28" s="288"/>
      <c r="X28" s="288"/>
      <c r="Y28" s="290"/>
      <c r="Z28" s="291"/>
    </row>
    <row r="29" spans="1:26" ht="36">
      <c r="A29" s="435">
        <v>1.1</v>
      </c>
      <c r="B29" s="430" t="s">
        <v>324</v>
      </c>
      <c r="C29" s="169" t="s">
        <v>134</v>
      </c>
      <c r="D29" s="430" t="s">
        <v>347</v>
      </c>
      <c r="E29" s="169" t="s">
        <v>132</v>
      </c>
      <c r="F29" s="171"/>
      <c r="G29" s="169">
        <v>4</v>
      </c>
      <c r="H29" s="169">
        <v>4</v>
      </c>
      <c r="I29" s="170">
        <v>1</v>
      </c>
      <c r="J29" s="284"/>
      <c r="K29" s="284"/>
      <c r="L29" s="284">
        <v>1</v>
      </c>
      <c r="M29" s="285">
        <f aca="true" t="shared" si="5" ref="M29:M54">+J29+K29+L29</f>
        <v>1</v>
      </c>
      <c r="N29" s="286"/>
      <c r="O29" s="286"/>
      <c r="P29" s="286">
        <v>1</v>
      </c>
      <c r="Q29" s="285">
        <f>+N29+O29+P29</f>
        <v>1</v>
      </c>
      <c r="R29" s="284"/>
      <c r="S29" s="284"/>
      <c r="T29" s="284">
        <v>1</v>
      </c>
      <c r="U29" s="285">
        <f>SUM(R29:T29)</f>
        <v>1</v>
      </c>
      <c r="V29" s="284"/>
      <c r="W29" s="284"/>
      <c r="X29" s="284">
        <v>1</v>
      </c>
      <c r="Y29" s="419">
        <f>+V29+W29+X29</f>
        <v>1</v>
      </c>
      <c r="Z29" s="423">
        <f t="shared" si="0"/>
        <v>4</v>
      </c>
    </row>
    <row r="30" spans="1:26" ht="36">
      <c r="A30" s="436">
        <v>2.1</v>
      </c>
      <c r="B30" s="430" t="s">
        <v>325</v>
      </c>
      <c r="C30" s="158" t="s">
        <v>61</v>
      </c>
      <c r="D30" s="430" t="s">
        <v>348</v>
      </c>
      <c r="E30" s="158" t="s">
        <v>135</v>
      </c>
      <c r="F30" s="159"/>
      <c r="G30" s="158">
        <v>12</v>
      </c>
      <c r="H30" s="158">
        <v>12</v>
      </c>
      <c r="I30" s="160">
        <v>1</v>
      </c>
      <c r="J30" s="152">
        <v>1</v>
      </c>
      <c r="K30" s="152">
        <v>1</v>
      </c>
      <c r="L30" s="152">
        <v>1</v>
      </c>
      <c r="M30" s="153">
        <f t="shared" si="5"/>
        <v>3</v>
      </c>
      <c r="N30" s="154">
        <v>1</v>
      </c>
      <c r="O30" s="154">
        <v>1</v>
      </c>
      <c r="P30" s="154">
        <v>1</v>
      </c>
      <c r="Q30" s="153">
        <f>+N30+O30+P30</f>
        <v>3</v>
      </c>
      <c r="R30" s="152">
        <v>1</v>
      </c>
      <c r="S30" s="152">
        <v>1</v>
      </c>
      <c r="T30" s="152">
        <v>1</v>
      </c>
      <c r="U30" s="153">
        <f>SUM(R30:T30)</f>
        <v>3</v>
      </c>
      <c r="V30" s="152">
        <v>1</v>
      </c>
      <c r="W30" s="152">
        <v>1</v>
      </c>
      <c r="X30" s="152">
        <v>1</v>
      </c>
      <c r="Y30" s="420">
        <f>+V30+W30+X30</f>
        <v>3</v>
      </c>
      <c r="Z30" s="156">
        <f t="shared" si="0"/>
        <v>12</v>
      </c>
    </row>
    <row r="31" spans="1:26" ht="36">
      <c r="A31" s="436">
        <v>2.2</v>
      </c>
      <c r="B31" s="430" t="s">
        <v>325</v>
      </c>
      <c r="C31" s="158" t="s">
        <v>61</v>
      </c>
      <c r="D31" s="430" t="s">
        <v>349</v>
      </c>
      <c r="E31" s="158" t="s">
        <v>135</v>
      </c>
      <c r="F31" s="159"/>
      <c r="G31" s="158">
        <v>12</v>
      </c>
      <c r="H31" s="158">
        <v>12</v>
      </c>
      <c r="I31" s="160">
        <v>1</v>
      </c>
      <c r="J31" s="152">
        <v>1</v>
      </c>
      <c r="K31" s="152">
        <v>1</v>
      </c>
      <c r="L31" s="152">
        <v>1</v>
      </c>
      <c r="M31" s="153">
        <f t="shared" si="5"/>
        <v>3</v>
      </c>
      <c r="N31" s="154">
        <v>1</v>
      </c>
      <c r="O31" s="154">
        <v>1</v>
      </c>
      <c r="P31" s="154">
        <v>1</v>
      </c>
      <c r="Q31" s="153">
        <f>+N31+O31+P31</f>
        <v>3</v>
      </c>
      <c r="R31" s="152">
        <v>1</v>
      </c>
      <c r="S31" s="152">
        <v>1</v>
      </c>
      <c r="T31" s="152">
        <v>1</v>
      </c>
      <c r="U31" s="153">
        <f>SUM(R31:T31)</f>
        <v>3</v>
      </c>
      <c r="V31" s="152">
        <v>1</v>
      </c>
      <c r="W31" s="152">
        <v>1</v>
      </c>
      <c r="X31" s="152">
        <v>1</v>
      </c>
      <c r="Y31" s="420">
        <f>+V31+W31+X31</f>
        <v>3</v>
      </c>
      <c r="Z31" s="156">
        <f t="shared" si="0"/>
        <v>12</v>
      </c>
    </row>
    <row r="32" spans="1:26" ht="36">
      <c r="A32" s="436">
        <v>2.3</v>
      </c>
      <c r="B32" s="431" t="s">
        <v>326</v>
      </c>
      <c r="C32" s="158" t="s">
        <v>136</v>
      </c>
      <c r="D32" s="431" t="s">
        <v>349</v>
      </c>
      <c r="E32" s="158" t="s">
        <v>135</v>
      </c>
      <c r="F32" s="159"/>
      <c r="G32" s="158">
        <v>12</v>
      </c>
      <c r="H32" s="158">
        <v>12</v>
      </c>
      <c r="I32" s="160">
        <v>1</v>
      </c>
      <c r="J32" s="152">
        <v>1</v>
      </c>
      <c r="K32" s="152">
        <v>1</v>
      </c>
      <c r="L32" s="152">
        <v>1</v>
      </c>
      <c r="M32" s="153">
        <f t="shared" si="5"/>
        <v>3</v>
      </c>
      <c r="N32" s="154">
        <v>1</v>
      </c>
      <c r="O32" s="154">
        <v>1</v>
      </c>
      <c r="P32" s="154">
        <v>1</v>
      </c>
      <c r="Q32" s="153">
        <f>+N32+O32+P32</f>
        <v>3</v>
      </c>
      <c r="R32" s="152">
        <v>1</v>
      </c>
      <c r="S32" s="152">
        <v>1</v>
      </c>
      <c r="T32" s="152">
        <v>1</v>
      </c>
      <c r="U32" s="153">
        <f>SUM(R32:T32)</f>
        <v>3</v>
      </c>
      <c r="V32" s="152">
        <v>1</v>
      </c>
      <c r="W32" s="152">
        <v>1</v>
      </c>
      <c r="X32" s="152">
        <v>1</v>
      </c>
      <c r="Y32" s="420">
        <f>+V32+W32+X32</f>
        <v>3</v>
      </c>
      <c r="Z32" s="156">
        <f t="shared" si="0"/>
        <v>12</v>
      </c>
    </row>
    <row r="33" spans="1:26" ht="48">
      <c r="A33" s="436">
        <v>2.4</v>
      </c>
      <c r="B33" s="430" t="s">
        <v>327</v>
      </c>
      <c r="C33" s="158" t="s">
        <v>136</v>
      </c>
      <c r="D33" s="430" t="s">
        <v>349</v>
      </c>
      <c r="E33" s="158" t="s">
        <v>135</v>
      </c>
      <c r="F33" s="159"/>
      <c r="G33" s="158">
        <v>12</v>
      </c>
      <c r="H33" s="158">
        <v>12</v>
      </c>
      <c r="I33" s="160">
        <v>1</v>
      </c>
      <c r="J33" s="152">
        <v>1</v>
      </c>
      <c r="K33" s="152">
        <v>1</v>
      </c>
      <c r="L33" s="152">
        <v>1</v>
      </c>
      <c r="M33" s="153">
        <f t="shared" si="5"/>
        <v>3</v>
      </c>
      <c r="N33" s="154">
        <v>1</v>
      </c>
      <c r="O33" s="154">
        <v>1</v>
      </c>
      <c r="P33" s="154">
        <v>1</v>
      </c>
      <c r="Q33" s="153">
        <f aca="true" t="shared" si="6" ref="Q33:Q50">+N33+O33+P33</f>
        <v>3</v>
      </c>
      <c r="R33" s="152">
        <v>1</v>
      </c>
      <c r="S33" s="152">
        <v>1</v>
      </c>
      <c r="T33" s="152">
        <v>1</v>
      </c>
      <c r="U33" s="153">
        <f aca="true" t="shared" si="7" ref="U33:U40">SUM(R33:T33)</f>
        <v>3</v>
      </c>
      <c r="V33" s="152">
        <v>1</v>
      </c>
      <c r="W33" s="152">
        <v>1</v>
      </c>
      <c r="X33" s="152">
        <v>1</v>
      </c>
      <c r="Y33" s="420">
        <f aca="true" t="shared" si="8" ref="Y33:Y40">+V33+W33+X33</f>
        <v>3</v>
      </c>
      <c r="Z33" s="156">
        <f t="shared" si="0"/>
        <v>12</v>
      </c>
    </row>
    <row r="34" spans="1:26" ht="36">
      <c r="A34" s="436">
        <v>2.5</v>
      </c>
      <c r="B34" s="431" t="s">
        <v>328</v>
      </c>
      <c r="C34" s="158" t="s">
        <v>136</v>
      </c>
      <c r="D34" s="431" t="s">
        <v>350</v>
      </c>
      <c r="E34" s="158" t="s">
        <v>133</v>
      </c>
      <c r="F34" s="159"/>
      <c r="G34" s="158">
        <v>4</v>
      </c>
      <c r="H34" s="158">
        <v>4</v>
      </c>
      <c r="I34" s="160">
        <v>1</v>
      </c>
      <c r="J34" s="152">
        <v>4</v>
      </c>
      <c r="K34" s="152"/>
      <c r="L34" s="152"/>
      <c r="M34" s="153">
        <f t="shared" si="5"/>
        <v>4</v>
      </c>
      <c r="N34" s="154"/>
      <c r="O34" s="154"/>
      <c r="P34" s="154"/>
      <c r="Q34" s="153">
        <f t="shared" si="6"/>
        <v>0</v>
      </c>
      <c r="R34" s="152"/>
      <c r="S34" s="152"/>
      <c r="T34" s="152"/>
      <c r="U34" s="153">
        <f t="shared" si="7"/>
        <v>0</v>
      </c>
      <c r="V34" s="152"/>
      <c r="W34" s="152"/>
      <c r="X34" s="152"/>
      <c r="Y34" s="420">
        <f t="shared" si="8"/>
        <v>0</v>
      </c>
      <c r="Z34" s="156">
        <f t="shared" si="0"/>
        <v>4</v>
      </c>
    </row>
    <row r="35" spans="1:26" ht="36">
      <c r="A35" s="436">
        <v>2.6</v>
      </c>
      <c r="B35" s="430" t="s">
        <v>329</v>
      </c>
      <c r="C35" s="158" t="s">
        <v>136</v>
      </c>
      <c r="D35" s="430" t="s">
        <v>351</v>
      </c>
      <c r="E35" s="158" t="s">
        <v>135</v>
      </c>
      <c r="F35" s="159"/>
      <c r="G35" s="158">
        <v>12</v>
      </c>
      <c r="H35" s="158">
        <v>12</v>
      </c>
      <c r="I35" s="160">
        <v>1</v>
      </c>
      <c r="J35" s="152">
        <v>1</v>
      </c>
      <c r="K35" s="152">
        <v>1</v>
      </c>
      <c r="L35" s="152">
        <v>1</v>
      </c>
      <c r="M35" s="153">
        <f t="shared" si="5"/>
        <v>3</v>
      </c>
      <c r="N35" s="154">
        <v>1</v>
      </c>
      <c r="O35" s="154">
        <v>1</v>
      </c>
      <c r="P35" s="154">
        <v>1</v>
      </c>
      <c r="Q35" s="153">
        <f t="shared" si="6"/>
        <v>3</v>
      </c>
      <c r="R35" s="152">
        <v>1</v>
      </c>
      <c r="S35" s="152">
        <v>1</v>
      </c>
      <c r="T35" s="152">
        <v>1</v>
      </c>
      <c r="U35" s="153">
        <f t="shared" si="7"/>
        <v>3</v>
      </c>
      <c r="V35" s="152">
        <v>1</v>
      </c>
      <c r="W35" s="152">
        <v>1</v>
      </c>
      <c r="X35" s="152">
        <v>1</v>
      </c>
      <c r="Y35" s="420">
        <f t="shared" si="8"/>
        <v>3</v>
      </c>
      <c r="Z35" s="156">
        <f t="shared" si="0"/>
        <v>12</v>
      </c>
    </row>
    <row r="36" spans="1:26" ht="36">
      <c r="A36" s="436">
        <v>2.7</v>
      </c>
      <c r="B36" s="430" t="s">
        <v>330</v>
      </c>
      <c r="C36" s="158" t="s">
        <v>136</v>
      </c>
      <c r="D36" s="430" t="s">
        <v>352</v>
      </c>
      <c r="E36" s="158" t="s">
        <v>135</v>
      </c>
      <c r="F36" s="159"/>
      <c r="G36" s="158">
        <v>12</v>
      </c>
      <c r="H36" s="158">
        <v>12</v>
      </c>
      <c r="I36" s="160">
        <v>1</v>
      </c>
      <c r="J36" s="152">
        <v>1</v>
      </c>
      <c r="K36" s="152">
        <v>1</v>
      </c>
      <c r="L36" s="152">
        <v>1</v>
      </c>
      <c r="M36" s="153">
        <f t="shared" si="5"/>
        <v>3</v>
      </c>
      <c r="N36" s="154">
        <v>1</v>
      </c>
      <c r="O36" s="154">
        <v>1</v>
      </c>
      <c r="P36" s="154">
        <v>1</v>
      </c>
      <c r="Q36" s="153">
        <f t="shared" si="6"/>
        <v>3</v>
      </c>
      <c r="R36" s="152">
        <v>1</v>
      </c>
      <c r="S36" s="152">
        <v>1</v>
      </c>
      <c r="T36" s="152">
        <v>1</v>
      </c>
      <c r="U36" s="153">
        <f t="shared" si="7"/>
        <v>3</v>
      </c>
      <c r="V36" s="152">
        <v>1</v>
      </c>
      <c r="W36" s="152">
        <v>1</v>
      </c>
      <c r="X36" s="152">
        <v>1</v>
      </c>
      <c r="Y36" s="420">
        <f t="shared" si="8"/>
        <v>3</v>
      </c>
      <c r="Z36" s="156">
        <f t="shared" si="0"/>
        <v>12</v>
      </c>
    </row>
    <row r="37" spans="1:26" ht="36">
      <c r="A37" s="436">
        <v>2.8</v>
      </c>
      <c r="B37" s="430" t="s">
        <v>331</v>
      </c>
      <c r="C37" s="158" t="s">
        <v>136</v>
      </c>
      <c r="D37" s="430" t="s">
        <v>352</v>
      </c>
      <c r="E37" s="158" t="s">
        <v>135</v>
      </c>
      <c r="F37" s="159"/>
      <c r="G37" s="158">
        <v>12</v>
      </c>
      <c r="H37" s="158">
        <v>12</v>
      </c>
      <c r="I37" s="160">
        <v>1</v>
      </c>
      <c r="J37" s="152">
        <v>1</v>
      </c>
      <c r="K37" s="152">
        <v>1</v>
      </c>
      <c r="L37" s="152">
        <v>1</v>
      </c>
      <c r="M37" s="153">
        <f t="shared" si="5"/>
        <v>3</v>
      </c>
      <c r="N37" s="154">
        <v>1</v>
      </c>
      <c r="O37" s="154">
        <v>1</v>
      </c>
      <c r="P37" s="154">
        <v>1</v>
      </c>
      <c r="Q37" s="153">
        <f t="shared" si="6"/>
        <v>3</v>
      </c>
      <c r="R37" s="152">
        <v>1</v>
      </c>
      <c r="S37" s="152">
        <v>1</v>
      </c>
      <c r="T37" s="152">
        <v>1</v>
      </c>
      <c r="U37" s="153">
        <f t="shared" si="7"/>
        <v>3</v>
      </c>
      <c r="V37" s="152">
        <v>1</v>
      </c>
      <c r="W37" s="152">
        <v>1</v>
      </c>
      <c r="X37" s="152">
        <v>1</v>
      </c>
      <c r="Y37" s="420">
        <f t="shared" si="8"/>
        <v>3</v>
      </c>
      <c r="Z37" s="156">
        <f t="shared" si="0"/>
        <v>12</v>
      </c>
    </row>
    <row r="38" spans="1:26" ht="36">
      <c r="A38" s="436">
        <v>3.1</v>
      </c>
      <c r="B38" s="431" t="s">
        <v>332</v>
      </c>
      <c r="C38" s="158" t="s">
        <v>61</v>
      </c>
      <c r="D38" s="431" t="s">
        <v>353</v>
      </c>
      <c r="E38" s="158" t="s">
        <v>145</v>
      </c>
      <c r="F38" s="159"/>
      <c r="G38" s="158">
        <v>2</v>
      </c>
      <c r="H38" s="158">
        <v>2</v>
      </c>
      <c r="I38" s="160">
        <v>1</v>
      </c>
      <c r="J38" s="152"/>
      <c r="K38" s="152"/>
      <c r="L38" s="152"/>
      <c r="M38" s="153">
        <f t="shared" si="5"/>
        <v>0</v>
      </c>
      <c r="N38" s="154">
        <v>1</v>
      </c>
      <c r="O38" s="154"/>
      <c r="P38" s="154"/>
      <c r="Q38" s="153">
        <f t="shared" si="6"/>
        <v>1</v>
      </c>
      <c r="R38" s="152"/>
      <c r="S38" s="152"/>
      <c r="T38" s="152"/>
      <c r="U38" s="153">
        <f t="shared" si="7"/>
        <v>0</v>
      </c>
      <c r="V38" s="152">
        <v>1</v>
      </c>
      <c r="W38" s="152"/>
      <c r="X38" s="152"/>
      <c r="Y38" s="420">
        <f t="shared" si="8"/>
        <v>1</v>
      </c>
      <c r="Z38" s="156">
        <f t="shared" si="0"/>
        <v>2</v>
      </c>
    </row>
    <row r="39" spans="1:26" ht="36">
      <c r="A39" s="436">
        <v>4.1</v>
      </c>
      <c r="B39" s="431" t="s">
        <v>333</v>
      </c>
      <c r="C39" s="158" t="s">
        <v>134</v>
      </c>
      <c r="D39" s="431" t="s">
        <v>354</v>
      </c>
      <c r="E39" s="158" t="s">
        <v>145</v>
      </c>
      <c r="F39" s="159"/>
      <c r="G39" s="158">
        <v>4</v>
      </c>
      <c r="H39" s="158">
        <v>4</v>
      </c>
      <c r="I39" s="160">
        <v>1</v>
      </c>
      <c r="J39" s="152">
        <v>1</v>
      </c>
      <c r="K39" s="152"/>
      <c r="L39" s="152">
        <v>1</v>
      </c>
      <c r="M39" s="153">
        <f t="shared" si="5"/>
        <v>2</v>
      </c>
      <c r="N39" s="154"/>
      <c r="O39" s="154"/>
      <c r="P39" s="154">
        <v>1</v>
      </c>
      <c r="Q39" s="153">
        <f t="shared" si="6"/>
        <v>1</v>
      </c>
      <c r="R39" s="152"/>
      <c r="S39" s="152"/>
      <c r="T39" s="152">
        <v>1</v>
      </c>
      <c r="U39" s="153">
        <f t="shared" si="7"/>
        <v>1</v>
      </c>
      <c r="V39" s="152"/>
      <c r="W39" s="152"/>
      <c r="X39" s="152"/>
      <c r="Y39" s="420">
        <f t="shared" si="8"/>
        <v>0</v>
      </c>
      <c r="Z39" s="156">
        <f t="shared" si="0"/>
        <v>4</v>
      </c>
    </row>
    <row r="40" spans="1:26" ht="48">
      <c r="A40" s="436">
        <v>5.1</v>
      </c>
      <c r="B40" s="431" t="s">
        <v>334</v>
      </c>
      <c r="C40" s="158" t="s">
        <v>134</v>
      </c>
      <c r="D40" s="431" t="s">
        <v>355</v>
      </c>
      <c r="E40" s="158" t="s">
        <v>145</v>
      </c>
      <c r="F40" s="159"/>
      <c r="G40" s="158">
        <v>4</v>
      </c>
      <c r="H40" s="158">
        <v>4</v>
      </c>
      <c r="I40" s="160">
        <v>1</v>
      </c>
      <c r="J40" s="152"/>
      <c r="K40" s="152">
        <v>1</v>
      </c>
      <c r="L40" s="152"/>
      <c r="M40" s="153">
        <f t="shared" si="5"/>
        <v>1</v>
      </c>
      <c r="N40" s="154"/>
      <c r="O40" s="154">
        <v>1</v>
      </c>
      <c r="P40" s="154"/>
      <c r="Q40" s="153">
        <f t="shared" si="6"/>
        <v>1</v>
      </c>
      <c r="R40" s="152"/>
      <c r="S40" s="152">
        <v>1</v>
      </c>
      <c r="T40" s="152"/>
      <c r="U40" s="153">
        <f t="shared" si="7"/>
        <v>1</v>
      </c>
      <c r="V40" s="152"/>
      <c r="W40" s="152">
        <v>1</v>
      </c>
      <c r="X40" s="152"/>
      <c r="Y40" s="420">
        <f t="shared" si="8"/>
        <v>1</v>
      </c>
      <c r="Z40" s="156">
        <f t="shared" si="0"/>
        <v>4</v>
      </c>
    </row>
    <row r="41" spans="1:26" ht="36">
      <c r="A41" s="436">
        <v>5.2</v>
      </c>
      <c r="B41" s="431" t="s">
        <v>335</v>
      </c>
      <c r="C41" s="158" t="s">
        <v>61</v>
      </c>
      <c r="D41" s="431" t="s">
        <v>356</v>
      </c>
      <c r="E41" s="158" t="s">
        <v>145</v>
      </c>
      <c r="F41" s="159"/>
      <c r="G41" s="158">
        <v>4</v>
      </c>
      <c r="H41" s="158">
        <v>4</v>
      </c>
      <c r="I41" s="160">
        <v>1</v>
      </c>
      <c r="J41" s="152"/>
      <c r="K41" s="152">
        <v>1</v>
      </c>
      <c r="L41" s="152"/>
      <c r="M41" s="153">
        <f>+J41+K41+L41</f>
        <v>1</v>
      </c>
      <c r="N41" s="154"/>
      <c r="O41" s="154">
        <v>1</v>
      </c>
      <c r="P41" s="154"/>
      <c r="Q41" s="153">
        <f t="shared" si="6"/>
        <v>1</v>
      </c>
      <c r="R41" s="152"/>
      <c r="S41" s="152">
        <v>1</v>
      </c>
      <c r="T41" s="152"/>
      <c r="U41" s="153">
        <f>SUM(R41:T41)</f>
        <v>1</v>
      </c>
      <c r="V41" s="152"/>
      <c r="W41" s="152">
        <v>1</v>
      </c>
      <c r="X41" s="152"/>
      <c r="Y41" s="420">
        <f aca="true" t="shared" si="9" ref="Y41:Y54">+V41+W41+X41</f>
        <v>1</v>
      </c>
      <c r="Z41" s="156">
        <f>+Y41+U41+Q41+M41</f>
        <v>4</v>
      </c>
    </row>
    <row r="42" spans="1:26" ht="36">
      <c r="A42" s="436">
        <v>5.3</v>
      </c>
      <c r="B42" s="431" t="s">
        <v>336</v>
      </c>
      <c r="C42" s="158" t="s">
        <v>136</v>
      </c>
      <c r="D42" s="431" t="s">
        <v>357</v>
      </c>
      <c r="E42" s="158" t="s">
        <v>145</v>
      </c>
      <c r="F42" s="159"/>
      <c r="G42" s="158">
        <v>9</v>
      </c>
      <c r="H42" s="158">
        <v>9</v>
      </c>
      <c r="I42" s="160">
        <v>1</v>
      </c>
      <c r="J42" s="152"/>
      <c r="K42" s="152">
        <v>1</v>
      </c>
      <c r="L42" s="152">
        <v>1</v>
      </c>
      <c r="M42" s="153">
        <f t="shared" si="5"/>
        <v>2</v>
      </c>
      <c r="N42" s="154"/>
      <c r="O42" s="154"/>
      <c r="P42" s="154"/>
      <c r="Q42" s="153">
        <f t="shared" si="6"/>
        <v>0</v>
      </c>
      <c r="R42" s="152">
        <v>1</v>
      </c>
      <c r="S42" s="152">
        <v>2</v>
      </c>
      <c r="T42" s="152"/>
      <c r="U42" s="153">
        <f aca="true" t="shared" si="10" ref="U42:U54">SUM(R42:T42)</f>
        <v>3</v>
      </c>
      <c r="V42" s="152">
        <v>3</v>
      </c>
      <c r="W42" s="152"/>
      <c r="X42" s="152">
        <v>1</v>
      </c>
      <c r="Y42" s="420">
        <f t="shared" si="9"/>
        <v>4</v>
      </c>
      <c r="Z42" s="156">
        <f t="shared" si="0"/>
        <v>9</v>
      </c>
    </row>
    <row r="43" spans="1:26" ht="36">
      <c r="A43" s="436">
        <v>5.4</v>
      </c>
      <c r="B43" s="431" t="s">
        <v>73</v>
      </c>
      <c r="C43" s="182" t="s">
        <v>136</v>
      </c>
      <c r="D43" s="431" t="s">
        <v>73</v>
      </c>
      <c r="E43" s="158" t="s">
        <v>145</v>
      </c>
      <c r="F43" s="159"/>
      <c r="G43" s="158">
        <v>5</v>
      </c>
      <c r="H43" s="158">
        <v>5</v>
      </c>
      <c r="I43" s="160">
        <v>1</v>
      </c>
      <c r="J43" s="152">
        <v>1</v>
      </c>
      <c r="K43" s="152"/>
      <c r="L43" s="152">
        <v>1</v>
      </c>
      <c r="M43" s="153">
        <f t="shared" si="5"/>
        <v>2</v>
      </c>
      <c r="N43" s="154">
        <v>1</v>
      </c>
      <c r="O43" s="154"/>
      <c r="P43" s="154"/>
      <c r="Q43" s="153">
        <f t="shared" si="6"/>
        <v>1</v>
      </c>
      <c r="R43" s="152">
        <v>1</v>
      </c>
      <c r="S43" s="152"/>
      <c r="T43" s="152"/>
      <c r="U43" s="153">
        <f t="shared" si="10"/>
        <v>1</v>
      </c>
      <c r="V43" s="152">
        <v>1</v>
      </c>
      <c r="W43" s="152"/>
      <c r="X43" s="152"/>
      <c r="Y43" s="420">
        <f t="shared" si="9"/>
        <v>1</v>
      </c>
      <c r="Z43" s="156">
        <f>+Y43+U43+Q43+M43</f>
        <v>5</v>
      </c>
    </row>
    <row r="44" spans="1:26" ht="36">
      <c r="A44" s="436">
        <v>5.5</v>
      </c>
      <c r="B44" s="431" t="s">
        <v>337</v>
      </c>
      <c r="C44" s="158" t="s">
        <v>136</v>
      </c>
      <c r="D44" s="431" t="s">
        <v>358</v>
      </c>
      <c r="E44" s="158" t="s">
        <v>135</v>
      </c>
      <c r="F44" s="159"/>
      <c r="G44" s="158">
        <v>12</v>
      </c>
      <c r="H44" s="158">
        <v>12</v>
      </c>
      <c r="I44" s="160">
        <v>1</v>
      </c>
      <c r="J44" s="152">
        <v>1</v>
      </c>
      <c r="K44" s="152">
        <v>1</v>
      </c>
      <c r="L44" s="152">
        <v>1</v>
      </c>
      <c r="M44" s="153">
        <f t="shared" si="5"/>
        <v>3</v>
      </c>
      <c r="N44" s="154">
        <v>1</v>
      </c>
      <c r="O44" s="154">
        <v>1</v>
      </c>
      <c r="P44" s="154">
        <v>1</v>
      </c>
      <c r="Q44" s="153">
        <f t="shared" si="6"/>
        <v>3</v>
      </c>
      <c r="R44" s="152">
        <v>1</v>
      </c>
      <c r="S44" s="152">
        <v>1</v>
      </c>
      <c r="T44" s="152">
        <v>1</v>
      </c>
      <c r="U44" s="153">
        <f t="shared" si="10"/>
        <v>3</v>
      </c>
      <c r="V44" s="152">
        <v>1</v>
      </c>
      <c r="W44" s="152">
        <v>1</v>
      </c>
      <c r="X44" s="152">
        <v>1</v>
      </c>
      <c r="Y44" s="420">
        <f t="shared" si="9"/>
        <v>3</v>
      </c>
      <c r="Z44" s="156">
        <f>+Y44+U44+Q44+M44</f>
        <v>12</v>
      </c>
    </row>
    <row r="45" spans="1:26" ht="36">
      <c r="A45" s="436">
        <v>5.6</v>
      </c>
      <c r="B45" s="431" t="s">
        <v>338</v>
      </c>
      <c r="C45" s="158" t="s">
        <v>136</v>
      </c>
      <c r="D45" s="431" t="s">
        <v>359</v>
      </c>
      <c r="E45" s="158" t="s">
        <v>135</v>
      </c>
      <c r="F45" s="159"/>
      <c r="G45" s="158">
        <v>12</v>
      </c>
      <c r="H45" s="158">
        <v>12</v>
      </c>
      <c r="I45" s="160">
        <v>1</v>
      </c>
      <c r="J45" s="152">
        <v>1</v>
      </c>
      <c r="K45" s="152">
        <v>1</v>
      </c>
      <c r="L45" s="152">
        <v>1</v>
      </c>
      <c r="M45" s="153">
        <f>+J45+K45+L45</f>
        <v>3</v>
      </c>
      <c r="N45" s="154">
        <v>1</v>
      </c>
      <c r="O45" s="154">
        <v>1</v>
      </c>
      <c r="P45" s="154">
        <v>1</v>
      </c>
      <c r="Q45" s="153">
        <f t="shared" si="6"/>
        <v>3</v>
      </c>
      <c r="R45" s="152">
        <v>1</v>
      </c>
      <c r="S45" s="152">
        <v>1</v>
      </c>
      <c r="T45" s="152">
        <v>1</v>
      </c>
      <c r="U45" s="153">
        <f>SUM(R45:T45)</f>
        <v>3</v>
      </c>
      <c r="V45" s="152">
        <v>1</v>
      </c>
      <c r="W45" s="152">
        <v>1</v>
      </c>
      <c r="X45" s="152">
        <v>1</v>
      </c>
      <c r="Y45" s="420">
        <f t="shared" si="9"/>
        <v>3</v>
      </c>
      <c r="Z45" s="156">
        <f>+Y45+U45+Q45+M45</f>
        <v>12</v>
      </c>
    </row>
    <row r="46" spans="1:26" ht="36">
      <c r="A46" s="436">
        <v>5.7</v>
      </c>
      <c r="B46" s="431" t="s">
        <v>339</v>
      </c>
      <c r="C46" s="158" t="s">
        <v>136</v>
      </c>
      <c r="D46" s="431" t="s">
        <v>360</v>
      </c>
      <c r="E46" s="158" t="s">
        <v>135</v>
      </c>
      <c r="F46" s="159"/>
      <c r="G46" s="158">
        <v>4</v>
      </c>
      <c r="H46" s="158">
        <v>4</v>
      </c>
      <c r="I46" s="160">
        <v>1</v>
      </c>
      <c r="J46" s="152">
        <v>1</v>
      </c>
      <c r="K46" s="152"/>
      <c r="L46" s="152"/>
      <c r="M46" s="153">
        <f t="shared" si="5"/>
        <v>1</v>
      </c>
      <c r="N46" s="154">
        <v>1</v>
      </c>
      <c r="O46" s="154"/>
      <c r="P46" s="154"/>
      <c r="Q46" s="153">
        <f t="shared" si="6"/>
        <v>1</v>
      </c>
      <c r="R46" s="152">
        <v>1</v>
      </c>
      <c r="S46" s="152"/>
      <c r="T46" s="152"/>
      <c r="U46" s="153">
        <f t="shared" si="10"/>
        <v>1</v>
      </c>
      <c r="V46" s="152"/>
      <c r="W46" s="152">
        <v>1</v>
      </c>
      <c r="X46" s="152"/>
      <c r="Y46" s="420">
        <f t="shared" si="9"/>
        <v>1</v>
      </c>
      <c r="Z46" s="156">
        <f t="shared" si="0"/>
        <v>4</v>
      </c>
    </row>
    <row r="47" spans="1:26" ht="36">
      <c r="A47" s="436">
        <v>6.1</v>
      </c>
      <c r="B47" s="431" t="s">
        <v>340</v>
      </c>
      <c r="C47" s="158" t="s">
        <v>134</v>
      </c>
      <c r="D47" s="431" t="s">
        <v>361</v>
      </c>
      <c r="E47" s="158" t="s">
        <v>145</v>
      </c>
      <c r="F47" s="159"/>
      <c r="G47" s="158">
        <v>17</v>
      </c>
      <c r="H47" s="158">
        <v>17</v>
      </c>
      <c r="I47" s="160">
        <v>1</v>
      </c>
      <c r="J47" s="152"/>
      <c r="K47" s="152">
        <v>3</v>
      </c>
      <c r="L47" s="152">
        <v>3</v>
      </c>
      <c r="M47" s="153">
        <f t="shared" si="5"/>
        <v>6</v>
      </c>
      <c r="N47" s="154">
        <v>1</v>
      </c>
      <c r="O47" s="154">
        <v>3</v>
      </c>
      <c r="P47" s="154">
        <v>2</v>
      </c>
      <c r="Q47" s="153">
        <f t="shared" si="6"/>
        <v>6</v>
      </c>
      <c r="R47" s="152"/>
      <c r="S47" s="152">
        <v>2</v>
      </c>
      <c r="T47" s="152">
        <v>1</v>
      </c>
      <c r="U47" s="153">
        <f t="shared" si="10"/>
        <v>3</v>
      </c>
      <c r="V47" s="152">
        <v>1</v>
      </c>
      <c r="W47" s="152">
        <v>1</v>
      </c>
      <c r="X47" s="152"/>
      <c r="Y47" s="420">
        <f t="shared" si="9"/>
        <v>2</v>
      </c>
      <c r="Z47" s="156">
        <f t="shared" si="0"/>
        <v>17</v>
      </c>
    </row>
    <row r="48" spans="1:26" ht="48">
      <c r="A48" s="436">
        <v>6.2</v>
      </c>
      <c r="B48" s="431" t="s">
        <v>341</v>
      </c>
      <c r="C48" s="158" t="s">
        <v>134</v>
      </c>
      <c r="D48" s="431" t="s">
        <v>362</v>
      </c>
      <c r="E48" s="158" t="s">
        <v>145</v>
      </c>
      <c r="F48" s="159"/>
      <c r="G48" s="158">
        <v>4</v>
      </c>
      <c r="H48" s="158">
        <v>4</v>
      </c>
      <c r="I48" s="160">
        <v>1</v>
      </c>
      <c r="J48" s="152">
        <v>1</v>
      </c>
      <c r="K48" s="152"/>
      <c r="L48" s="152"/>
      <c r="M48" s="153">
        <f>+J48+K48+L48</f>
        <v>1</v>
      </c>
      <c r="N48" s="154">
        <v>1</v>
      </c>
      <c r="O48" s="154"/>
      <c r="P48" s="154"/>
      <c r="Q48" s="153">
        <f>+N48+O48+P48</f>
        <v>1</v>
      </c>
      <c r="R48" s="152">
        <v>1</v>
      </c>
      <c r="S48" s="152"/>
      <c r="T48" s="152"/>
      <c r="U48" s="153">
        <f>SUM(R48:T48)</f>
        <v>1</v>
      </c>
      <c r="V48" s="152"/>
      <c r="W48" s="152">
        <v>1</v>
      </c>
      <c r="X48" s="152"/>
      <c r="Y48" s="420">
        <f t="shared" si="9"/>
        <v>1</v>
      </c>
      <c r="Z48" s="156">
        <f>+Y48+U48+Q48+M48</f>
        <v>4</v>
      </c>
    </row>
    <row r="49" spans="1:26" ht="48">
      <c r="A49" s="436">
        <v>7.1</v>
      </c>
      <c r="B49" s="431" t="s">
        <v>342</v>
      </c>
      <c r="C49" s="158" t="s">
        <v>134</v>
      </c>
      <c r="D49" s="431" t="s">
        <v>363</v>
      </c>
      <c r="E49" s="158" t="s">
        <v>145</v>
      </c>
      <c r="F49" s="159"/>
      <c r="G49" s="158">
        <v>31</v>
      </c>
      <c r="H49" s="158">
        <v>31</v>
      </c>
      <c r="I49" s="160">
        <v>1</v>
      </c>
      <c r="J49" s="152">
        <v>2</v>
      </c>
      <c r="K49" s="152">
        <v>2</v>
      </c>
      <c r="L49" s="152">
        <v>4</v>
      </c>
      <c r="M49" s="153">
        <f>+J49+K49+L49</f>
        <v>8</v>
      </c>
      <c r="N49" s="154">
        <v>1</v>
      </c>
      <c r="O49" s="154">
        <v>3</v>
      </c>
      <c r="P49" s="154">
        <v>4</v>
      </c>
      <c r="Q49" s="153">
        <f>+N49+O49+P49</f>
        <v>8</v>
      </c>
      <c r="R49" s="152">
        <v>2</v>
      </c>
      <c r="S49" s="152">
        <v>2</v>
      </c>
      <c r="T49" s="152">
        <v>3</v>
      </c>
      <c r="U49" s="153">
        <f>SUM(R49:T49)</f>
        <v>7</v>
      </c>
      <c r="V49" s="152">
        <v>3</v>
      </c>
      <c r="W49" s="152">
        <v>2</v>
      </c>
      <c r="X49" s="152">
        <v>3</v>
      </c>
      <c r="Y49" s="420">
        <f t="shared" si="9"/>
        <v>8</v>
      </c>
      <c r="Z49" s="156">
        <f>+Y49+U49+Q49+M49</f>
        <v>31</v>
      </c>
    </row>
    <row r="50" spans="1:26" ht="12.75">
      <c r="A50" s="436">
        <v>7.2</v>
      </c>
      <c r="B50" s="431" t="s">
        <v>343</v>
      </c>
      <c r="C50" s="158" t="s">
        <v>61</v>
      </c>
      <c r="D50" s="431" t="s">
        <v>343</v>
      </c>
      <c r="E50" s="158" t="s">
        <v>146</v>
      </c>
      <c r="F50" s="159"/>
      <c r="G50" s="158">
        <v>1</v>
      </c>
      <c r="H50" s="158">
        <v>1</v>
      </c>
      <c r="I50" s="160">
        <v>1</v>
      </c>
      <c r="J50" s="152"/>
      <c r="K50" s="152"/>
      <c r="L50" s="152"/>
      <c r="M50" s="153">
        <f t="shared" si="5"/>
        <v>0</v>
      </c>
      <c r="N50" s="154"/>
      <c r="O50" s="154">
        <v>1</v>
      </c>
      <c r="P50" s="154"/>
      <c r="Q50" s="153">
        <f t="shared" si="6"/>
        <v>1</v>
      </c>
      <c r="R50" s="152"/>
      <c r="S50" s="152"/>
      <c r="T50" s="152"/>
      <c r="U50" s="153">
        <f>SUM(R50:T50)</f>
        <v>0</v>
      </c>
      <c r="V50" s="152"/>
      <c r="W50" s="152"/>
      <c r="X50" s="152"/>
      <c r="Y50" s="420">
        <f t="shared" si="9"/>
        <v>0</v>
      </c>
      <c r="Z50" s="156">
        <f t="shared" si="0"/>
        <v>1</v>
      </c>
    </row>
    <row r="51" spans="1:26" ht="48">
      <c r="A51" s="436">
        <v>8.1</v>
      </c>
      <c r="B51" s="431" t="s">
        <v>344</v>
      </c>
      <c r="C51" s="158" t="s">
        <v>61</v>
      </c>
      <c r="D51" s="431" t="s">
        <v>364</v>
      </c>
      <c r="E51" s="158" t="s">
        <v>145</v>
      </c>
      <c r="F51" s="159"/>
      <c r="G51" s="158">
        <v>4</v>
      </c>
      <c r="H51" s="158">
        <v>4</v>
      </c>
      <c r="I51" s="160">
        <v>1</v>
      </c>
      <c r="J51" s="152">
        <v>1</v>
      </c>
      <c r="K51" s="152"/>
      <c r="L51" s="152"/>
      <c r="M51" s="153">
        <f t="shared" si="5"/>
        <v>1</v>
      </c>
      <c r="N51" s="154">
        <v>1</v>
      </c>
      <c r="O51" s="154"/>
      <c r="P51" s="154"/>
      <c r="Q51" s="153">
        <f>+N51+O51+P51</f>
        <v>1</v>
      </c>
      <c r="R51" s="152">
        <v>1</v>
      </c>
      <c r="S51" s="152"/>
      <c r="T51" s="152"/>
      <c r="U51" s="153">
        <f t="shared" si="10"/>
        <v>1</v>
      </c>
      <c r="V51" s="152">
        <v>1</v>
      </c>
      <c r="W51" s="152"/>
      <c r="X51" s="152"/>
      <c r="Y51" s="420">
        <f t="shared" si="9"/>
        <v>1</v>
      </c>
      <c r="Z51" s="156">
        <f t="shared" si="0"/>
        <v>4</v>
      </c>
    </row>
    <row r="52" spans="1:26" ht="36">
      <c r="A52" s="436">
        <v>8.2</v>
      </c>
      <c r="B52" s="431" t="s">
        <v>74</v>
      </c>
      <c r="C52" s="158" t="s">
        <v>61</v>
      </c>
      <c r="D52" s="431" t="s">
        <v>74</v>
      </c>
      <c r="E52" s="158" t="s">
        <v>145</v>
      </c>
      <c r="F52" s="159"/>
      <c r="G52" s="158">
        <v>4</v>
      </c>
      <c r="H52" s="158">
        <v>4</v>
      </c>
      <c r="I52" s="160">
        <v>1</v>
      </c>
      <c r="J52" s="152">
        <v>1</v>
      </c>
      <c r="K52" s="152"/>
      <c r="L52" s="152"/>
      <c r="M52" s="153">
        <f>+J52+K52+L52</f>
        <v>1</v>
      </c>
      <c r="N52" s="154">
        <v>1</v>
      </c>
      <c r="O52" s="154"/>
      <c r="P52" s="154"/>
      <c r="Q52" s="153">
        <f>+N52+O52+P52</f>
        <v>1</v>
      </c>
      <c r="R52" s="152">
        <v>1</v>
      </c>
      <c r="S52" s="152"/>
      <c r="T52" s="152"/>
      <c r="U52" s="153">
        <f>SUM(R52:T52)</f>
        <v>1</v>
      </c>
      <c r="V52" s="152">
        <v>1</v>
      </c>
      <c r="W52" s="152"/>
      <c r="X52" s="152"/>
      <c r="Y52" s="420">
        <f t="shared" si="9"/>
        <v>1</v>
      </c>
      <c r="Z52" s="156">
        <f>+Y52+U52+Q52+M52</f>
        <v>4</v>
      </c>
    </row>
    <row r="53" spans="1:26" ht="36">
      <c r="A53" s="436">
        <v>8.3</v>
      </c>
      <c r="B53" s="431" t="s">
        <v>345</v>
      </c>
      <c r="C53" s="158" t="s">
        <v>136</v>
      </c>
      <c r="D53" s="431" t="s">
        <v>365</v>
      </c>
      <c r="E53" s="158" t="s">
        <v>145</v>
      </c>
      <c r="F53" s="159"/>
      <c r="G53" s="158">
        <v>2</v>
      </c>
      <c r="H53" s="158">
        <v>2</v>
      </c>
      <c r="I53" s="160">
        <v>1</v>
      </c>
      <c r="J53" s="152"/>
      <c r="K53" s="152"/>
      <c r="L53" s="152"/>
      <c r="M53" s="153">
        <f>+J53+K53+L53</f>
        <v>0</v>
      </c>
      <c r="N53" s="154"/>
      <c r="O53" s="154"/>
      <c r="P53" s="154"/>
      <c r="Q53" s="153">
        <f>+N53+O53+P53</f>
        <v>0</v>
      </c>
      <c r="R53" s="152"/>
      <c r="S53" s="152"/>
      <c r="T53" s="152">
        <v>1</v>
      </c>
      <c r="U53" s="153">
        <f>SUM(R53:T53)</f>
        <v>1</v>
      </c>
      <c r="V53" s="152"/>
      <c r="W53" s="152">
        <v>1</v>
      </c>
      <c r="X53" s="152"/>
      <c r="Y53" s="420">
        <f>+V53+W53+X53</f>
        <v>1</v>
      </c>
      <c r="Z53" s="156">
        <f>+Y53+U53+Q53+M53</f>
        <v>2</v>
      </c>
    </row>
    <row r="54" spans="1:26" ht="36.75" thickBot="1">
      <c r="A54" s="437">
        <v>9.1</v>
      </c>
      <c r="B54" s="432" t="s">
        <v>346</v>
      </c>
      <c r="C54" s="149" t="s">
        <v>136</v>
      </c>
      <c r="D54" s="432" t="s">
        <v>366</v>
      </c>
      <c r="E54" s="149" t="s">
        <v>132</v>
      </c>
      <c r="F54" s="150"/>
      <c r="G54" s="149">
        <v>4</v>
      </c>
      <c r="H54" s="149">
        <v>4</v>
      </c>
      <c r="I54" s="151">
        <v>1</v>
      </c>
      <c r="J54" s="183"/>
      <c r="K54" s="183"/>
      <c r="L54" s="183">
        <v>1</v>
      </c>
      <c r="M54" s="184">
        <f t="shared" si="5"/>
        <v>1</v>
      </c>
      <c r="N54" s="185"/>
      <c r="O54" s="185"/>
      <c r="P54" s="185">
        <v>1</v>
      </c>
      <c r="Q54" s="184">
        <f>+N54+O54+P54</f>
        <v>1</v>
      </c>
      <c r="R54" s="183"/>
      <c r="S54" s="183"/>
      <c r="T54" s="183">
        <v>1</v>
      </c>
      <c r="U54" s="184">
        <f t="shared" si="10"/>
        <v>1</v>
      </c>
      <c r="V54" s="183"/>
      <c r="W54" s="183">
        <v>1</v>
      </c>
      <c r="X54" s="183"/>
      <c r="Y54" s="421">
        <f t="shared" si="9"/>
        <v>1</v>
      </c>
      <c r="Z54" s="424">
        <f t="shared" si="0"/>
        <v>4</v>
      </c>
    </row>
    <row r="55" spans="1:26" ht="15.75" thickBot="1">
      <c r="A55" s="132" t="s">
        <v>152</v>
      </c>
      <c r="B55" s="117"/>
      <c r="C55" s="118"/>
      <c r="D55" s="118"/>
      <c r="E55" s="118"/>
      <c r="F55" s="118"/>
      <c r="G55" s="118"/>
      <c r="H55" s="118"/>
      <c r="I55" s="118"/>
      <c r="J55" s="119">
        <f>SUM(J29:J54)</f>
        <v>21</v>
      </c>
      <c r="K55" s="119">
        <f aca="true" t="shared" si="11" ref="K55:Z55">SUM(K29:K54)</f>
        <v>17</v>
      </c>
      <c r="L55" s="119">
        <f t="shared" si="11"/>
        <v>21</v>
      </c>
      <c r="M55" s="119">
        <f t="shared" si="11"/>
        <v>59</v>
      </c>
      <c r="N55" s="119">
        <f t="shared" si="11"/>
        <v>17</v>
      </c>
      <c r="O55" s="119">
        <f t="shared" si="11"/>
        <v>18</v>
      </c>
      <c r="P55" s="119">
        <f t="shared" si="11"/>
        <v>18</v>
      </c>
      <c r="Q55" s="119">
        <f t="shared" si="11"/>
        <v>53</v>
      </c>
      <c r="R55" s="119">
        <f t="shared" si="11"/>
        <v>17</v>
      </c>
      <c r="S55" s="119">
        <f t="shared" si="11"/>
        <v>17</v>
      </c>
      <c r="T55" s="119">
        <f t="shared" si="11"/>
        <v>17</v>
      </c>
      <c r="U55" s="119">
        <f t="shared" si="11"/>
        <v>51</v>
      </c>
      <c r="V55" s="119">
        <f t="shared" si="11"/>
        <v>20</v>
      </c>
      <c r="W55" s="119">
        <f t="shared" si="11"/>
        <v>18</v>
      </c>
      <c r="X55" s="119">
        <f t="shared" si="11"/>
        <v>14</v>
      </c>
      <c r="Y55" s="422">
        <f t="shared" si="11"/>
        <v>52</v>
      </c>
      <c r="Z55" s="425">
        <f t="shared" si="11"/>
        <v>215</v>
      </c>
    </row>
    <row r="56" ht="15">
      <c r="B56" s="64"/>
    </row>
    <row r="57" ht="15">
      <c r="B57" s="64"/>
    </row>
  </sheetData>
  <sheetProtection/>
  <mergeCells count="10">
    <mergeCell ref="B5:I5"/>
    <mergeCell ref="B6:Z6"/>
    <mergeCell ref="B7:Z7"/>
    <mergeCell ref="B9:Z9"/>
    <mergeCell ref="B10:B12"/>
    <mergeCell ref="C10:C12"/>
    <mergeCell ref="D10:D12"/>
    <mergeCell ref="E10:Z10"/>
    <mergeCell ref="G11:I11"/>
    <mergeCell ref="M11:Z11"/>
  </mergeCells>
  <printOptions horizontalCentered="1"/>
  <pageMargins left="0.3937007874015748" right="0.3937007874015748" top="0.3" bottom="0.6692913385826772" header="0.15748031496062992" footer="0"/>
  <pageSetup fitToHeight="3" fitToWidth="1" horizontalDpi="1200" verticalDpi="1200" orientation="landscape" scale="53" r:id="rId2"/>
  <headerFooter alignWithMargins="0">
    <oddFooter>&amp;C&amp;8Fecha: &amp;"Arial,Cursiva"&amp;D&amp;"Arial,Normal"
Hoja: &amp;"Arial,Cursiva"&amp;P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0">
      <selection activeCell="A29" sqref="A29"/>
    </sheetView>
  </sheetViews>
  <sheetFormatPr defaultColWidth="11.421875" defaultRowHeight="12.75"/>
  <cols>
    <col min="1" max="1" width="23.421875" style="115" customWidth="1"/>
    <col min="2" max="2" width="26.421875" style="41" customWidth="1"/>
    <col min="3" max="3" width="11.28125" style="41" customWidth="1"/>
    <col min="4" max="4" width="32.28125" style="41" customWidth="1"/>
    <col min="5" max="5" width="13.00390625" style="41" bestFit="1" customWidth="1"/>
    <col min="6" max="6" width="5.421875" style="41" bestFit="1" customWidth="1"/>
    <col min="7" max="7" width="4.8515625" style="41" customWidth="1"/>
    <col min="8" max="8" width="4.28125" style="41" customWidth="1"/>
    <col min="9" max="12" width="5.421875" style="41" customWidth="1"/>
    <col min="13" max="16" width="7.8515625" style="41" customWidth="1"/>
    <col min="17" max="20" width="7.57421875" style="41" customWidth="1"/>
    <col min="21" max="24" width="7.28125" style="41" customWidth="1"/>
    <col min="25" max="25" width="7.421875" style="41" customWidth="1"/>
    <col min="26" max="16384" width="11.421875" style="41" customWidth="1"/>
  </cols>
  <sheetData>
    <row r="1" spans="2:12" ht="14.25" customHeight="1">
      <c r="B1" s="409" t="s">
        <v>14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9.5">
      <c r="B2" s="410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9.5">
      <c r="B3" s="410" t="s">
        <v>44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15">
      <c r="B4" s="411" t="s">
        <v>15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4.5" customHeight="1" thickBot="1">
      <c r="B5" s="481"/>
      <c r="C5" s="481"/>
      <c r="D5" s="481"/>
      <c r="E5" s="481"/>
      <c r="F5" s="481"/>
      <c r="G5" s="481"/>
      <c r="H5" s="481"/>
      <c r="I5" s="481"/>
      <c r="J5" s="45"/>
      <c r="K5" s="45"/>
      <c r="L5" s="45"/>
    </row>
    <row r="6" spans="1:26" ht="12.75">
      <c r="A6" s="65" t="s">
        <v>31</v>
      </c>
      <c r="B6" s="526" t="s">
        <v>29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7"/>
    </row>
    <row r="7" spans="1:26" ht="17.25" customHeight="1" thickBot="1">
      <c r="A7" s="66" t="s">
        <v>58</v>
      </c>
      <c r="B7" s="528" t="s">
        <v>204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9"/>
    </row>
    <row r="8" spans="1:12" ht="7.5" customHeight="1" thickBot="1">
      <c r="A8" s="11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6" ht="12.75">
      <c r="A9" s="65" t="s">
        <v>10</v>
      </c>
      <c r="B9" s="489" t="s">
        <v>0</v>
      </c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90"/>
    </row>
    <row r="10" spans="1:26" ht="12.75">
      <c r="A10" s="67" t="s">
        <v>11</v>
      </c>
      <c r="B10" s="493" t="s">
        <v>4</v>
      </c>
      <c r="C10" s="493" t="s">
        <v>6</v>
      </c>
      <c r="D10" s="493" t="s">
        <v>5</v>
      </c>
      <c r="E10" s="495" t="s">
        <v>22</v>
      </c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6"/>
    </row>
    <row r="11" spans="1:26" ht="12.75">
      <c r="A11" s="67"/>
      <c r="B11" s="493"/>
      <c r="C11" s="493"/>
      <c r="D11" s="493"/>
      <c r="E11" s="49" t="s">
        <v>27</v>
      </c>
      <c r="F11" s="49" t="s">
        <v>25</v>
      </c>
      <c r="G11" s="495" t="s">
        <v>24</v>
      </c>
      <c r="H11" s="495"/>
      <c r="I11" s="495"/>
      <c r="J11" s="50"/>
      <c r="K11" s="50"/>
      <c r="L11" s="50"/>
      <c r="M11" s="495" t="s">
        <v>23</v>
      </c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6"/>
    </row>
    <row r="12" spans="1:26" ht="13.5" thickBot="1">
      <c r="A12" s="68" t="s">
        <v>12</v>
      </c>
      <c r="B12" s="494"/>
      <c r="C12" s="494"/>
      <c r="D12" s="494"/>
      <c r="E12" s="52" t="s">
        <v>28</v>
      </c>
      <c r="F12" s="52" t="s">
        <v>26</v>
      </c>
      <c r="G12" s="52" t="s">
        <v>7</v>
      </c>
      <c r="H12" s="52" t="s">
        <v>8</v>
      </c>
      <c r="I12" s="53" t="s">
        <v>9</v>
      </c>
      <c r="J12" s="53" t="s">
        <v>32</v>
      </c>
      <c r="K12" s="53" t="s">
        <v>33</v>
      </c>
      <c r="L12" s="53" t="s">
        <v>34</v>
      </c>
      <c r="M12" s="52" t="s">
        <v>17</v>
      </c>
      <c r="N12" s="52" t="s">
        <v>35</v>
      </c>
      <c r="O12" s="52" t="s">
        <v>36</v>
      </c>
      <c r="P12" s="52" t="s">
        <v>37</v>
      </c>
      <c r="Q12" s="52" t="s">
        <v>1</v>
      </c>
      <c r="R12" s="52" t="s">
        <v>38</v>
      </c>
      <c r="S12" s="52" t="s">
        <v>39</v>
      </c>
      <c r="T12" s="52" t="s">
        <v>40</v>
      </c>
      <c r="U12" s="53" t="s">
        <v>2</v>
      </c>
      <c r="V12" s="69" t="s">
        <v>41</v>
      </c>
      <c r="W12" s="69" t="s">
        <v>42</v>
      </c>
      <c r="X12" s="69" t="s">
        <v>43</v>
      </c>
      <c r="Y12" s="54" t="s">
        <v>3</v>
      </c>
      <c r="Z12" s="54" t="s">
        <v>149</v>
      </c>
    </row>
    <row r="13" spans="13:26" ht="12" customHeight="1" thickBot="1">
      <c r="M13" s="37"/>
      <c r="Q13" s="37"/>
      <c r="U13" s="37"/>
      <c r="Y13" s="37"/>
      <c r="Z13" s="38"/>
    </row>
    <row r="14" spans="1:26" s="55" customFormat="1" ht="12.75" thickBot="1">
      <c r="A14" s="345" t="s">
        <v>13</v>
      </c>
      <c r="B14" s="331"/>
      <c r="C14" s="332"/>
      <c r="D14" s="333"/>
      <c r="E14" s="332"/>
      <c r="F14" s="333"/>
      <c r="G14" s="332"/>
      <c r="H14" s="332"/>
      <c r="I14" s="334"/>
      <c r="J14" s="334"/>
      <c r="K14" s="334"/>
      <c r="L14" s="334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4"/>
      <c r="Z14" s="352"/>
    </row>
    <row r="15" spans="1:26" s="55" customFormat="1" ht="48.75" thickBot="1">
      <c r="A15" s="346"/>
      <c r="B15" s="26" t="s">
        <v>60</v>
      </c>
      <c r="C15" s="180" t="s">
        <v>61</v>
      </c>
      <c r="D15" s="26" t="s">
        <v>181</v>
      </c>
      <c r="E15" s="180" t="s">
        <v>154</v>
      </c>
      <c r="F15" s="179"/>
      <c r="G15" s="180"/>
      <c r="H15" s="180"/>
      <c r="I15" s="335">
        <v>1</v>
      </c>
      <c r="J15" s="336"/>
      <c r="K15" s="336"/>
      <c r="L15" s="336"/>
      <c r="M15" s="337">
        <f>+J15+K15+L15</f>
        <v>0</v>
      </c>
      <c r="N15" s="338"/>
      <c r="O15" s="338"/>
      <c r="P15" s="338"/>
      <c r="Q15" s="337">
        <f>+N15+O15+P15</f>
        <v>0</v>
      </c>
      <c r="R15" s="336"/>
      <c r="S15" s="336"/>
      <c r="T15" s="336"/>
      <c r="U15" s="337">
        <f>SUM(R15:T15)</f>
        <v>0</v>
      </c>
      <c r="V15" s="339"/>
      <c r="W15" s="339"/>
      <c r="X15" s="339"/>
      <c r="Y15" s="340">
        <f>+V15+W15+X15</f>
        <v>0</v>
      </c>
      <c r="Z15" s="294">
        <f>+M15+Q15+U15+Y15</f>
        <v>0</v>
      </c>
    </row>
    <row r="16" spans="1:26" ht="13.5" thickBot="1">
      <c r="A16" s="345" t="s">
        <v>19</v>
      </c>
      <c r="B16" s="331"/>
      <c r="C16" s="332"/>
      <c r="D16" s="333"/>
      <c r="E16" s="332"/>
      <c r="F16" s="333"/>
      <c r="G16" s="332"/>
      <c r="H16" s="332"/>
      <c r="I16" s="334"/>
      <c r="J16" s="341"/>
      <c r="K16" s="341"/>
      <c r="L16" s="341"/>
      <c r="M16" s="342"/>
      <c r="N16" s="341"/>
      <c r="O16" s="341"/>
      <c r="P16" s="341"/>
      <c r="Q16" s="342"/>
      <c r="R16" s="341"/>
      <c r="S16" s="341"/>
      <c r="T16" s="341"/>
      <c r="U16" s="342"/>
      <c r="V16" s="341"/>
      <c r="W16" s="341"/>
      <c r="X16" s="341"/>
      <c r="Y16" s="342"/>
      <c r="Z16" s="352"/>
    </row>
    <row r="17" spans="1:26" ht="60.75" thickBot="1">
      <c r="A17" s="228"/>
      <c r="B17" s="29" t="s">
        <v>160</v>
      </c>
      <c r="C17" s="205" t="s">
        <v>144</v>
      </c>
      <c r="D17" s="30" t="s">
        <v>205</v>
      </c>
      <c r="E17" s="205" t="s">
        <v>132</v>
      </c>
      <c r="F17" s="206">
        <v>18</v>
      </c>
      <c r="G17" s="205">
        <v>166</v>
      </c>
      <c r="H17" s="205">
        <v>166</v>
      </c>
      <c r="I17" s="202">
        <v>1</v>
      </c>
      <c r="J17" s="193"/>
      <c r="K17" s="193">
        <v>1</v>
      </c>
      <c r="L17" s="193"/>
      <c r="M17" s="196">
        <f>+J17+K17+L17</f>
        <v>1</v>
      </c>
      <c r="N17" s="193"/>
      <c r="O17" s="193"/>
      <c r="P17" s="193"/>
      <c r="Q17" s="196">
        <f>+N17+O17+P17</f>
        <v>0</v>
      </c>
      <c r="R17" s="193"/>
      <c r="S17" s="193"/>
      <c r="T17" s="193"/>
      <c r="U17" s="196">
        <f>SUM(R17:T17)</f>
        <v>0</v>
      </c>
      <c r="V17" s="230"/>
      <c r="W17" s="230"/>
      <c r="X17" s="230"/>
      <c r="Y17" s="197">
        <f>+V17+W17+X17</f>
        <v>0</v>
      </c>
      <c r="Z17" s="207">
        <f>+Y17+U17+Q17+M17</f>
        <v>1</v>
      </c>
    </row>
    <row r="18" spans="1:26" ht="13.5" thickBot="1">
      <c r="A18" s="345" t="s">
        <v>20</v>
      </c>
      <c r="B18" s="288"/>
      <c r="C18" s="288"/>
      <c r="D18" s="288"/>
      <c r="E18" s="288"/>
      <c r="F18" s="288"/>
      <c r="G18" s="288"/>
      <c r="H18" s="288"/>
      <c r="I18" s="288"/>
      <c r="J18" s="343"/>
      <c r="K18" s="343"/>
      <c r="L18" s="343"/>
      <c r="M18" s="344"/>
      <c r="N18" s="343"/>
      <c r="O18" s="343"/>
      <c r="P18" s="343"/>
      <c r="Q18" s="344"/>
      <c r="R18" s="343"/>
      <c r="S18" s="343"/>
      <c r="T18" s="343"/>
      <c r="U18" s="344"/>
      <c r="V18" s="343"/>
      <c r="W18" s="343"/>
      <c r="X18" s="343"/>
      <c r="Y18" s="344"/>
      <c r="Z18" s="352"/>
    </row>
    <row r="19" spans="1:26" ht="60.75" thickBot="1">
      <c r="A19" s="231">
        <v>1</v>
      </c>
      <c r="B19" s="19" t="s">
        <v>206</v>
      </c>
      <c r="C19" s="205" t="s">
        <v>144</v>
      </c>
      <c r="D19" s="19" t="s">
        <v>207</v>
      </c>
      <c r="E19" s="205" t="s">
        <v>137</v>
      </c>
      <c r="F19" s="206"/>
      <c r="G19" s="205">
        <v>1</v>
      </c>
      <c r="H19" s="205">
        <v>1</v>
      </c>
      <c r="I19" s="202">
        <v>1</v>
      </c>
      <c r="J19" s="193"/>
      <c r="K19" s="193"/>
      <c r="L19" s="193"/>
      <c r="M19" s="196">
        <f>+J19+K19+L19</f>
        <v>0</v>
      </c>
      <c r="N19" s="193"/>
      <c r="O19" s="193"/>
      <c r="P19" s="193"/>
      <c r="Q19" s="196">
        <f>+N19+O19+P19</f>
        <v>0</v>
      </c>
      <c r="R19" s="193"/>
      <c r="S19" s="193">
        <v>1</v>
      </c>
      <c r="T19" s="193"/>
      <c r="U19" s="196">
        <f>SUM(R19:T19)</f>
        <v>1</v>
      </c>
      <c r="V19" s="230"/>
      <c r="W19" s="230"/>
      <c r="X19" s="230"/>
      <c r="Y19" s="197">
        <f>+V19+W19+X19</f>
        <v>0</v>
      </c>
      <c r="Z19" s="207">
        <f>+Y19+U19+Q19+M19</f>
        <v>1</v>
      </c>
    </row>
    <row r="20" spans="1:26" ht="13.5" thickBot="1">
      <c r="A20" s="345" t="s">
        <v>21</v>
      </c>
      <c r="B20" s="288"/>
      <c r="C20" s="288"/>
      <c r="D20" s="288"/>
      <c r="E20" s="288"/>
      <c r="F20" s="288"/>
      <c r="G20" s="288"/>
      <c r="H20" s="288"/>
      <c r="I20" s="288"/>
      <c r="J20" s="343"/>
      <c r="K20" s="343"/>
      <c r="L20" s="343"/>
      <c r="M20" s="344"/>
      <c r="N20" s="343"/>
      <c r="O20" s="343"/>
      <c r="P20" s="343"/>
      <c r="Q20" s="344"/>
      <c r="R20" s="343"/>
      <c r="S20" s="343"/>
      <c r="T20" s="343"/>
      <c r="U20" s="344"/>
      <c r="V20" s="343"/>
      <c r="W20" s="343"/>
      <c r="X20" s="343"/>
      <c r="Y20" s="344"/>
      <c r="Z20" s="352"/>
    </row>
    <row r="21" spans="1:26" ht="24">
      <c r="A21" s="347" t="s">
        <v>208</v>
      </c>
      <c r="B21" s="30" t="s">
        <v>213</v>
      </c>
      <c r="C21" s="30" t="s">
        <v>136</v>
      </c>
      <c r="D21" s="30" t="s">
        <v>213</v>
      </c>
      <c r="E21" s="158" t="s">
        <v>132</v>
      </c>
      <c r="F21" s="159"/>
      <c r="G21" s="158">
        <v>26</v>
      </c>
      <c r="H21" s="158">
        <v>26</v>
      </c>
      <c r="I21" s="167">
        <v>1</v>
      </c>
      <c r="J21" s="270"/>
      <c r="K21" s="270"/>
      <c r="L21" s="270"/>
      <c r="M21" s="272">
        <f aca="true" t="shared" si="0" ref="M21:M26">+J21+K21+L21</f>
        <v>0</v>
      </c>
      <c r="N21" s="296"/>
      <c r="O21" s="296"/>
      <c r="P21" s="296"/>
      <c r="Q21" s="272">
        <f aca="true" t="shared" si="1" ref="Q21:Q26">+N21+O21+P21</f>
        <v>0</v>
      </c>
      <c r="R21" s="270"/>
      <c r="S21" s="270">
        <v>26</v>
      </c>
      <c r="T21" s="270"/>
      <c r="U21" s="272">
        <f aca="true" t="shared" si="2" ref="U21:U26">SUM(R21:T21)</f>
        <v>26</v>
      </c>
      <c r="V21" s="270"/>
      <c r="W21" s="270"/>
      <c r="X21" s="270"/>
      <c r="Y21" s="280">
        <f aca="true" t="shared" si="3" ref="Y21:Y26">+V21+W21+X21</f>
        <v>0</v>
      </c>
      <c r="Z21" s="349">
        <f aca="true" t="shared" si="4" ref="Z21:Z26">+M21+Q21+U21+Y21</f>
        <v>26</v>
      </c>
    </row>
    <row r="22" spans="1:26" ht="24">
      <c r="A22" s="348" t="s">
        <v>209</v>
      </c>
      <c r="B22" s="30" t="s">
        <v>214</v>
      </c>
      <c r="C22" s="30" t="s">
        <v>136</v>
      </c>
      <c r="D22" s="30" t="s">
        <v>214</v>
      </c>
      <c r="E22" s="158" t="s">
        <v>132</v>
      </c>
      <c r="F22" s="159"/>
      <c r="G22" s="158">
        <v>13</v>
      </c>
      <c r="H22" s="158">
        <v>13</v>
      </c>
      <c r="I22" s="167">
        <v>1</v>
      </c>
      <c r="J22" s="270"/>
      <c r="K22" s="270"/>
      <c r="L22" s="270"/>
      <c r="M22" s="272">
        <f t="shared" si="0"/>
        <v>0</v>
      </c>
      <c r="N22" s="296"/>
      <c r="O22" s="296"/>
      <c r="P22" s="296"/>
      <c r="Q22" s="272">
        <f t="shared" si="1"/>
        <v>0</v>
      </c>
      <c r="R22" s="270"/>
      <c r="S22" s="270">
        <v>13</v>
      </c>
      <c r="T22" s="270"/>
      <c r="U22" s="272">
        <f t="shared" si="2"/>
        <v>13</v>
      </c>
      <c r="V22" s="270"/>
      <c r="W22" s="270"/>
      <c r="X22" s="270"/>
      <c r="Y22" s="280">
        <f t="shared" si="3"/>
        <v>0</v>
      </c>
      <c r="Z22" s="350">
        <f t="shared" si="4"/>
        <v>13</v>
      </c>
    </row>
    <row r="23" spans="1:26" ht="12.75">
      <c r="A23" s="348" t="s">
        <v>210</v>
      </c>
      <c r="B23" s="30" t="s">
        <v>215</v>
      </c>
      <c r="C23" s="30" t="s">
        <v>136</v>
      </c>
      <c r="D23" s="30" t="s">
        <v>215</v>
      </c>
      <c r="E23" s="158" t="s">
        <v>132</v>
      </c>
      <c r="F23" s="159"/>
      <c r="G23" s="158">
        <v>3</v>
      </c>
      <c r="H23" s="158">
        <v>3</v>
      </c>
      <c r="I23" s="167">
        <v>1</v>
      </c>
      <c r="J23" s="270"/>
      <c r="K23" s="270"/>
      <c r="L23" s="270"/>
      <c r="M23" s="272">
        <f t="shared" si="0"/>
        <v>0</v>
      </c>
      <c r="N23" s="296"/>
      <c r="O23" s="296"/>
      <c r="P23" s="296"/>
      <c r="Q23" s="272">
        <f t="shared" si="1"/>
        <v>0</v>
      </c>
      <c r="R23" s="270"/>
      <c r="S23" s="270">
        <v>3</v>
      </c>
      <c r="T23" s="270"/>
      <c r="U23" s="272">
        <f t="shared" si="2"/>
        <v>3</v>
      </c>
      <c r="V23" s="270"/>
      <c r="W23" s="270"/>
      <c r="X23" s="270"/>
      <c r="Y23" s="280">
        <f t="shared" si="3"/>
        <v>0</v>
      </c>
      <c r="Z23" s="350">
        <f t="shared" si="4"/>
        <v>3</v>
      </c>
    </row>
    <row r="24" spans="1:26" ht="24">
      <c r="A24" s="348" t="s">
        <v>211</v>
      </c>
      <c r="B24" s="30" t="s">
        <v>216</v>
      </c>
      <c r="C24" s="30" t="s">
        <v>136</v>
      </c>
      <c r="D24" s="30" t="s">
        <v>216</v>
      </c>
      <c r="E24" s="158" t="s">
        <v>132</v>
      </c>
      <c r="F24" s="159"/>
      <c r="G24" s="158">
        <v>22</v>
      </c>
      <c r="H24" s="158">
        <v>22</v>
      </c>
      <c r="I24" s="167">
        <v>1</v>
      </c>
      <c r="J24" s="270"/>
      <c r="K24" s="270"/>
      <c r="L24" s="270"/>
      <c r="M24" s="272">
        <f t="shared" si="0"/>
        <v>0</v>
      </c>
      <c r="N24" s="296"/>
      <c r="O24" s="296"/>
      <c r="P24" s="296"/>
      <c r="Q24" s="272">
        <f t="shared" si="1"/>
        <v>0</v>
      </c>
      <c r="R24" s="270"/>
      <c r="S24" s="270">
        <v>22</v>
      </c>
      <c r="T24" s="270"/>
      <c r="U24" s="272">
        <f t="shared" si="2"/>
        <v>22</v>
      </c>
      <c r="V24" s="270"/>
      <c r="W24" s="270"/>
      <c r="X24" s="270"/>
      <c r="Y24" s="280">
        <f t="shared" si="3"/>
        <v>0</v>
      </c>
      <c r="Z24" s="350">
        <f t="shared" si="4"/>
        <v>22</v>
      </c>
    </row>
    <row r="25" spans="1:26" ht="24">
      <c r="A25" s="348" t="s">
        <v>219</v>
      </c>
      <c r="B25" s="30" t="s">
        <v>217</v>
      </c>
      <c r="C25" s="30" t="s">
        <v>136</v>
      </c>
      <c r="D25" s="30" t="s">
        <v>217</v>
      </c>
      <c r="E25" s="158" t="s">
        <v>132</v>
      </c>
      <c r="F25" s="159"/>
      <c r="G25" s="158">
        <v>18</v>
      </c>
      <c r="H25" s="158">
        <v>18</v>
      </c>
      <c r="I25" s="167">
        <v>1</v>
      </c>
      <c r="J25" s="270"/>
      <c r="K25" s="270"/>
      <c r="L25" s="270"/>
      <c r="M25" s="272">
        <f t="shared" si="0"/>
        <v>0</v>
      </c>
      <c r="N25" s="296"/>
      <c r="O25" s="296"/>
      <c r="P25" s="296"/>
      <c r="Q25" s="272">
        <f t="shared" si="1"/>
        <v>0</v>
      </c>
      <c r="R25" s="270"/>
      <c r="S25" s="270">
        <v>18</v>
      </c>
      <c r="T25" s="270"/>
      <c r="U25" s="272">
        <f t="shared" si="2"/>
        <v>18</v>
      </c>
      <c r="V25" s="270"/>
      <c r="W25" s="270"/>
      <c r="X25" s="270"/>
      <c r="Y25" s="280">
        <f t="shared" si="3"/>
        <v>0</v>
      </c>
      <c r="Z25" s="350">
        <f t="shared" si="4"/>
        <v>18</v>
      </c>
    </row>
    <row r="26" spans="1:26" ht="48.75" thickBot="1">
      <c r="A26" s="348" t="s">
        <v>212</v>
      </c>
      <c r="B26" s="30" t="s">
        <v>218</v>
      </c>
      <c r="C26" s="30" t="s">
        <v>136</v>
      </c>
      <c r="D26" s="30" t="s">
        <v>218</v>
      </c>
      <c r="E26" s="158" t="s">
        <v>132</v>
      </c>
      <c r="F26" s="159"/>
      <c r="G26" s="158">
        <v>84</v>
      </c>
      <c r="H26" s="158">
        <v>84</v>
      </c>
      <c r="I26" s="167">
        <v>1</v>
      </c>
      <c r="J26" s="270"/>
      <c r="K26" s="270"/>
      <c r="L26" s="270"/>
      <c r="M26" s="272">
        <f t="shared" si="0"/>
        <v>0</v>
      </c>
      <c r="N26" s="296"/>
      <c r="O26" s="296"/>
      <c r="P26" s="296"/>
      <c r="Q26" s="272">
        <f t="shared" si="1"/>
        <v>0</v>
      </c>
      <c r="R26" s="270"/>
      <c r="S26" s="270">
        <v>84</v>
      </c>
      <c r="T26" s="270"/>
      <c r="U26" s="272">
        <f t="shared" si="2"/>
        <v>84</v>
      </c>
      <c r="V26" s="270"/>
      <c r="W26" s="270"/>
      <c r="X26" s="270"/>
      <c r="Y26" s="280">
        <f t="shared" si="3"/>
        <v>0</v>
      </c>
      <c r="Z26" s="350">
        <f t="shared" si="4"/>
        <v>84</v>
      </c>
    </row>
    <row r="27" spans="1:26" ht="15.75" thickBot="1">
      <c r="A27" s="132" t="s">
        <v>152</v>
      </c>
      <c r="B27" s="117"/>
      <c r="C27" s="118"/>
      <c r="D27" s="118"/>
      <c r="E27" s="118"/>
      <c r="F27" s="118"/>
      <c r="G27" s="118"/>
      <c r="H27" s="118"/>
      <c r="I27" s="118"/>
      <c r="J27" s="119">
        <f aca="true" t="shared" si="5" ref="J27:Z27">SUM(J21:J26)</f>
        <v>0</v>
      </c>
      <c r="K27" s="119">
        <f t="shared" si="5"/>
        <v>0</v>
      </c>
      <c r="L27" s="119">
        <f t="shared" si="5"/>
        <v>0</v>
      </c>
      <c r="M27" s="119">
        <f t="shared" si="5"/>
        <v>0</v>
      </c>
      <c r="N27" s="119">
        <f t="shared" si="5"/>
        <v>0</v>
      </c>
      <c r="O27" s="119">
        <f t="shared" si="5"/>
        <v>0</v>
      </c>
      <c r="P27" s="119">
        <f t="shared" si="5"/>
        <v>0</v>
      </c>
      <c r="Q27" s="119">
        <f t="shared" si="5"/>
        <v>0</v>
      </c>
      <c r="R27" s="119">
        <f t="shared" si="5"/>
        <v>0</v>
      </c>
      <c r="S27" s="119">
        <f t="shared" si="5"/>
        <v>166</v>
      </c>
      <c r="T27" s="119">
        <f t="shared" si="5"/>
        <v>0</v>
      </c>
      <c r="U27" s="119">
        <f t="shared" si="5"/>
        <v>166</v>
      </c>
      <c r="V27" s="119">
        <f t="shared" si="5"/>
        <v>0</v>
      </c>
      <c r="W27" s="119">
        <f t="shared" si="5"/>
        <v>0</v>
      </c>
      <c r="X27" s="119">
        <f t="shared" si="5"/>
        <v>0</v>
      </c>
      <c r="Y27" s="119">
        <f t="shared" si="5"/>
        <v>0</v>
      </c>
      <c r="Z27" s="353">
        <f t="shared" si="5"/>
        <v>166</v>
      </c>
    </row>
    <row r="29" ht="12.75">
      <c r="Z29" s="136"/>
    </row>
  </sheetData>
  <sheetProtection/>
  <mergeCells count="10">
    <mergeCell ref="G11:I11"/>
    <mergeCell ref="M11:Z11"/>
    <mergeCell ref="B5:I5"/>
    <mergeCell ref="B6:Z6"/>
    <mergeCell ref="B7:Z7"/>
    <mergeCell ref="B9:Z9"/>
    <mergeCell ref="B10:B12"/>
    <mergeCell ref="C10:C12"/>
    <mergeCell ref="D10:D12"/>
    <mergeCell ref="E10:Z10"/>
  </mergeCells>
  <printOptions horizontalCentered="1"/>
  <pageMargins left="0.3937007874015748" right="0.3937007874015748" top="0.2755905511811024" bottom="0.5905511811023623" header="0" footer="0"/>
  <pageSetup fitToHeight="2" fitToWidth="1" horizontalDpi="1200" verticalDpi="1200" orientation="landscape" scale="52" r:id="rId2"/>
  <headerFooter alignWithMargins="0">
    <oddFooter>&amp;C&amp;8Fecha: &amp;"Arial,Cursiva"&amp;D&amp;"Arial,Normal"
Hoja: &amp;"Arial,Cursiva"&amp;P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7">
      <selection activeCell="A36" sqref="A36"/>
    </sheetView>
  </sheetViews>
  <sheetFormatPr defaultColWidth="11.421875" defaultRowHeight="12.75"/>
  <cols>
    <col min="1" max="1" width="55.421875" style="0" customWidth="1"/>
    <col min="2" max="2" width="17.57421875" style="0" customWidth="1"/>
    <col min="3" max="3" width="15.7109375" style="0" customWidth="1"/>
    <col min="4" max="4" width="18.00390625" style="0" customWidth="1"/>
    <col min="5" max="5" width="17.421875" style="0" customWidth="1"/>
    <col min="6" max="6" width="15.7109375" style="0" customWidth="1"/>
    <col min="7" max="7" width="17.140625" style="0" customWidth="1"/>
  </cols>
  <sheetData>
    <row r="8" spans="1:7" ht="20.25">
      <c r="A8" s="541" t="s">
        <v>226</v>
      </c>
      <c r="B8" s="541"/>
      <c r="C8" s="541"/>
      <c r="D8" s="541"/>
      <c r="E8" s="541"/>
      <c r="F8" s="541"/>
      <c r="G8" s="541"/>
    </row>
    <row r="9" spans="1:7" ht="20.25">
      <c r="A9" s="354"/>
      <c r="B9" s="354"/>
      <c r="C9" s="354"/>
      <c r="D9" s="354"/>
      <c r="E9" s="354"/>
      <c r="F9" s="354"/>
      <c r="G9" s="354"/>
    </row>
    <row r="10" spans="2:7" ht="13.5" thickBot="1">
      <c r="B10" s="355"/>
      <c r="F10" s="542"/>
      <c r="G10" s="542"/>
    </row>
    <row r="11" spans="1:7" ht="12.75" customHeight="1">
      <c r="A11" s="531" t="s">
        <v>220</v>
      </c>
      <c r="B11" s="509" t="s">
        <v>221</v>
      </c>
      <c r="C11" s="509"/>
      <c r="D11" s="509"/>
      <c r="E11" s="509"/>
      <c r="F11" s="533" t="s">
        <v>222</v>
      </c>
      <c r="G11" s="536" t="s">
        <v>223</v>
      </c>
    </row>
    <row r="12" spans="1:7" ht="12.75" customHeight="1">
      <c r="A12" s="532"/>
      <c r="B12" s="539">
        <v>1000</v>
      </c>
      <c r="C12" s="539">
        <v>2000</v>
      </c>
      <c r="D12" s="539">
        <v>3000</v>
      </c>
      <c r="E12" s="539">
        <v>5000</v>
      </c>
      <c r="F12" s="534"/>
      <c r="G12" s="537"/>
    </row>
    <row r="13" spans="1:7" ht="12.75">
      <c r="A13" s="532"/>
      <c r="B13" s="540"/>
      <c r="C13" s="540"/>
      <c r="D13" s="540"/>
      <c r="E13" s="540"/>
      <c r="F13" s="535"/>
      <c r="G13" s="538"/>
    </row>
    <row r="14" spans="1:7" ht="30" customHeight="1">
      <c r="A14" s="356" t="s">
        <v>229</v>
      </c>
      <c r="B14" s="357">
        <v>45045945.85</v>
      </c>
      <c r="C14" s="357">
        <v>9304858.74</v>
      </c>
      <c r="D14" s="357">
        <v>38004706.09</v>
      </c>
      <c r="E14" s="357">
        <v>3740004</v>
      </c>
      <c r="F14" s="358">
        <v>7208688</v>
      </c>
      <c r="G14" s="359">
        <f>SUM(B14:F14)</f>
        <v>103304202.68</v>
      </c>
    </row>
    <row r="15" spans="1:7" ht="30" customHeight="1">
      <c r="A15" s="356" t="s">
        <v>227</v>
      </c>
      <c r="B15" s="357">
        <v>336114583.8</v>
      </c>
      <c r="C15" s="357">
        <v>4908846.93</v>
      </c>
      <c r="D15" s="357">
        <v>6225170.4</v>
      </c>
      <c r="E15" s="357">
        <v>233398.88</v>
      </c>
      <c r="F15" s="358">
        <v>0</v>
      </c>
      <c r="G15" s="359">
        <f>+B15+C15+D15+E15+F15</f>
        <v>347482000.01</v>
      </c>
    </row>
    <row r="16" spans="1:7" ht="30" customHeight="1">
      <c r="A16" s="356" t="s">
        <v>230</v>
      </c>
      <c r="B16" s="357">
        <v>0</v>
      </c>
      <c r="C16" s="357">
        <v>14338522</v>
      </c>
      <c r="D16" s="357">
        <v>4743203</v>
      </c>
      <c r="E16" s="357">
        <v>0</v>
      </c>
      <c r="F16" s="358">
        <v>0</v>
      </c>
      <c r="G16" s="359">
        <f aca="true" t="shared" si="0" ref="G16:G21">SUM(B16:F16)</f>
        <v>19081725</v>
      </c>
    </row>
    <row r="17" spans="1:7" ht="30" customHeight="1">
      <c r="A17" s="356" t="s">
        <v>228</v>
      </c>
      <c r="B17" s="357">
        <v>0</v>
      </c>
      <c r="C17" s="357">
        <v>0</v>
      </c>
      <c r="D17" s="357">
        <v>1154800</v>
      </c>
      <c r="E17" s="357">
        <v>0</v>
      </c>
      <c r="F17" s="358">
        <v>0</v>
      </c>
      <c r="G17" s="359">
        <f t="shared" si="0"/>
        <v>1154800</v>
      </c>
    </row>
    <row r="18" spans="1:7" ht="30" customHeight="1">
      <c r="A18" s="356" t="s">
        <v>231</v>
      </c>
      <c r="B18" s="357">
        <v>0</v>
      </c>
      <c r="C18" s="357">
        <v>3753191</v>
      </c>
      <c r="D18" s="357">
        <v>27491718.69</v>
      </c>
      <c r="E18" s="357">
        <v>6781500</v>
      </c>
      <c r="F18" s="358">
        <v>0</v>
      </c>
      <c r="G18" s="359">
        <f t="shared" si="0"/>
        <v>38026409.69</v>
      </c>
    </row>
    <row r="19" spans="1:7" ht="30" customHeight="1">
      <c r="A19" s="356" t="s">
        <v>232</v>
      </c>
      <c r="B19" s="357">
        <v>0</v>
      </c>
      <c r="C19" s="357">
        <v>1005958</v>
      </c>
      <c r="D19" s="357">
        <v>1612221</v>
      </c>
      <c r="E19" s="357">
        <v>166500</v>
      </c>
      <c r="F19" s="358">
        <v>0</v>
      </c>
      <c r="G19" s="359">
        <f t="shared" si="0"/>
        <v>2784679</v>
      </c>
    </row>
    <row r="20" spans="1:7" ht="30" customHeight="1">
      <c r="A20" s="356" t="s">
        <v>233</v>
      </c>
      <c r="B20" s="357">
        <v>0</v>
      </c>
      <c r="C20" s="357">
        <v>287950</v>
      </c>
      <c r="D20" s="357">
        <v>1812750</v>
      </c>
      <c r="E20" s="357">
        <v>20000</v>
      </c>
      <c r="F20" s="358">
        <v>0</v>
      </c>
      <c r="G20" s="359">
        <f t="shared" si="0"/>
        <v>2120700</v>
      </c>
    </row>
    <row r="21" spans="1:7" ht="30" customHeight="1">
      <c r="A21" s="356" t="s">
        <v>234</v>
      </c>
      <c r="B21" s="357">
        <v>0</v>
      </c>
      <c r="C21" s="357">
        <v>120800</v>
      </c>
      <c r="D21" s="357">
        <v>3415768</v>
      </c>
      <c r="E21" s="357">
        <v>0</v>
      </c>
      <c r="F21" s="358">
        <v>0</v>
      </c>
      <c r="G21" s="359">
        <f t="shared" si="0"/>
        <v>3536568</v>
      </c>
    </row>
    <row r="22" spans="1:7" ht="30" customHeight="1">
      <c r="A22" s="356" t="s">
        <v>235</v>
      </c>
      <c r="B22" s="357">
        <v>0</v>
      </c>
      <c r="C22" s="357">
        <v>225495</v>
      </c>
      <c r="D22" s="357">
        <v>350160</v>
      </c>
      <c r="E22" s="357">
        <v>0</v>
      </c>
      <c r="F22" s="358">
        <v>0</v>
      </c>
      <c r="G22" s="359">
        <f>SUM(B22:F22)</f>
        <v>575655</v>
      </c>
    </row>
    <row r="23" spans="1:7" ht="22.5" customHeight="1" thickBot="1">
      <c r="A23" s="360" t="s">
        <v>223</v>
      </c>
      <c r="B23" s="361">
        <f aca="true" t="shared" si="1" ref="B23:G23">SUM(B14:B22)</f>
        <v>381160529.65000004</v>
      </c>
      <c r="C23" s="361">
        <f t="shared" si="1"/>
        <v>33945621.67</v>
      </c>
      <c r="D23" s="361">
        <f t="shared" si="1"/>
        <v>84810497.18</v>
      </c>
      <c r="E23" s="361">
        <f t="shared" si="1"/>
        <v>10941402.879999999</v>
      </c>
      <c r="F23" s="361">
        <f t="shared" si="1"/>
        <v>7208688</v>
      </c>
      <c r="G23" s="449">
        <f t="shared" si="1"/>
        <v>518066739.38</v>
      </c>
    </row>
    <row r="24" spans="1:7" ht="12.75">
      <c r="A24" s="355"/>
      <c r="B24" s="355"/>
      <c r="C24" s="355"/>
      <c r="D24" s="355"/>
      <c r="E24" s="355"/>
      <c r="F24" s="355"/>
      <c r="G24" s="355"/>
    </row>
    <row r="25" spans="1:7" ht="18.75" thickBot="1">
      <c r="A25" s="530" t="s">
        <v>224</v>
      </c>
      <c r="B25" s="530"/>
      <c r="C25" s="530"/>
      <c r="D25" s="530"/>
      <c r="E25" s="530"/>
      <c r="F25" s="530"/>
      <c r="G25" s="530"/>
    </row>
    <row r="26" spans="1:7" ht="12.75" customHeight="1">
      <c r="A26" s="531" t="s">
        <v>220</v>
      </c>
      <c r="B26" s="509" t="s">
        <v>221</v>
      </c>
      <c r="C26" s="509"/>
      <c r="D26" s="509"/>
      <c r="E26" s="509"/>
      <c r="F26" s="533" t="s">
        <v>222</v>
      </c>
      <c r="G26" s="536" t="s">
        <v>223</v>
      </c>
    </row>
    <row r="27" spans="1:7" ht="12.75">
      <c r="A27" s="532"/>
      <c r="B27" s="539">
        <v>1000</v>
      </c>
      <c r="C27" s="539">
        <v>2000</v>
      </c>
      <c r="D27" s="539">
        <v>3000</v>
      </c>
      <c r="E27" s="539">
        <v>5000</v>
      </c>
      <c r="F27" s="534"/>
      <c r="G27" s="537"/>
    </row>
    <row r="28" spans="1:7" ht="12.75">
      <c r="A28" s="532"/>
      <c r="B28" s="540"/>
      <c r="C28" s="540"/>
      <c r="D28" s="540"/>
      <c r="E28" s="540"/>
      <c r="F28" s="535"/>
      <c r="G28" s="538"/>
    </row>
    <row r="29" spans="1:7" ht="30" customHeight="1">
      <c r="A29" s="356" t="s">
        <v>236</v>
      </c>
      <c r="B29" s="357">
        <v>0</v>
      </c>
      <c r="C29" s="357">
        <v>0</v>
      </c>
      <c r="D29" s="357">
        <v>0</v>
      </c>
      <c r="E29" s="357">
        <v>177271000</v>
      </c>
      <c r="F29" s="358"/>
      <c r="G29" s="359">
        <f>+B29+C29+D29+E29</f>
        <v>177271000</v>
      </c>
    </row>
    <row r="30" spans="1:7" ht="23.25" customHeight="1" thickBot="1">
      <c r="A30" s="360" t="s">
        <v>223</v>
      </c>
      <c r="B30" s="361">
        <f aca="true" t="shared" si="2" ref="B30:G30">+B29</f>
        <v>0</v>
      </c>
      <c r="C30" s="361">
        <f t="shared" si="2"/>
        <v>0</v>
      </c>
      <c r="D30" s="361">
        <f t="shared" si="2"/>
        <v>0</v>
      </c>
      <c r="E30" s="361">
        <f t="shared" si="2"/>
        <v>177271000</v>
      </c>
      <c r="F30" s="361">
        <f t="shared" si="2"/>
        <v>0</v>
      </c>
      <c r="G30" s="449">
        <f t="shared" si="2"/>
        <v>177271000</v>
      </c>
    </row>
    <row r="31" spans="1:7" ht="23.25" customHeight="1" thickBot="1">
      <c r="A31" s="360" t="s">
        <v>225</v>
      </c>
      <c r="B31" s="361">
        <f>+B23+B30</f>
        <v>381160529.65000004</v>
      </c>
      <c r="C31" s="361">
        <f>+C23+C30</f>
        <v>33945621.67</v>
      </c>
      <c r="D31" s="361">
        <f>+D23+D30</f>
        <v>84810497.18</v>
      </c>
      <c r="E31" s="361">
        <f>+E23+E30</f>
        <v>188212402.88</v>
      </c>
      <c r="F31" s="361">
        <f>+F23+F30</f>
        <v>7208688</v>
      </c>
      <c r="G31" s="449">
        <f>+G30+G23</f>
        <v>695337739.38</v>
      </c>
    </row>
  </sheetData>
  <sheetProtection/>
  <mergeCells count="19">
    <mergeCell ref="A8:G8"/>
    <mergeCell ref="F10:G10"/>
    <mergeCell ref="A11:A13"/>
    <mergeCell ref="B11:E11"/>
    <mergeCell ref="F11:F13"/>
    <mergeCell ref="G11:G13"/>
    <mergeCell ref="B12:B13"/>
    <mergeCell ref="C12:C13"/>
    <mergeCell ref="D12:D13"/>
    <mergeCell ref="E12:E13"/>
    <mergeCell ref="A25:G25"/>
    <mergeCell ref="A26:A28"/>
    <mergeCell ref="B26:E26"/>
    <mergeCell ref="F26:F28"/>
    <mergeCell ref="G26:G28"/>
    <mergeCell ref="B27:B28"/>
    <mergeCell ref="C27:C28"/>
    <mergeCell ref="D27:D28"/>
    <mergeCell ref="E27:E28"/>
  </mergeCells>
  <printOptions/>
  <pageMargins left="0.4724409448818898" right="0.3937007874015748" top="0.33" bottom="0.6692913385826772" header="0" footer="0"/>
  <pageSetup horizontalDpi="600" verticalDpi="600" orientation="landscape" scale="80" r:id="rId4"/>
  <drawing r:id="rId3"/>
  <legacyDrawing r:id="rId2"/>
  <oleObjects>
    <oleObject progId="PBrush" shapeId="135044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8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64.28125" style="362" customWidth="1"/>
    <col min="2" max="2" width="35.28125" style="362" customWidth="1"/>
    <col min="3" max="3" width="22.7109375" style="362" hidden="1" customWidth="1"/>
    <col min="4" max="4" width="14.7109375" style="362" hidden="1" customWidth="1"/>
    <col min="5" max="5" width="17.140625" style="362" bestFit="1" customWidth="1"/>
    <col min="6" max="16384" width="11.421875" style="362" customWidth="1"/>
  </cols>
  <sheetData>
    <row r="5" spans="1:2" ht="18">
      <c r="A5" s="530"/>
      <c r="B5" s="530"/>
    </row>
    <row r="6" ht="9" customHeight="1"/>
    <row r="7" spans="1:2" ht="18">
      <c r="A7" s="530" t="s">
        <v>237</v>
      </c>
      <c r="B7" s="530"/>
    </row>
    <row r="9" spans="1:2" ht="18">
      <c r="A9" s="363" t="s">
        <v>238</v>
      </c>
      <c r="B9" s="364"/>
    </row>
    <row r="10" spans="1:4" ht="18">
      <c r="A10" s="365" t="s">
        <v>239</v>
      </c>
      <c r="B10" s="455">
        <v>245407277.35</v>
      </c>
      <c r="C10" s="366">
        <f>+C11+3500000</f>
        <v>243963851.69000003</v>
      </c>
      <c r="D10" s="367">
        <f>+C10/C13*100</f>
        <v>47.091201411996735</v>
      </c>
    </row>
    <row r="11" spans="1:4" ht="18">
      <c r="A11" s="365" t="s">
        <v>240</v>
      </c>
      <c r="B11" s="455">
        <v>239020426.34</v>
      </c>
      <c r="C11" s="366">
        <f>+(B22-B12-3500000)/2</f>
        <v>240463851.69000003</v>
      </c>
      <c r="D11" s="368">
        <f>+C11/C13*100</f>
        <v>46.41561277949957</v>
      </c>
    </row>
    <row r="12" spans="1:4" ht="18">
      <c r="A12" s="365" t="s">
        <v>241</v>
      </c>
      <c r="B12" s="455">
        <v>33639036</v>
      </c>
      <c r="C12" s="368">
        <f>+B12</f>
        <v>33639036</v>
      </c>
      <c r="D12" s="368">
        <f>+C12/C13*100</f>
        <v>6.493185808503697</v>
      </c>
    </row>
    <row r="13" spans="1:4" ht="18">
      <c r="A13" s="369" t="s">
        <v>223</v>
      </c>
      <c r="B13" s="456">
        <f>SUM(B10:B12)</f>
        <v>518066739.69</v>
      </c>
      <c r="C13" s="368">
        <f>SUM(C10:C12)</f>
        <v>518066739.38000005</v>
      </c>
      <c r="D13" s="367">
        <f>SUM(D10:D12)</f>
        <v>100</v>
      </c>
    </row>
    <row r="14" ht="18">
      <c r="B14" s="457"/>
    </row>
    <row r="15" ht="18">
      <c r="B15" s="457"/>
    </row>
    <row r="16" spans="1:2" ht="18">
      <c r="A16" s="363" t="s">
        <v>242</v>
      </c>
      <c r="B16" s="458"/>
    </row>
    <row r="17" spans="1:5" ht="18">
      <c r="A17" s="365" t="s">
        <v>243</v>
      </c>
      <c r="B17" s="459">
        <f>+'desglose por capitulo'!B23</f>
        <v>381160529.65000004</v>
      </c>
      <c r="E17" s="368"/>
    </row>
    <row r="18" spans="1:2" ht="18">
      <c r="A18" s="365" t="s">
        <v>244</v>
      </c>
      <c r="B18" s="459">
        <f>+'desglose por capitulo'!C23</f>
        <v>33945621.67</v>
      </c>
    </row>
    <row r="19" spans="1:3" ht="18">
      <c r="A19" s="365" t="s">
        <v>245</v>
      </c>
      <c r="B19" s="459">
        <f>+'desglose por capitulo'!D23</f>
        <v>84810497.18</v>
      </c>
      <c r="C19" s="370"/>
    </row>
    <row r="20" spans="1:3" ht="18">
      <c r="A20" s="365" t="s">
        <v>246</v>
      </c>
      <c r="B20" s="459">
        <f>+'desglose por capitulo'!E23</f>
        <v>10941402.879999999</v>
      </c>
      <c r="C20" s="370"/>
    </row>
    <row r="21" spans="1:2" ht="18">
      <c r="A21" s="365" t="s">
        <v>222</v>
      </c>
      <c r="B21" s="459">
        <f>+'desglose por capitulo'!F23</f>
        <v>7208688</v>
      </c>
    </row>
    <row r="22" spans="1:5" ht="18">
      <c r="A22" s="369" t="s">
        <v>225</v>
      </c>
      <c r="B22" s="460">
        <f>SUM(B17:B21)</f>
        <v>518066739.38000005</v>
      </c>
      <c r="C22" s="366"/>
      <c r="E22" s="366"/>
    </row>
    <row r="23" spans="1:5" s="373" customFormat="1" ht="18">
      <c r="A23" s="371"/>
      <c r="B23" s="461"/>
      <c r="C23" s="372"/>
      <c r="E23" s="372"/>
    </row>
    <row r="24" spans="1:5" s="373" customFormat="1" ht="18" hidden="1">
      <c r="A24" s="369" t="s">
        <v>247</v>
      </c>
      <c r="B24" s="462">
        <f>+B13-B22</f>
        <v>0.309999942779541</v>
      </c>
      <c r="C24" s="372"/>
      <c r="E24" s="372"/>
    </row>
    <row r="25" spans="1:5" s="373" customFormat="1" ht="18" hidden="1">
      <c r="A25" s="371"/>
      <c r="B25" s="461"/>
      <c r="C25" s="372"/>
      <c r="E25" s="372"/>
    </row>
    <row r="26" spans="1:5" s="373" customFormat="1" ht="18" hidden="1">
      <c r="A26" s="371"/>
      <c r="B26" s="461"/>
      <c r="C26" s="372"/>
      <c r="E26" s="372"/>
    </row>
    <row r="27" spans="1:3" ht="18">
      <c r="A27" s="374" t="s">
        <v>248</v>
      </c>
      <c r="B27" s="463">
        <f>+'desglose por capitulo'!G29</f>
        <v>177271000</v>
      </c>
      <c r="C27" s="368"/>
    </row>
    <row r="28" spans="1:3" ht="18">
      <c r="A28" s="363" t="s">
        <v>223</v>
      </c>
      <c r="B28" s="460">
        <f>+B27+B22</f>
        <v>695337739.3800001</v>
      </c>
      <c r="C28" s="368"/>
    </row>
  </sheetData>
  <sheetProtection/>
  <mergeCells count="2">
    <mergeCell ref="A5:B5"/>
    <mergeCell ref="A7:B7"/>
  </mergeCells>
  <printOptions horizontalCentered="1"/>
  <pageMargins left="0.34" right="0.62" top="0.34" bottom="0.64" header="0" footer="0"/>
  <pageSetup fitToHeight="1" fitToWidth="1" horizontalDpi="600" verticalDpi="600" orientation="landscape" r:id="rId4"/>
  <drawing r:id="rId3"/>
  <legacyDrawing r:id="rId2"/>
  <oleObjects>
    <oleObject progId="PBrush" shapeId="141338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32.421875" style="0" bestFit="1" customWidth="1"/>
    <col min="2" max="2" width="20.57421875" style="0" customWidth="1"/>
    <col min="3" max="4" width="19.57421875" style="0" customWidth="1"/>
    <col min="5" max="5" width="18.7109375" style="0" bestFit="1" customWidth="1"/>
    <col min="6" max="6" width="18.421875" style="0" customWidth="1"/>
  </cols>
  <sheetData>
    <row r="6" spans="1:6" ht="15.75">
      <c r="A6" s="543" t="s">
        <v>276</v>
      </c>
      <c r="B6" s="543"/>
      <c r="C6" s="543"/>
      <c r="D6" s="543"/>
      <c r="E6" s="543"/>
      <c r="F6" s="543"/>
    </row>
    <row r="9" spans="1:6" ht="25.5" customHeight="1">
      <c r="A9" s="451" t="s">
        <v>273</v>
      </c>
      <c r="B9" s="451" t="s">
        <v>262</v>
      </c>
      <c r="C9" s="451" t="s">
        <v>263</v>
      </c>
      <c r="D9" s="451" t="s">
        <v>264</v>
      </c>
      <c r="E9" s="451" t="s">
        <v>265</v>
      </c>
      <c r="F9" s="451" t="s">
        <v>223</v>
      </c>
    </row>
    <row r="10" spans="1:6" ht="24.75" customHeight="1">
      <c r="A10" s="453" t="s">
        <v>274</v>
      </c>
      <c r="B10" s="450">
        <v>58753021.08125</v>
      </c>
      <c r="C10" s="450">
        <v>71575539.08125</v>
      </c>
      <c r="D10" s="450">
        <v>51648373.63624999</v>
      </c>
      <c r="E10" s="450">
        <v>63430343.551249996</v>
      </c>
      <c r="F10" s="450">
        <f>SUM(B10:E10)</f>
        <v>245407277.34999996</v>
      </c>
    </row>
    <row r="11" spans="1:6" ht="24.75" customHeight="1">
      <c r="A11" s="453" t="s">
        <v>275</v>
      </c>
      <c r="B11" s="450">
        <v>57156308.32875</v>
      </c>
      <c r="C11" s="450">
        <v>69978826.32875</v>
      </c>
      <c r="D11" s="450">
        <v>50051660.88374999</v>
      </c>
      <c r="E11" s="450">
        <v>61833630.79875</v>
      </c>
      <c r="F11" s="450">
        <f>SUM(B11:E11)</f>
        <v>239020426.33999997</v>
      </c>
    </row>
    <row r="12" spans="1:6" ht="24.75" customHeight="1">
      <c r="A12" s="453" t="s">
        <v>241</v>
      </c>
      <c r="B12" s="450">
        <v>13421597</v>
      </c>
      <c r="C12" s="450">
        <v>1793583</v>
      </c>
      <c r="D12" s="450">
        <v>17385860</v>
      </c>
      <c r="E12" s="450">
        <v>1037996</v>
      </c>
      <c r="F12" s="450">
        <f>SUM(B12:E12)</f>
        <v>33639036</v>
      </c>
    </row>
    <row r="13" spans="1:6" ht="27" customHeight="1">
      <c r="A13" s="451" t="s">
        <v>223</v>
      </c>
      <c r="B13" s="452">
        <f>SUM(B10:B12)</f>
        <v>129330926.41</v>
      </c>
      <c r="C13" s="452">
        <f>SUM(C10:C12)</f>
        <v>143347948.41</v>
      </c>
      <c r="D13" s="452">
        <f>SUM(D10:D12)</f>
        <v>119085894.51999998</v>
      </c>
      <c r="E13" s="452">
        <f>SUM(E10:E12)</f>
        <v>126301970.35</v>
      </c>
      <c r="F13" s="452">
        <f>SUM(F10:F12)</f>
        <v>518066739.68999994</v>
      </c>
    </row>
    <row r="16" spans="1:6" s="406" customFormat="1" ht="26.25" customHeight="1">
      <c r="A16" s="451" t="s">
        <v>272</v>
      </c>
      <c r="B16" s="451" t="s">
        <v>262</v>
      </c>
      <c r="C16" s="451" t="s">
        <v>263</v>
      </c>
      <c r="D16" s="451" t="s">
        <v>264</v>
      </c>
      <c r="E16" s="451" t="s">
        <v>265</v>
      </c>
      <c r="F16" s="451" t="s">
        <v>223</v>
      </c>
    </row>
    <row r="17" spans="1:6" s="405" customFormat="1" ht="31.5" customHeight="1">
      <c r="A17" s="407" t="s">
        <v>266</v>
      </c>
      <c r="B17" s="408">
        <v>95290132.49</v>
      </c>
      <c r="C17" s="408">
        <v>95290132.49</v>
      </c>
      <c r="D17" s="408">
        <v>95290132.49</v>
      </c>
      <c r="E17" s="408">
        <v>95290132.49</v>
      </c>
      <c r="F17" s="408">
        <f aca="true" t="shared" si="0" ref="F17:F22">SUM(B17:E17)</f>
        <v>381160529.96</v>
      </c>
    </row>
    <row r="18" spans="1:6" s="405" customFormat="1" ht="31.5" customHeight="1">
      <c r="A18" s="407" t="s">
        <v>267</v>
      </c>
      <c r="B18" s="408">
        <v>6712254.77</v>
      </c>
      <c r="C18" s="408">
        <v>11941225.83</v>
      </c>
      <c r="D18" s="408">
        <v>4621417.1</v>
      </c>
      <c r="E18" s="408">
        <v>10670723.98</v>
      </c>
      <c r="F18" s="408">
        <f t="shared" si="0"/>
        <v>33945621.68000001</v>
      </c>
    </row>
    <row r="19" spans="1:6" s="405" customFormat="1" ht="31.5" customHeight="1">
      <c r="A19" s="407" t="s">
        <v>268</v>
      </c>
      <c r="B19" s="408">
        <v>15836687.43</v>
      </c>
      <c r="C19" s="408">
        <v>33182644.37</v>
      </c>
      <c r="D19" s="408">
        <v>17272948.21</v>
      </c>
      <c r="E19" s="408">
        <v>18518217.16</v>
      </c>
      <c r="F19" s="408">
        <f t="shared" si="0"/>
        <v>84810497.17</v>
      </c>
    </row>
    <row r="20" spans="1:6" s="405" customFormat="1" ht="31.5" customHeight="1">
      <c r="A20" s="407" t="s">
        <v>269</v>
      </c>
      <c r="B20" s="408">
        <v>9689679.72</v>
      </c>
      <c r="C20" s="408">
        <v>1131773.72</v>
      </c>
      <c r="D20" s="408">
        <v>99224.72</v>
      </c>
      <c r="E20" s="408">
        <v>20724.72</v>
      </c>
      <c r="F20" s="408">
        <f t="shared" si="0"/>
        <v>10941402.880000003</v>
      </c>
    </row>
    <row r="21" spans="1:6" s="405" customFormat="1" ht="31.5" customHeight="1">
      <c r="A21" s="407" t="s">
        <v>270</v>
      </c>
      <c r="B21" s="408">
        <v>1802172</v>
      </c>
      <c r="C21" s="408">
        <v>1802172</v>
      </c>
      <c r="D21" s="408">
        <v>1802172</v>
      </c>
      <c r="E21" s="408">
        <v>1802172</v>
      </c>
      <c r="F21" s="408">
        <f t="shared" si="0"/>
        <v>7208688</v>
      </c>
    </row>
    <row r="22" spans="1:6" s="405" customFormat="1" ht="31.5" customHeight="1">
      <c r="A22" s="375" t="s">
        <v>271</v>
      </c>
      <c r="B22" s="454">
        <f>SUM(B17:B21)</f>
        <v>129330926.41</v>
      </c>
      <c r="C22" s="454">
        <f>SUM(C17:C21)</f>
        <v>143347948.41</v>
      </c>
      <c r="D22" s="454">
        <f>SUM(D17:D21)</f>
        <v>119085894.51999998</v>
      </c>
      <c r="E22" s="454">
        <f>SUM(E17:E21)</f>
        <v>126301970.35</v>
      </c>
      <c r="F22" s="454">
        <f t="shared" si="0"/>
        <v>518066739.68999994</v>
      </c>
    </row>
    <row r="23" spans="2:6" ht="12.75">
      <c r="B23" s="404"/>
      <c r="C23" s="404"/>
      <c r="D23" s="404"/>
      <c r="E23" s="404"/>
      <c r="F23" s="404"/>
    </row>
    <row r="24" spans="2:6" ht="12.75">
      <c r="B24" s="404"/>
      <c r="C24" s="404"/>
      <c r="D24" s="404"/>
      <c r="E24" s="404"/>
      <c r="F24" s="404"/>
    </row>
  </sheetData>
  <sheetProtection/>
  <mergeCells count="1">
    <mergeCell ref="A6:F6"/>
  </mergeCells>
  <printOptions horizontalCentered="1"/>
  <pageMargins left="0.2362204724409449" right="0.51" top="0.5" bottom="0.7480314960629921" header="0.31496062992125984" footer="0.31496062992125984"/>
  <pageSetup horizontalDpi="600" verticalDpi="600" orientation="landscape" r:id="rId4"/>
  <drawing r:id="rId3"/>
  <legacyDrawing r:id="rId2"/>
  <oleObjects>
    <oleObject progId="PBrush" shapeId="123185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20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52.7109375" style="0" bestFit="1" customWidth="1"/>
    <col min="2" max="3" width="14.57421875" style="0" bestFit="1" customWidth="1"/>
    <col min="4" max="4" width="15.28125" style="0" bestFit="1" customWidth="1"/>
    <col min="5" max="5" width="9.7109375" style="0" bestFit="1" customWidth="1"/>
    <col min="6" max="7" width="18.7109375" style="0" hidden="1" customWidth="1"/>
    <col min="8" max="8" width="8.00390625" style="0" hidden="1" customWidth="1"/>
    <col min="9" max="11" width="15.421875" style="0" bestFit="1" customWidth="1"/>
  </cols>
  <sheetData>
    <row r="5" spans="1:10" ht="23.25">
      <c r="A5" s="544" t="s">
        <v>249</v>
      </c>
      <c r="B5" s="544"/>
      <c r="C5" s="544"/>
      <c r="D5" s="544"/>
      <c r="E5" s="544"/>
      <c r="F5" s="544"/>
      <c r="G5" s="544"/>
      <c r="H5" s="544"/>
      <c r="I5" s="544"/>
      <c r="J5" s="544"/>
    </row>
    <row r="8" spans="1:11" ht="15.75">
      <c r="A8" s="545" t="s">
        <v>250</v>
      </c>
      <c r="B8" s="547" t="s">
        <v>260</v>
      </c>
      <c r="C8" s="548"/>
      <c r="D8" s="548"/>
      <c r="E8" s="549"/>
      <c r="F8" s="550" t="s">
        <v>251</v>
      </c>
      <c r="G8" s="551"/>
      <c r="H8" s="552"/>
      <c r="I8" s="553" t="s">
        <v>261</v>
      </c>
      <c r="J8" s="554"/>
      <c r="K8" s="555"/>
    </row>
    <row r="9" spans="1:11" ht="15.75">
      <c r="A9" s="546"/>
      <c r="B9" s="375">
        <v>2009</v>
      </c>
      <c r="C9" s="375">
        <v>2010</v>
      </c>
      <c r="D9" s="375" t="s">
        <v>252</v>
      </c>
      <c r="E9" s="375" t="s">
        <v>253</v>
      </c>
      <c r="F9" s="376">
        <v>2009</v>
      </c>
      <c r="G9" s="376" t="s">
        <v>252</v>
      </c>
      <c r="H9" s="376" t="s">
        <v>253</v>
      </c>
      <c r="I9" s="377">
        <v>2007</v>
      </c>
      <c r="J9" s="377">
        <v>2008</v>
      </c>
      <c r="K9" s="378">
        <v>2009</v>
      </c>
    </row>
    <row r="10" spans="1:11" ht="57.75" customHeight="1">
      <c r="A10" s="379" t="s">
        <v>254</v>
      </c>
      <c r="B10" s="380">
        <v>317022392.96</v>
      </c>
      <c r="C10" s="381">
        <v>381160529.65</v>
      </c>
      <c r="D10" s="381">
        <f>+C10-B10</f>
        <v>64138136.69</v>
      </c>
      <c r="E10" s="382">
        <f aca="true" t="shared" si="0" ref="E10:E15">+D10/B10</f>
        <v>0.2023142153812856</v>
      </c>
      <c r="F10" s="383">
        <v>284522393</v>
      </c>
      <c r="G10" s="383">
        <f>+C10-F10</f>
        <v>96638136.64999998</v>
      </c>
      <c r="H10" s="384">
        <f aca="true" t="shared" si="1" ref="H10:H15">+G10/F10</f>
        <v>0.339650372088639</v>
      </c>
      <c r="I10" s="385">
        <v>209505849.99999997</v>
      </c>
      <c r="J10" s="385">
        <v>259565079.69083333</v>
      </c>
      <c r="K10" s="386">
        <v>315689752</v>
      </c>
    </row>
    <row r="11" spans="1:11" ht="57.75" customHeight="1">
      <c r="A11" s="379" t="s">
        <v>255</v>
      </c>
      <c r="B11" s="380">
        <v>33487768.68</v>
      </c>
      <c r="C11" s="381">
        <v>33945621.67</v>
      </c>
      <c r="D11" s="381">
        <f>+C11-B11</f>
        <v>457852.9900000021</v>
      </c>
      <c r="E11" s="382">
        <f t="shared" si="0"/>
        <v>0.013672245361436906</v>
      </c>
      <c r="F11" s="383">
        <v>24890213</v>
      </c>
      <c r="G11" s="383">
        <f>+C11-F11</f>
        <v>9055408.670000002</v>
      </c>
      <c r="H11" s="384">
        <f t="shared" si="1"/>
        <v>0.3638140288313323</v>
      </c>
      <c r="I11" s="385">
        <v>16808301.997352943</v>
      </c>
      <c r="J11" s="385">
        <v>23502136.700000003</v>
      </c>
      <c r="K11" s="386">
        <v>19831171</v>
      </c>
    </row>
    <row r="12" spans="1:11" ht="57.75" customHeight="1">
      <c r="A12" s="379" t="s">
        <v>256</v>
      </c>
      <c r="B12" s="380">
        <v>78110206.09</v>
      </c>
      <c r="C12" s="381">
        <v>84810497.18</v>
      </c>
      <c r="D12" s="381">
        <f>+C12-B12</f>
        <v>6700291.090000004</v>
      </c>
      <c r="E12" s="382">
        <f t="shared" si="0"/>
        <v>0.0857799694226873</v>
      </c>
      <c r="F12" s="383">
        <v>59188299</v>
      </c>
      <c r="G12" s="383">
        <f>+C12-F12</f>
        <v>25622198.180000007</v>
      </c>
      <c r="H12" s="384">
        <f t="shared" si="1"/>
        <v>0.4328929638609822</v>
      </c>
      <c r="I12" s="385">
        <v>42038575.08166666</v>
      </c>
      <c r="J12" s="385">
        <v>69094568.92999999</v>
      </c>
      <c r="K12" s="386">
        <v>51542026</v>
      </c>
    </row>
    <row r="13" spans="1:11" ht="57.75" customHeight="1">
      <c r="A13" s="379" t="s">
        <v>257</v>
      </c>
      <c r="B13" s="380">
        <v>27536200</v>
      </c>
      <c r="C13" s="381">
        <v>10941402.88</v>
      </c>
      <c r="D13" s="381">
        <f>+C13-B13</f>
        <v>-16594797.12</v>
      </c>
      <c r="E13" s="382">
        <f t="shared" si="0"/>
        <v>-0.6026538563781495</v>
      </c>
      <c r="F13" s="383">
        <v>27643501</v>
      </c>
      <c r="G13" s="383">
        <f>+C13-F13</f>
        <v>-16702098.12</v>
      </c>
      <c r="H13" s="384">
        <f t="shared" si="1"/>
        <v>-0.6041961949754483</v>
      </c>
      <c r="I13" s="385">
        <v>15434070</v>
      </c>
      <c r="J13" s="385">
        <v>12275550</v>
      </c>
      <c r="K13" s="386">
        <v>11604516</v>
      </c>
    </row>
    <row r="14" spans="1:11" ht="57.75" customHeight="1">
      <c r="A14" s="379" t="s">
        <v>222</v>
      </c>
      <c r="B14" s="380">
        <v>5668692</v>
      </c>
      <c r="C14" s="381">
        <v>7208688</v>
      </c>
      <c r="D14" s="381">
        <f>+C14-B14</f>
        <v>1539996</v>
      </c>
      <c r="E14" s="382">
        <f t="shared" si="0"/>
        <v>0.27166690305276775</v>
      </c>
      <c r="F14" s="383">
        <v>5668692</v>
      </c>
      <c r="G14" s="383">
        <f>+C14-F14</f>
        <v>1539996</v>
      </c>
      <c r="H14" s="384">
        <f t="shared" si="1"/>
        <v>0.27166690305276775</v>
      </c>
      <c r="I14" s="385">
        <v>3887143</v>
      </c>
      <c r="J14" s="385">
        <v>5135313</v>
      </c>
      <c r="K14" s="386">
        <v>5668692</v>
      </c>
    </row>
    <row r="15" spans="1:11" ht="57.75" customHeight="1" thickBot="1">
      <c r="A15" s="387" t="s">
        <v>258</v>
      </c>
      <c r="B15" s="388">
        <v>461825259.73</v>
      </c>
      <c r="C15" s="389">
        <f>SUM(C10:C14)</f>
        <v>518066739.38</v>
      </c>
      <c r="D15" s="389">
        <f>SUM(D10:D14)</f>
        <v>56241479.65000001</v>
      </c>
      <c r="E15" s="390">
        <f t="shared" si="0"/>
        <v>0.12178086508927824</v>
      </c>
      <c r="F15" s="391">
        <f>SUM(F10:F14)</f>
        <v>401913098</v>
      </c>
      <c r="G15" s="391">
        <f>SUM(G10:G14)</f>
        <v>116153641.37999998</v>
      </c>
      <c r="H15" s="392">
        <f t="shared" si="1"/>
        <v>0.289001881147949</v>
      </c>
      <c r="I15" s="393">
        <f>SUM(I10:I14)</f>
        <v>287673940.07901955</v>
      </c>
      <c r="J15" s="393">
        <f>SUM(J10:J14)</f>
        <v>369572648.3208333</v>
      </c>
      <c r="K15" s="394">
        <f>SUM(K10:K14)</f>
        <v>404336157</v>
      </c>
    </row>
    <row r="16" ht="57.75" customHeight="1" thickBot="1" thickTop="1"/>
    <row r="17" spans="1:11" s="402" customFormat="1" ht="57.75" customHeight="1" thickBot="1" thickTop="1">
      <c r="A17" s="395" t="s">
        <v>259</v>
      </c>
      <c r="B17" s="396">
        <f>SUM(B11:B14)</f>
        <v>144802866.77</v>
      </c>
      <c r="C17" s="396">
        <f aca="true" t="shared" si="2" ref="C17:J17">SUM(C11:C14)</f>
        <v>136906209.73000002</v>
      </c>
      <c r="D17" s="396">
        <f t="shared" si="2"/>
        <v>-7896657.0399999935</v>
      </c>
      <c r="E17" s="397">
        <f>+D17/B17</f>
        <v>-0.054533844640954364</v>
      </c>
      <c r="F17" s="398">
        <f t="shared" si="2"/>
        <v>117390705</v>
      </c>
      <c r="G17" s="398">
        <f t="shared" si="2"/>
        <v>19515504.73000001</v>
      </c>
      <c r="H17" s="399">
        <f>+G17/F17</f>
        <v>0.1662440372089086</v>
      </c>
      <c r="I17" s="400">
        <f t="shared" si="2"/>
        <v>78168090.0790196</v>
      </c>
      <c r="J17" s="400">
        <f t="shared" si="2"/>
        <v>110007568.63</v>
      </c>
      <c r="K17" s="401">
        <f>SUM(K11:K14)</f>
        <v>88646405</v>
      </c>
    </row>
    <row r="18" ht="13.5" thickTop="1"/>
    <row r="19" ht="12.75">
      <c r="F19" s="403"/>
    </row>
    <row r="20" ht="12.75">
      <c r="H20" s="404"/>
    </row>
  </sheetData>
  <sheetProtection/>
  <mergeCells count="5">
    <mergeCell ref="A5:J5"/>
    <mergeCell ref="A8:A9"/>
    <mergeCell ref="B8:E8"/>
    <mergeCell ref="F8:H8"/>
    <mergeCell ref="I8:K8"/>
  </mergeCells>
  <printOptions/>
  <pageMargins left="0.7086614173228347" right="0.7086614173228347" top="0.41" bottom="0.7480314960629921" header="0.31496062992125984" footer="0.31496062992125984"/>
  <pageSetup fitToHeight="1" fitToWidth="1" horizontalDpi="600" verticalDpi="600" orientation="portrait" scale="60" r:id="rId4"/>
  <drawing r:id="rId3"/>
  <legacyDrawing r:id="rId2"/>
  <oleObjects>
    <oleObject progId="PBrush" shapeId="1434298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9"/>
  <sheetViews>
    <sheetView zoomScalePageLayoutView="0" workbookViewId="0" topLeftCell="A1">
      <selection activeCell="A7" sqref="A7:Y7"/>
    </sheetView>
  </sheetViews>
  <sheetFormatPr defaultColWidth="11.421875" defaultRowHeight="12.75"/>
  <cols>
    <col min="1" max="1" width="31.421875" style="0" bestFit="1" customWidth="1"/>
    <col min="2" max="2" width="7.57421875" style="0" bestFit="1" customWidth="1"/>
    <col min="3" max="3" width="7.140625" style="0" customWidth="1"/>
    <col min="4" max="4" width="7.57421875" style="0" bestFit="1" customWidth="1"/>
    <col min="5" max="5" width="7.140625" style="0" customWidth="1"/>
    <col min="6" max="6" width="7.57421875" style="0" bestFit="1" customWidth="1"/>
    <col min="7" max="7" width="7.140625" style="0" customWidth="1"/>
    <col min="8" max="8" width="8.28125" style="0" bestFit="1" customWidth="1"/>
    <col min="9" max="9" width="5.7109375" style="0" bestFit="1" customWidth="1"/>
    <col min="10" max="10" width="7.00390625" style="0" bestFit="1" customWidth="1"/>
    <col min="11" max="11" width="5.7109375" style="0" bestFit="1" customWidth="1"/>
    <col min="12" max="12" width="7.00390625" style="0" bestFit="1" customWidth="1"/>
    <col min="13" max="13" width="5.7109375" style="0" bestFit="1" customWidth="1"/>
    <col min="14" max="14" width="7.00390625" style="0" bestFit="1" customWidth="1"/>
    <col min="15" max="15" width="5.7109375" style="0" bestFit="1" customWidth="1"/>
    <col min="16" max="16" width="8.28125" style="0" bestFit="1" customWidth="1"/>
    <col min="17" max="17" width="5.7109375" style="0" bestFit="1" customWidth="1"/>
    <col min="18" max="18" width="7.00390625" style="0" bestFit="1" customWidth="1"/>
    <col min="19" max="19" width="5.7109375" style="0" bestFit="1" customWidth="1"/>
    <col min="20" max="20" width="7.00390625" style="0" bestFit="1" customWidth="1"/>
    <col min="21" max="21" width="5.7109375" style="0" bestFit="1" customWidth="1"/>
    <col min="22" max="22" width="7.00390625" style="0" bestFit="1" customWidth="1"/>
    <col min="23" max="23" width="5.7109375" style="0" bestFit="1" customWidth="1"/>
    <col min="24" max="24" width="8.28125" style="0" bestFit="1" customWidth="1"/>
    <col min="25" max="25" width="5.7109375" style="0" bestFit="1" customWidth="1"/>
  </cols>
  <sheetData>
    <row r="7" spans="1:25" ht="23.25">
      <c r="A7" s="544" t="s">
        <v>306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</row>
    <row r="9" ht="13.5" thickBot="1"/>
    <row r="10" spans="1:25" ht="15.75" customHeight="1">
      <c r="A10" s="573"/>
      <c r="B10" s="570" t="s">
        <v>314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2"/>
      <c r="R10" s="559" t="s">
        <v>318</v>
      </c>
      <c r="S10" s="560"/>
      <c r="T10" s="560"/>
      <c r="U10" s="560"/>
      <c r="V10" s="560"/>
      <c r="W10" s="560"/>
      <c r="X10" s="560"/>
      <c r="Y10" s="561"/>
    </row>
    <row r="11" spans="1:25" ht="15.75" customHeight="1">
      <c r="A11" s="574"/>
      <c r="B11" s="547" t="s">
        <v>307</v>
      </c>
      <c r="C11" s="548"/>
      <c r="D11" s="548"/>
      <c r="E11" s="548"/>
      <c r="F11" s="548"/>
      <c r="G11" s="548"/>
      <c r="H11" s="548"/>
      <c r="I11" s="549"/>
      <c r="J11" s="565" t="s">
        <v>308</v>
      </c>
      <c r="K11" s="566"/>
      <c r="L11" s="566"/>
      <c r="M11" s="566"/>
      <c r="N11" s="566"/>
      <c r="O11" s="566"/>
      <c r="P11" s="566"/>
      <c r="Q11" s="567"/>
      <c r="R11" s="562"/>
      <c r="S11" s="563"/>
      <c r="T11" s="563"/>
      <c r="U11" s="563"/>
      <c r="V11" s="563"/>
      <c r="W11" s="563"/>
      <c r="X11" s="563"/>
      <c r="Y11" s="564"/>
    </row>
    <row r="12" spans="1:25" ht="15.75">
      <c r="A12" s="575"/>
      <c r="B12" s="576" t="s">
        <v>309</v>
      </c>
      <c r="C12" s="577"/>
      <c r="D12" s="576" t="s">
        <v>310</v>
      </c>
      <c r="E12" s="577"/>
      <c r="F12" s="576" t="s">
        <v>311</v>
      </c>
      <c r="G12" s="577"/>
      <c r="H12" s="576" t="s">
        <v>152</v>
      </c>
      <c r="I12" s="577"/>
      <c r="J12" s="568" t="s">
        <v>309</v>
      </c>
      <c r="K12" s="569"/>
      <c r="L12" s="568" t="s">
        <v>310</v>
      </c>
      <c r="M12" s="569"/>
      <c r="N12" s="568" t="s">
        <v>311</v>
      </c>
      <c r="O12" s="569"/>
      <c r="P12" s="568" t="s">
        <v>152</v>
      </c>
      <c r="Q12" s="569"/>
      <c r="R12" s="556" t="s">
        <v>309</v>
      </c>
      <c r="S12" s="557"/>
      <c r="T12" s="556" t="s">
        <v>310</v>
      </c>
      <c r="U12" s="557"/>
      <c r="V12" s="556" t="s">
        <v>311</v>
      </c>
      <c r="W12" s="557"/>
      <c r="X12" s="556" t="s">
        <v>152</v>
      </c>
      <c r="Y12" s="558"/>
    </row>
    <row r="13" spans="1:25" ht="15.75">
      <c r="A13" s="471"/>
      <c r="B13" s="375" t="s">
        <v>312</v>
      </c>
      <c r="C13" s="375" t="s">
        <v>313</v>
      </c>
      <c r="D13" s="375" t="s">
        <v>312</v>
      </c>
      <c r="E13" s="375" t="s">
        <v>313</v>
      </c>
      <c r="F13" s="375" t="s">
        <v>312</v>
      </c>
      <c r="G13" s="375" t="s">
        <v>313</v>
      </c>
      <c r="H13" s="375" t="s">
        <v>312</v>
      </c>
      <c r="I13" s="375" t="s">
        <v>313</v>
      </c>
      <c r="J13" s="469" t="s">
        <v>312</v>
      </c>
      <c r="K13" s="469" t="s">
        <v>313</v>
      </c>
      <c r="L13" s="469" t="s">
        <v>312</v>
      </c>
      <c r="M13" s="469" t="s">
        <v>313</v>
      </c>
      <c r="N13" s="469" t="s">
        <v>312</v>
      </c>
      <c r="O13" s="469" t="s">
        <v>313</v>
      </c>
      <c r="P13" s="469" t="s">
        <v>312</v>
      </c>
      <c r="Q13" s="469" t="s">
        <v>313</v>
      </c>
      <c r="R13" s="376" t="s">
        <v>312</v>
      </c>
      <c r="S13" s="376" t="s">
        <v>313</v>
      </c>
      <c r="T13" s="376" t="s">
        <v>312</v>
      </c>
      <c r="U13" s="376" t="s">
        <v>313</v>
      </c>
      <c r="V13" s="376" t="s">
        <v>312</v>
      </c>
      <c r="W13" s="376" t="s">
        <v>313</v>
      </c>
      <c r="X13" s="376" t="s">
        <v>312</v>
      </c>
      <c r="Y13" s="472" t="s">
        <v>313</v>
      </c>
    </row>
    <row r="14" spans="1:25" ht="39.75" customHeight="1">
      <c r="A14" s="473" t="s">
        <v>315</v>
      </c>
      <c r="B14" s="464">
        <v>5923</v>
      </c>
      <c r="C14" s="464">
        <v>157</v>
      </c>
      <c r="D14" s="465">
        <v>3651</v>
      </c>
      <c r="E14" s="465">
        <v>123</v>
      </c>
      <c r="F14" s="465">
        <v>2830</v>
      </c>
      <c r="G14" s="465">
        <v>94</v>
      </c>
      <c r="H14" s="465">
        <f>+B14+D14+F14</f>
        <v>12404</v>
      </c>
      <c r="I14" s="381">
        <f>+C14+E14+G14</f>
        <v>374</v>
      </c>
      <c r="J14" s="466">
        <v>6447</v>
      </c>
      <c r="K14" s="466">
        <v>165</v>
      </c>
      <c r="L14" s="467">
        <v>4194</v>
      </c>
      <c r="M14" s="467">
        <v>125</v>
      </c>
      <c r="N14" s="467">
        <v>3186</v>
      </c>
      <c r="O14" s="467">
        <v>98</v>
      </c>
      <c r="P14" s="468">
        <f>+J14+L14+N14</f>
        <v>13827</v>
      </c>
      <c r="Q14" s="468">
        <f>+K14+M14+O14</f>
        <v>388</v>
      </c>
      <c r="R14" s="466">
        <f>+J14-B14</f>
        <v>524</v>
      </c>
      <c r="S14" s="466">
        <f aca="true" t="shared" si="0" ref="S14:Y14">+K14-C14</f>
        <v>8</v>
      </c>
      <c r="T14" s="466">
        <f t="shared" si="0"/>
        <v>543</v>
      </c>
      <c r="U14" s="466">
        <f t="shared" si="0"/>
        <v>2</v>
      </c>
      <c r="V14" s="466">
        <f t="shared" si="0"/>
        <v>356</v>
      </c>
      <c r="W14" s="466">
        <f t="shared" si="0"/>
        <v>4</v>
      </c>
      <c r="X14" s="466">
        <f t="shared" si="0"/>
        <v>1423</v>
      </c>
      <c r="Y14" s="474">
        <f t="shared" si="0"/>
        <v>14</v>
      </c>
    </row>
    <row r="15" spans="1:25" ht="39.75" customHeight="1">
      <c r="A15" s="473" t="s">
        <v>316</v>
      </c>
      <c r="B15" s="464">
        <v>1242</v>
      </c>
      <c r="C15" s="464">
        <v>36</v>
      </c>
      <c r="D15" s="465">
        <v>859</v>
      </c>
      <c r="E15" s="465">
        <v>36</v>
      </c>
      <c r="F15" s="465">
        <v>745</v>
      </c>
      <c r="G15" s="465">
        <v>31</v>
      </c>
      <c r="H15" s="465">
        <f>+B15+D15+F15</f>
        <v>2846</v>
      </c>
      <c r="I15" s="381">
        <f>+C15+E15+G15</f>
        <v>103</v>
      </c>
      <c r="J15" s="466">
        <v>1397</v>
      </c>
      <c r="K15" s="466">
        <v>46</v>
      </c>
      <c r="L15" s="467">
        <v>959</v>
      </c>
      <c r="M15" s="467">
        <v>34</v>
      </c>
      <c r="N15" s="467">
        <v>789</v>
      </c>
      <c r="O15" s="467">
        <v>30</v>
      </c>
      <c r="P15" s="468">
        <f>+J15+L15+N15</f>
        <v>3145</v>
      </c>
      <c r="Q15" s="468">
        <f>+K15+M15+O15</f>
        <v>110</v>
      </c>
      <c r="R15" s="466">
        <f>+J15-B15</f>
        <v>155</v>
      </c>
      <c r="S15" s="466">
        <f aca="true" t="shared" si="1" ref="S15:Y15">+K15-C15</f>
        <v>10</v>
      </c>
      <c r="T15" s="466">
        <f t="shared" si="1"/>
        <v>100</v>
      </c>
      <c r="U15" s="466">
        <f t="shared" si="1"/>
        <v>-2</v>
      </c>
      <c r="V15" s="466">
        <f t="shared" si="1"/>
        <v>44</v>
      </c>
      <c r="W15" s="466">
        <f t="shared" si="1"/>
        <v>-1</v>
      </c>
      <c r="X15" s="466">
        <f t="shared" si="1"/>
        <v>299</v>
      </c>
      <c r="Y15" s="474">
        <f t="shared" si="1"/>
        <v>7</v>
      </c>
    </row>
    <row r="16" spans="1:25" ht="57.75" customHeight="1" thickBot="1">
      <c r="A16" s="475" t="s">
        <v>317</v>
      </c>
      <c r="B16" s="476">
        <f>+B15+B14</f>
        <v>7165</v>
      </c>
      <c r="C16" s="476">
        <f aca="true" t="shared" si="2" ref="C16:I16">+C15+C14</f>
        <v>193</v>
      </c>
      <c r="D16" s="476">
        <f t="shared" si="2"/>
        <v>4510</v>
      </c>
      <c r="E16" s="476">
        <f t="shared" si="2"/>
        <v>159</v>
      </c>
      <c r="F16" s="476">
        <f t="shared" si="2"/>
        <v>3575</v>
      </c>
      <c r="G16" s="476">
        <f t="shared" si="2"/>
        <v>125</v>
      </c>
      <c r="H16" s="476">
        <f t="shared" si="2"/>
        <v>15250</v>
      </c>
      <c r="I16" s="477">
        <f t="shared" si="2"/>
        <v>477</v>
      </c>
      <c r="J16" s="478">
        <f aca="true" t="shared" si="3" ref="J16:Y16">+J15+J14</f>
        <v>7844</v>
      </c>
      <c r="K16" s="478">
        <f t="shared" si="3"/>
        <v>211</v>
      </c>
      <c r="L16" s="478">
        <f t="shared" si="3"/>
        <v>5153</v>
      </c>
      <c r="M16" s="478">
        <f t="shared" si="3"/>
        <v>159</v>
      </c>
      <c r="N16" s="478">
        <f t="shared" si="3"/>
        <v>3975</v>
      </c>
      <c r="O16" s="478">
        <f t="shared" si="3"/>
        <v>128</v>
      </c>
      <c r="P16" s="478">
        <f t="shared" si="3"/>
        <v>16972</v>
      </c>
      <c r="Q16" s="478">
        <f t="shared" si="3"/>
        <v>498</v>
      </c>
      <c r="R16" s="479">
        <f t="shared" si="3"/>
        <v>679</v>
      </c>
      <c r="S16" s="479">
        <f t="shared" si="3"/>
        <v>18</v>
      </c>
      <c r="T16" s="479">
        <f t="shared" si="3"/>
        <v>643</v>
      </c>
      <c r="U16" s="479">
        <f t="shared" si="3"/>
        <v>0</v>
      </c>
      <c r="V16" s="479">
        <f t="shared" si="3"/>
        <v>400</v>
      </c>
      <c r="W16" s="479">
        <f t="shared" si="3"/>
        <v>3</v>
      </c>
      <c r="X16" s="479">
        <f t="shared" si="3"/>
        <v>1722</v>
      </c>
      <c r="Y16" s="480">
        <f t="shared" si="3"/>
        <v>21</v>
      </c>
    </row>
    <row r="19" spans="9:16" ht="12.75">
      <c r="I19" s="404"/>
      <c r="P19" s="470"/>
    </row>
  </sheetData>
  <sheetProtection/>
  <mergeCells count="18">
    <mergeCell ref="N12:O12"/>
    <mergeCell ref="P12:Q12"/>
    <mergeCell ref="B10:Q10"/>
    <mergeCell ref="A10:A12"/>
    <mergeCell ref="B12:C12"/>
    <mergeCell ref="D12:E12"/>
    <mergeCell ref="F12:G12"/>
    <mergeCell ref="H12:I12"/>
    <mergeCell ref="A7:Y7"/>
    <mergeCell ref="R12:S12"/>
    <mergeCell ref="T12:U12"/>
    <mergeCell ref="V12:W12"/>
    <mergeCell ref="X12:Y12"/>
    <mergeCell ref="R10:Y11"/>
    <mergeCell ref="B11:I11"/>
    <mergeCell ref="J11:Q11"/>
    <mergeCell ref="J12:K12"/>
    <mergeCell ref="L12:M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2">
      <pane ySplit="1155" topLeftCell="A36" activePane="bottomLeft" state="split"/>
      <selection pane="topLeft" activeCell="Z12" sqref="Z1:Z16384"/>
      <selection pane="bottomLeft" activeCell="B37" sqref="B37"/>
    </sheetView>
  </sheetViews>
  <sheetFormatPr defaultColWidth="11.421875" defaultRowHeight="12.75"/>
  <cols>
    <col min="1" max="1" width="21.140625" style="0" customWidth="1"/>
    <col min="2" max="2" width="26.421875" style="0" customWidth="1"/>
    <col min="3" max="3" width="11.28125" style="0" customWidth="1"/>
    <col min="4" max="4" width="32.28125" style="0" customWidth="1"/>
    <col min="5" max="5" width="13.00390625" style="0" bestFit="1" customWidth="1"/>
    <col min="6" max="6" width="6.28125" style="0" customWidth="1"/>
    <col min="7" max="7" width="7.00390625" style="0" customWidth="1"/>
    <col min="8" max="8" width="6.7109375" style="0" customWidth="1"/>
    <col min="9" max="9" width="6.140625" style="0" bestFit="1" customWidth="1"/>
    <col min="10" max="12" width="5.421875" style="0" customWidth="1"/>
    <col min="13" max="13" width="7.8515625" style="37" customWidth="1"/>
    <col min="14" max="16" width="7.8515625" style="0" customWidth="1"/>
    <col min="17" max="17" width="7.57421875" style="37" customWidth="1"/>
    <col min="18" max="20" width="7.57421875" style="0" customWidth="1"/>
    <col min="21" max="21" width="7.28125" style="37" customWidth="1"/>
    <col min="22" max="24" width="7.28125" style="0" customWidth="1"/>
    <col min="25" max="25" width="7.421875" style="37" customWidth="1"/>
    <col min="26" max="26" width="7.421875" style="38" customWidth="1"/>
  </cols>
  <sheetData>
    <row r="1" spans="2:12" ht="14.25" customHeight="1">
      <c r="B1" s="415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9.5">
      <c r="B2" s="416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9.5">
      <c r="B3" s="416" t="s">
        <v>44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">
      <c r="B4" s="417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4.5" customHeight="1" thickBot="1">
      <c r="B5" s="497"/>
      <c r="C5" s="497"/>
      <c r="D5" s="497"/>
      <c r="E5" s="497"/>
      <c r="F5" s="497"/>
      <c r="G5" s="497"/>
      <c r="H5" s="497"/>
      <c r="I5" s="497"/>
      <c r="J5" s="1"/>
      <c r="K5" s="1"/>
      <c r="L5" s="1"/>
    </row>
    <row r="6" spans="1:26" ht="12.75">
      <c r="A6" s="34" t="s">
        <v>31</v>
      </c>
      <c r="B6" s="502" t="s">
        <v>29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4"/>
    </row>
    <row r="7" spans="1:26" ht="17.25" customHeight="1" thickBot="1">
      <c r="A7" s="15" t="s">
        <v>45</v>
      </c>
      <c r="B7" s="505" t="s">
        <v>46</v>
      </c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7"/>
    </row>
    <row r="8" spans="2:12" ht="7.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26" ht="12.75">
      <c r="A9" s="34" t="s">
        <v>10</v>
      </c>
      <c r="B9" s="508" t="s">
        <v>0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10"/>
    </row>
    <row r="10" spans="1:26" ht="12.75">
      <c r="A10" s="35" t="s">
        <v>11</v>
      </c>
      <c r="B10" s="498" t="s">
        <v>4</v>
      </c>
      <c r="C10" s="500" t="s">
        <v>6</v>
      </c>
      <c r="D10" s="500" t="s">
        <v>5</v>
      </c>
      <c r="E10" s="511" t="s">
        <v>22</v>
      </c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2"/>
    </row>
    <row r="11" spans="1:26" ht="12.75">
      <c r="A11" s="35"/>
      <c r="B11" s="498"/>
      <c r="C11" s="500"/>
      <c r="D11" s="500"/>
      <c r="E11" s="9" t="s">
        <v>27</v>
      </c>
      <c r="F11" s="9" t="s">
        <v>25</v>
      </c>
      <c r="G11" s="511" t="s">
        <v>24</v>
      </c>
      <c r="H11" s="511"/>
      <c r="I11" s="511"/>
      <c r="J11" s="11"/>
      <c r="K11" s="11"/>
      <c r="L11" s="11"/>
      <c r="M11" s="511" t="s">
        <v>23</v>
      </c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2"/>
    </row>
    <row r="12" spans="1:26" ht="13.5" thickBot="1">
      <c r="A12" s="36" t="s">
        <v>12</v>
      </c>
      <c r="B12" s="499"/>
      <c r="C12" s="501"/>
      <c r="D12" s="501"/>
      <c r="E12" s="6" t="s">
        <v>28</v>
      </c>
      <c r="F12" s="6" t="s">
        <v>26</v>
      </c>
      <c r="G12" s="6" t="s">
        <v>7</v>
      </c>
      <c r="H12" s="6" t="s">
        <v>8</v>
      </c>
      <c r="I12" s="14" t="s">
        <v>9</v>
      </c>
      <c r="J12" s="14" t="s">
        <v>32</v>
      </c>
      <c r="K12" s="14" t="s">
        <v>33</v>
      </c>
      <c r="L12" s="14" t="s">
        <v>34</v>
      </c>
      <c r="M12" s="6" t="s">
        <v>17</v>
      </c>
      <c r="N12" s="6" t="s">
        <v>35</v>
      </c>
      <c r="O12" s="6" t="s">
        <v>36</v>
      </c>
      <c r="P12" s="6" t="s">
        <v>37</v>
      </c>
      <c r="Q12" s="6" t="s">
        <v>1</v>
      </c>
      <c r="R12" s="6" t="s">
        <v>38</v>
      </c>
      <c r="S12" s="6" t="s">
        <v>39</v>
      </c>
      <c r="T12" s="6" t="s">
        <v>40</v>
      </c>
      <c r="U12" s="14" t="s">
        <v>2</v>
      </c>
      <c r="V12" s="14" t="s">
        <v>41</v>
      </c>
      <c r="W12" s="14" t="s">
        <v>42</v>
      </c>
      <c r="X12" s="14" t="s">
        <v>43</v>
      </c>
      <c r="Y12" s="6" t="s">
        <v>3</v>
      </c>
      <c r="Z12" s="39" t="s">
        <v>133</v>
      </c>
    </row>
    <row r="13" ht="11.25" customHeight="1" thickBot="1"/>
    <row r="14" spans="1:26" s="41" customFormat="1" ht="13.5" thickBot="1">
      <c r="A14" s="287" t="s">
        <v>13</v>
      </c>
      <c r="B14" s="288"/>
      <c r="C14" s="288"/>
      <c r="D14" s="288"/>
      <c r="E14" s="288"/>
      <c r="F14" s="288"/>
      <c r="G14" s="288"/>
      <c r="H14" s="288"/>
      <c r="I14" s="289"/>
      <c r="J14" s="288"/>
      <c r="K14" s="288"/>
      <c r="L14" s="288"/>
      <c r="M14" s="290"/>
      <c r="N14" s="288"/>
      <c r="O14" s="288"/>
      <c r="P14" s="288"/>
      <c r="Q14" s="290"/>
      <c r="R14" s="288"/>
      <c r="S14" s="288"/>
      <c r="T14" s="288"/>
      <c r="U14" s="290"/>
      <c r="V14" s="288"/>
      <c r="W14" s="288"/>
      <c r="X14" s="288"/>
      <c r="Y14" s="290"/>
      <c r="Z14" s="291"/>
    </row>
    <row r="15" spans="1:26" s="4" customFormat="1" ht="60.75" thickBot="1">
      <c r="A15" s="186"/>
      <c r="B15" s="25" t="s">
        <v>278</v>
      </c>
      <c r="C15" s="187" t="s">
        <v>61</v>
      </c>
      <c r="D15" s="20" t="s">
        <v>186</v>
      </c>
      <c r="E15" s="138" t="s">
        <v>133</v>
      </c>
      <c r="F15" s="139">
        <v>7.47</v>
      </c>
      <c r="G15" s="138">
        <v>7.47</v>
      </c>
      <c r="H15" s="138">
        <v>7.47</v>
      </c>
      <c r="I15" s="140">
        <v>1</v>
      </c>
      <c r="J15" s="141">
        <v>7.47</v>
      </c>
      <c r="K15" s="141"/>
      <c r="L15" s="141"/>
      <c r="M15" s="142">
        <f>+J15+K15+L15</f>
        <v>7.47</v>
      </c>
      <c r="N15" s="143"/>
      <c r="O15" s="143"/>
      <c r="P15" s="143"/>
      <c r="Q15" s="144">
        <f>+N15+O15+P15</f>
        <v>0</v>
      </c>
      <c r="R15" s="145"/>
      <c r="S15" s="145"/>
      <c r="T15" s="145"/>
      <c r="U15" s="144">
        <f>SUM(R15:T15)</f>
        <v>0</v>
      </c>
      <c r="V15" s="146"/>
      <c r="W15" s="146"/>
      <c r="X15" s="146"/>
      <c r="Y15" s="188">
        <f>+V15+W15+X15</f>
        <v>0</v>
      </c>
      <c r="Z15" s="299">
        <f>+Y15+U15+Q15+M15</f>
        <v>7.47</v>
      </c>
    </row>
    <row r="16" spans="1:26" s="41" customFormat="1" ht="13.5" thickBot="1">
      <c r="A16" s="287" t="s">
        <v>19</v>
      </c>
      <c r="B16" s="288"/>
      <c r="C16" s="288"/>
      <c r="D16" s="288"/>
      <c r="E16" s="288"/>
      <c r="F16" s="288"/>
      <c r="G16" s="288"/>
      <c r="H16" s="288"/>
      <c r="I16" s="289"/>
      <c r="J16" s="288"/>
      <c r="K16" s="288"/>
      <c r="L16" s="288"/>
      <c r="M16" s="290"/>
      <c r="N16" s="288"/>
      <c r="O16" s="288"/>
      <c r="P16" s="288"/>
      <c r="Q16" s="290"/>
      <c r="R16" s="288"/>
      <c r="S16" s="288"/>
      <c r="T16" s="288"/>
      <c r="U16" s="290"/>
      <c r="V16" s="288"/>
      <c r="W16" s="288"/>
      <c r="X16" s="288"/>
      <c r="Y16" s="290"/>
      <c r="Z16" s="291"/>
    </row>
    <row r="17" spans="1:26" ht="48.75" thickBot="1">
      <c r="A17" s="189"/>
      <c r="B17" s="22" t="s">
        <v>75</v>
      </c>
      <c r="C17" s="190" t="s">
        <v>136</v>
      </c>
      <c r="D17" s="22" t="s">
        <v>187</v>
      </c>
      <c r="E17" s="190" t="s">
        <v>142</v>
      </c>
      <c r="F17" s="191">
        <v>1</v>
      </c>
      <c r="G17" s="190">
        <v>1</v>
      </c>
      <c r="H17" s="190">
        <v>1</v>
      </c>
      <c r="I17" s="192">
        <v>1</v>
      </c>
      <c r="J17" s="193">
        <v>1</v>
      </c>
      <c r="K17" s="193"/>
      <c r="L17" s="193">
        <v>1</v>
      </c>
      <c r="M17" s="194">
        <f>SUM(J17:L17)</f>
        <v>2</v>
      </c>
      <c r="N17" s="195">
        <v>1</v>
      </c>
      <c r="O17" s="195"/>
      <c r="P17" s="195">
        <v>2</v>
      </c>
      <c r="Q17" s="196">
        <f>+N17+O17+P17</f>
        <v>3</v>
      </c>
      <c r="R17" s="193">
        <v>1</v>
      </c>
      <c r="S17" s="193"/>
      <c r="T17" s="193">
        <v>1</v>
      </c>
      <c r="U17" s="196">
        <f>SUM(R17:T17)</f>
        <v>2</v>
      </c>
      <c r="V17" s="193"/>
      <c r="W17" s="193">
        <v>1</v>
      </c>
      <c r="X17" s="193">
        <v>1</v>
      </c>
      <c r="Y17" s="298">
        <f>+V17+W17+X17</f>
        <v>2</v>
      </c>
      <c r="Z17" s="300">
        <f aca="true" t="shared" si="0" ref="Z17:Z38">+Y17+U17+Q17+M17</f>
        <v>9</v>
      </c>
    </row>
    <row r="18" spans="1:26" s="41" customFormat="1" ht="13.5" thickBot="1">
      <c r="A18" s="287" t="s">
        <v>20</v>
      </c>
      <c r="B18" s="288"/>
      <c r="C18" s="288"/>
      <c r="D18" s="288"/>
      <c r="E18" s="288"/>
      <c r="F18" s="288"/>
      <c r="G18" s="288"/>
      <c r="H18" s="288"/>
      <c r="I18" s="289"/>
      <c r="J18" s="288"/>
      <c r="K18" s="288"/>
      <c r="L18" s="288"/>
      <c r="M18" s="290"/>
      <c r="N18" s="288"/>
      <c r="O18" s="288"/>
      <c r="P18" s="288"/>
      <c r="Q18" s="290"/>
      <c r="R18" s="288"/>
      <c r="S18" s="288"/>
      <c r="T18" s="288"/>
      <c r="U18" s="290"/>
      <c r="V18" s="288"/>
      <c r="W18" s="288"/>
      <c r="X18" s="288"/>
      <c r="Y18" s="290"/>
      <c r="Z18" s="291"/>
    </row>
    <row r="19" spans="1:26" ht="36">
      <c r="A19" s="199">
        <v>1</v>
      </c>
      <c r="B19" s="18" t="s">
        <v>76</v>
      </c>
      <c r="C19" s="200" t="s">
        <v>61</v>
      </c>
      <c r="D19" s="18" t="s">
        <v>188</v>
      </c>
      <c r="E19" s="200" t="s">
        <v>137</v>
      </c>
      <c r="F19" s="201">
        <v>16972</v>
      </c>
      <c r="G19" s="200">
        <v>18086</v>
      </c>
      <c r="H19" s="200">
        <v>18086</v>
      </c>
      <c r="I19" s="202">
        <f aca="true" t="shared" si="1" ref="I19:I24">+G19/H19</f>
        <v>1</v>
      </c>
      <c r="J19" s="203"/>
      <c r="K19" s="203">
        <v>1</v>
      </c>
      <c r="L19" s="193"/>
      <c r="M19" s="196">
        <f aca="true" t="shared" si="2" ref="M19:M24">+J19+K19+L19</f>
        <v>1</v>
      </c>
      <c r="N19" s="193"/>
      <c r="O19" s="193"/>
      <c r="P19" s="193"/>
      <c r="Q19" s="196">
        <f aca="true" t="shared" si="3" ref="Q19:Q24">+N19+O19+P19</f>
        <v>0</v>
      </c>
      <c r="R19" s="193"/>
      <c r="S19" s="193">
        <v>1</v>
      </c>
      <c r="T19" s="193"/>
      <c r="U19" s="196">
        <f aca="true" t="shared" si="4" ref="U19:U24">SUM(R19:T19)</f>
        <v>1</v>
      </c>
      <c r="V19" s="193"/>
      <c r="W19" s="193"/>
      <c r="X19" s="193"/>
      <c r="Y19" s="298">
        <f aca="true" t="shared" si="5" ref="Y19:Y24">+V19+W19+X19</f>
        <v>0</v>
      </c>
      <c r="Z19" s="302">
        <f t="shared" si="0"/>
        <v>2</v>
      </c>
    </row>
    <row r="20" spans="1:26" ht="24">
      <c r="A20" s="199">
        <v>2</v>
      </c>
      <c r="B20" s="21" t="s">
        <v>279</v>
      </c>
      <c r="C20" s="200" t="s">
        <v>136</v>
      </c>
      <c r="D20" s="21" t="s">
        <v>189</v>
      </c>
      <c r="E20" s="200" t="s">
        <v>140</v>
      </c>
      <c r="F20" s="201">
        <v>3148</v>
      </c>
      <c r="G20" s="200">
        <v>3833</v>
      </c>
      <c r="H20" s="200">
        <v>3833</v>
      </c>
      <c r="I20" s="202">
        <f t="shared" si="1"/>
        <v>1</v>
      </c>
      <c r="J20" s="203"/>
      <c r="K20" s="203"/>
      <c r="L20" s="193"/>
      <c r="M20" s="196">
        <f t="shared" si="2"/>
        <v>0</v>
      </c>
      <c r="N20" s="193"/>
      <c r="O20" s="193"/>
      <c r="P20" s="193"/>
      <c r="Q20" s="196">
        <f t="shared" si="3"/>
        <v>0</v>
      </c>
      <c r="R20" s="193"/>
      <c r="S20" s="193">
        <v>1</v>
      </c>
      <c r="T20" s="193"/>
      <c r="U20" s="196">
        <f t="shared" si="4"/>
        <v>1</v>
      </c>
      <c r="V20" s="193"/>
      <c r="W20" s="193"/>
      <c r="X20" s="193"/>
      <c r="Y20" s="298">
        <f t="shared" si="5"/>
        <v>0</v>
      </c>
      <c r="Z20" s="207">
        <f t="shared" si="0"/>
        <v>1</v>
      </c>
    </row>
    <row r="21" spans="1:26" ht="24">
      <c r="A21" s="199">
        <v>3</v>
      </c>
      <c r="B21" s="18" t="s">
        <v>77</v>
      </c>
      <c r="C21" s="200" t="s">
        <v>136</v>
      </c>
      <c r="D21" s="18" t="s">
        <v>190</v>
      </c>
      <c r="E21" s="205" t="s">
        <v>132</v>
      </c>
      <c r="F21" s="206">
        <v>2</v>
      </c>
      <c r="G21" s="205">
        <v>2</v>
      </c>
      <c r="H21" s="205">
        <v>2</v>
      </c>
      <c r="I21" s="202">
        <v>1</v>
      </c>
      <c r="J21" s="193"/>
      <c r="K21" s="193"/>
      <c r="L21" s="193"/>
      <c r="M21" s="194">
        <f>SUM(J21:L21)</f>
        <v>0</v>
      </c>
      <c r="N21" s="195"/>
      <c r="O21" s="195"/>
      <c r="P21" s="195"/>
      <c r="Q21" s="196">
        <f t="shared" si="3"/>
        <v>0</v>
      </c>
      <c r="R21" s="193">
        <v>1</v>
      </c>
      <c r="S21" s="193"/>
      <c r="T21" s="193"/>
      <c r="U21" s="196">
        <f t="shared" si="4"/>
        <v>1</v>
      </c>
      <c r="V21" s="193"/>
      <c r="W21" s="193">
        <v>1</v>
      </c>
      <c r="X21" s="193"/>
      <c r="Y21" s="298">
        <f t="shared" si="5"/>
        <v>1</v>
      </c>
      <c r="Z21" s="207">
        <f>+Y21+U21+Q21+M21</f>
        <v>2</v>
      </c>
    </row>
    <row r="22" spans="1:26" ht="24">
      <c r="A22" s="199">
        <v>4</v>
      </c>
      <c r="B22" s="18" t="s">
        <v>78</v>
      </c>
      <c r="C22" s="200" t="s">
        <v>136</v>
      </c>
      <c r="D22" s="18" t="s">
        <v>191</v>
      </c>
      <c r="E22" s="200" t="s">
        <v>137</v>
      </c>
      <c r="F22" s="201">
        <v>9752</v>
      </c>
      <c r="G22" s="200">
        <v>9752</v>
      </c>
      <c r="H22" s="200">
        <v>9752</v>
      </c>
      <c r="I22" s="202">
        <f t="shared" si="1"/>
        <v>1</v>
      </c>
      <c r="J22" s="203"/>
      <c r="K22" s="203"/>
      <c r="L22" s="193"/>
      <c r="M22" s="196">
        <f t="shared" si="2"/>
        <v>0</v>
      </c>
      <c r="N22" s="193"/>
      <c r="O22" s="193"/>
      <c r="P22" s="193"/>
      <c r="Q22" s="196">
        <f t="shared" si="3"/>
        <v>0</v>
      </c>
      <c r="R22" s="193"/>
      <c r="S22" s="193"/>
      <c r="T22" s="193"/>
      <c r="U22" s="196">
        <f t="shared" si="4"/>
        <v>0</v>
      </c>
      <c r="V22" s="193"/>
      <c r="W22" s="193"/>
      <c r="X22" s="193">
        <v>9752</v>
      </c>
      <c r="Y22" s="298">
        <f t="shared" si="5"/>
        <v>9752</v>
      </c>
      <c r="Z22" s="207">
        <f t="shared" si="0"/>
        <v>9752</v>
      </c>
    </row>
    <row r="23" spans="1:26" ht="36">
      <c r="A23" s="199">
        <v>5</v>
      </c>
      <c r="B23" s="17" t="s">
        <v>367</v>
      </c>
      <c r="C23" s="200" t="s">
        <v>136</v>
      </c>
      <c r="D23" s="17" t="s">
        <v>368</v>
      </c>
      <c r="E23" s="200" t="s">
        <v>132</v>
      </c>
      <c r="F23" s="201">
        <v>2</v>
      </c>
      <c r="G23" s="200">
        <v>2</v>
      </c>
      <c r="H23" s="200">
        <v>2</v>
      </c>
      <c r="I23" s="202">
        <f t="shared" si="1"/>
        <v>1</v>
      </c>
      <c r="J23" s="203"/>
      <c r="K23" s="203"/>
      <c r="L23" s="193">
        <v>1</v>
      </c>
      <c r="M23" s="196">
        <f t="shared" si="2"/>
        <v>1</v>
      </c>
      <c r="N23" s="193"/>
      <c r="O23" s="193"/>
      <c r="P23" s="193"/>
      <c r="Q23" s="196">
        <f t="shared" si="3"/>
        <v>0</v>
      </c>
      <c r="R23" s="193"/>
      <c r="S23" s="193"/>
      <c r="T23" s="193"/>
      <c r="U23" s="196">
        <f t="shared" si="4"/>
        <v>0</v>
      </c>
      <c r="V23" s="193"/>
      <c r="W23" s="193"/>
      <c r="X23" s="193">
        <v>1</v>
      </c>
      <c r="Y23" s="298">
        <f t="shared" si="5"/>
        <v>1</v>
      </c>
      <c r="Z23" s="207">
        <f t="shared" si="0"/>
        <v>2</v>
      </c>
    </row>
    <row r="24" spans="1:26" ht="48.75" thickBot="1">
      <c r="A24" s="208">
        <v>6</v>
      </c>
      <c r="B24" s="31" t="s">
        <v>280</v>
      </c>
      <c r="C24" s="200" t="s">
        <v>136</v>
      </c>
      <c r="D24" s="18" t="s">
        <v>281</v>
      </c>
      <c r="E24" s="200" t="s">
        <v>142</v>
      </c>
      <c r="F24" s="201">
        <v>2443</v>
      </c>
      <c r="G24" s="200">
        <v>1</v>
      </c>
      <c r="H24" s="200">
        <v>1</v>
      </c>
      <c r="I24" s="202">
        <f t="shared" si="1"/>
        <v>1</v>
      </c>
      <c r="J24" s="203"/>
      <c r="K24" s="203"/>
      <c r="L24" s="209"/>
      <c r="M24" s="210">
        <f t="shared" si="2"/>
        <v>0</v>
      </c>
      <c r="N24" s="209"/>
      <c r="O24" s="209"/>
      <c r="P24" s="209"/>
      <c r="Q24" s="210">
        <f t="shared" si="3"/>
        <v>0</v>
      </c>
      <c r="R24" s="209">
        <v>1</v>
      </c>
      <c r="S24" s="209"/>
      <c r="T24" s="209"/>
      <c r="U24" s="210">
        <f t="shared" si="4"/>
        <v>1</v>
      </c>
      <c r="V24" s="209"/>
      <c r="W24" s="209"/>
      <c r="X24" s="209"/>
      <c r="Y24" s="301">
        <f t="shared" si="5"/>
        <v>0</v>
      </c>
      <c r="Z24" s="120">
        <f t="shared" si="0"/>
        <v>1</v>
      </c>
    </row>
    <row r="25" spans="1:26" s="41" customFormat="1" ht="13.5" thickBot="1">
      <c r="A25" s="287" t="s">
        <v>21</v>
      </c>
      <c r="B25" s="288"/>
      <c r="C25" s="288"/>
      <c r="D25" s="288"/>
      <c r="E25" s="288"/>
      <c r="F25" s="288"/>
      <c r="G25" s="288"/>
      <c r="H25" s="288"/>
      <c r="I25" s="289"/>
      <c r="J25" s="288"/>
      <c r="K25" s="288"/>
      <c r="L25" s="288"/>
      <c r="M25" s="290"/>
      <c r="N25" s="288"/>
      <c r="O25" s="288"/>
      <c r="P25" s="288"/>
      <c r="Q25" s="290"/>
      <c r="R25" s="288"/>
      <c r="S25" s="288"/>
      <c r="T25" s="288"/>
      <c r="U25" s="290"/>
      <c r="V25" s="288"/>
      <c r="W25" s="288"/>
      <c r="X25" s="288"/>
      <c r="Y25" s="290"/>
      <c r="Z25" s="291"/>
    </row>
    <row r="26" spans="1:26" ht="36">
      <c r="A26" s="438">
        <v>1.1</v>
      </c>
      <c r="B26" s="433" t="s">
        <v>369</v>
      </c>
      <c r="C26" s="205" t="s">
        <v>136</v>
      </c>
      <c r="D26" s="433" t="s">
        <v>379</v>
      </c>
      <c r="E26" s="205" t="s">
        <v>132</v>
      </c>
      <c r="F26" s="206"/>
      <c r="G26" s="205">
        <v>3</v>
      </c>
      <c r="H26" s="205">
        <v>3</v>
      </c>
      <c r="I26" s="202">
        <v>1</v>
      </c>
      <c r="J26" s="193"/>
      <c r="K26" s="193"/>
      <c r="L26" s="193"/>
      <c r="M26" s="194">
        <f>SUM(J26:L26)</f>
        <v>0</v>
      </c>
      <c r="N26" s="195">
        <v>1</v>
      </c>
      <c r="O26" s="195">
        <v>1</v>
      </c>
      <c r="P26" s="195"/>
      <c r="Q26" s="196">
        <f aca="true" t="shared" si="6" ref="Q26:Q38">+N26+O26+P26</f>
        <v>2</v>
      </c>
      <c r="R26" s="193"/>
      <c r="S26" s="193">
        <v>1</v>
      </c>
      <c r="T26" s="193"/>
      <c r="U26" s="196">
        <f aca="true" t="shared" si="7" ref="U26:U38">SUM(R26:T26)</f>
        <v>1</v>
      </c>
      <c r="V26" s="193"/>
      <c r="W26" s="193"/>
      <c r="X26" s="193"/>
      <c r="Y26" s="197">
        <f aca="true" t="shared" si="8" ref="Y26:Y38">+V26+W26+X26</f>
        <v>0</v>
      </c>
      <c r="Z26" s="207">
        <f t="shared" si="0"/>
        <v>3</v>
      </c>
    </row>
    <row r="27" spans="1:26" ht="36">
      <c r="A27" s="438">
        <v>1.2</v>
      </c>
      <c r="B27" s="433" t="s">
        <v>370</v>
      </c>
      <c r="C27" s="205" t="s">
        <v>136</v>
      </c>
      <c r="D27" s="433" t="s">
        <v>380</v>
      </c>
      <c r="E27" s="205" t="s">
        <v>140</v>
      </c>
      <c r="F27" s="206"/>
      <c r="G27" s="205">
        <v>5</v>
      </c>
      <c r="H27" s="205">
        <v>5</v>
      </c>
      <c r="I27" s="202">
        <v>1</v>
      </c>
      <c r="J27" s="193">
        <v>1</v>
      </c>
      <c r="K27" s="193"/>
      <c r="L27" s="193"/>
      <c r="M27" s="194">
        <f aca="true" t="shared" si="9" ref="M27:M38">SUM(J27:L27)</f>
        <v>1</v>
      </c>
      <c r="N27" s="195"/>
      <c r="O27" s="195">
        <v>1</v>
      </c>
      <c r="P27" s="195">
        <v>3</v>
      </c>
      <c r="Q27" s="196">
        <f t="shared" si="6"/>
        <v>4</v>
      </c>
      <c r="R27" s="193"/>
      <c r="S27" s="193"/>
      <c r="T27" s="193"/>
      <c r="U27" s="196">
        <f t="shared" si="7"/>
        <v>0</v>
      </c>
      <c r="V27" s="193"/>
      <c r="W27" s="193"/>
      <c r="X27" s="193"/>
      <c r="Y27" s="197">
        <f t="shared" si="8"/>
        <v>0</v>
      </c>
      <c r="Z27" s="207">
        <f t="shared" si="0"/>
        <v>5</v>
      </c>
    </row>
    <row r="28" spans="1:26" ht="36">
      <c r="A28" s="438">
        <v>1.3</v>
      </c>
      <c r="B28" s="433" t="s">
        <v>138</v>
      </c>
      <c r="C28" s="205" t="s">
        <v>136</v>
      </c>
      <c r="D28" s="433" t="s">
        <v>139</v>
      </c>
      <c r="E28" s="205" t="s">
        <v>132</v>
      </c>
      <c r="F28" s="206"/>
      <c r="G28" s="205">
        <v>9</v>
      </c>
      <c r="H28" s="205">
        <v>9</v>
      </c>
      <c r="I28" s="202">
        <v>1</v>
      </c>
      <c r="J28" s="193">
        <v>1</v>
      </c>
      <c r="K28" s="193"/>
      <c r="L28" s="193">
        <v>1</v>
      </c>
      <c r="M28" s="194">
        <f t="shared" si="9"/>
        <v>2</v>
      </c>
      <c r="N28" s="195">
        <v>1</v>
      </c>
      <c r="O28" s="195"/>
      <c r="P28" s="195">
        <v>2</v>
      </c>
      <c r="Q28" s="196">
        <f t="shared" si="6"/>
        <v>3</v>
      </c>
      <c r="R28" s="193">
        <v>1</v>
      </c>
      <c r="S28" s="193"/>
      <c r="T28" s="193">
        <v>1</v>
      </c>
      <c r="U28" s="196">
        <f t="shared" si="7"/>
        <v>2</v>
      </c>
      <c r="V28" s="193"/>
      <c r="W28" s="193">
        <v>1</v>
      </c>
      <c r="X28" s="193">
        <v>1</v>
      </c>
      <c r="Y28" s="197">
        <f t="shared" si="8"/>
        <v>2</v>
      </c>
      <c r="Z28" s="207">
        <f t="shared" si="0"/>
        <v>9</v>
      </c>
    </row>
    <row r="29" spans="1:26" ht="24">
      <c r="A29" s="438">
        <v>1.4</v>
      </c>
      <c r="B29" s="433" t="s">
        <v>371</v>
      </c>
      <c r="C29" s="205" t="s">
        <v>136</v>
      </c>
      <c r="D29" s="433" t="s">
        <v>192</v>
      </c>
      <c r="E29" s="205" t="s">
        <v>140</v>
      </c>
      <c r="F29" s="206"/>
      <c r="G29" s="205">
        <v>4</v>
      </c>
      <c r="H29" s="205">
        <v>4</v>
      </c>
      <c r="I29" s="202">
        <v>1</v>
      </c>
      <c r="J29" s="193"/>
      <c r="K29" s="193">
        <v>1</v>
      </c>
      <c r="L29" s="193">
        <v>1</v>
      </c>
      <c r="M29" s="194">
        <f t="shared" si="9"/>
        <v>2</v>
      </c>
      <c r="N29" s="195"/>
      <c r="O29" s="195">
        <v>1</v>
      </c>
      <c r="P29" s="195"/>
      <c r="Q29" s="196">
        <f t="shared" si="6"/>
        <v>1</v>
      </c>
      <c r="R29" s="193"/>
      <c r="S29" s="193"/>
      <c r="T29" s="193"/>
      <c r="U29" s="196">
        <f t="shared" si="7"/>
        <v>0</v>
      </c>
      <c r="V29" s="193"/>
      <c r="W29" s="193">
        <v>1</v>
      </c>
      <c r="X29" s="193"/>
      <c r="Y29" s="197">
        <f t="shared" si="8"/>
        <v>1</v>
      </c>
      <c r="Z29" s="207">
        <f t="shared" si="0"/>
        <v>4</v>
      </c>
    </row>
    <row r="30" spans="1:26" ht="24">
      <c r="A30" s="438">
        <v>1.5</v>
      </c>
      <c r="B30" s="433" t="s">
        <v>372</v>
      </c>
      <c r="C30" s="205" t="s">
        <v>136</v>
      </c>
      <c r="D30" s="433" t="s">
        <v>372</v>
      </c>
      <c r="E30" s="205" t="s">
        <v>132</v>
      </c>
      <c r="F30" s="206"/>
      <c r="G30" s="205">
        <v>1</v>
      </c>
      <c r="H30" s="205">
        <v>1</v>
      </c>
      <c r="I30" s="202">
        <v>1</v>
      </c>
      <c r="J30" s="193"/>
      <c r="K30" s="193">
        <v>1</v>
      </c>
      <c r="L30" s="193"/>
      <c r="M30" s="194">
        <f t="shared" si="9"/>
        <v>1</v>
      </c>
      <c r="N30" s="195"/>
      <c r="O30" s="195"/>
      <c r="P30" s="195"/>
      <c r="Q30" s="196">
        <f t="shared" si="6"/>
        <v>0</v>
      </c>
      <c r="R30" s="193"/>
      <c r="S30" s="193"/>
      <c r="T30" s="193"/>
      <c r="U30" s="196">
        <f t="shared" si="7"/>
        <v>0</v>
      </c>
      <c r="V30" s="193"/>
      <c r="W30" s="193"/>
      <c r="X30" s="193"/>
      <c r="Y30" s="197">
        <f t="shared" si="8"/>
        <v>0</v>
      </c>
      <c r="Z30" s="207">
        <f t="shared" si="0"/>
        <v>1</v>
      </c>
    </row>
    <row r="31" spans="1:26" ht="36">
      <c r="A31" s="439">
        <v>1.6</v>
      </c>
      <c r="B31" s="433" t="s">
        <v>373</v>
      </c>
      <c r="C31" s="205" t="s">
        <v>136</v>
      </c>
      <c r="D31" s="433" t="s">
        <v>352</v>
      </c>
      <c r="E31" s="205" t="s">
        <v>132</v>
      </c>
      <c r="F31" s="206"/>
      <c r="G31" s="205">
        <v>4</v>
      </c>
      <c r="H31" s="205">
        <v>4</v>
      </c>
      <c r="I31" s="202">
        <v>1</v>
      </c>
      <c r="J31" s="193"/>
      <c r="K31" s="193"/>
      <c r="L31" s="193">
        <v>1</v>
      </c>
      <c r="M31" s="194">
        <f t="shared" si="9"/>
        <v>1</v>
      </c>
      <c r="N31" s="195"/>
      <c r="O31" s="195"/>
      <c r="P31" s="195">
        <v>1</v>
      </c>
      <c r="Q31" s="196">
        <f t="shared" si="6"/>
        <v>1</v>
      </c>
      <c r="R31" s="193"/>
      <c r="S31" s="193"/>
      <c r="T31" s="193">
        <v>1</v>
      </c>
      <c r="U31" s="196">
        <f t="shared" si="7"/>
        <v>1</v>
      </c>
      <c r="V31" s="193"/>
      <c r="W31" s="193"/>
      <c r="X31" s="193">
        <v>1</v>
      </c>
      <c r="Y31" s="197">
        <f>+V31+W31+X31</f>
        <v>1</v>
      </c>
      <c r="Z31" s="207">
        <f>+Y31+U31+Q31+M31</f>
        <v>4</v>
      </c>
    </row>
    <row r="32" spans="1:26" ht="24">
      <c r="A32" s="438">
        <v>2.1</v>
      </c>
      <c r="B32" s="433" t="s">
        <v>374</v>
      </c>
      <c r="C32" s="205" t="s">
        <v>61</v>
      </c>
      <c r="D32" s="433" t="s">
        <v>381</v>
      </c>
      <c r="E32" s="205" t="s">
        <v>140</v>
      </c>
      <c r="F32" s="206"/>
      <c r="G32" s="205">
        <v>12</v>
      </c>
      <c r="H32" s="205">
        <v>12</v>
      </c>
      <c r="I32" s="202">
        <v>1</v>
      </c>
      <c r="J32" s="193">
        <v>1</v>
      </c>
      <c r="K32" s="193">
        <v>1</v>
      </c>
      <c r="L32" s="193">
        <v>1</v>
      </c>
      <c r="M32" s="194">
        <f t="shared" si="9"/>
        <v>3</v>
      </c>
      <c r="N32" s="195">
        <v>1</v>
      </c>
      <c r="O32" s="195">
        <v>1</v>
      </c>
      <c r="P32" s="195">
        <v>1</v>
      </c>
      <c r="Q32" s="196">
        <f t="shared" si="6"/>
        <v>3</v>
      </c>
      <c r="R32" s="193">
        <v>1</v>
      </c>
      <c r="S32" s="193">
        <v>1</v>
      </c>
      <c r="T32" s="193">
        <v>1</v>
      </c>
      <c r="U32" s="196">
        <f t="shared" si="7"/>
        <v>3</v>
      </c>
      <c r="V32" s="193">
        <v>1</v>
      </c>
      <c r="W32" s="193">
        <v>1</v>
      </c>
      <c r="X32" s="193">
        <v>1</v>
      </c>
      <c r="Y32" s="197">
        <f t="shared" si="8"/>
        <v>3</v>
      </c>
      <c r="Z32" s="207">
        <f t="shared" si="0"/>
        <v>12</v>
      </c>
    </row>
    <row r="33" spans="1:26" ht="36">
      <c r="A33" s="438">
        <v>2.2</v>
      </c>
      <c r="B33" s="433" t="s">
        <v>375</v>
      </c>
      <c r="C33" s="205" t="s">
        <v>61</v>
      </c>
      <c r="D33" s="433" t="s">
        <v>352</v>
      </c>
      <c r="E33" s="205" t="s">
        <v>132</v>
      </c>
      <c r="F33" s="206"/>
      <c r="G33" s="205">
        <v>8</v>
      </c>
      <c r="H33" s="205">
        <v>8</v>
      </c>
      <c r="I33" s="202">
        <v>1</v>
      </c>
      <c r="J33" s="193"/>
      <c r="K33" s="193">
        <v>1</v>
      </c>
      <c r="L33" s="193">
        <v>1</v>
      </c>
      <c r="M33" s="194">
        <f t="shared" si="9"/>
        <v>2</v>
      </c>
      <c r="N33" s="195">
        <v>1</v>
      </c>
      <c r="O33" s="195">
        <v>1</v>
      </c>
      <c r="P33" s="195"/>
      <c r="Q33" s="196">
        <f t="shared" si="6"/>
        <v>2</v>
      </c>
      <c r="R33" s="193"/>
      <c r="S33" s="193"/>
      <c r="T33" s="193">
        <v>1</v>
      </c>
      <c r="U33" s="196">
        <f t="shared" si="7"/>
        <v>1</v>
      </c>
      <c r="V33" s="193">
        <v>1</v>
      </c>
      <c r="W33" s="193">
        <v>1</v>
      </c>
      <c r="X33" s="193">
        <v>1</v>
      </c>
      <c r="Y33" s="197">
        <f t="shared" si="8"/>
        <v>3</v>
      </c>
      <c r="Z33" s="207">
        <f t="shared" si="0"/>
        <v>8</v>
      </c>
    </row>
    <row r="34" spans="1:26" ht="36">
      <c r="A34" s="438">
        <v>3.1</v>
      </c>
      <c r="B34" s="433" t="s">
        <v>79</v>
      </c>
      <c r="C34" s="205" t="s">
        <v>136</v>
      </c>
      <c r="D34" s="433" t="s">
        <v>193</v>
      </c>
      <c r="E34" s="205" t="s">
        <v>132</v>
      </c>
      <c r="F34" s="206"/>
      <c r="G34" s="205">
        <v>2</v>
      </c>
      <c r="H34" s="205">
        <v>2</v>
      </c>
      <c r="I34" s="202">
        <v>1</v>
      </c>
      <c r="J34" s="193"/>
      <c r="K34" s="193"/>
      <c r="L34" s="193"/>
      <c r="M34" s="194">
        <f t="shared" si="9"/>
        <v>0</v>
      </c>
      <c r="N34" s="195"/>
      <c r="O34" s="195"/>
      <c r="P34" s="195"/>
      <c r="Q34" s="196">
        <f t="shared" si="6"/>
        <v>0</v>
      </c>
      <c r="R34" s="193">
        <v>1</v>
      </c>
      <c r="S34" s="193"/>
      <c r="T34" s="193"/>
      <c r="U34" s="196">
        <f t="shared" si="7"/>
        <v>1</v>
      </c>
      <c r="V34" s="193"/>
      <c r="W34" s="193">
        <v>1</v>
      </c>
      <c r="X34" s="193"/>
      <c r="Y34" s="197">
        <f t="shared" si="8"/>
        <v>1</v>
      </c>
      <c r="Z34" s="207">
        <f t="shared" si="0"/>
        <v>2</v>
      </c>
    </row>
    <row r="35" spans="1:26" ht="36">
      <c r="A35" s="438">
        <v>3.2</v>
      </c>
      <c r="B35" s="433" t="s">
        <v>376</v>
      </c>
      <c r="C35" s="205" t="s">
        <v>61</v>
      </c>
      <c r="D35" s="433" t="s">
        <v>382</v>
      </c>
      <c r="E35" s="205" t="s">
        <v>132</v>
      </c>
      <c r="F35" s="206"/>
      <c r="G35" s="205">
        <v>2</v>
      </c>
      <c r="H35" s="205">
        <v>2</v>
      </c>
      <c r="I35" s="202">
        <v>1</v>
      </c>
      <c r="J35" s="193"/>
      <c r="K35" s="193"/>
      <c r="L35" s="193"/>
      <c r="M35" s="194">
        <f t="shared" si="9"/>
        <v>0</v>
      </c>
      <c r="N35" s="195"/>
      <c r="O35" s="195"/>
      <c r="P35" s="195"/>
      <c r="Q35" s="196">
        <f t="shared" si="6"/>
        <v>0</v>
      </c>
      <c r="R35" s="193">
        <v>1</v>
      </c>
      <c r="S35" s="193"/>
      <c r="T35" s="193"/>
      <c r="U35" s="196">
        <f t="shared" si="7"/>
        <v>1</v>
      </c>
      <c r="V35" s="193"/>
      <c r="W35" s="193">
        <v>1</v>
      </c>
      <c r="X35" s="193"/>
      <c r="Y35" s="197">
        <f t="shared" si="8"/>
        <v>1</v>
      </c>
      <c r="Z35" s="207">
        <f t="shared" si="0"/>
        <v>2</v>
      </c>
    </row>
    <row r="36" spans="1:26" ht="36">
      <c r="A36" s="438">
        <v>4.1</v>
      </c>
      <c r="B36" s="433" t="s">
        <v>141</v>
      </c>
      <c r="C36" s="205" t="s">
        <v>136</v>
      </c>
      <c r="D36" s="433" t="s">
        <v>383</v>
      </c>
      <c r="E36" s="205" t="s">
        <v>132</v>
      </c>
      <c r="F36" s="206"/>
      <c r="G36" s="205">
        <v>10</v>
      </c>
      <c r="H36" s="205">
        <v>10</v>
      </c>
      <c r="I36" s="202">
        <v>1</v>
      </c>
      <c r="J36" s="193">
        <v>1</v>
      </c>
      <c r="K36" s="193">
        <v>1</v>
      </c>
      <c r="L36" s="193">
        <v>1</v>
      </c>
      <c r="M36" s="194">
        <f t="shared" si="9"/>
        <v>3</v>
      </c>
      <c r="N36" s="195">
        <v>1</v>
      </c>
      <c r="O36" s="195">
        <v>1</v>
      </c>
      <c r="P36" s="195">
        <v>1</v>
      </c>
      <c r="Q36" s="196">
        <f t="shared" si="6"/>
        <v>3</v>
      </c>
      <c r="R36" s="193"/>
      <c r="S36" s="193"/>
      <c r="T36" s="193">
        <v>1</v>
      </c>
      <c r="U36" s="196">
        <f t="shared" si="7"/>
        <v>1</v>
      </c>
      <c r="V36" s="193">
        <v>1</v>
      </c>
      <c r="W36" s="193">
        <v>1</v>
      </c>
      <c r="X36" s="193">
        <v>1</v>
      </c>
      <c r="Y36" s="197">
        <f t="shared" si="8"/>
        <v>3</v>
      </c>
      <c r="Z36" s="207">
        <f t="shared" si="0"/>
        <v>10</v>
      </c>
    </row>
    <row r="37" spans="1:26" ht="36">
      <c r="A37" s="438">
        <v>5.1</v>
      </c>
      <c r="B37" s="433" t="s">
        <v>377</v>
      </c>
      <c r="C37" s="205" t="s">
        <v>61</v>
      </c>
      <c r="D37" s="433" t="s">
        <v>384</v>
      </c>
      <c r="E37" s="205" t="s">
        <v>132</v>
      </c>
      <c r="F37" s="206"/>
      <c r="G37" s="205">
        <v>2</v>
      </c>
      <c r="H37" s="205">
        <v>2</v>
      </c>
      <c r="I37" s="202">
        <v>1</v>
      </c>
      <c r="J37" s="193"/>
      <c r="K37" s="193"/>
      <c r="L37" s="193"/>
      <c r="M37" s="194">
        <f t="shared" si="9"/>
        <v>0</v>
      </c>
      <c r="N37" s="195"/>
      <c r="O37" s="195"/>
      <c r="P37" s="195">
        <v>1</v>
      </c>
      <c r="Q37" s="196">
        <f t="shared" si="6"/>
        <v>1</v>
      </c>
      <c r="R37" s="193"/>
      <c r="S37" s="193"/>
      <c r="T37" s="193"/>
      <c r="U37" s="196">
        <f t="shared" si="7"/>
        <v>0</v>
      </c>
      <c r="V37" s="193"/>
      <c r="W37" s="193"/>
      <c r="X37" s="193">
        <v>1</v>
      </c>
      <c r="Y37" s="197">
        <f t="shared" si="8"/>
        <v>1</v>
      </c>
      <c r="Z37" s="207">
        <f t="shared" si="0"/>
        <v>2</v>
      </c>
    </row>
    <row r="38" spans="1:26" ht="60.75" customHeight="1" thickBot="1">
      <c r="A38" s="440">
        <v>6.1</v>
      </c>
      <c r="B38" s="129" t="s">
        <v>378</v>
      </c>
      <c r="C38" s="190" t="s">
        <v>136</v>
      </c>
      <c r="D38" s="129" t="s">
        <v>385</v>
      </c>
      <c r="E38" s="190" t="s">
        <v>142</v>
      </c>
      <c r="F38" s="211"/>
      <c r="G38" s="190">
        <v>1</v>
      </c>
      <c r="H38" s="190">
        <v>1</v>
      </c>
      <c r="I38" s="192">
        <v>1</v>
      </c>
      <c r="J38" s="209"/>
      <c r="K38" s="209"/>
      <c r="L38" s="209"/>
      <c r="M38" s="212">
        <f t="shared" si="9"/>
        <v>0</v>
      </c>
      <c r="N38" s="213"/>
      <c r="O38" s="213"/>
      <c r="P38" s="213"/>
      <c r="Q38" s="210">
        <f t="shared" si="6"/>
        <v>0</v>
      </c>
      <c r="R38" s="209">
        <v>1</v>
      </c>
      <c r="S38" s="209"/>
      <c r="T38" s="209"/>
      <c r="U38" s="210">
        <f t="shared" si="7"/>
        <v>1</v>
      </c>
      <c r="V38" s="209"/>
      <c r="W38" s="209"/>
      <c r="X38" s="209"/>
      <c r="Y38" s="198">
        <f t="shared" si="8"/>
        <v>0</v>
      </c>
      <c r="Z38" s="120">
        <f t="shared" si="0"/>
        <v>1</v>
      </c>
    </row>
    <row r="39" spans="1:26" s="41" customFormat="1" ht="15.75" thickBot="1">
      <c r="A39" s="132" t="s">
        <v>152</v>
      </c>
      <c r="B39" s="117"/>
      <c r="C39" s="118"/>
      <c r="D39" s="118"/>
      <c r="E39" s="118"/>
      <c r="F39" s="118"/>
      <c r="G39" s="118"/>
      <c r="H39" s="118"/>
      <c r="I39" s="118"/>
      <c r="J39" s="119">
        <f>SUM(J26:J38)</f>
        <v>4</v>
      </c>
      <c r="K39" s="119">
        <f aca="true" t="shared" si="10" ref="K39:Z39">SUM(K26:K38)</f>
        <v>5</v>
      </c>
      <c r="L39" s="119">
        <f t="shared" si="10"/>
        <v>6</v>
      </c>
      <c r="M39" s="119">
        <f t="shared" si="10"/>
        <v>15</v>
      </c>
      <c r="N39" s="119">
        <f t="shared" si="10"/>
        <v>5</v>
      </c>
      <c r="O39" s="119">
        <f t="shared" si="10"/>
        <v>6</v>
      </c>
      <c r="P39" s="119">
        <f t="shared" si="10"/>
        <v>9</v>
      </c>
      <c r="Q39" s="119">
        <f t="shared" si="10"/>
        <v>20</v>
      </c>
      <c r="R39" s="119">
        <f t="shared" si="10"/>
        <v>5</v>
      </c>
      <c r="S39" s="119">
        <f t="shared" si="10"/>
        <v>2</v>
      </c>
      <c r="T39" s="119">
        <f t="shared" si="10"/>
        <v>5</v>
      </c>
      <c r="U39" s="119">
        <f t="shared" si="10"/>
        <v>12</v>
      </c>
      <c r="V39" s="119">
        <f t="shared" si="10"/>
        <v>3</v>
      </c>
      <c r="W39" s="119">
        <f t="shared" si="10"/>
        <v>7</v>
      </c>
      <c r="X39" s="119">
        <f t="shared" si="10"/>
        <v>6</v>
      </c>
      <c r="Y39" s="422">
        <f t="shared" si="10"/>
        <v>16</v>
      </c>
      <c r="Z39" s="425">
        <f t="shared" si="10"/>
        <v>63</v>
      </c>
    </row>
    <row r="40" ht="12.75">
      <c r="Z40" s="40"/>
    </row>
    <row r="41" spans="2:26" ht="15">
      <c r="B41" s="10"/>
      <c r="Z41" s="40"/>
    </row>
    <row r="42" ht="12.75">
      <c r="Z42" s="40"/>
    </row>
  </sheetData>
  <sheetProtection/>
  <mergeCells count="10">
    <mergeCell ref="B5:I5"/>
    <mergeCell ref="B10:B12"/>
    <mergeCell ref="C10:C12"/>
    <mergeCell ref="D10:D12"/>
    <mergeCell ref="B6:Z6"/>
    <mergeCell ref="B7:Z7"/>
    <mergeCell ref="B9:Z9"/>
    <mergeCell ref="E10:Z10"/>
    <mergeCell ref="G11:I11"/>
    <mergeCell ref="M11:Z11"/>
  </mergeCells>
  <printOptions horizontalCentered="1"/>
  <pageMargins left="0.3937007874015748" right="0.3937007874015748" top="0.2755905511811024" bottom="0.22" header="0.15748031496062992" footer="0"/>
  <pageSetup fitToHeight="3" fitToWidth="1" horizontalDpi="1200" verticalDpi="1200" orientation="landscape" scale="52" r:id="rId2"/>
  <headerFooter alignWithMargins="0">
    <oddFooter>&amp;C&amp;8Fecha: &amp;"Arial,Cursiva"&amp;D&amp;"Arial,Normal"
Hoja: &amp;"Arial,Cursiva"&amp;P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4">
      <pane ySplit="1785" topLeftCell="A31" activePane="bottomLeft" state="split"/>
      <selection pane="topLeft" activeCell="Z8" sqref="Z1:Z16384"/>
      <selection pane="bottomLeft" activeCell="K36" sqref="K36"/>
    </sheetView>
  </sheetViews>
  <sheetFormatPr defaultColWidth="11.421875" defaultRowHeight="12.75"/>
  <cols>
    <col min="1" max="1" width="23.00390625" style="0" customWidth="1"/>
    <col min="2" max="2" width="26.421875" style="0" customWidth="1"/>
    <col min="3" max="3" width="11.28125" style="0" customWidth="1"/>
    <col min="4" max="4" width="32.28125" style="0" customWidth="1"/>
    <col min="5" max="5" width="13.00390625" style="0" bestFit="1" customWidth="1"/>
    <col min="6" max="6" width="6.8515625" style="0" customWidth="1"/>
    <col min="7" max="7" width="6.7109375" style="0" customWidth="1"/>
    <col min="8" max="8" width="7.140625" style="0" customWidth="1"/>
    <col min="9" max="12" width="5.421875" style="0" customWidth="1"/>
    <col min="13" max="16" width="7.8515625" style="0" customWidth="1"/>
    <col min="17" max="20" width="7.57421875" style="0" customWidth="1"/>
    <col min="21" max="24" width="7.28125" style="0" customWidth="1"/>
    <col min="25" max="25" width="7.421875" style="0" customWidth="1"/>
    <col min="26" max="26" width="7.421875" style="38" customWidth="1"/>
  </cols>
  <sheetData>
    <row r="1" spans="2:12" ht="14.25" customHeight="1">
      <c r="B1" s="412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9.5">
      <c r="B2" s="413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9.5">
      <c r="B3" s="413" t="s">
        <v>44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">
      <c r="B4" s="414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4.5" customHeight="1" thickBot="1">
      <c r="B5" s="497"/>
      <c r="C5" s="497"/>
      <c r="D5" s="497"/>
      <c r="E5" s="497"/>
      <c r="F5" s="497"/>
      <c r="G5" s="497"/>
      <c r="H5" s="497"/>
      <c r="I5" s="497"/>
      <c r="J5" s="1"/>
      <c r="K5" s="1"/>
      <c r="L5" s="1"/>
    </row>
    <row r="6" spans="1:26" ht="12.75">
      <c r="A6" s="34" t="s">
        <v>31</v>
      </c>
      <c r="B6" s="502" t="s">
        <v>29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4"/>
    </row>
    <row r="7" spans="1:26" ht="17.25" customHeight="1" thickBot="1">
      <c r="A7" s="131" t="s">
        <v>47</v>
      </c>
      <c r="B7" s="513" t="s">
        <v>48</v>
      </c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5"/>
    </row>
    <row r="8" spans="2:12" ht="7.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26" ht="12.75">
      <c r="A9" s="5" t="s">
        <v>10</v>
      </c>
      <c r="B9" s="509" t="s">
        <v>0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10"/>
    </row>
    <row r="10" spans="1:26" ht="12.75">
      <c r="A10" s="12" t="s">
        <v>11</v>
      </c>
      <c r="B10" s="500" t="s">
        <v>4</v>
      </c>
      <c r="C10" s="500" t="s">
        <v>6</v>
      </c>
      <c r="D10" s="500" t="s">
        <v>5</v>
      </c>
      <c r="E10" s="511" t="s">
        <v>22</v>
      </c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2"/>
    </row>
    <row r="11" spans="1:26" ht="12.75">
      <c r="A11" s="12"/>
      <c r="B11" s="500"/>
      <c r="C11" s="500"/>
      <c r="D11" s="500"/>
      <c r="E11" s="9" t="s">
        <v>27</v>
      </c>
      <c r="F11" s="9" t="s">
        <v>25</v>
      </c>
      <c r="G11" s="511" t="s">
        <v>24</v>
      </c>
      <c r="H11" s="511"/>
      <c r="I11" s="511"/>
      <c r="J11" s="11"/>
      <c r="K11" s="11"/>
      <c r="L11" s="11"/>
      <c r="M11" s="511" t="s">
        <v>23</v>
      </c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2"/>
    </row>
    <row r="12" spans="1:26" ht="13.5" thickBot="1">
      <c r="A12" s="13" t="s">
        <v>12</v>
      </c>
      <c r="B12" s="501"/>
      <c r="C12" s="501"/>
      <c r="D12" s="501"/>
      <c r="E12" s="6" t="s">
        <v>28</v>
      </c>
      <c r="F12" s="6" t="s">
        <v>26</v>
      </c>
      <c r="G12" s="6" t="s">
        <v>7</v>
      </c>
      <c r="H12" s="6" t="s">
        <v>8</v>
      </c>
      <c r="I12" s="14" t="s">
        <v>9</v>
      </c>
      <c r="J12" s="14" t="s">
        <v>32</v>
      </c>
      <c r="K12" s="14" t="s">
        <v>33</v>
      </c>
      <c r="L12" s="14" t="s">
        <v>34</v>
      </c>
      <c r="M12" s="6" t="s">
        <v>17</v>
      </c>
      <c r="N12" s="6" t="s">
        <v>35</v>
      </c>
      <c r="O12" s="6" t="s">
        <v>36</v>
      </c>
      <c r="P12" s="6" t="s">
        <v>37</v>
      </c>
      <c r="Q12" s="6" t="s">
        <v>1</v>
      </c>
      <c r="R12" s="6" t="s">
        <v>38</v>
      </c>
      <c r="S12" s="6" t="s">
        <v>39</v>
      </c>
      <c r="T12" s="6" t="s">
        <v>40</v>
      </c>
      <c r="U12" s="14" t="s">
        <v>2</v>
      </c>
      <c r="V12" s="14" t="s">
        <v>41</v>
      </c>
      <c r="W12" s="14" t="s">
        <v>42</v>
      </c>
      <c r="X12" s="14" t="s">
        <v>43</v>
      </c>
      <c r="Y12" s="6" t="s">
        <v>3</v>
      </c>
      <c r="Z12" s="39" t="s">
        <v>133</v>
      </c>
    </row>
    <row r="13" ht="14.25" customHeight="1" thickBot="1"/>
    <row r="14" spans="1:26" s="41" customFormat="1" ht="13.5" thickBot="1">
      <c r="A14" s="287" t="s">
        <v>13</v>
      </c>
      <c r="B14" s="288"/>
      <c r="C14" s="288"/>
      <c r="D14" s="288"/>
      <c r="E14" s="288"/>
      <c r="F14" s="288"/>
      <c r="G14" s="288"/>
      <c r="H14" s="288"/>
      <c r="I14" s="289"/>
      <c r="J14" s="288"/>
      <c r="K14" s="288"/>
      <c r="L14" s="288"/>
      <c r="M14" s="290"/>
      <c r="N14" s="288"/>
      <c r="O14" s="288"/>
      <c r="P14" s="288"/>
      <c r="Q14" s="290"/>
      <c r="R14" s="288"/>
      <c r="S14" s="288"/>
      <c r="T14" s="288"/>
      <c r="U14" s="290"/>
      <c r="V14" s="288"/>
      <c r="W14" s="288"/>
      <c r="X14" s="288"/>
      <c r="Y14" s="290"/>
      <c r="Z14" s="291"/>
    </row>
    <row r="15" spans="1:26" s="4" customFormat="1" ht="60.75" thickBot="1">
      <c r="A15" s="214"/>
      <c r="B15" s="23" t="s">
        <v>80</v>
      </c>
      <c r="C15" s="215" t="s">
        <v>61</v>
      </c>
      <c r="D15" s="24" t="s">
        <v>186</v>
      </c>
      <c r="E15" s="138" t="s">
        <v>133</v>
      </c>
      <c r="F15" s="139">
        <v>7.47</v>
      </c>
      <c r="G15" s="138">
        <v>7.47</v>
      </c>
      <c r="H15" s="138">
        <v>7.47</v>
      </c>
      <c r="I15" s="140">
        <v>1</v>
      </c>
      <c r="J15" s="141">
        <v>7.47</v>
      </c>
      <c r="K15" s="141"/>
      <c r="L15" s="141"/>
      <c r="M15" s="142">
        <f>+J15+K15+L15</f>
        <v>7.47</v>
      </c>
      <c r="N15" s="143"/>
      <c r="O15" s="143"/>
      <c r="P15" s="143"/>
      <c r="Q15" s="144">
        <f>+N15+O15+P15</f>
        <v>0</v>
      </c>
      <c r="R15" s="145"/>
      <c r="S15" s="145"/>
      <c r="T15" s="145"/>
      <c r="U15" s="144">
        <f>SUM(R15:T15)</f>
        <v>0</v>
      </c>
      <c r="V15" s="146"/>
      <c r="W15" s="146"/>
      <c r="X15" s="146"/>
      <c r="Y15" s="188">
        <f>+V15+W15+X15</f>
        <v>0</v>
      </c>
      <c r="Z15" s="299">
        <f>+Y15+U15+Q15+M15</f>
        <v>7.47</v>
      </c>
    </row>
    <row r="16" spans="1:26" s="41" customFormat="1" ht="13.5" thickBot="1">
      <c r="A16" s="287" t="s">
        <v>19</v>
      </c>
      <c r="B16" s="288"/>
      <c r="C16" s="288"/>
      <c r="D16" s="288"/>
      <c r="E16" s="288"/>
      <c r="F16" s="288"/>
      <c r="G16" s="288"/>
      <c r="H16" s="288"/>
      <c r="I16" s="289"/>
      <c r="J16" s="288"/>
      <c r="K16" s="288"/>
      <c r="L16" s="288"/>
      <c r="M16" s="290"/>
      <c r="N16" s="288"/>
      <c r="O16" s="288"/>
      <c r="P16" s="288"/>
      <c r="Q16" s="290"/>
      <c r="R16" s="288"/>
      <c r="S16" s="288"/>
      <c r="T16" s="288"/>
      <c r="U16" s="290"/>
      <c r="V16" s="288"/>
      <c r="W16" s="288"/>
      <c r="X16" s="288"/>
      <c r="Y16" s="290"/>
      <c r="Z16" s="291"/>
    </row>
    <row r="17" spans="1:26" ht="48.75" thickBot="1">
      <c r="A17" s="189"/>
      <c r="B17" s="16" t="s">
        <v>81</v>
      </c>
      <c r="C17" s="190" t="s">
        <v>136</v>
      </c>
      <c r="D17" s="25" t="s">
        <v>282</v>
      </c>
      <c r="E17" s="190" t="s">
        <v>137</v>
      </c>
      <c r="F17" s="211">
        <v>16972</v>
      </c>
      <c r="G17" s="190">
        <v>18086</v>
      </c>
      <c r="H17" s="190">
        <v>18086</v>
      </c>
      <c r="I17" s="192">
        <v>1</v>
      </c>
      <c r="J17" s="193">
        <v>1</v>
      </c>
      <c r="K17" s="193"/>
      <c r="L17" s="193">
        <v>1</v>
      </c>
      <c r="M17" s="194">
        <f>SUM(J17:L17)</f>
        <v>2</v>
      </c>
      <c r="N17" s="195">
        <v>1</v>
      </c>
      <c r="O17" s="195"/>
      <c r="P17" s="195">
        <v>2</v>
      </c>
      <c r="Q17" s="196">
        <f>+N17+O17+P17</f>
        <v>3</v>
      </c>
      <c r="R17" s="193">
        <v>1</v>
      </c>
      <c r="S17" s="193"/>
      <c r="T17" s="193">
        <v>1</v>
      </c>
      <c r="U17" s="196">
        <f>SUM(R17:T17)</f>
        <v>2</v>
      </c>
      <c r="V17" s="193"/>
      <c r="W17" s="193">
        <v>1</v>
      </c>
      <c r="X17" s="193">
        <v>1</v>
      </c>
      <c r="Y17" s="197">
        <f>+V17+W17+X17</f>
        <v>2</v>
      </c>
      <c r="Z17" s="207">
        <f>+Y17+U17+Q17+M17</f>
        <v>9</v>
      </c>
    </row>
    <row r="18" spans="1:26" s="41" customFormat="1" ht="13.5" thickBot="1">
      <c r="A18" s="287" t="s">
        <v>20</v>
      </c>
      <c r="B18" s="288"/>
      <c r="C18" s="288"/>
      <c r="D18" s="288"/>
      <c r="E18" s="288"/>
      <c r="F18" s="288"/>
      <c r="G18" s="288"/>
      <c r="H18" s="288"/>
      <c r="I18" s="289"/>
      <c r="J18" s="288"/>
      <c r="K18" s="288"/>
      <c r="L18" s="288"/>
      <c r="M18" s="290"/>
      <c r="N18" s="288"/>
      <c r="O18" s="288"/>
      <c r="P18" s="288"/>
      <c r="Q18" s="290"/>
      <c r="R18" s="288"/>
      <c r="S18" s="288"/>
      <c r="T18" s="288"/>
      <c r="U18" s="290"/>
      <c r="V18" s="288"/>
      <c r="W18" s="288"/>
      <c r="X18" s="288"/>
      <c r="Y18" s="290"/>
      <c r="Z18" s="291"/>
    </row>
    <row r="19" spans="1:26" ht="36">
      <c r="A19" s="216">
        <v>1</v>
      </c>
      <c r="B19" s="16" t="s">
        <v>82</v>
      </c>
      <c r="C19" s="16" t="s">
        <v>136</v>
      </c>
      <c r="D19" s="25" t="s">
        <v>194</v>
      </c>
      <c r="E19" s="200" t="s">
        <v>132</v>
      </c>
      <c r="F19" s="201">
        <v>2</v>
      </c>
      <c r="G19" s="200">
        <v>2</v>
      </c>
      <c r="H19" s="200">
        <v>2</v>
      </c>
      <c r="I19" s="202">
        <v>1</v>
      </c>
      <c r="J19" s="193"/>
      <c r="K19" s="193"/>
      <c r="L19" s="193"/>
      <c r="M19" s="196">
        <f aca="true" t="shared" si="0" ref="M19:M24">+J19+K19+L19</f>
        <v>0</v>
      </c>
      <c r="N19" s="195"/>
      <c r="O19" s="195"/>
      <c r="P19" s="195">
        <v>1</v>
      </c>
      <c r="Q19" s="196">
        <f aca="true" t="shared" si="1" ref="Q19:Q24">+N19+O19+P19</f>
        <v>1</v>
      </c>
      <c r="R19" s="193"/>
      <c r="S19" s="193"/>
      <c r="T19" s="193"/>
      <c r="U19" s="196">
        <f aca="true" t="shared" si="2" ref="U19:U24">SUM(R19:T19)</f>
        <v>0</v>
      </c>
      <c r="V19" s="193"/>
      <c r="W19" s="193"/>
      <c r="X19" s="193">
        <v>1</v>
      </c>
      <c r="Y19" s="197">
        <f aca="true" t="shared" si="3" ref="Y19:Y24">+V19+W19+X19</f>
        <v>1</v>
      </c>
      <c r="Z19" s="207">
        <f aca="true" t="shared" si="4" ref="Z19:Z33">+Y19+U19+Q19+M19</f>
        <v>2</v>
      </c>
    </row>
    <row r="20" spans="1:26" ht="36">
      <c r="A20" s="216">
        <v>2</v>
      </c>
      <c r="B20" s="16" t="s">
        <v>83</v>
      </c>
      <c r="C20" s="16" t="s">
        <v>136</v>
      </c>
      <c r="D20" s="25" t="s">
        <v>283</v>
      </c>
      <c r="E20" s="200" t="s">
        <v>132</v>
      </c>
      <c r="F20" s="201">
        <v>3</v>
      </c>
      <c r="G20" s="200">
        <v>3</v>
      </c>
      <c r="H20" s="200">
        <v>3</v>
      </c>
      <c r="I20" s="202">
        <v>1</v>
      </c>
      <c r="J20" s="193"/>
      <c r="K20" s="193"/>
      <c r="L20" s="193"/>
      <c r="M20" s="196">
        <f t="shared" si="0"/>
        <v>0</v>
      </c>
      <c r="N20" s="195"/>
      <c r="O20" s="195"/>
      <c r="P20" s="195"/>
      <c r="Q20" s="196">
        <f t="shared" si="1"/>
        <v>0</v>
      </c>
      <c r="R20" s="193"/>
      <c r="S20" s="193"/>
      <c r="T20" s="193"/>
      <c r="U20" s="196">
        <f t="shared" si="2"/>
        <v>0</v>
      </c>
      <c r="V20" s="193"/>
      <c r="W20" s="193">
        <v>1</v>
      </c>
      <c r="X20" s="193">
        <v>1</v>
      </c>
      <c r="Y20" s="197">
        <f t="shared" si="3"/>
        <v>2</v>
      </c>
      <c r="Z20" s="207">
        <f t="shared" si="4"/>
        <v>2</v>
      </c>
    </row>
    <row r="21" spans="1:26" ht="36">
      <c r="A21" s="216">
        <v>3</v>
      </c>
      <c r="B21" s="16" t="s">
        <v>155</v>
      </c>
      <c r="C21" s="16" t="s">
        <v>136</v>
      </c>
      <c r="D21" s="25" t="s">
        <v>284</v>
      </c>
      <c r="E21" s="205" t="s">
        <v>132</v>
      </c>
      <c r="F21" s="201">
        <v>28</v>
      </c>
      <c r="G21" s="200">
        <v>31</v>
      </c>
      <c r="H21" s="200">
        <v>31</v>
      </c>
      <c r="I21" s="202">
        <v>1</v>
      </c>
      <c r="J21" s="193">
        <v>6</v>
      </c>
      <c r="K21" s="193">
        <v>3</v>
      </c>
      <c r="L21" s="193">
        <v>3</v>
      </c>
      <c r="M21" s="196">
        <f t="shared" si="0"/>
        <v>12</v>
      </c>
      <c r="N21" s="195"/>
      <c r="O21" s="195">
        <v>2</v>
      </c>
      <c r="P21" s="195">
        <v>4</v>
      </c>
      <c r="Q21" s="196">
        <f t="shared" si="1"/>
        <v>6</v>
      </c>
      <c r="R21" s="193"/>
      <c r="S21" s="193">
        <v>6</v>
      </c>
      <c r="T21" s="193">
        <v>2</v>
      </c>
      <c r="U21" s="196">
        <f t="shared" si="2"/>
        <v>8</v>
      </c>
      <c r="V21" s="193">
        <v>3</v>
      </c>
      <c r="W21" s="193">
        <v>2</v>
      </c>
      <c r="X21" s="193"/>
      <c r="Y21" s="197">
        <f t="shared" si="3"/>
        <v>5</v>
      </c>
      <c r="Z21" s="207">
        <f t="shared" si="4"/>
        <v>31</v>
      </c>
    </row>
    <row r="22" spans="1:26" ht="36">
      <c r="A22" s="216">
        <v>4</v>
      </c>
      <c r="B22" s="16" t="s">
        <v>156</v>
      </c>
      <c r="C22" s="16" t="s">
        <v>136</v>
      </c>
      <c r="D22" s="25" t="s">
        <v>157</v>
      </c>
      <c r="E22" s="200" t="s">
        <v>132</v>
      </c>
      <c r="F22" s="201">
        <v>2</v>
      </c>
      <c r="G22" s="200">
        <v>2</v>
      </c>
      <c r="H22" s="200">
        <v>2</v>
      </c>
      <c r="I22" s="202">
        <v>1</v>
      </c>
      <c r="J22" s="193"/>
      <c r="K22" s="193"/>
      <c r="L22" s="193">
        <v>1</v>
      </c>
      <c r="M22" s="196">
        <f t="shared" si="0"/>
        <v>1</v>
      </c>
      <c r="N22" s="195"/>
      <c r="O22" s="195"/>
      <c r="P22" s="195"/>
      <c r="Q22" s="196">
        <f t="shared" si="1"/>
        <v>0</v>
      </c>
      <c r="R22" s="193"/>
      <c r="S22" s="193"/>
      <c r="T22" s="193"/>
      <c r="U22" s="196">
        <f t="shared" si="2"/>
        <v>0</v>
      </c>
      <c r="V22" s="193">
        <v>1</v>
      </c>
      <c r="W22" s="193"/>
      <c r="X22" s="193"/>
      <c r="Y22" s="197">
        <f t="shared" si="3"/>
        <v>1</v>
      </c>
      <c r="Z22" s="207">
        <f t="shared" si="4"/>
        <v>2</v>
      </c>
    </row>
    <row r="23" spans="1:26" ht="36">
      <c r="A23" s="216">
        <v>5</v>
      </c>
      <c r="B23" s="16" t="s">
        <v>88</v>
      </c>
      <c r="C23" s="16" t="s">
        <v>136</v>
      </c>
      <c r="D23" s="25" t="s">
        <v>285</v>
      </c>
      <c r="E23" s="205" t="s">
        <v>132</v>
      </c>
      <c r="F23" s="206">
        <v>11</v>
      </c>
      <c r="G23" s="205">
        <v>11</v>
      </c>
      <c r="H23" s="205">
        <v>11</v>
      </c>
      <c r="I23" s="202">
        <v>1</v>
      </c>
      <c r="J23" s="193"/>
      <c r="K23" s="193">
        <v>1</v>
      </c>
      <c r="L23" s="193"/>
      <c r="M23" s="196">
        <f>+J23+K23+L23</f>
        <v>1</v>
      </c>
      <c r="N23" s="195"/>
      <c r="O23" s="195"/>
      <c r="P23" s="195">
        <v>4</v>
      </c>
      <c r="Q23" s="196">
        <f>+N23+O23+P23</f>
        <v>4</v>
      </c>
      <c r="R23" s="193">
        <v>1</v>
      </c>
      <c r="S23" s="193"/>
      <c r="T23" s="193"/>
      <c r="U23" s="196">
        <f>SUM(R23:T23)</f>
        <v>1</v>
      </c>
      <c r="V23" s="193"/>
      <c r="W23" s="193">
        <v>3</v>
      </c>
      <c r="X23" s="193">
        <v>2</v>
      </c>
      <c r="Y23" s="197">
        <f>+V23+W23+X23</f>
        <v>5</v>
      </c>
      <c r="Z23" s="207">
        <f t="shared" si="4"/>
        <v>11</v>
      </c>
    </row>
    <row r="24" spans="1:26" ht="36.75" thickBot="1">
      <c r="A24" s="216">
        <v>6</v>
      </c>
      <c r="B24" s="16" t="s">
        <v>85</v>
      </c>
      <c r="C24" s="16" t="s">
        <v>136</v>
      </c>
      <c r="D24" s="25" t="s">
        <v>195</v>
      </c>
      <c r="E24" s="200" t="s">
        <v>137</v>
      </c>
      <c r="F24" s="217">
        <v>2</v>
      </c>
      <c r="G24" s="200">
        <v>2</v>
      </c>
      <c r="H24" s="200">
        <v>2</v>
      </c>
      <c r="I24" s="202">
        <v>1</v>
      </c>
      <c r="J24" s="193"/>
      <c r="K24" s="193"/>
      <c r="L24" s="193"/>
      <c r="M24" s="196">
        <f t="shared" si="0"/>
        <v>0</v>
      </c>
      <c r="N24" s="195"/>
      <c r="O24" s="195"/>
      <c r="P24" s="195"/>
      <c r="Q24" s="196">
        <f t="shared" si="1"/>
        <v>0</v>
      </c>
      <c r="R24" s="193"/>
      <c r="S24" s="193">
        <v>1</v>
      </c>
      <c r="T24" s="193"/>
      <c r="U24" s="196">
        <f t="shared" si="2"/>
        <v>1</v>
      </c>
      <c r="V24" s="193"/>
      <c r="W24" s="193"/>
      <c r="X24" s="193">
        <v>1</v>
      </c>
      <c r="Y24" s="197">
        <f t="shared" si="3"/>
        <v>1</v>
      </c>
      <c r="Z24" s="207">
        <f t="shared" si="4"/>
        <v>2</v>
      </c>
    </row>
    <row r="25" spans="1:26" s="41" customFormat="1" ht="13.5" thickBot="1">
      <c r="A25" s="287" t="s">
        <v>21</v>
      </c>
      <c r="B25" s="288"/>
      <c r="C25" s="288"/>
      <c r="D25" s="288"/>
      <c r="E25" s="288"/>
      <c r="F25" s="288"/>
      <c r="G25" s="288"/>
      <c r="H25" s="288"/>
      <c r="I25" s="289"/>
      <c r="J25" s="288"/>
      <c r="K25" s="288"/>
      <c r="L25" s="288"/>
      <c r="M25" s="290"/>
      <c r="N25" s="288"/>
      <c r="O25" s="288"/>
      <c r="P25" s="288"/>
      <c r="Q25" s="290"/>
      <c r="R25" s="288"/>
      <c r="S25" s="288"/>
      <c r="T25" s="288"/>
      <c r="U25" s="290"/>
      <c r="V25" s="288"/>
      <c r="W25" s="288"/>
      <c r="X25" s="288"/>
      <c r="Y25" s="290"/>
      <c r="Z25" s="291"/>
    </row>
    <row r="26" spans="1:26" ht="48">
      <c r="A26" s="438">
        <v>1.1</v>
      </c>
      <c r="B26" s="121" t="s">
        <v>153</v>
      </c>
      <c r="C26" s="218" t="s">
        <v>136</v>
      </c>
      <c r="D26" s="122" t="s">
        <v>286</v>
      </c>
      <c r="E26" s="205" t="s">
        <v>132</v>
      </c>
      <c r="F26" s="206"/>
      <c r="G26" s="205">
        <v>10</v>
      </c>
      <c r="H26" s="205">
        <v>10</v>
      </c>
      <c r="I26" s="202">
        <v>1</v>
      </c>
      <c r="J26" s="193">
        <v>2</v>
      </c>
      <c r="K26" s="193"/>
      <c r="L26" s="193">
        <v>1</v>
      </c>
      <c r="M26" s="196">
        <f aca="true" t="shared" si="5" ref="M26:M33">+J26+K26+L26</f>
        <v>3</v>
      </c>
      <c r="N26" s="195">
        <v>1</v>
      </c>
      <c r="O26" s="195"/>
      <c r="P26" s="195">
        <v>1</v>
      </c>
      <c r="Q26" s="196">
        <f aca="true" t="shared" si="6" ref="Q26:Q33">+N26+O26+P26</f>
        <v>2</v>
      </c>
      <c r="R26" s="193"/>
      <c r="S26" s="193">
        <v>2</v>
      </c>
      <c r="T26" s="193">
        <v>1</v>
      </c>
      <c r="U26" s="196">
        <f aca="true" t="shared" si="7" ref="U26:U33">SUM(R26:T26)</f>
        <v>3</v>
      </c>
      <c r="V26" s="193"/>
      <c r="W26" s="193">
        <v>1</v>
      </c>
      <c r="X26" s="193">
        <v>1</v>
      </c>
      <c r="Y26" s="197">
        <f aca="true" t="shared" si="8" ref="Y26:Y33">+V26+W26+X26</f>
        <v>2</v>
      </c>
      <c r="Z26" s="207">
        <f t="shared" si="4"/>
        <v>10</v>
      </c>
    </row>
    <row r="27" spans="1:26" ht="36">
      <c r="A27" s="438">
        <v>2.1</v>
      </c>
      <c r="B27" s="123" t="s">
        <v>86</v>
      </c>
      <c r="C27" s="219" t="s">
        <v>61</v>
      </c>
      <c r="D27" s="124" t="s">
        <v>287</v>
      </c>
      <c r="E27" s="205" t="s">
        <v>132</v>
      </c>
      <c r="F27" s="206"/>
      <c r="G27" s="205">
        <v>1</v>
      </c>
      <c r="H27" s="205">
        <v>1</v>
      </c>
      <c r="I27" s="202">
        <v>1</v>
      </c>
      <c r="J27" s="193"/>
      <c r="K27" s="193"/>
      <c r="L27" s="193"/>
      <c r="M27" s="196">
        <f t="shared" si="5"/>
        <v>0</v>
      </c>
      <c r="N27" s="195"/>
      <c r="O27" s="195"/>
      <c r="P27" s="195"/>
      <c r="Q27" s="196">
        <f t="shared" si="6"/>
        <v>0</v>
      </c>
      <c r="R27" s="193"/>
      <c r="S27" s="193"/>
      <c r="T27" s="193"/>
      <c r="U27" s="196">
        <f t="shared" si="7"/>
        <v>0</v>
      </c>
      <c r="V27" s="193"/>
      <c r="W27" s="193">
        <v>1</v>
      </c>
      <c r="X27" s="193"/>
      <c r="Y27" s="197">
        <f t="shared" si="8"/>
        <v>1</v>
      </c>
      <c r="Z27" s="207">
        <f t="shared" si="4"/>
        <v>1</v>
      </c>
    </row>
    <row r="28" spans="1:26" ht="36">
      <c r="A28" s="438">
        <v>2.2</v>
      </c>
      <c r="B28" s="123" t="s">
        <v>87</v>
      </c>
      <c r="C28" s="219" t="s">
        <v>61</v>
      </c>
      <c r="D28" s="124" t="s">
        <v>288</v>
      </c>
      <c r="E28" s="205" t="s">
        <v>132</v>
      </c>
      <c r="F28" s="206"/>
      <c r="G28" s="205">
        <v>2</v>
      </c>
      <c r="H28" s="205">
        <v>2</v>
      </c>
      <c r="I28" s="202">
        <v>1</v>
      </c>
      <c r="J28" s="193"/>
      <c r="K28" s="193"/>
      <c r="L28" s="193"/>
      <c r="M28" s="196">
        <f t="shared" si="5"/>
        <v>0</v>
      </c>
      <c r="N28" s="195"/>
      <c r="O28" s="195"/>
      <c r="P28" s="195"/>
      <c r="Q28" s="196">
        <f t="shared" si="6"/>
        <v>0</v>
      </c>
      <c r="R28" s="193"/>
      <c r="S28" s="193"/>
      <c r="T28" s="193"/>
      <c r="U28" s="196">
        <f t="shared" si="7"/>
        <v>0</v>
      </c>
      <c r="V28" s="193"/>
      <c r="W28" s="193">
        <v>1</v>
      </c>
      <c r="X28" s="193">
        <v>1</v>
      </c>
      <c r="Y28" s="197">
        <f t="shared" si="8"/>
        <v>2</v>
      </c>
      <c r="Z28" s="207">
        <f t="shared" si="4"/>
        <v>2</v>
      </c>
    </row>
    <row r="29" spans="1:26" ht="36">
      <c r="A29" s="438">
        <v>3.1</v>
      </c>
      <c r="B29" s="125" t="s">
        <v>155</v>
      </c>
      <c r="C29" s="219" t="s">
        <v>136</v>
      </c>
      <c r="D29" s="126" t="s">
        <v>284</v>
      </c>
      <c r="E29" s="205" t="s">
        <v>132</v>
      </c>
      <c r="F29" s="206"/>
      <c r="G29" s="205">
        <v>31</v>
      </c>
      <c r="H29" s="205">
        <v>31</v>
      </c>
      <c r="I29" s="202">
        <v>1</v>
      </c>
      <c r="J29" s="193">
        <v>6</v>
      </c>
      <c r="K29" s="193">
        <v>3</v>
      </c>
      <c r="L29" s="193">
        <v>3</v>
      </c>
      <c r="M29" s="196">
        <f t="shared" si="5"/>
        <v>12</v>
      </c>
      <c r="N29" s="195"/>
      <c r="O29" s="195">
        <v>2</v>
      </c>
      <c r="P29" s="195">
        <v>4</v>
      </c>
      <c r="Q29" s="196">
        <f t="shared" si="6"/>
        <v>6</v>
      </c>
      <c r="R29" s="193"/>
      <c r="S29" s="193">
        <v>6</v>
      </c>
      <c r="T29" s="193">
        <v>2</v>
      </c>
      <c r="U29" s="196">
        <f t="shared" si="7"/>
        <v>8</v>
      </c>
      <c r="V29" s="193">
        <v>3</v>
      </c>
      <c r="W29" s="193">
        <v>2</v>
      </c>
      <c r="X29" s="193"/>
      <c r="Y29" s="197">
        <f t="shared" si="8"/>
        <v>5</v>
      </c>
      <c r="Z29" s="207">
        <f t="shared" si="4"/>
        <v>31</v>
      </c>
    </row>
    <row r="30" spans="1:26" ht="36">
      <c r="A30" s="438">
        <v>4.1</v>
      </c>
      <c r="B30" s="123" t="s">
        <v>156</v>
      </c>
      <c r="C30" s="219" t="s">
        <v>136</v>
      </c>
      <c r="D30" s="124" t="s">
        <v>157</v>
      </c>
      <c r="E30" s="205" t="s">
        <v>132</v>
      </c>
      <c r="F30" s="206"/>
      <c r="G30" s="205">
        <v>2</v>
      </c>
      <c r="H30" s="205">
        <v>2</v>
      </c>
      <c r="I30" s="202">
        <v>1</v>
      </c>
      <c r="J30" s="193"/>
      <c r="K30" s="193"/>
      <c r="L30" s="193">
        <v>1</v>
      </c>
      <c r="M30" s="196">
        <f t="shared" si="5"/>
        <v>1</v>
      </c>
      <c r="N30" s="195"/>
      <c r="O30" s="195"/>
      <c r="P30" s="195"/>
      <c r="Q30" s="196">
        <f t="shared" si="6"/>
        <v>0</v>
      </c>
      <c r="R30" s="193"/>
      <c r="S30" s="193"/>
      <c r="T30" s="193"/>
      <c r="U30" s="196">
        <f t="shared" si="7"/>
        <v>0</v>
      </c>
      <c r="V30" s="193">
        <v>1</v>
      </c>
      <c r="W30" s="193"/>
      <c r="X30" s="193"/>
      <c r="Y30" s="197">
        <f t="shared" si="8"/>
        <v>1</v>
      </c>
      <c r="Z30" s="207">
        <f t="shared" si="4"/>
        <v>2</v>
      </c>
    </row>
    <row r="31" spans="1:26" ht="36">
      <c r="A31" s="438">
        <v>5.1</v>
      </c>
      <c r="B31" s="127" t="s">
        <v>88</v>
      </c>
      <c r="C31" s="219" t="s">
        <v>136</v>
      </c>
      <c r="D31" s="128" t="s">
        <v>285</v>
      </c>
      <c r="E31" s="205" t="s">
        <v>132</v>
      </c>
      <c r="F31" s="206"/>
      <c r="G31" s="205">
        <v>11</v>
      </c>
      <c r="H31" s="205">
        <v>11</v>
      </c>
      <c r="I31" s="202">
        <v>1</v>
      </c>
      <c r="J31" s="193"/>
      <c r="K31" s="193">
        <v>1</v>
      </c>
      <c r="L31" s="193"/>
      <c r="M31" s="196">
        <f t="shared" si="5"/>
        <v>1</v>
      </c>
      <c r="N31" s="195"/>
      <c r="O31" s="195"/>
      <c r="P31" s="195">
        <v>4</v>
      </c>
      <c r="Q31" s="196">
        <f t="shared" si="6"/>
        <v>4</v>
      </c>
      <c r="R31" s="193">
        <v>1</v>
      </c>
      <c r="S31" s="193"/>
      <c r="T31" s="193"/>
      <c r="U31" s="196">
        <f t="shared" si="7"/>
        <v>1</v>
      </c>
      <c r="V31" s="193"/>
      <c r="W31" s="193">
        <v>3</v>
      </c>
      <c r="X31" s="193">
        <v>2</v>
      </c>
      <c r="Y31" s="197">
        <f t="shared" si="8"/>
        <v>5</v>
      </c>
      <c r="Z31" s="207">
        <f t="shared" si="4"/>
        <v>11</v>
      </c>
    </row>
    <row r="32" spans="1:26" ht="36.75" thickBot="1">
      <c r="A32" s="438">
        <v>6.1</v>
      </c>
      <c r="B32" s="127" t="s">
        <v>386</v>
      </c>
      <c r="C32" s="219" t="s">
        <v>136</v>
      </c>
      <c r="D32" s="128" t="s">
        <v>387</v>
      </c>
      <c r="E32" s="205" t="s">
        <v>132</v>
      </c>
      <c r="F32" s="206"/>
      <c r="G32" s="205">
        <v>2</v>
      </c>
      <c r="H32" s="205">
        <v>2</v>
      </c>
      <c r="I32" s="202">
        <v>1</v>
      </c>
      <c r="J32" s="193"/>
      <c r="K32" s="193"/>
      <c r="L32" s="193"/>
      <c r="M32" s="196">
        <f>+J32+K32+L32</f>
        <v>0</v>
      </c>
      <c r="N32" s="195"/>
      <c r="O32" s="195"/>
      <c r="P32" s="195"/>
      <c r="Q32" s="196">
        <f>+N32+O32+P32</f>
        <v>0</v>
      </c>
      <c r="R32" s="193"/>
      <c r="S32" s="193">
        <v>1</v>
      </c>
      <c r="T32" s="193"/>
      <c r="U32" s="196">
        <f>SUM(R32:T32)</f>
        <v>1</v>
      </c>
      <c r="V32" s="193"/>
      <c r="W32" s="193"/>
      <c r="X32" s="193">
        <v>1</v>
      </c>
      <c r="Y32" s="197">
        <f>+V32+W32+X32</f>
        <v>1</v>
      </c>
      <c r="Z32" s="120">
        <f>+Y32+U32+Q32+M32</f>
        <v>2</v>
      </c>
    </row>
    <row r="33" spans="1:26" ht="24.75" thickBot="1">
      <c r="A33" s="440">
        <v>6.2</v>
      </c>
      <c r="B33" s="578" t="s">
        <v>89</v>
      </c>
      <c r="C33" s="220" t="s">
        <v>136</v>
      </c>
      <c r="D33" s="130" t="s">
        <v>90</v>
      </c>
      <c r="E33" s="205" t="s">
        <v>132</v>
      </c>
      <c r="F33" s="206"/>
      <c r="G33" s="205">
        <v>2</v>
      </c>
      <c r="H33" s="205">
        <v>2</v>
      </c>
      <c r="I33" s="202">
        <v>1</v>
      </c>
      <c r="J33" s="193"/>
      <c r="K33" s="193"/>
      <c r="L33" s="193"/>
      <c r="M33" s="196">
        <f t="shared" si="5"/>
        <v>0</v>
      </c>
      <c r="N33" s="195"/>
      <c r="O33" s="195"/>
      <c r="P33" s="195"/>
      <c r="Q33" s="196">
        <f t="shared" si="6"/>
        <v>0</v>
      </c>
      <c r="R33" s="193"/>
      <c r="S33" s="193">
        <v>1</v>
      </c>
      <c r="T33" s="193"/>
      <c r="U33" s="196">
        <f t="shared" si="7"/>
        <v>1</v>
      </c>
      <c r="V33" s="193"/>
      <c r="W33" s="193"/>
      <c r="X33" s="193">
        <v>1</v>
      </c>
      <c r="Y33" s="197">
        <f t="shared" si="8"/>
        <v>1</v>
      </c>
      <c r="Z33" s="120">
        <f t="shared" si="4"/>
        <v>2</v>
      </c>
    </row>
    <row r="34" spans="1:26" s="41" customFormat="1" ht="15.75" thickBot="1">
      <c r="A34" s="132" t="s">
        <v>152</v>
      </c>
      <c r="B34" s="117"/>
      <c r="C34" s="118"/>
      <c r="D34" s="118"/>
      <c r="E34" s="118"/>
      <c r="F34" s="118"/>
      <c r="G34" s="118"/>
      <c r="H34" s="118"/>
      <c r="I34" s="118"/>
      <c r="J34" s="119">
        <f>SUM(J26:J33)</f>
        <v>8</v>
      </c>
      <c r="K34" s="119">
        <f aca="true" t="shared" si="9" ref="K34:Z34">SUM(K26:K33)</f>
        <v>4</v>
      </c>
      <c r="L34" s="119">
        <f t="shared" si="9"/>
        <v>5</v>
      </c>
      <c r="M34" s="119">
        <f t="shared" si="9"/>
        <v>17</v>
      </c>
      <c r="N34" s="119">
        <f t="shared" si="9"/>
        <v>1</v>
      </c>
      <c r="O34" s="119">
        <f t="shared" si="9"/>
        <v>2</v>
      </c>
      <c r="P34" s="119">
        <f t="shared" si="9"/>
        <v>9</v>
      </c>
      <c r="Q34" s="119">
        <f t="shared" si="9"/>
        <v>12</v>
      </c>
      <c r="R34" s="119">
        <f t="shared" si="9"/>
        <v>1</v>
      </c>
      <c r="S34" s="119">
        <f t="shared" si="9"/>
        <v>10</v>
      </c>
      <c r="T34" s="119">
        <f t="shared" si="9"/>
        <v>3</v>
      </c>
      <c r="U34" s="119">
        <f t="shared" si="9"/>
        <v>14</v>
      </c>
      <c r="V34" s="119">
        <f t="shared" si="9"/>
        <v>4</v>
      </c>
      <c r="W34" s="119">
        <f t="shared" si="9"/>
        <v>8</v>
      </c>
      <c r="X34" s="119">
        <f t="shared" si="9"/>
        <v>6</v>
      </c>
      <c r="Y34" s="422">
        <f t="shared" si="9"/>
        <v>18</v>
      </c>
      <c r="Z34" s="425">
        <f t="shared" si="9"/>
        <v>61</v>
      </c>
    </row>
    <row r="35" ht="12.75">
      <c r="Z35"/>
    </row>
    <row r="36" spans="2:26" ht="15">
      <c r="B36" s="10"/>
      <c r="Z36"/>
    </row>
    <row r="37" ht="12.75">
      <c r="Z37"/>
    </row>
    <row r="38" ht="12.75">
      <c r="Z38"/>
    </row>
    <row r="39" ht="12.75">
      <c r="Z39"/>
    </row>
  </sheetData>
  <sheetProtection/>
  <mergeCells count="10">
    <mergeCell ref="B5:I5"/>
    <mergeCell ref="B10:B12"/>
    <mergeCell ref="C10:C12"/>
    <mergeCell ref="D10:D12"/>
    <mergeCell ref="G11:I11"/>
    <mergeCell ref="B6:Z6"/>
    <mergeCell ref="M11:Z11"/>
    <mergeCell ref="B7:Z7"/>
    <mergeCell ref="B9:Z9"/>
    <mergeCell ref="E10:Z10"/>
  </mergeCells>
  <printOptions horizontalCentered="1"/>
  <pageMargins left="0.3937007874015748" right="0.3937007874015748" top="0.32" bottom="0.44" header="0" footer="0"/>
  <pageSetup fitToHeight="2" fitToWidth="1" horizontalDpi="1200" verticalDpi="1200" orientation="landscape" scale="52" r:id="rId2"/>
  <headerFooter alignWithMargins="0">
    <oddFooter>&amp;C&amp;8Fecha: &amp;"Arial,Cursiva"&amp;D&amp;"Arial,Normal"
Hoja: &amp;"Arial,Cursiva"&amp;P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zoomScalePageLayoutView="0" workbookViewId="0" topLeftCell="E19">
      <selection activeCell="S23" sqref="S23"/>
    </sheetView>
  </sheetViews>
  <sheetFormatPr defaultColWidth="11.421875" defaultRowHeight="12.75"/>
  <cols>
    <col min="1" max="1" width="22.28125" style="0" customWidth="1"/>
    <col min="2" max="2" width="26.421875" style="0" customWidth="1"/>
    <col min="3" max="3" width="11.28125" style="0" customWidth="1"/>
    <col min="4" max="4" width="32.28125" style="0" customWidth="1"/>
    <col min="5" max="5" width="13.00390625" style="0" bestFit="1" customWidth="1"/>
    <col min="6" max="6" width="5.421875" style="0" bestFit="1" customWidth="1"/>
    <col min="7" max="7" width="4.8515625" style="0" customWidth="1"/>
    <col min="8" max="8" width="4.28125" style="0" customWidth="1"/>
    <col min="9" max="12" width="5.421875" style="0" customWidth="1"/>
    <col min="13" max="16" width="7.8515625" style="0" customWidth="1"/>
    <col min="17" max="20" width="7.57421875" style="0" customWidth="1"/>
    <col min="21" max="24" width="7.28125" style="0" customWidth="1"/>
    <col min="25" max="25" width="7.421875" style="0" customWidth="1"/>
    <col min="26" max="26" width="7.421875" style="38" customWidth="1"/>
  </cols>
  <sheetData>
    <row r="1" spans="2:12" ht="14.25" customHeight="1">
      <c r="B1" s="412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9.5">
      <c r="B2" s="413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9.5">
      <c r="B3" s="413" t="s">
        <v>44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">
      <c r="B4" s="414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4.5" customHeight="1" thickBot="1">
      <c r="B5" s="497"/>
      <c r="C5" s="497"/>
      <c r="D5" s="497"/>
      <c r="E5" s="497"/>
      <c r="F5" s="497"/>
      <c r="G5" s="497"/>
      <c r="H5" s="497"/>
      <c r="I5" s="497"/>
      <c r="J5" s="1"/>
      <c r="K5" s="1"/>
      <c r="L5" s="1"/>
    </row>
    <row r="6" spans="1:26" ht="12.75">
      <c r="A6" s="34" t="s">
        <v>31</v>
      </c>
      <c r="B6" s="502" t="s">
        <v>29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4"/>
    </row>
    <row r="7" spans="1:26" ht="17.25" customHeight="1" thickBot="1">
      <c r="A7" s="131" t="s">
        <v>49</v>
      </c>
      <c r="B7" s="513" t="s">
        <v>50</v>
      </c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5"/>
    </row>
    <row r="8" spans="2:12" ht="7.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26" ht="12.75">
      <c r="A9" s="5" t="s">
        <v>10</v>
      </c>
      <c r="B9" s="509" t="s">
        <v>0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10"/>
    </row>
    <row r="10" spans="1:26" ht="12.75">
      <c r="A10" s="12" t="s">
        <v>11</v>
      </c>
      <c r="B10" s="500" t="s">
        <v>4</v>
      </c>
      <c r="C10" s="500" t="s">
        <v>6</v>
      </c>
      <c r="D10" s="500" t="s">
        <v>5</v>
      </c>
      <c r="E10" s="511" t="s">
        <v>22</v>
      </c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2"/>
    </row>
    <row r="11" spans="1:26" ht="12.75">
      <c r="A11" s="12"/>
      <c r="B11" s="500"/>
      <c r="C11" s="500"/>
      <c r="D11" s="500"/>
      <c r="E11" s="9" t="s">
        <v>27</v>
      </c>
      <c r="F11" s="9" t="s">
        <v>25</v>
      </c>
      <c r="G11" s="511" t="s">
        <v>24</v>
      </c>
      <c r="H11" s="511"/>
      <c r="I11" s="511"/>
      <c r="J11" s="11"/>
      <c r="K11" s="11"/>
      <c r="L11" s="11"/>
      <c r="M11" s="511" t="s">
        <v>23</v>
      </c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2"/>
    </row>
    <row r="12" spans="1:26" ht="13.5" thickBot="1">
      <c r="A12" s="13" t="s">
        <v>12</v>
      </c>
      <c r="B12" s="501"/>
      <c r="C12" s="501"/>
      <c r="D12" s="501"/>
      <c r="E12" s="6" t="s">
        <v>28</v>
      </c>
      <c r="F12" s="6" t="s">
        <v>26</v>
      </c>
      <c r="G12" s="6" t="s">
        <v>7</v>
      </c>
      <c r="H12" s="6" t="s">
        <v>8</v>
      </c>
      <c r="I12" s="14" t="s">
        <v>9</v>
      </c>
      <c r="J12" s="14" t="s">
        <v>32</v>
      </c>
      <c r="K12" s="14" t="s">
        <v>33</v>
      </c>
      <c r="L12" s="14" t="s">
        <v>34</v>
      </c>
      <c r="M12" s="6" t="s">
        <v>17</v>
      </c>
      <c r="N12" s="6" t="s">
        <v>35</v>
      </c>
      <c r="O12" s="6" t="s">
        <v>36</v>
      </c>
      <c r="P12" s="6" t="s">
        <v>37</v>
      </c>
      <c r="Q12" s="6" t="s">
        <v>1</v>
      </c>
      <c r="R12" s="6" t="s">
        <v>38</v>
      </c>
      <c r="S12" s="6" t="s">
        <v>39</v>
      </c>
      <c r="T12" s="6" t="s">
        <v>40</v>
      </c>
      <c r="U12" s="14" t="s">
        <v>2</v>
      </c>
      <c r="V12" s="14" t="s">
        <v>41</v>
      </c>
      <c r="W12" s="14" t="s">
        <v>42</v>
      </c>
      <c r="X12" s="14" t="s">
        <v>43</v>
      </c>
      <c r="Y12" s="6" t="s">
        <v>3</v>
      </c>
      <c r="Z12" s="39" t="s">
        <v>133</v>
      </c>
    </row>
    <row r="13" ht="12.75" customHeight="1" thickBot="1"/>
    <row r="14" spans="1:26" s="41" customFormat="1" ht="13.5" thickBot="1">
      <c r="A14" s="287" t="s">
        <v>13</v>
      </c>
      <c r="B14" s="288"/>
      <c r="C14" s="288"/>
      <c r="D14" s="288"/>
      <c r="E14" s="288"/>
      <c r="F14" s="288"/>
      <c r="G14" s="288"/>
      <c r="H14" s="288"/>
      <c r="I14" s="289"/>
      <c r="J14" s="288"/>
      <c r="K14" s="288"/>
      <c r="L14" s="288"/>
      <c r="M14" s="290"/>
      <c r="N14" s="288"/>
      <c r="O14" s="288"/>
      <c r="P14" s="288"/>
      <c r="Q14" s="290"/>
      <c r="R14" s="288"/>
      <c r="S14" s="288"/>
      <c r="T14" s="288"/>
      <c r="U14" s="290"/>
      <c r="V14" s="288"/>
      <c r="W14" s="288"/>
      <c r="X14" s="288"/>
      <c r="Y14" s="290"/>
      <c r="Z14" s="291"/>
    </row>
    <row r="15" spans="1:26" s="55" customFormat="1" ht="60.75" thickBot="1">
      <c r="A15" s="137"/>
      <c r="B15" s="16" t="s">
        <v>277</v>
      </c>
      <c r="C15" s="138" t="s">
        <v>61</v>
      </c>
      <c r="D15" s="24" t="s">
        <v>186</v>
      </c>
      <c r="E15" s="138" t="s">
        <v>133</v>
      </c>
      <c r="F15" s="139">
        <v>7.47</v>
      </c>
      <c r="G15" s="138">
        <v>7.47</v>
      </c>
      <c r="H15" s="138">
        <v>7.47</v>
      </c>
      <c r="I15" s="140">
        <v>1</v>
      </c>
      <c r="J15" s="141">
        <v>7.47</v>
      </c>
      <c r="K15" s="141"/>
      <c r="L15" s="141"/>
      <c r="M15" s="142">
        <f>+J15+K15+L15</f>
        <v>7.47</v>
      </c>
      <c r="N15" s="143"/>
      <c r="O15" s="143"/>
      <c r="P15" s="143"/>
      <c r="Q15" s="144">
        <f>+N15+O15+P15</f>
        <v>0</v>
      </c>
      <c r="R15" s="145"/>
      <c r="S15" s="145"/>
      <c r="T15" s="145"/>
      <c r="U15" s="144">
        <f>SUM(R15:T15)</f>
        <v>0</v>
      </c>
      <c r="V15" s="146"/>
      <c r="W15" s="146"/>
      <c r="X15" s="146"/>
      <c r="Y15" s="147">
        <f>+V15+W15+X15</f>
        <v>0</v>
      </c>
      <c r="Z15" s="120">
        <f>+Y15+U15+Q15+M15</f>
        <v>7.47</v>
      </c>
    </row>
    <row r="16" spans="1:26" s="41" customFormat="1" ht="13.5" thickBot="1">
      <c r="A16" s="287" t="s">
        <v>19</v>
      </c>
      <c r="B16" s="288"/>
      <c r="C16" s="288"/>
      <c r="D16" s="288"/>
      <c r="E16" s="288"/>
      <c r="F16" s="288"/>
      <c r="G16" s="288"/>
      <c r="H16" s="288"/>
      <c r="I16" s="289"/>
      <c r="J16" s="288"/>
      <c r="K16" s="288"/>
      <c r="L16" s="288"/>
      <c r="M16" s="290"/>
      <c r="N16" s="288"/>
      <c r="O16" s="288"/>
      <c r="P16" s="288"/>
      <c r="Q16" s="290"/>
      <c r="R16" s="288"/>
      <c r="S16" s="288"/>
      <c r="T16" s="288"/>
      <c r="U16" s="290"/>
      <c r="V16" s="288"/>
      <c r="W16" s="288"/>
      <c r="X16" s="288"/>
      <c r="Y16" s="290"/>
      <c r="Z16" s="291"/>
    </row>
    <row r="17" spans="1:26" ht="36.75" thickBot="1">
      <c r="A17" s="189"/>
      <c r="B17" s="28" t="s">
        <v>91</v>
      </c>
      <c r="C17" s="190" t="s">
        <v>136</v>
      </c>
      <c r="D17" s="28" t="s">
        <v>289</v>
      </c>
      <c r="E17" s="205" t="s">
        <v>143</v>
      </c>
      <c r="F17" s="206">
        <v>2</v>
      </c>
      <c r="G17" s="205">
        <v>2</v>
      </c>
      <c r="H17" s="205">
        <v>2</v>
      </c>
      <c r="I17" s="202">
        <v>1</v>
      </c>
      <c r="J17" s="202"/>
      <c r="K17" s="195"/>
      <c r="L17" s="195"/>
      <c r="M17" s="221"/>
      <c r="N17" s="222"/>
      <c r="O17" s="222"/>
      <c r="P17" s="222">
        <v>1</v>
      </c>
      <c r="Q17" s="221">
        <f>+N17+O17+P17</f>
        <v>1</v>
      </c>
      <c r="R17" s="222"/>
      <c r="S17" s="222"/>
      <c r="T17" s="222"/>
      <c r="U17" s="221">
        <f>SUM(R17:T17)</f>
        <v>0</v>
      </c>
      <c r="V17" s="223"/>
      <c r="W17" s="223"/>
      <c r="X17" s="223">
        <v>1</v>
      </c>
      <c r="Y17" s="224">
        <f>+V17+W17+X17</f>
        <v>1</v>
      </c>
      <c r="Z17" s="225">
        <f>+Y17+U17+Q17+M17</f>
        <v>2</v>
      </c>
    </row>
    <row r="18" spans="1:26" s="41" customFormat="1" ht="13.5" thickBot="1">
      <c r="A18" s="287" t="s">
        <v>20</v>
      </c>
      <c r="B18" s="288"/>
      <c r="C18" s="288"/>
      <c r="D18" s="288"/>
      <c r="E18" s="288"/>
      <c r="F18" s="288"/>
      <c r="G18" s="288"/>
      <c r="H18" s="288"/>
      <c r="I18" s="289"/>
      <c r="J18" s="288"/>
      <c r="K18" s="288"/>
      <c r="L18" s="288"/>
      <c r="M18" s="290"/>
      <c r="N18" s="288"/>
      <c r="O18" s="288"/>
      <c r="P18" s="288"/>
      <c r="Q18" s="290"/>
      <c r="R18" s="288"/>
      <c r="S18" s="288"/>
      <c r="T18" s="288"/>
      <c r="U18" s="290"/>
      <c r="V18" s="288"/>
      <c r="W18" s="288"/>
      <c r="X18" s="288"/>
      <c r="Y18" s="290"/>
      <c r="Z18" s="291"/>
    </row>
    <row r="19" spans="1:26" ht="60.75" thickBot="1">
      <c r="A19" s="216">
        <v>1</v>
      </c>
      <c r="B19" s="17" t="s">
        <v>84</v>
      </c>
      <c r="C19" s="200" t="s">
        <v>136</v>
      </c>
      <c r="D19" s="17" t="s">
        <v>196</v>
      </c>
      <c r="E19" s="205" t="s">
        <v>143</v>
      </c>
      <c r="F19" s="206">
        <v>2</v>
      </c>
      <c r="G19" s="205">
        <v>2</v>
      </c>
      <c r="H19" s="205">
        <v>2</v>
      </c>
      <c r="I19" s="202">
        <v>1</v>
      </c>
      <c r="J19" s="202"/>
      <c r="K19" s="195"/>
      <c r="L19" s="195"/>
      <c r="M19" s="221"/>
      <c r="N19" s="222"/>
      <c r="O19" s="222"/>
      <c r="P19" s="222">
        <v>1</v>
      </c>
      <c r="Q19" s="221">
        <f>+N19+O19+P19</f>
        <v>1</v>
      </c>
      <c r="R19" s="222"/>
      <c r="S19" s="222"/>
      <c r="T19" s="222"/>
      <c r="U19" s="221">
        <f>SUM(R19:T19)</f>
        <v>0</v>
      </c>
      <c r="V19" s="223"/>
      <c r="W19" s="223"/>
      <c r="X19" s="223">
        <v>1</v>
      </c>
      <c r="Y19" s="224">
        <f>+V19+W19+X19</f>
        <v>1</v>
      </c>
      <c r="Z19" s="225">
        <f>+Y19+U19+Q19+M19</f>
        <v>2</v>
      </c>
    </row>
    <row r="20" spans="1:26" s="41" customFormat="1" ht="13.5" thickBot="1">
      <c r="A20" s="579" t="s">
        <v>21</v>
      </c>
      <c r="B20" s="275"/>
      <c r="C20" s="275"/>
      <c r="D20" s="275"/>
      <c r="E20" s="275"/>
      <c r="F20" s="275"/>
      <c r="G20" s="275"/>
      <c r="H20" s="275"/>
      <c r="I20" s="580"/>
      <c r="J20" s="275"/>
      <c r="K20" s="275"/>
      <c r="L20" s="275"/>
      <c r="M20" s="581"/>
      <c r="N20" s="275"/>
      <c r="O20" s="275"/>
      <c r="P20" s="275"/>
      <c r="Q20" s="581"/>
      <c r="R20" s="275"/>
      <c r="S20" s="275"/>
      <c r="T20" s="275"/>
      <c r="U20" s="581"/>
      <c r="V20" s="275"/>
      <c r="W20" s="275"/>
      <c r="X20" s="275"/>
      <c r="Y20" s="581"/>
      <c r="Z20" s="582"/>
    </row>
    <row r="21" spans="1:26" ht="48">
      <c r="A21" s="588">
        <v>1.1</v>
      </c>
      <c r="B21" s="589" t="s">
        <v>92</v>
      </c>
      <c r="C21" s="590" t="s">
        <v>136</v>
      </c>
      <c r="D21" s="589" t="s">
        <v>93</v>
      </c>
      <c r="E21" s="590" t="s">
        <v>143</v>
      </c>
      <c r="F21" s="591"/>
      <c r="G21" s="590">
        <v>2</v>
      </c>
      <c r="H21" s="590">
        <v>2</v>
      </c>
      <c r="I21" s="592">
        <v>1</v>
      </c>
      <c r="J21" s="592"/>
      <c r="K21" s="593"/>
      <c r="L21" s="593"/>
      <c r="M21" s="594"/>
      <c r="N21" s="593"/>
      <c r="O21" s="593"/>
      <c r="P21" s="593">
        <v>1</v>
      </c>
      <c r="Q21" s="594">
        <f>+N21+O21+P21</f>
        <v>1</v>
      </c>
      <c r="R21" s="593"/>
      <c r="S21" s="593"/>
      <c r="T21" s="593"/>
      <c r="U21" s="594">
        <f>SUM(R21:T21)</f>
        <v>0</v>
      </c>
      <c r="V21" s="593"/>
      <c r="W21" s="593"/>
      <c r="X21" s="593">
        <v>1</v>
      </c>
      <c r="Y21" s="594">
        <f>+V21+W21+X21</f>
        <v>1</v>
      </c>
      <c r="Z21" s="595">
        <f>+Y21+U21+Q21+M21</f>
        <v>2</v>
      </c>
    </row>
    <row r="22" spans="1:26" ht="48.75" thickBot="1">
      <c r="A22" s="596">
        <v>1.2</v>
      </c>
      <c r="B22" s="597" t="s">
        <v>388</v>
      </c>
      <c r="C22" s="598" t="s">
        <v>136</v>
      </c>
      <c r="D22" s="597" t="s">
        <v>389</v>
      </c>
      <c r="E22" s="598" t="s">
        <v>143</v>
      </c>
      <c r="F22" s="599"/>
      <c r="G22" s="598"/>
      <c r="H22" s="598"/>
      <c r="I22" s="600">
        <v>1</v>
      </c>
      <c r="J22" s="600"/>
      <c r="K22" s="601"/>
      <c r="L22" s="601"/>
      <c r="M22" s="602"/>
      <c r="N22" s="601"/>
      <c r="O22" s="601"/>
      <c r="P22" s="601"/>
      <c r="Q22" s="602">
        <f>+N22+O22+P22</f>
        <v>0</v>
      </c>
      <c r="R22" s="601"/>
      <c r="S22" s="601"/>
      <c r="T22" s="601"/>
      <c r="U22" s="602">
        <f>SUM(R22:T22)</f>
        <v>0</v>
      </c>
      <c r="V22" s="601"/>
      <c r="W22" s="601"/>
      <c r="X22" s="601"/>
      <c r="Y22" s="602">
        <f>+V22+W22+X22</f>
        <v>0</v>
      </c>
      <c r="Z22" s="603">
        <f>+Y22+U22+Q22+M22</f>
        <v>0</v>
      </c>
    </row>
    <row r="23" spans="1:26" s="41" customFormat="1" ht="15.75" thickBot="1">
      <c r="A23" s="583" t="s">
        <v>152</v>
      </c>
      <c r="B23" s="584"/>
      <c r="C23" s="585"/>
      <c r="D23" s="585"/>
      <c r="E23" s="585"/>
      <c r="F23" s="585"/>
      <c r="G23" s="585"/>
      <c r="H23" s="585"/>
      <c r="I23" s="585"/>
      <c r="J23" s="586">
        <f>SUM(J21)</f>
        <v>0</v>
      </c>
      <c r="K23" s="586">
        <f aca="true" t="shared" si="0" ref="K23:Z23">SUM(K21)</f>
        <v>0</v>
      </c>
      <c r="L23" s="586">
        <f t="shared" si="0"/>
        <v>0</v>
      </c>
      <c r="M23" s="586">
        <f t="shared" si="0"/>
        <v>0</v>
      </c>
      <c r="N23" s="586">
        <f t="shared" si="0"/>
        <v>0</v>
      </c>
      <c r="O23" s="586">
        <f t="shared" si="0"/>
        <v>0</v>
      </c>
      <c r="P23" s="586">
        <f t="shared" si="0"/>
        <v>1</v>
      </c>
      <c r="Q23" s="586">
        <f t="shared" si="0"/>
        <v>1</v>
      </c>
      <c r="R23" s="586">
        <f t="shared" si="0"/>
        <v>0</v>
      </c>
      <c r="S23" s="586">
        <f t="shared" si="0"/>
        <v>0</v>
      </c>
      <c r="T23" s="586">
        <f t="shared" si="0"/>
        <v>0</v>
      </c>
      <c r="U23" s="586">
        <f t="shared" si="0"/>
        <v>0</v>
      </c>
      <c r="V23" s="586">
        <f t="shared" si="0"/>
        <v>0</v>
      </c>
      <c r="W23" s="586">
        <f t="shared" si="0"/>
        <v>0</v>
      </c>
      <c r="X23" s="586">
        <f t="shared" si="0"/>
        <v>1</v>
      </c>
      <c r="Y23" s="586">
        <f t="shared" si="0"/>
        <v>1</v>
      </c>
      <c r="Z23" s="587">
        <f t="shared" si="0"/>
        <v>2</v>
      </c>
    </row>
    <row r="24" ht="12.75">
      <c r="Z24" s="40"/>
    </row>
    <row r="25" spans="2:26" ht="15">
      <c r="B25" s="10"/>
      <c r="Z25" s="40"/>
    </row>
    <row r="26" ht="12.75">
      <c r="Z26" s="40"/>
    </row>
    <row r="27" ht="12.75">
      <c r="Z27" s="40"/>
    </row>
    <row r="28" ht="12.75">
      <c r="Z28"/>
    </row>
    <row r="29" ht="12.75">
      <c r="Z29"/>
    </row>
    <row r="30" ht="12.75">
      <c r="Z30" s="40"/>
    </row>
    <row r="31" ht="12.75">
      <c r="Z31" s="40"/>
    </row>
    <row r="32" ht="12.75">
      <c r="Z32" s="40"/>
    </row>
    <row r="33" ht="12.75">
      <c r="Z33" s="40"/>
    </row>
  </sheetData>
  <sheetProtection/>
  <mergeCells count="10">
    <mergeCell ref="G11:I11"/>
    <mergeCell ref="B5:I5"/>
    <mergeCell ref="B10:B12"/>
    <mergeCell ref="C10:C12"/>
    <mergeCell ref="D10:D12"/>
    <mergeCell ref="B9:Z9"/>
    <mergeCell ref="E10:Z10"/>
    <mergeCell ref="M11:Z11"/>
    <mergeCell ref="B7:Z7"/>
    <mergeCell ref="B6:Z6"/>
  </mergeCells>
  <printOptions horizontalCentered="1"/>
  <pageMargins left="0.3937007874015748" right="0.3937007874015748" top="0.2755905511811024" bottom="0.5905511811023623" header="0" footer="0"/>
  <pageSetup fitToHeight="4" fitToWidth="1" horizontalDpi="1200" verticalDpi="1200" orientation="landscape" scale="53" r:id="rId2"/>
  <headerFooter alignWithMargins="0">
    <oddFooter>&amp;C&amp;8Fecha: &amp;"Arial,Cursiva"&amp;D&amp;"Arial,Normal"
Hoja: &amp;"Arial,Cursiva"&amp;P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1">
      <pane ySplit="930" topLeftCell="A21" activePane="bottomLeft" state="split"/>
      <selection pane="topLeft" activeCell="B9" sqref="B9:Z12"/>
      <selection pane="bottomLeft" activeCell="A23" sqref="A23:A31"/>
    </sheetView>
  </sheetViews>
  <sheetFormatPr defaultColWidth="11.421875" defaultRowHeight="12.75"/>
  <cols>
    <col min="1" max="1" width="20.8515625" style="0" customWidth="1"/>
    <col min="2" max="2" width="26.421875" style="0" customWidth="1"/>
    <col min="3" max="3" width="11.28125" style="0" customWidth="1"/>
    <col min="4" max="4" width="32.28125" style="0" customWidth="1"/>
    <col min="5" max="5" width="13.00390625" style="0" bestFit="1" customWidth="1"/>
    <col min="6" max="6" width="5.421875" style="0" bestFit="1" customWidth="1"/>
    <col min="7" max="7" width="4.8515625" style="0" customWidth="1"/>
    <col min="8" max="8" width="4.28125" style="0" customWidth="1"/>
    <col min="9" max="12" width="5.421875" style="0" customWidth="1"/>
    <col min="13" max="13" width="7.8515625" style="37" customWidth="1"/>
    <col min="14" max="16" width="7.8515625" style="0" customWidth="1"/>
    <col min="17" max="17" width="7.57421875" style="37" customWidth="1"/>
    <col min="18" max="20" width="7.57421875" style="0" customWidth="1"/>
    <col min="21" max="21" width="7.28125" style="37" customWidth="1"/>
    <col min="22" max="24" width="7.28125" style="0" customWidth="1"/>
    <col min="25" max="25" width="7.421875" style="37" customWidth="1"/>
    <col min="26" max="26" width="7.421875" style="38" customWidth="1"/>
  </cols>
  <sheetData>
    <row r="1" spans="2:12" ht="14.25" customHeight="1">
      <c r="B1" s="412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9.5">
      <c r="B2" s="413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9.5">
      <c r="B3" s="413" t="s">
        <v>44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">
      <c r="B4" s="414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4.5" customHeight="1" thickBot="1">
      <c r="B5" s="497"/>
      <c r="C5" s="497"/>
      <c r="D5" s="497"/>
      <c r="E5" s="497"/>
      <c r="F5" s="497"/>
      <c r="G5" s="497"/>
      <c r="H5" s="497"/>
      <c r="I5" s="497"/>
      <c r="J5" s="1"/>
      <c r="K5" s="1"/>
      <c r="L5" s="1"/>
    </row>
    <row r="6" spans="1:26" ht="12.75">
      <c r="A6" s="34" t="s">
        <v>31</v>
      </c>
      <c r="B6" s="502" t="s">
        <v>29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4"/>
    </row>
    <row r="7" spans="1:26" ht="17.25" customHeight="1" thickBot="1">
      <c r="A7" s="131" t="s">
        <v>51</v>
      </c>
      <c r="B7" s="513" t="s">
        <v>52</v>
      </c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5"/>
    </row>
    <row r="8" spans="2:12" ht="7.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26" ht="12.75">
      <c r="A9" s="5" t="s">
        <v>10</v>
      </c>
      <c r="B9" s="509" t="s">
        <v>0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10"/>
    </row>
    <row r="10" spans="1:26" ht="12.75">
      <c r="A10" s="12" t="s">
        <v>11</v>
      </c>
      <c r="B10" s="500" t="s">
        <v>4</v>
      </c>
      <c r="C10" s="500" t="s">
        <v>6</v>
      </c>
      <c r="D10" s="500" t="s">
        <v>5</v>
      </c>
      <c r="E10" s="511" t="s">
        <v>22</v>
      </c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2"/>
    </row>
    <row r="11" spans="1:26" ht="12.75">
      <c r="A11" s="12"/>
      <c r="B11" s="500"/>
      <c r="C11" s="500"/>
      <c r="D11" s="500"/>
      <c r="E11" s="9" t="s">
        <v>27</v>
      </c>
      <c r="F11" s="9" t="s">
        <v>25</v>
      </c>
      <c r="G11" s="511" t="s">
        <v>24</v>
      </c>
      <c r="H11" s="511"/>
      <c r="I11" s="511"/>
      <c r="J11" s="11"/>
      <c r="K11" s="11"/>
      <c r="L11" s="11"/>
      <c r="M11" s="511" t="s">
        <v>23</v>
      </c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2"/>
    </row>
    <row r="12" spans="1:26" ht="13.5" thickBot="1">
      <c r="A12" s="13" t="s">
        <v>12</v>
      </c>
      <c r="B12" s="501"/>
      <c r="C12" s="501"/>
      <c r="D12" s="501"/>
      <c r="E12" s="6" t="s">
        <v>28</v>
      </c>
      <c r="F12" s="6" t="s">
        <v>26</v>
      </c>
      <c r="G12" s="6" t="s">
        <v>7</v>
      </c>
      <c r="H12" s="6" t="s">
        <v>8</v>
      </c>
      <c r="I12" s="14" t="s">
        <v>9</v>
      </c>
      <c r="J12" s="14" t="s">
        <v>32</v>
      </c>
      <c r="K12" s="14" t="s">
        <v>33</v>
      </c>
      <c r="L12" s="14" t="s">
        <v>34</v>
      </c>
      <c r="M12" s="6" t="s">
        <v>17</v>
      </c>
      <c r="N12" s="6" t="s">
        <v>35</v>
      </c>
      <c r="O12" s="6" t="s">
        <v>36</v>
      </c>
      <c r="P12" s="6" t="s">
        <v>37</v>
      </c>
      <c r="Q12" s="6" t="s">
        <v>1</v>
      </c>
      <c r="R12" s="6" t="s">
        <v>38</v>
      </c>
      <c r="S12" s="6" t="s">
        <v>39</v>
      </c>
      <c r="T12" s="6" t="s">
        <v>40</v>
      </c>
      <c r="U12" s="14" t="s">
        <v>2</v>
      </c>
      <c r="V12" s="14" t="s">
        <v>41</v>
      </c>
      <c r="W12" s="14" t="s">
        <v>42</v>
      </c>
      <c r="X12" s="14" t="s">
        <v>43</v>
      </c>
      <c r="Y12" s="6" t="s">
        <v>3</v>
      </c>
      <c r="Z12" s="39" t="s">
        <v>133</v>
      </c>
    </row>
    <row r="13" ht="15" customHeight="1" thickBot="1"/>
    <row r="14" spans="1:26" s="41" customFormat="1" ht="13.5" thickBot="1">
      <c r="A14" s="287" t="s">
        <v>13</v>
      </c>
      <c r="B14" s="288"/>
      <c r="C14" s="288"/>
      <c r="D14" s="288"/>
      <c r="E14" s="288"/>
      <c r="F14" s="288"/>
      <c r="G14" s="288"/>
      <c r="H14" s="288"/>
      <c r="I14" s="289"/>
      <c r="J14" s="288"/>
      <c r="K14" s="288"/>
      <c r="L14" s="288"/>
      <c r="M14" s="290"/>
      <c r="N14" s="288"/>
      <c r="O14" s="288"/>
      <c r="P14" s="288"/>
      <c r="Q14" s="290"/>
      <c r="R14" s="288"/>
      <c r="S14" s="288"/>
      <c r="T14" s="288"/>
      <c r="U14" s="290"/>
      <c r="V14" s="288"/>
      <c r="W14" s="288"/>
      <c r="X14" s="288"/>
      <c r="Y14" s="290"/>
      <c r="Z14" s="291"/>
    </row>
    <row r="15" spans="1:26" s="4" customFormat="1" ht="36.75" thickBot="1">
      <c r="A15" s="228"/>
      <c r="B15" s="29" t="s">
        <v>94</v>
      </c>
      <c r="C15" s="205" t="s">
        <v>144</v>
      </c>
      <c r="D15" s="29" t="s">
        <v>197</v>
      </c>
      <c r="E15" s="205" t="s">
        <v>142</v>
      </c>
      <c r="F15" s="206">
        <v>1</v>
      </c>
      <c r="G15" s="205">
        <v>1</v>
      </c>
      <c r="H15" s="205">
        <v>1</v>
      </c>
      <c r="I15" s="202">
        <v>1</v>
      </c>
      <c r="J15" s="193"/>
      <c r="K15" s="193">
        <v>1</v>
      </c>
      <c r="L15" s="193"/>
      <c r="M15" s="204">
        <f>+J15+K15+L15</f>
        <v>1</v>
      </c>
      <c r="N15" s="229"/>
      <c r="O15" s="229"/>
      <c r="P15" s="229"/>
      <c r="Q15" s="196">
        <f>+N15+O15+P15</f>
        <v>0</v>
      </c>
      <c r="R15" s="193"/>
      <c r="S15" s="193"/>
      <c r="T15" s="193"/>
      <c r="U15" s="196">
        <f>SUM(R15:T15)</f>
        <v>0</v>
      </c>
      <c r="V15" s="230"/>
      <c r="W15" s="230"/>
      <c r="X15" s="230"/>
      <c r="Y15" s="197">
        <f>+V15+W15+X15</f>
        <v>0</v>
      </c>
      <c r="Z15" s="207">
        <f>+Y15+U15+Q15+M15</f>
        <v>1</v>
      </c>
    </row>
    <row r="16" spans="1:26" s="41" customFormat="1" ht="13.5" thickBot="1">
      <c r="A16" s="287" t="s">
        <v>19</v>
      </c>
      <c r="B16" s="288"/>
      <c r="C16" s="288"/>
      <c r="D16" s="288"/>
      <c r="E16" s="288"/>
      <c r="F16" s="288"/>
      <c r="G16" s="288"/>
      <c r="H16" s="288"/>
      <c r="I16" s="289"/>
      <c r="J16" s="288"/>
      <c r="K16" s="288"/>
      <c r="L16" s="288"/>
      <c r="M16" s="290"/>
      <c r="N16" s="288"/>
      <c r="O16" s="288"/>
      <c r="P16" s="288"/>
      <c r="Q16" s="290"/>
      <c r="R16" s="288"/>
      <c r="S16" s="288"/>
      <c r="T16" s="288"/>
      <c r="U16" s="290"/>
      <c r="V16" s="288"/>
      <c r="W16" s="288"/>
      <c r="X16" s="288"/>
      <c r="Y16" s="290"/>
      <c r="Z16" s="291"/>
    </row>
    <row r="17" spans="1:26" ht="60.75" thickBot="1">
      <c r="A17" s="228"/>
      <c r="B17" s="29" t="s">
        <v>160</v>
      </c>
      <c r="C17" s="205" t="s">
        <v>144</v>
      </c>
      <c r="D17" s="30" t="s">
        <v>205</v>
      </c>
      <c r="E17" s="205" t="s">
        <v>132</v>
      </c>
      <c r="F17" s="206">
        <v>18</v>
      </c>
      <c r="G17" s="205">
        <v>166</v>
      </c>
      <c r="H17" s="205">
        <v>166</v>
      </c>
      <c r="I17" s="202">
        <v>1</v>
      </c>
      <c r="J17" s="193"/>
      <c r="K17" s="193">
        <v>1</v>
      </c>
      <c r="L17" s="193"/>
      <c r="M17" s="196">
        <f>+J17+K17+L17</f>
        <v>1</v>
      </c>
      <c r="N17" s="193"/>
      <c r="O17" s="193"/>
      <c r="P17" s="193"/>
      <c r="Q17" s="196">
        <f>+N17+O17+P17</f>
        <v>0</v>
      </c>
      <c r="R17" s="193"/>
      <c r="S17" s="193"/>
      <c r="T17" s="193"/>
      <c r="U17" s="196">
        <f>SUM(R17:T17)</f>
        <v>0</v>
      </c>
      <c r="V17" s="230"/>
      <c r="W17" s="230"/>
      <c r="X17" s="230"/>
      <c r="Y17" s="197">
        <f>+V17+W17+X17</f>
        <v>0</v>
      </c>
      <c r="Z17" s="207">
        <f>+Y17+U17+Q17+M17</f>
        <v>1</v>
      </c>
    </row>
    <row r="18" spans="1:26" s="41" customFormat="1" ht="13.5" thickBot="1">
      <c r="A18" s="287" t="s">
        <v>20</v>
      </c>
      <c r="B18" s="288"/>
      <c r="C18" s="288"/>
      <c r="D18" s="288"/>
      <c r="E18" s="288"/>
      <c r="F18" s="288"/>
      <c r="G18" s="288"/>
      <c r="H18" s="288"/>
      <c r="I18" s="289"/>
      <c r="J18" s="288"/>
      <c r="K18" s="288"/>
      <c r="L18" s="288"/>
      <c r="M18" s="290"/>
      <c r="N18" s="288"/>
      <c r="O18" s="288"/>
      <c r="P18" s="288"/>
      <c r="Q18" s="290"/>
      <c r="R18" s="288"/>
      <c r="S18" s="288"/>
      <c r="T18" s="288"/>
      <c r="U18" s="290"/>
      <c r="V18" s="288"/>
      <c r="W18" s="288"/>
      <c r="X18" s="288"/>
      <c r="Y18" s="290"/>
      <c r="Z18" s="291"/>
    </row>
    <row r="19" spans="1:26" ht="36">
      <c r="A19" s="231">
        <v>1</v>
      </c>
      <c r="B19" s="19" t="s">
        <v>95</v>
      </c>
      <c r="C19" s="205" t="s">
        <v>144</v>
      </c>
      <c r="D19" s="19" t="s">
        <v>290</v>
      </c>
      <c r="E19" s="205" t="s">
        <v>137</v>
      </c>
      <c r="F19" s="206"/>
      <c r="G19" s="205">
        <v>1</v>
      </c>
      <c r="H19" s="205">
        <v>1</v>
      </c>
      <c r="I19" s="202">
        <v>1</v>
      </c>
      <c r="J19" s="193"/>
      <c r="K19" s="193"/>
      <c r="L19" s="193">
        <f>+I19+J19+K19</f>
        <v>1</v>
      </c>
      <c r="M19" s="196">
        <f>+J19+K19+L19</f>
        <v>1</v>
      </c>
      <c r="N19" s="193"/>
      <c r="O19" s="193"/>
      <c r="P19" s="193"/>
      <c r="Q19" s="196">
        <f>+N19+O19+P19</f>
        <v>0</v>
      </c>
      <c r="R19" s="193"/>
      <c r="S19" s="193"/>
      <c r="T19" s="193"/>
      <c r="U19" s="196">
        <f>SUM(R19:T19)</f>
        <v>0</v>
      </c>
      <c r="V19" s="230"/>
      <c r="W19" s="230"/>
      <c r="X19" s="230"/>
      <c r="Y19" s="197">
        <f>+V19+W19+X19</f>
        <v>0</v>
      </c>
      <c r="Z19" s="207">
        <f aca="true" t="shared" si="0" ref="Z19:Z31">+Y19+U19+Q19+M19</f>
        <v>1</v>
      </c>
    </row>
    <row r="20" spans="1:26" ht="48">
      <c r="A20" s="231">
        <v>2</v>
      </c>
      <c r="B20" s="19" t="s">
        <v>96</v>
      </c>
      <c r="C20" s="205" t="s">
        <v>136</v>
      </c>
      <c r="D20" s="19" t="s">
        <v>291</v>
      </c>
      <c r="E20" s="205" t="s">
        <v>137</v>
      </c>
      <c r="F20" s="206">
        <v>0</v>
      </c>
      <c r="G20" s="205">
        <v>1</v>
      </c>
      <c r="H20" s="205">
        <v>1</v>
      </c>
      <c r="I20" s="202">
        <v>1</v>
      </c>
      <c r="J20" s="193"/>
      <c r="K20" s="193"/>
      <c r="L20" s="193">
        <v>1</v>
      </c>
      <c r="M20" s="196">
        <f>+J20+K20+L20</f>
        <v>1</v>
      </c>
      <c r="N20" s="193"/>
      <c r="O20" s="193"/>
      <c r="P20" s="193"/>
      <c r="Q20" s="196">
        <f>+N20+O20+P20</f>
        <v>0</v>
      </c>
      <c r="R20" s="193"/>
      <c r="S20" s="193"/>
      <c r="T20" s="193"/>
      <c r="U20" s="196">
        <f>SUM(R20:T20)</f>
        <v>0</v>
      </c>
      <c r="V20" s="230"/>
      <c r="W20" s="230"/>
      <c r="X20" s="230"/>
      <c r="Y20" s="197">
        <f>+V20+W20+X20</f>
        <v>0</v>
      </c>
      <c r="Z20" s="207">
        <f t="shared" si="0"/>
        <v>1</v>
      </c>
    </row>
    <row r="21" spans="1:26" ht="84.75" thickBot="1">
      <c r="A21" s="231">
        <v>3</v>
      </c>
      <c r="B21" s="19" t="s">
        <v>97</v>
      </c>
      <c r="C21" s="205" t="s">
        <v>136</v>
      </c>
      <c r="D21" s="19" t="s">
        <v>198</v>
      </c>
      <c r="E21" s="205" t="s">
        <v>140</v>
      </c>
      <c r="F21" s="206">
        <v>45</v>
      </c>
      <c r="G21" s="205">
        <v>45</v>
      </c>
      <c r="H21" s="205">
        <v>45</v>
      </c>
      <c r="I21" s="202">
        <v>1</v>
      </c>
      <c r="J21" s="193"/>
      <c r="K21" s="193"/>
      <c r="L21" s="193"/>
      <c r="M21" s="196">
        <f>+J21+K21+L21</f>
        <v>0</v>
      </c>
      <c r="N21" s="193"/>
      <c r="O21" s="193"/>
      <c r="P21" s="193"/>
      <c r="Q21" s="196">
        <f>+N21+O21+P21</f>
        <v>0</v>
      </c>
      <c r="R21" s="193"/>
      <c r="S21" s="193"/>
      <c r="T21" s="193"/>
      <c r="U21" s="196">
        <f>SUM(R21:T21)</f>
        <v>0</v>
      </c>
      <c r="V21" s="230"/>
      <c r="W21" s="230"/>
      <c r="X21" s="230"/>
      <c r="Y21" s="197">
        <f>+V21+W21+X21</f>
        <v>0</v>
      </c>
      <c r="Z21" s="207">
        <f t="shared" si="0"/>
        <v>0</v>
      </c>
    </row>
    <row r="22" spans="1:26" s="41" customFormat="1" ht="13.5" thickBot="1">
      <c r="A22" s="287" t="s">
        <v>21</v>
      </c>
      <c r="B22" s="288"/>
      <c r="C22" s="288"/>
      <c r="D22" s="288"/>
      <c r="E22" s="288"/>
      <c r="F22" s="288"/>
      <c r="G22" s="288"/>
      <c r="H22" s="288"/>
      <c r="I22" s="289"/>
      <c r="J22" s="288"/>
      <c r="K22" s="288"/>
      <c r="L22" s="288"/>
      <c r="M22" s="290"/>
      <c r="N22" s="288"/>
      <c r="O22" s="288"/>
      <c r="P22" s="288"/>
      <c r="Q22" s="290"/>
      <c r="R22" s="288"/>
      <c r="S22" s="288"/>
      <c r="T22" s="288"/>
      <c r="U22" s="290"/>
      <c r="V22" s="288"/>
      <c r="W22" s="288"/>
      <c r="X22" s="288"/>
      <c r="Y22" s="290"/>
      <c r="Z22" s="291"/>
    </row>
    <row r="23" spans="1:26" ht="36">
      <c r="A23" s="441">
        <v>1.1</v>
      </c>
      <c r="B23" s="19" t="s">
        <v>98</v>
      </c>
      <c r="C23" s="205" t="s">
        <v>136</v>
      </c>
      <c r="D23" s="19" t="s">
        <v>199</v>
      </c>
      <c r="E23" s="205" t="s">
        <v>132</v>
      </c>
      <c r="F23" s="206"/>
      <c r="G23" s="205">
        <v>13</v>
      </c>
      <c r="H23" s="205">
        <v>13</v>
      </c>
      <c r="I23" s="202">
        <v>1</v>
      </c>
      <c r="J23" s="193">
        <v>1</v>
      </c>
      <c r="K23" s="193">
        <v>2</v>
      </c>
      <c r="L23" s="193">
        <v>1</v>
      </c>
      <c r="M23" s="196">
        <f>+J23+K23+L23</f>
        <v>4</v>
      </c>
      <c r="N23" s="195"/>
      <c r="O23" s="195"/>
      <c r="P23" s="195"/>
      <c r="Q23" s="196">
        <f>+N23+O23+P23</f>
        <v>0</v>
      </c>
      <c r="R23" s="193"/>
      <c r="S23" s="193"/>
      <c r="T23" s="193"/>
      <c r="U23" s="196">
        <f>SUM(R23:T23)</f>
        <v>0</v>
      </c>
      <c r="V23" s="193"/>
      <c r="W23" s="193"/>
      <c r="X23" s="193"/>
      <c r="Y23" s="197">
        <f>+V23+W23+X23</f>
        <v>0</v>
      </c>
      <c r="Z23" s="207">
        <f t="shared" si="0"/>
        <v>4</v>
      </c>
    </row>
    <row r="24" spans="1:26" ht="48">
      <c r="A24" s="441">
        <v>2.1</v>
      </c>
      <c r="B24" s="19" t="s">
        <v>99</v>
      </c>
      <c r="C24" s="205" t="s">
        <v>136</v>
      </c>
      <c r="D24" s="19" t="s">
        <v>99</v>
      </c>
      <c r="E24" s="205" t="s">
        <v>132</v>
      </c>
      <c r="F24" s="206"/>
      <c r="G24" s="205">
        <v>2</v>
      </c>
      <c r="H24" s="205">
        <v>2</v>
      </c>
      <c r="I24" s="202">
        <v>1</v>
      </c>
      <c r="J24" s="193"/>
      <c r="K24" s="193"/>
      <c r="L24" s="193">
        <v>1</v>
      </c>
      <c r="M24" s="196">
        <f>+J24+K24+L24</f>
        <v>1</v>
      </c>
      <c r="N24" s="195">
        <v>1</v>
      </c>
      <c r="O24" s="195"/>
      <c r="P24" s="195"/>
      <c r="Q24" s="196">
        <f>+N24+O24+P24</f>
        <v>1</v>
      </c>
      <c r="R24" s="193"/>
      <c r="S24" s="193"/>
      <c r="T24" s="193"/>
      <c r="U24" s="196">
        <f>SUM(R24:T24)</f>
        <v>0</v>
      </c>
      <c r="V24" s="193"/>
      <c r="W24" s="193"/>
      <c r="X24" s="193"/>
      <c r="Y24" s="197">
        <f>+V24+W24+X24</f>
        <v>0</v>
      </c>
      <c r="Z24" s="207">
        <f t="shared" si="0"/>
        <v>2</v>
      </c>
    </row>
    <row r="25" spans="1:26" ht="48">
      <c r="A25" s="441">
        <v>2.2</v>
      </c>
      <c r="B25" s="19" t="s">
        <v>100</v>
      </c>
      <c r="C25" s="205" t="s">
        <v>136</v>
      </c>
      <c r="D25" s="19" t="s">
        <v>100</v>
      </c>
      <c r="E25" s="205" t="s">
        <v>132</v>
      </c>
      <c r="F25" s="206"/>
      <c r="G25" s="205">
        <v>4</v>
      </c>
      <c r="H25" s="205">
        <v>4</v>
      </c>
      <c r="I25" s="202">
        <v>1</v>
      </c>
      <c r="J25" s="193"/>
      <c r="K25" s="193"/>
      <c r="L25" s="193">
        <v>1</v>
      </c>
      <c r="M25" s="196">
        <f aca="true" t="shared" si="1" ref="M25:M31">+J25+K25+L25</f>
        <v>1</v>
      </c>
      <c r="N25" s="195">
        <v>1</v>
      </c>
      <c r="O25" s="195">
        <v>1</v>
      </c>
      <c r="P25" s="195">
        <v>1</v>
      </c>
      <c r="Q25" s="196">
        <f aca="true" t="shared" si="2" ref="Q25:Q31">+N25+O25+P25</f>
        <v>3</v>
      </c>
      <c r="R25" s="193"/>
      <c r="S25" s="193"/>
      <c r="T25" s="193"/>
      <c r="U25" s="196">
        <f aca="true" t="shared" si="3" ref="U25:U31">SUM(R25:T25)</f>
        <v>0</v>
      </c>
      <c r="V25" s="193"/>
      <c r="W25" s="193"/>
      <c r="X25" s="193"/>
      <c r="Y25" s="197">
        <f aca="true" t="shared" si="4" ref="Y25:Y31">+V25+W25+X25</f>
        <v>0</v>
      </c>
      <c r="Z25" s="207">
        <f t="shared" si="0"/>
        <v>4</v>
      </c>
    </row>
    <row r="26" spans="1:26" ht="36">
      <c r="A26" s="441">
        <v>3.1</v>
      </c>
      <c r="B26" s="434" t="s">
        <v>101</v>
      </c>
      <c r="C26" s="205" t="s">
        <v>136</v>
      </c>
      <c r="D26" s="19" t="s">
        <v>292</v>
      </c>
      <c r="E26" s="205" t="s">
        <v>140</v>
      </c>
      <c r="F26" s="206"/>
      <c r="G26" s="205">
        <v>45</v>
      </c>
      <c r="H26" s="205">
        <v>45</v>
      </c>
      <c r="I26" s="202">
        <v>1</v>
      </c>
      <c r="J26" s="193">
        <v>1</v>
      </c>
      <c r="K26" s="193">
        <v>1</v>
      </c>
      <c r="L26" s="193">
        <v>1</v>
      </c>
      <c r="M26" s="196">
        <f t="shared" si="1"/>
        <v>3</v>
      </c>
      <c r="N26" s="195">
        <v>1</v>
      </c>
      <c r="O26" s="195">
        <v>1</v>
      </c>
      <c r="P26" s="195">
        <v>1</v>
      </c>
      <c r="Q26" s="196">
        <f t="shared" si="2"/>
        <v>3</v>
      </c>
      <c r="R26" s="193">
        <v>1</v>
      </c>
      <c r="S26" s="193">
        <v>1</v>
      </c>
      <c r="T26" s="193">
        <v>1</v>
      </c>
      <c r="U26" s="196">
        <f t="shared" si="3"/>
        <v>3</v>
      </c>
      <c r="V26" s="193">
        <v>1</v>
      </c>
      <c r="W26" s="193">
        <v>1</v>
      </c>
      <c r="X26" s="193">
        <v>1</v>
      </c>
      <c r="Y26" s="197">
        <f t="shared" si="4"/>
        <v>3</v>
      </c>
      <c r="Z26" s="207">
        <f t="shared" si="0"/>
        <v>12</v>
      </c>
    </row>
    <row r="27" spans="1:26" ht="36">
      <c r="A27" s="441">
        <v>3.2</v>
      </c>
      <c r="B27" s="434" t="s">
        <v>102</v>
      </c>
      <c r="C27" s="205" t="s">
        <v>136</v>
      </c>
      <c r="D27" s="19" t="s">
        <v>293</v>
      </c>
      <c r="E27" s="205" t="s">
        <v>140</v>
      </c>
      <c r="F27" s="206"/>
      <c r="G27" s="205">
        <v>24</v>
      </c>
      <c r="H27" s="205">
        <v>24</v>
      </c>
      <c r="I27" s="202">
        <v>1</v>
      </c>
      <c r="J27" s="193">
        <v>1</v>
      </c>
      <c r="K27" s="193">
        <v>1</v>
      </c>
      <c r="L27" s="193">
        <v>1</v>
      </c>
      <c r="M27" s="196">
        <f t="shared" si="1"/>
        <v>3</v>
      </c>
      <c r="N27" s="195">
        <v>1</v>
      </c>
      <c r="O27" s="195">
        <v>1</v>
      </c>
      <c r="P27" s="195">
        <v>1</v>
      </c>
      <c r="Q27" s="196">
        <f t="shared" si="2"/>
        <v>3</v>
      </c>
      <c r="R27" s="193">
        <v>1</v>
      </c>
      <c r="S27" s="193">
        <v>1</v>
      </c>
      <c r="T27" s="193">
        <v>1</v>
      </c>
      <c r="U27" s="196">
        <f t="shared" si="3"/>
        <v>3</v>
      </c>
      <c r="V27" s="193">
        <v>1</v>
      </c>
      <c r="W27" s="193">
        <v>1</v>
      </c>
      <c r="X27" s="193">
        <v>1</v>
      </c>
      <c r="Y27" s="197">
        <f t="shared" si="4"/>
        <v>3</v>
      </c>
      <c r="Z27" s="207">
        <f t="shared" si="0"/>
        <v>12</v>
      </c>
    </row>
    <row r="28" spans="1:26" ht="60">
      <c r="A28" s="441">
        <v>3.3</v>
      </c>
      <c r="B28" s="30" t="s">
        <v>158</v>
      </c>
      <c r="C28" s="205" t="s">
        <v>136</v>
      </c>
      <c r="D28" s="19" t="s">
        <v>294</v>
      </c>
      <c r="E28" s="205" t="s">
        <v>140</v>
      </c>
      <c r="F28" s="206"/>
      <c r="G28" s="205">
        <v>11</v>
      </c>
      <c r="H28" s="205">
        <v>11</v>
      </c>
      <c r="I28" s="202">
        <v>1</v>
      </c>
      <c r="J28" s="193"/>
      <c r="K28" s="193">
        <v>1</v>
      </c>
      <c r="L28" s="193">
        <v>1</v>
      </c>
      <c r="M28" s="196">
        <f t="shared" si="1"/>
        <v>2</v>
      </c>
      <c r="N28" s="195">
        <v>1</v>
      </c>
      <c r="O28" s="195">
        <v>1</v>
      </c>
      <c r="P28" s="195">
        <v>1</v>
      </c>
      <c r="Q28" s="196">
        <f t="shared" si="2"/>
        <v>3</v>
      </c>
      <c r="R28" s="193">
        <v>1</v>
      </c>
      <c r="S28" s="193">
        <v>1</v>
      </c>
      <c r="T28" s="193">
        <v>1</v>
      </c>
      <c r="U28" s="196">
        <f t="shared" si="3"/>
        <v>3</v>
      </c>
      <c r="V28" s="193">
        <v>1</v>
      </c>
      <c r="W28" s="193">
        <v>1</v>
      </c>
      <c r="X28" s="193">
        <v>1</v>
      </c>
      <c r="Y28" s="197">
        <f t="shared" si="4"/>
        <v>3</v>
      </c>
      <c r="Z28" s="207">
        <f t="shared" si="0"/>
        <v>11</v>
      </c>
    </row>
    <row r="29" spans="1:26" ht="24">
      <c r="A29" s="441">
        <v>3.4</v>
      </c>
      <c r="B29" s="30" t="s">
        <v>159</v>
      </c>
      <c r="C29" s="205" t="s">
        <v>136</v>
      </c>
      <c r="D29" s="19" t="s">
        <v>295</v>
      </c>
      <c r="E29" s="205" t="s">
        <v>140</v>
      </c>
      <c r="F29" s="206"/>
      <c r="G29" s="205">
        <v>28</v>
      </c>
      <c r="H29" s="205">
        <v>28</v>
      </c>
      <c r="I29" s="202">
        <v>1</v>
      </c>
      <c r="J29" s="193"/>
      <c r="K29" s="193">
        <v>1</v>
      </c>
      <c r="L29" s="193"/>
      <c r="M29" s="196">
        <f t="shared" si="1"/>
        <v>1</v>
      </c>
      <c r="N29" s="195"/>
      <c r="O29" s="195">
        <v>1</v>
      </c>
      <c r="P29" s="195">
        <v>1</v>
      </c>
      <c r="Q29" s="196">
        <f t="shared" si="2"/>
        <v>2</v>
      </c>
      <c r="R29" s="193"/>
      <c r="S29" s="193">
        <v>1</v>
      </c>
      <c r="T29" s="193"/>
      <c r="U29" s="196">
        <f t="shared" si="3"/>
        <v>1</v>
      </c>
      <c r="V29" s="193"/>
      <c r="W29" s="193">
        <v>1</v>
      </c>
      <c r="X29" s="193"/>
      <c r="Y29" s="197">
        <f t="shared" si="4"/>
        <v>1</v>
      </c>
      <c r="Z29" s="207">
        <f t="shared" si="0"/>
        <v>5</v>
      </c>
    </row>
    <row r="30" spans="1:26" ht="24">
      <c r="A30" s="441">
        <v>3.5</v>
      </c>
      <c r="B30" s="30" t="s">
        <v>103</v>
      </c>
      <c r="C30" s="205" t="s">
        <v>136</v>
      </c>
      <c r="D30" s="19" t="s">
        <v>296</v>
      </c>
      <c r="E30" s="205" t="s">
        <v>140</v>
      </c>
      <c r="F30" s="206"/>
      <c r="G30" s="205">
        <v>45</v>
      </c>
      <c r="H30" s="205">
        <v>45</v>
      </c>
      <c r="I30" s="202">
        <v>1</v>
      </c>
      <c r="J30" s="193"/>
      <c r="K30" s="193"/>
      <c r="L30" s="193"/>
      <c r="M30" s="196">
        <f t="shared" si="1"/>
        <v>0</v>
      </c>
      <c r="N30" s="195"/>
      <c r="O30" s="195"/>
      <c r="P30" s="195"/>
      <c r="Q30" s="196">
        <f t="shared" si="2"/>
        <v>0</v>
      </c>
      <c r="R30" s="193"/>
      <c r="S30" s="193"/>
      <c r="T30" s="193"/>
      <c r="U30" s="196">
        <f t="shared" si="3"/>
        <v>0</v>
      </c>
      <c r="V30" s="193"/>
      <c r="W30" s="193"/>
      <c r="X30" s="193">
        <v>1</v>
      </c>
      <c r="Y30" s="197">
        <f t="shared" si="4"/>
        <v>1</v>
      </c>
      <c r="Z30" s="207">
        <f t="shared" si="0"/>
        <v>1</v>
      </c>
    </row>
    <row r="31" spans="1:26" ht="36.75" thickBot="1">
      <c r="A31" s="442">
        <v>3.6</v>
      </c>
      <c r="B31" s="227" t="s">
        <v>104</v>
      </c>
      <c r="C31" s="190" t="s">
        <v>136</v>
      </c>
      <c r="D31" s="227" t="s">
        <v>104</v>
      </c>
      <c r="E31" s="190" t="s">
        <v>140</v>
      </c>
      <c r="F31" s="211"/>
      <c r="G31" s="190">
        <v>4</v>
      </c>
      <c r="H31" s="190">
        <v>4</v>
      </c>
      <c r="I31" s="192">
        <v>1</v>
      </c>
      <c r="J31" s="209"/>
      <c r="K31" s="209"/>
      <c r="L31" s="209">
        <v>1</v>
      </c>
      <c r="M31" s="210">
        <f t="shared" si="1"/>
        <v>1</v>
      </c>
      <c r="N31" s="213"/>
      <c r="O31" s="213"/>
      <c r="P31" s="213">
        <v>1</v>
      </c>
      <c r="Q31" s="210">
        <f t="shared" si="2"/>
        <v>1</v>
      </c>
      <c r="R31" s="209"/>
      <c r="S31" s="209"/>
      <c r="T31" s="209">
        <v>1</v>
      </c>
      <c r="U31" s="210">
        <f t="shared" si="3"/>
        <v>1</v>
      </c>
      <c r="V31" s="209"/>
      <c r="W31" s="209"/>
      <c r="X31" s="209">
        <v>1</v>
      </c>
      <c r="Y31" s="198">
        <f t="shared" si="4"/>
        <v>1</v>
      </c>
      <c r="Z31" s="120">
        <f t="shared" si="0"/>
        <v>4</v>
      </c>
    </row>
    <row r="32" spans="1:26" s="41" customFormat="1" ht="15.75" thickBot="1">
      <c r="A32" s="132" t="s">
        <v>152</v>
      </c>
      <c r="B32" s="117"/>
      <c r="C32" s="118"/>
      <c r="D32" s="118"/>
      <c r="E32" s="118"/>
      <c r="F32" s="118"/>
      <c r="G32" s="118"/>
      <c r="H32" s="118"/>
      <c r="I32" s="118"/>
      <c r="J32" s="119">
        <f>SUM(J23:J31)</f>
        <v>3</v>
      </c>
      <c r="K32" s="119">
        <f aca="true" t="shared" si="5" ref="K32:Z32">SUM(K23:K31)</f>
        <v>6</v>
      </c>
      <c r="L32" s="119">
        <f t="shared" si="5"/>
        <v>7</v>
      </c>
      <c r="M32" s="119">
        <f t="shared" si="5"/>
        <v>16</v>
      </c>
      <c r="N32" s="119">
        <f t="shared" si="5"/>
        <v>5</v>
      </c>
      <c r="O32" s="119">
        <f t="shared" si="5"/>
        <v>5</v>
      </c>
      <c r="P32" s="119">
        <f t="shared" si="5"/>
        <v>6</v>
      </c>
      <c r="Q32" s="119">
        <f t="shared" si="5"/>
        <v>16</v>
      </c>
      <c r="R32" s="119">
        <f t="shared" si="5"/>
        <v>3</v>
      </c>
      <c r="S32" s="119">
        <f t="shared" si="5"/>
        <v>4</v>
      </c>
      <c r="T32" s="119">
        <f t="shared" si="5"/>
        <v>4</v>
      </c>
      <c r="U32" s="119">
        <f t="shared" si="5"/>
        <v>11</v>
      </c>
      <c r="V32" s="119">
        <f t="shared" si="5"/>
        <v>3</v>
      </c>
      <c r="W32" s="119">
        <f t="shared" si="5"/>
        <v>4</v>
      </c>
      <c r="X32" s="119">
        <f t="shared" si="5"/>
        <v>5</v>
      </c>
      <c r="Y32" s="119">
        <f t="shared" si="5"/>
        <v>12</v>
      </c>
      <c r="Z32" s="226">
        <f t="shared" si="5"/>
        <v>55</v>
      </c>
    </row>
    <row r="33" ht="12.75">
      <c r="Z33"/>
    </row>
    <row r="34" spans="2:26" ht="15">
      <c r="B34" s="10"/>
      <c r="Z34"/>
    </row>
    <row r="35" ht="12.75">
      <c r="Z35"/>
    </row>
    <row r="36" ht="12.75">
      <c r="Z36"/>
    </row>
  </sheetData>
  <sheetProtection/>
  <mergeCells count="10">
    <mergeCell ref="B5:I5"/>
    <mergeCell ref="B10:B12"/>
    <mergeCell ref="C10:C12"/>
    <mergeCell ref="G11:I11"/>
    <mergeCell ref="B6:Z6"/>
    <mergeCell ref="B7:Z7"/>
    <mergeCell ref="B9:Z9"/>
    <mergeCell ref="E10:Z10"/>
    <mergeCell ref="M11:Z11"/>
    <mergeCell ref="D10:D12"/>
  </mergeCells>
  <printOptions horizontalCentered="1"/>
  <pageMargins left="0.3937007874015748" right="0.3937007874015748" top="0.32" bottom="0.5905511811023623" header="0" footer="0"/>
  <pageSetup fitToHeight="3" fitToWidth="1" horizontalDpi="1200" verticalDpi="1200" orientation="landscape" scale="54" r:id="rId2"/>
  <headerFooter alignWithMargins="0">
    <oddFooter>&amp;C&amp;8Fecha: &amp;"Arial,Cursiva"&amp;D&amp;"Arial,Normal"
Hoja: &amp;"Arial,Cursiva"&amp;P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PageLayoutView="0" workbookViewId="0" topLeftCell="E16">
      <selection activeCell="I26" sqref="I26"/>
    </sheetView>
  </sheetViews>
  <sheetFormatPr defaultColWidth="11.421875" defaultRowHeight="12.75"/>
  <cols>
    <col min="1" max="1" width="21.140625" style="41" customWidth="1"/>
    <col min="2" max="2" width="26.421875" style="41" customWidth="1"/>
    <col min="3" max="3" width="11.28125" style="41" customWidth="1"/>
    <col min="4" max="4" width="32.28125" style="41" customWidth="1"/>
    <col min="5" max="5" width="13.00390625" style="41" bestFit="1" customWidth="1"/>
    <col min="6" max="6" width="6.421875" style="41" customWidth="1"/>
    <col min="7" max="7" width="6.140625" style="41" customWidth="1"/>
    <col min="8" max="8" width="6.28125" style="41" customWidth="1"/>
    <col min="9" max="12" width="5.421875" style="41" customWidth="1"/>
    <col min="13" max="16" width="7.8515625" style="41" customWidth="1"/>
    <col min="17" max="20" width="7.57421875" style="41" customWidth="1"/>
    <col min="21" max="24" width="7.28125" style="41" customWidth="1"/>
    <col min="25" max="25" width="7.421875" style="41" customWidth="1"/>
    <col min="26" max="16384" width="11.421875" style="41" customWidth="1"/>
  </cols>
  <sheetData>
    <row r="1" spans="2:12" ht="14.25" customHeight="1">
      <c r="B1" s="409" t="s">
        <v>14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9.5">
      <c r="B2" s="410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9.5">
      <c r="B3" s="410" t="s">
        <v>44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15">
      <c r="B4" s="411" t="s">
        <v>15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4.5" customHeight="1" thickBot="1">
      <c r="B5" s="481"/>
      <c r="C5" s="481"/>
      <c r="D5" s="481"/>
      <c r="E5" s="481"/>
      <c r="F5" s="481"/>
      <c r="G5" s="481"/>
      <c r="H5" s="481"/>
      <c r="I5" s="481"/>
      <c r="J5" s="45"/>
      <c r="K5" s="45"/>
      <c r="L5" s="45"/>
    </row>
    <row r="6" spans="1:26" ht="12.75">
      <c r="A6" s="65" t="s">
        <v>31</v>
      </c>
      <c r="B6" s="522" t="s">
        <v>29</v>
      </c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4"/>
    </row>
    <row r="7" spans="1:26" ht="17.25" customHeight="1" thickBot="1">
      <c r="A7" s="66" t="s">
        <v>53</v>
      </c>
      <c r="B7" s="516" t="s">
        <v>147</v>
      </c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8"/>
    </row>
    <row r="8" spans="2:12" ht="7.5" customHeight="1" thickBo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6" ht="12.75">
      <c r="A9" s="65" t="s">
        <v>10</v>
      </c>
      <c r="B9" s="519" t="s">
        <v>0</v>
      </c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20"/>
      <c r="Z9" s="521"/>
    </row>
    <row r="10" spans="1:26" ht="12.75">
      <c r="A10" s="67" t="s">
        <v>11</v>
      </c>
      <c r="B10" s="493" t="s">
        <v>4</v>
      </c>
      <c r="C10" s="493" t="s">
        <v>6</v>
      </c>
      <c r="D10" s="493" t="s">
        <v>5</v>
      </c>
      <c r="E10" s="523" t="s">
        <v>22</v>
      </c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5"/>
    </row>
    <row r="11" spans="1:26" ht="12.75">
      <c r="A11" s="67"/>
      <c r="B11" s="493"/>
      <c r="C11" s="493"/>
      <c r="D11" s="493"/>
      <c r="E11" s="49" t="s">
        <v>27</v>
      </c>
      <c r="F11" s="49" t="s">
        <v>25</v>
      </c>
      <c r="G11" s="495" t="s">
        <v>24</v>
      </c>
      <c r="H11" s="495"/>
      <c r="I11" s="495"/>
      <c r="J11" s="50"/>
      <c r="K11" s="50"/>
      <c r="L11" s="50"/>
      <c r="M11" s="523" t="s">
        <v>23</v>
      </c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5"/>
    </row>
    <row r="12" spans="1:26" ht="13.5" thickBot="1">
      <c r="A12" s="68" t="s">
        <v>12</v>
      </c>
      <c r="B12" s="494"/>
      <c r="C12" s="494"/>
      <c r="D12" s="494"/>
      <c r="E12" s="52" t="s">
        <v>28</v>
      </c>
      <c r="F12" s="52" t="s">
        <v>26</v>
      </c>
      <c r="G12" s="52" t="s">
        <v>7</v>
      </c>
      <c r="H12" s="52" t="s">
        <v>8</v>
      </c>
      <c r="I12" s="53" t="s">
        <v>9</v>
      </c>
      <c r="J12" s="53" t="s">
        <v>32</v>
      </c>
      <c r="K12" s="53" t="s">
        <v>33</v>
      </c>
      <c r="L12" s="53" t="s">
        <v>34</v>
      </c>
      <c r="M12" s="418" t="s">
        <v>17</v>
      </c>
      <c r="N12" s="418" t="s">
        <v>35</v>
      </c>
      <c r="O12" s="418" t="s">
        <v>36</v>
      </c>
      <c r="P12" s="418" t="s">
        <v>37</v>
      </c>
      <c r="Q12" s="418" t="s">
        <v>1</v>
      </c>
      <c r="R12" s="52" t="s">
        <v>38</v>
      </c>
      <c r="S12" s="52" t="s">
        <v>39</v>
      </c>
      <c r="T12" s="52" t="s">
        <v>40</v>
      </c>
      <c r="U12" s="53" t="s">
        <v>2</v>
      </c>
      <c r="V12" s="69" t="s">
        <v>41</v>
      </c>
      <c r="W12" s="69" t="s">
        <v>42</v>
      </c>
      <c r="X12" s="69" t="s">
        <v>43</v>
      </c>
      <c r="Y12" s="54" t="s">
        <v>3</v>
      </c>
      <c r="Z12" s="70" t="s">
        <v>148</v>
      </c>
    </row>
    <row r="13" spans="13:26" ht="12" customHeight="1" thickBot="1">
      <c r="M13" s="37"/>
      <c r="Q13" s="37"/>
      <c r="U13" s="37"/>
      <c r="Y13" s="37"/>
      <c r="Z13" s="38"/>
    </row>
    <row r="14" spans="1:27" s="55" customFormat="1" ht="12.75" thickBot="1">
      <c r="A14" s="305" t="s">
        <v>13</v>
      </c>
      <c r="B14" s="233"/>
      <c r="C14" s="234"/>
      <c r="D14" s="235"/>
      <c r="E14" s="234"/>
      <c r="F14" s="235"/>
      <c r="G14" s="234"/>
      <c r="H14" s="234"/>
      <c r="I14" s="236"/>
      <c r="J14" s="236"/>
      <c r="K14" s="236"/>
      <c r="L14" s="236"/>
      <c r="M14" s="234"/>
      <c r="N14" s="234"/>
      <c r="O14" s="234"/>
      <c r="P14" s="234"/>
      <c r="Q14" s="234"/>
      <c r="R14" s="237"/>
      <c r="S14" s="237"/>
      <c r="T14" s="237"/>
      <c r="U14" s="237"/>
      <c r="V14" s="237"/>
      <c r="W14" s="237"/>
      <c r="X14" s="237"/>
      <c r="Y14" s="238"/>
      <c r="Z14" s="238"/>
      <c r="AA14" s="73"/>
    </row>
    <row r="15" spans="1:26" s="55" customFormat="1" ht="36.75" thickBot="1">
      <c r="A15" s="239"/>
      <c r="B15" s="232" t="s">
        <v>105</v>
      </c>
      <c r="C15" s="240" t="s">
        <v>136</v>
      </c>
      <c r="D15" s="232" t="s">
        <v>297</v>
      </c>
      <c r="E15" s="240" t="s">
        <v>132</v>
      </c>
      <c r="F15" s="241">
        <v>16972</v>
      </c>
      <c r="G15" s="240">
        <v>18086</v>
      </c>
      <c r="H15" s="240">
        <v>18086</v>
      </c>
      <c r="I15" s="242">
        <v>1</v>
      </c>
      <c r="J15" s="243"/>
      <c r="K15" s="243"/>
      <c r="L15" s="243">
        <v>1</v>
      </c>
      <c r="M15" s="244">
        <f>+J15+K15+L15</f>
        <v>1</v>
      </c>
      <c r="N15" s="245"/>
      <c r="O15" s="245"/>
      <c r="P15" s="245">
        <v>1</v>
      </c>
      <c r="Q15" s="246">
        <f>+N15+O15+P15</f>
        <v>1</v>
      </c>
      <c r="R15" s="243"/>
      <c r="S15" s="243"/>
      <c r="T15" s="243"/>
      <c r="U15" s="243">
        <f>SUM(R15:T15)</f>
        <v>0</v>
      </c>
      <c r="V15" s="247"/>
      <c r="W15" s="247"/>
      <c r="X15" s="247">
        <v>1</v>
      </c>
      <c r="Y15" s="248">
        <f>+V15+W15+X15</f>
        <v>1</v>
      </c>
      <c r="Z15" s="248">
        <f>+M15+Q15+U15+Y15</f>
        <v>3</v>
      </c>
    </row>
    <row r="16" spans="1:26" ht="13.5" thickBot="1">
      <c r="A16" s="305" t="s">
        <v>19</v>
      </c>
      <c r="B16" s="233"/>
      <c r="C16" s="234"/>
      <c r="D16" s="235"/>
      <c r="E16" s="234"/>
      <c r="F16" s="235"/>
      <c r="G16" s="234"/>
      <c r="H16" s="234"/>
      <c r="I16" s="236"/>
      <c r="J16" s="249"/>
      <c r="K16" s="249"/>
      <c r="L16" s="249"/>
      <c r="M16" s="249"/>
      <c r="N16" s="249"/>
      <c r="O16" s="249"/>
      <c r="P16" s="249"/>
      <c r="Q16" s="250"/>
      <c r="R16" s="249"/>
      <c r="S16" s="249"/>
      <c r="T16" s="249"/>
      <c r="U16" s="249"/>
      <c r="V16" s="249"/>
      <c r="W16" s="249"/>
      <c r="X16" s="249"/>
      <c r="Y16" s="249"/>
      <c r="Z16" s="303"/>
    </row>
    <row r="17" spans="1:26" ht="36">
      <c r="A17" s="251"/>
      <c r="B17" s="89" t="s">
        <v>106</v>
      </c>
      <c r="C17" s="252" t="s">
        <v>136</v>
      </c>
      <c r="D17" s="89" t="s">
        <v>298</v>
      </c>
      <c r="E17" s="252" t="s">
        <v>132</v>
      </c>
      <c r="F17" s="253">
        <v>4</v>
      </c>
      <c r="G17" s="252">
        <v>4</v>
      </c>
      <c r="H17" s="252">
        <v>4</v>
      </c>
      <c r="I17" s="254">
        <v>1</v>
      </c>
      <c r="J17" s="255"/>
      <c r="K17" s="255"/>
      <c r="L17" s="255">
        <v>1</v>
      </c>
      <c r="M17" s="256">
        <f>+J17+K17+L17</f>
        <v>1</v>
      </c>
      <c r="N17" s="255"/>
      <c r="O17" s="255"/>
      <c r="P17" s="255">
        <v>1</v>
      </c>
      <c r="Q17" s="257">
        <f>+N17+O17+P17</f>
        <v>1</v>
      </c>
      <c r="R17" s="255"/>
      <c r="S17" s="255"/>
      <c r="T17" s="255">
        <v>1</v>
      </c>
      <c r="U17" s="255">
        <f>SUM(R17:T17)</f>
        <v>1</v>
      </c>
      <c r="V17" s="255"/>
      <c r="W17" s="255"/>
      <c r="X17" s="255">
        <v>1</v>
      </c>
      <c r="Y17" s="258">
        <f>+V17+W17+X17</f>
        <v>1</v>
      </c>
      <c r="Z17" s="259">
        <f>+M17+Q17+U17+Y17</f>
        <v>4</v>
      </c>
    </row>
    <row r="18" spans="1:26" ht="36.75" thickBot="1">
      <c r="A18" s="148"/>
      <c r="B18" s="31" t="s">
        <v>107</v>
      </c>
      <c r="C18" s="149" t="s">
        <v>136</v>
      </c>
      <c r="D18" s="31" t="s">
        <v>299</v>
      </c>
      <c r="E18" s="149" t="s">
        <v>132</v>
      </c>
      <c r="F18" s="150">
        <v>6</v>
      </c>
      <c r="G18" s="149">
        <v>6</v>
      </c>
      <c r="H18" s="149">
        <v>6</v>
      </c>
      <c r="I18" s="260">
        <v>1</v>
      </c>
      <c r="J18" s="261"/>
      <c r="K18" s="261"/>
      <c r="L18" s="261">
        <v>2</v>
      </c>
      <c r="M18" s="262">
        <f>+J18+K18+L18</f>
        <v>2</v>
      </c>
      <c r="N18" s="261"/>
      <c r="O18" s="261"/>
      <c r="P18" s="261">
        <v>2</v>
      </c>
      <c r="Q18" s="263">
        <f>+N18+O18+P18</f>
        <v>2</v>
      </c>
      <c r="R18" s="261"/>
      <c r="S18" s="261"/>
      <c r="T18" s="261">
        <v>1</v>
      </c>
      <c r="U18" s="261">
        <f>SUM(R18:T18)</f>
        <v>1</v>
      </c>
      <c r="V18" s="261"/>
      <c r="W18" s="261"/>
      <c r="X18" s="261">
        <v>1</v>
      </c>
      <c r="Y18" s="264">
        <f>+V18+W18+X18</f>
        <v>1</v>
      </c>
      <c r="Z18" s="265">
        <f>+M18+Q18+U18+Y18</f>
        <v>6</v>
      </c>
    </row>
    <row r="19" spans="1:26" ht="13.5" thickBot="1">
      <c r="A19" s="306" t="s">
        <v>20</v>
      </c>
      <c r="B19" s="266"/>
      <c r="C19" s="266"/>
      <c r="D19" s="266"/>
      <c r="E19" s="266"/>
      <c r="F19" s="266"/>
      <c r="G19" s="266"/>
      <c r="H19" s="266"/>
      <c r="I19" s="266"/>
      <c r="J19" s="267"/>
      <c r="K19" s="267"/>
      <c r="L19" s="267"/>
      <c r="M19" s="267"/>
      <c r="N19" s="267"/>
      <c r="O19" s="267"/>
      <c r="P19" s="267"/>
      <c r="Q19" s="268"/>
      <c r="R19" s="267"/>
      <c r="S19" s="267"/>
      <c r="T19" s="267"/>
      <c r="U19" s="267"/>
      <c r="V19" s="267"/>
      <c r="W19" s="267"/>
      <c r="X19" s="267"/>
      <c r="Y19" s="267"/>
      <c r="Z19" s="304"/>
    </row>
    <row r="20" spans="1:26" ht="48">
      <c r="A20" s="269">
        <v>1</v>
      </c>
      <c r="B20" s="89" t="s">
        <v>162</v>
      </c>
      <c r="C20" s="252" t="s">
        <v>136</v>
      </c>
      <c r="D20" s="89" t="s">
        <v>165</v>
      </c>
      <c r="E20" s="252" t="s">
        <v>132</v>
      </c>
      <c r="F20" s="253">
        <v>4</v>
      </c>
      <c r="G20" s="252">
        <v>4</v>
      </c>
      <c r="H20" s="252">
        <v>4</v>
      </c>
      <c r="I20" s="254">
        <v>1</v>
      </c>
      <c r="J20" s="255"/>
      <c r="K20" s="255"/>
      <c r="L20" s="255">
        <v>1</v>
      </c>
      <c r="M20" s="256">
        <f>+J20+K20+L20</f>
        <v>1</v>
      </c>
      <c r="N20" s="255"/>
      <c r="O20" s="255"/>
      <c r="P20" s="255">
        <v>1</v>
      </c>
      <c r="Q20" s="257">
        <f>+N20+O20+P20</f>
        <v>1</v>
      </c>
      <c r="R20" s="255"/>
      <c r="S20" s="255"/>
      <c r="T20" s="255">
        <v>1</v>
      </c>
      <c r="U20" s="255">
        <f>SUM(R20:T20)</f>
        <v>1</v>
      </c>
      <c r="V20" s="255"/>
      <c r="W20" s="255"/>
      <c r="X20" s="255">
        <v>1</v>
      </c>
      <c r="Y20" s="258">
        <f>+V20+W20+X20</f>
        <v>1</v>
      </c>
      <c r="Z20" s="259">
        <f>+M20+Q20+U20+Y20</f>
        <v>4</v>
      </c>
    </row>
    <row r="21" spans="1:26" ht="48">
      <c r="A21" s="157">
        <v>2</v>
      </c>
      <c r="B21" s="18" t="s">
        <v>163</v>
      </c>
      <c r="C21" s="158" t="s">
        <v>136</v>
      </c>
      <c r="D21" s="18" t="s">
        <v>166</v>
      </c>
      <c r="E21" s="158" t="s">
        <v>132</v>
      </c>
      <c r="F21" s="159">
        <v>2</v>
      </c>
      <c r="G21" s="158">
        <v>2</v>
      </c>
      <c r="H21" s="158">
        <v>2</v>
      </c>
      <c r="I21" s="167">
        <v>1</v>
      </c>
      <c r="J21" s="270"/>
      <c r="K21" s="270"/>
      <c r="L21" s="270">
        <v>1</v>
      </c>
      <c r="M21" s="271">
        <f>+J21+K21+L21</f>
        <v>1</v>
      </c>
      <c r="N21" s="270"/>
      <c r="O21" s="270"/>
      <c r="P21" s="270">
        <v>1</v>
      </c>
      <c r="Q21" s="272">
        <f>+N21+O21+P21</f>
        <v>1</v>
      </c>
      <c r="R21" s="270"/>
      <c r="S21" s="270"/>
      <c r="T21" s="270"/>
      <c r="U21" s="270">
        <f>SUM(R21:T21)</f>
        <v>0</v>
      </c>
      <c r="V21" s="270"/>
      <c r="W21" s="270"/>
      <c r="X21" s="270"/>
      <c r="Y21" s="273">
        <f>+V21+W21+X21</f>
        <v>0</v>
      </c>
      <c r="Z21" s="274">
        <f>+M21+Q21+U21+Y21</f>
        <v>2</v>
      </c>
    </row>
    <row r="22" spans="1:26" ht="48.75" thickBot="1">
      <c r="A22" s="157">
        <v>3</v>
      </c>
      <c r="B22" s="18" t="s">
        <v>164</v>
      </c>
      <c r="C22" s="158" t="s">
        <v>136</v>
      </c>
      <c r="D22" s="18" t="s">
        <v>300</v>
      </c>
      <c r="E22" s="158" t="s">
        <v>132</v>
      </c>
      <c r="F22" s="159">
        <v>4</v>
      </c>
      <c r="G22" s="158">
        <v>4</v>
      </c>
      <c r="H22" s="158">
        <v>4</v>
      </c>
      <c r="I22" s="167">
        <v>1</v>
      </c>
      <c r="J22" s="270"/>
      <c r="K22" s="270"/>
      <c r="L22" s="270">
        <v>1</v>
      </c>
      <c r="M22" s="271">
        <f>+J22+K22+L22</f>
        <v>1</v>
      </c>
      <c r="N22" s="270"/>
      <c r="O22" s="270"/>
      <c r="P22" s="270">
        <v>1</v>
      </c>
      <c r="Q22" s="272">
        <f>+N22+O22+P22</f>
        <v>1</v>
      </c>
      <c r="R22" s="270"/>
      <c r="S22" s="270"/>
      <c r="T22" s="270">
        <v>1</v>
      </c>
      <c r="U22" s="270">
        <f>SUM(R22:T22)</f>
        <v>1</v>
      </c>
      <c r="V22" s="270"/>
      <c r="W22" s="270"/>
      <c r="X22" s="270">
        <v>1</v>
      </c>
      <c r="Y22" s="273">
        <f>+V22+W22+X22</f>
        <v>1</v>
      </c>
      <c r="Z22" s="274">
        <f>+M22+Q22+U22+Y22</f>
        <v>4</v>
      </c>
    </row>
    <row r="23" spans="1:26" ht="13.5" thickBot="1">
      <c r="A23" s="305" t="s">
        <v>21</v>
      </c>
      <c r="B23" s="275"/>
      <c r="C23" s="275"/>
      <c r="D23" s="275"/>
      <c r="E23" s="275"/>
      <c r="F23" s="275"/>
      <c r="G23" s="275"/>
      <c r="H23" s="275"/>
      <c r="I23" s="275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304"/>
    </row>
    <row r="24" spans="1:26" ht="36">
      <c r="A24" s="443">
        <v>1.1</v>
      </c>
      <c r="B24" s="89" t="s">
        <v>108</v>
      </c>
      <c r="C24" s="252" t="s">
        <v>136</v>
      </c>
      <c r="D24" s="89" t="s">
        <v>111</v>
      </c>
      <c r="E24" s="252" t="s">
        <v>132</v>
      </c>
      <c r="F24" s="253"/>
      <c r="G24" s="252">
        <v>10</v>
      </c>
      <c r="H24" s="252">
        <v>10</v>
      </c>
      <c r="I24" s="254">
        <v>1</v>
      </c>
      <c r="J24" s="277"/>
      <c r="K24" s="277">
        <v>2</v>
      </c>
      <c r="L24" s="277">
        <v>2</v>
      </c>
      <c r="M24" s="256">
        <f>+J24+K24+L24</f>
        <v>4</v>
      </c>
      <c r="N24" s="277"/>
      <c r="O24" s="277">
        <v>1</v>
      </c>
      <c r="P24" s="277"/>
      <c r="Q24" s="256">
        <f>+N24+O24+P24</f>
        <v>1</v>
      </c>
      <c r="R24" s="277"/>
      <c r="S24" s="277"/>
      <c r="T24" s="277">
        <v>1</v>
      </c>
      <c r="U24" s="256">
        <f>SUM(R24:T24)</f>
        <v>1</v>
      </c>
      <c r="V24" s="277">
        <v>1</v>
      </c>
      <c r="W24" s="277">
        <f>1+1</f>
        <v>2</v>
      </c>
      <c r="X24" s="277">
        <v>1</v>
      </c>
      <c r="Y24" s="278">
        <f>+V24+W24+X24</f>
        <v>4</v>
      </c>
      <c r="Z24" s="259">
        <f>+M24+Q24+U24+Y24</f>
        <v>10</v>
      </c>
    </row>
    <row r="25" spans="1:26" ht="36">
      <c r="A25" s="444">
        <v>2.1</v>
      </c>
      <c r="B25" s="18" t="s">
        <v>109</v>
      </c>
      <c r="C25" s="158" t="s">
        <v>136</v>
      </c>
      <c r="D25" s="18" t="s">
        <v>301</v>
      </c>
      <c r="E25" s="158" t="s">
        <v>132</v>
      </c>
      <c r="F25" s="159"/>
      <c r="G25" s="158">
        <v>9</v>
      </c>
      <c r="H25" s="158">
        <v>9</v>
      </c>
      <c r="I25" s="167">
        <v>1</v>
      </c>
      <c r="J25" s="279"/>
      <c r="K25" s="279">
        <v>5</v>
      </c>
      <c r="L25" s="279">
        <v>1</v>
      </c>
      <c r="M25" s="271">
        <f>+J25+K25+L25</f>
        <v>6</v>
      </c>
      <c r="N25" s="279"/>
      <c r="O25" s="279">
        <v>1</v>
      </c>
      <c r="P25" s="279"/>
      <c r="Q25" s="271">
        <f>+N25+O25+P25</f>
        <v>1</v>
      </c>
      <c r="R25" s="279"/>
      <c r="S25" s="279"/>
      <c r="T25" s="279">
        <v>1</v>
      </c>
      <c r="U25" s="271">
        <f>SUM(R25:T25)</f>
        <v>1</v>
      </c>
      <c r="V25" s="279"/>
      <c r="W25" s="279">
        <v>1</v>
      </c>
      <c r="X25" s="279"/>
      <c r="Y25" s="280">
        <f>+V25+W25+X25</f>
        <v>1</v>
      </c>
      <c r="Z25" s="274">
        <f>+M25+Q25+U25+Y25</f>
        <v>9</v>
      </c>
    </row>
    <row r="26" spans="1:26" ht="36.75" thickBot="1">
      <c r="A26" s="445">
        <v>3.1</v>
      </c>
      <c r="B26" s="31" t="s">
        <v>110</v>
      </c>
      <c r="C26" s="149" t="s">
        <v>136</v>
      </c>
      <c r="D26" s="31" t="s">
        <v>112</v>
      </c>
      <c r="E26" s="149" t="s">
        <v>132</v>
      </c>
      <c r="F26" s="150"/>
      <c r="G26" s="149">
        <v>12</v>
      </c>
      <c r="H26" s="149">
        <v>12</v>
      </c>
      <c r="I26" s="260">
        <v>1</v>
      </c>
      <c r="J26" s="281"/>
      <c r="K26" s="281">
        <v>1</v>
      </c>
      <c r="L26" s="281">
        <v>1</v>
      </c>
      <c r="M26" s="262">
        <f>+J26+K26+L26</f>
        <v>2</v>
      </c>
      <c r="N26" s="281">
        <v>1</v>
      </c>
      <c r="O26" s="281">
        <v>1</v>
      </c>
      <c r="P26" s="281">
        <v>1</v>
      </c>
      <c r="Q26" s="262">
        <f>+N26+O26+P26</f>
        <v>3</v>
      </c>
      <c r="R26" s="281"/>
      <c r="S26" s="281"/>
      <c r="T26" s="281">
        <v>1</v>
      </c>
      <c r="U26" s="262">
        <f>SUM(R26:T26)</f>
        <v>1</v>
      </c>
      <c r="V26" s="281">
        <v>1</v>
      </c>
      <c r="W26" s="281">
        <v>1</v>
      </c>
      <c r="X26" s="281">
        <v>1</v>
      </c>
      <c r="Y26" s="282">
        <f>+V26+W26+X26</f>
        <v>3</v>
      </c>
      <c r="Z26" s="265">
        <f>+M26+Q26+U26+Y26</f>
        <v>9</v>
      </c>
    </row>
    <row r="27" spans="1:26" ht="15.75" thickBot="1">
      <c r="A27" s="132" t="s">
        <v>152</v>
      </c>
      <c r="B27" s="117"/>
      <c r="C27" s="118"/>
      <c r="D27" s="118"/>
      <c r="E27" s="118"/>
      <c r="F27" s="118"/>
      <c r="G27" s="118"/>
      <c r="H27" s="118"/>
      <c r="I27" s="118"/>
      <c r="J27" s="119">
        <f>SUM(J24:J26)</f>
        <v>0</v>
      </c>
      <c r="K27" s="119">
        <f aca="true" t="shared" si="0" ref="K27:Z27">SUM(K24:K26)</f>
        <v>8</v>
      </c>
      <c r="L27" s="119">
        <f t="shared" si="0"/>
        <v>4</v>
      </c>
      <c r="M27" s="119">
        <f t="shared" si="0"/>
        <v>12</v>
      </c>
      <c r="N27" s="119">
        <f t="shared" si="0"/>
        <v>1</v>
      </c>
      <c r="O27" s="119">
        <f t="shared" si="0"/>
        <v>3</v>
      </c>
      <c r="P27" s="119">
        <f t="shared" si="0"/>
        <v>1</v>
      </c>
      <c r="Q27" s="119">
        <f t="shared" si="0"/>
        <v>5</v>
      </c>
      <c r="R27" s="119">
        <f t="shared" si="0"/>
        <v>0</v>
      </c>
      <c r="S27" s="119">
        <f t="shared" si="0"/>
        <v>0</v>
      </c>
      <c r="T27" s="119">
        <f t="shared" si="0"/>
        <v>3</v>
      </c>
      <c r="U27" s="119">
        <f t="shared" si="0"/>
        <v>3</v>
      </c>
      <c r="V27" s="119">
        <f t="shared" si="0"/>
        <v>2</v>
      </c>
      <c r="W27" s="119">
        <f t="shared" si="0"/>
        <v>4</v>
      </c>
      <c r="X27" s="119">
        <f t="shared" si="0"/>
        <v>2</v>
      </c>
      <c r="Y27" s="119">
        <f t="shared" si="0"/>
        <v>8</v>
      </c>
      <c r="Z27" s="226">
        <f t="shared" si="0"/>
        <v>28</v>
      </c>
    </row>
    <row r="28" ht="15">
      <c r="B28" s="64"/>
    </row>
  </sheetData>
  <sheetProtection/>
  <mergeCells count="10">
    <mergeCell ref="B7:Z7"/>
    <mergeCell ref="B5:I5"/>
    <mergeCell ref="B9:Z9"/>
    <mergeCell ref="B10:B12"/>
    <mergeCell ref="D10:D12"/>
    <mergeCell ref="G11:I11"/>
    <mergeCell ref="B6:Z6"/>
    <mergeCell ref="C10:C12"/>
    <mergeCell ref="E10:Z10"/>
    <mergeCell ref="M11:Z11"/>
  </mergeCells>
  <printOptions horizontalCentered="1"/>
  <pageMargins left="0.3937007874015748" right="0.3937007874015748" top="0.2755905511811024" bottom="0.5905511811023623" header="0" footer="0"/>
  <pageSetup fitToHeight="3" fitToWidth="1" horizontalDpi="1200" verticalDpi="1200" orientation="landscape" scale="52" r:id="rId2"/>
  <headerFooter alignWithMargins="0">
    <oddFooter>&amp;C&amp;8Fecha: &amp;"Arial,Cursiva"&amp;D&amp;"Arial,Normal"
Hoja: &amp;"Arial,Cursiva"&amp;P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90" zoomScaleNormal="90" zoomScalePageLayoutView="0" workbookViewId="0" topLeftCell="A23">
      <selection activeCell="D36" sqref="D36"/>
    </sheetView>
  </sheetViews>
  <sheetFormatPr defaultColWidth="11.421875" defaultRowHeight="12.75"/>
  <cols>
    <col min="1" max="1" width="22.8515625" style="41" customWidth="1"/>
    <col min="2" max="2" width="26.421875" style="41" customWidth="1"/>
    <col min="3" max="3" width="11.28125" style="41" customWidth="1"/>
    <col min="4" max="4" width="31.8515625" style="41" customWidth="1"/>
    <col min="5" max="5" width="13.00390625" style="41" bestFit="1" customWidth="1"/>
    <col min="6" max="6" width="5.421875" style="41" bestFit="1" customWidth="1"/>
    <col min="7" max="7" width="4.8515625" style="41" customWidth="1"/>
    <col min="8" max="8" width="5.28125" style="41" customWidth="1"/>
    <col min="9" max="12" width="5.421875" style="41" customWidth="1"/>
    <col min="13" max="16" width="7.8515625" style="41" customWidth="1"/>
    <col min="17" max="20" width="7.57421875" style="41" customWidth="1"/>
    <col min="21" max="24" width="7.28125" style="41" customWidth="1"/>
    <col min="25" max="25" width="7.421875" style="41" customWidth="1"/>
    <col min="26" max="16384" width="11.421875" style="41" customWidth="1"/>
  </cols>
  <sheetData>
    <row r="1" spans="2:12" ht="14.25" customHeight="1">
      <c r="B1" s="409" t="s">
        <v>14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9.5">
      <c r="B2" s="410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9.5">
      <c r="B3" s="410" t="s">
        <v>44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15">
      <c r="B4" s="411" t="s">
        <v>15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4.5" customHeight="1" thickBot="1">
      <c r="B5" s="481"/>
      <c r="C5" s="481"/>
      <c r="D5" s="481"/>
      <c r="E5" s="481"/>
      <c r="F5" s="481"/>
      <c r="G5" s="481"/>
      <c r="H5" s="481"/>
      <c r="I5" s="481"/>
      <c r="J5" s="45"/>
      <c r="K5" s="45"/>
      <c r="L5" s="45"/>
    </row>
    <row r="6" spans="1:26" ht="14.25" customHeight="1">
      <c r="A6" s="65" t="s">
        <v>31</v>
      </c>
      <c r="B6" s="522" t="s">
        <v>29</v>
      </c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4"/>
    </row>
    <row r="7" spans="1:26" ht="17.25" customHeight="1" thickBot="1">
      <c r="A7" s="66" t="s">
        <v>55</v>
      </c>
      <c r="B7" s="516" t="s">
        <v>54</v>
      </c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8"/>
    </row>
    <row r="8" spans="2:12" ht="7.5" customHeight="1" thickBo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6" ht="12.75">
      <c r="A9" s="65" t="s">
        <v>10</v>
      </c>
      <c r="B9" s="93" t="s"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5"/>
    </row>
    <row r="10" spans="1:26" ht="12.75">
      <c r="A10" s="67" t="s">
        <v>11</v>
      </c>
      <c r="B10" s="493" t="s">
        <v>4</v>
      </c>
      <c r="C10" s="493" t="s">
        <v>6</v>
      </c>
      <c r="D10" s="493" t="s">
        <v>5</v>
      </c>
      <c r="E10" s="96" t="s">
        <v>22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8"/>
    </row>
    <row r="11" spans="1:26" ht="12.75">
      <c r="A11" s="67"/>
      <c r="B11" s="493"/>
      <c r="C11" s="493"/>
      <c r="D11" s="493"/>
      <c r="E11" s="49" t="s">
        <v>27</v>
      </c>
      <c r="F11" s="49" t="s">
        <v>25</v>
      </c>
      <c r="G11" s="495" t="s">
        <v>24</v>
      </c>
      <c r="H11" s="495"/>
      <c r="I11" s="495"/>
      <c r="J11" s="50"/>
      <c r="K11" s="50"/>
      <c r="L11" s="50"/>
      <c r="M11" s="96" t="s">
        <v>23</v>
      </c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8"/>
    </row>
    <row r="12" spans="1:26" ht="13.5" thickBot="1">
      <c r="A12" s="68" t="s">
        <v>12</v>
      </c>
      <c r="B12" s="494"/>
      <c r="C12" s="494"/>
      <c r="D12" s="494"/>
      <c r="E12" s="52" t="s">
        <v>28</v>
      </c>
      <c r="F12" s="52" t="s">
        <v>26</v>
      </c>
      <c r="G12" s="52" t="s">
        <v>7</v>
      </c>
      <c r="H12" s="52" t="s">
        <v>8</v>
      </c>
      <c r="I12" s="53" t="s">
        <v>9</v>
      </c>
      <c r="J12" s="53" t="s">
        <v>32</v>
      </c>
      <c r="K12" s="53" t="s">
        <v>33</v>
      </c>
      <c r="L12" s="53" t="s">
        <v>34</v>
      </c>
      <c r="M12" s="52" t="s">
        <v>17</v>
      </c>
      <c r="N12" s="52" t="s">
        <v>35</v>
      </c>
      <c r="O12" s="52" t="s">
        <v>36</v>
      </c>
      <c r="P12" s="52" t="s">
        <v>37</v>
      </c>
      <c r="Q12" s="52" t="s">
        <v>1</v>
      </c>
      <c r="R12" s="52" t="s">
        <v>38</v>
      </c>
      <c r="S12" s="52" t="s">
        <v>39</v>
      </c>
      <c r="T12" s="52" t="s">
        <v>40</v>
      </c>
      <c r="U12" s="53" t="s">
        <v>2</v>
      </c>
      <c r="V12" s="69" t="s">
        <v>41</v>
      </c>
      <c r="W12" s="69" t="s">
        <v>42</v>
      </c>
      <c r="X12" s="69" t="s">
        <v>43</v>
      </c>
      <c r="Y12" s="54" t="s">
        <v>3</v>
      </c>
      <c r="Z12" s="54" t="s">
        <v>149</v>
      </c>
    </row>
    <row r="13" spans="13:26" ht="12" customHeight="1" thickBot="1">
      <c r="M13" s="37"/>
      <c r="Q13" s="37"/>
      <c r="U13" s="37"/>
      <c r="Y13" s="37"/>
      <c r="Z13" s="38"/>
    </row>
    <row r="14" spans="1:27" s="55" customFormat="1" ht="15.75" customHeight="1" thickBot="1">
      <c r="A14" s="305" t="s">
        <v>13</v>
      </c>
      <c r="B14" s="233"/>
      <c r="C14" s="234"/>
      <c r="D14" s="235"/>
      <c r="E14" s="234"/>
      <c r="F14" s="235"/>
      <c r="G14" s="234"/>
      <c r="H14" s="234"/>
      <c r="I14" s="236"/>
      <c r="J14" s="236"/>
      <c r="K14" s="236"/>
      <c r="L14" s="236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6"/>
      <c r="AA14" s="72"/>
    </row>
    <row r="15" spans="1:27" s="55" customFormat="1" ht="36.75" thickBot="1">
      <c r="A15" s="239"/>
      <c r="B15" s="100" t="s">
        <v>113</v>
      </c>
      <c r="C15" s="240" t="s">
        <v>136</v>
      </c>
      <c r="D15" s="100" t="s">
        <v>200</v>
      </c>
      <c r="E15" s="240" t="s">
        <v>132</v>
      </c>
      <c r="F15" s="241">
        <v>534</v>
      </c>
      <c r="G15" s="240">
        <v>3975</v>
      </c>
      <c r="H15" s="240">
        <v>3975</v>
      </c>
      <c r="I15" s="242">
        <v>1</v>
      </c>
      <c r="J15" s="243"/>
      <c r="K15" s="243"/>
      <c r="L15" s="243"/>
      <c r="M15" s="244">
        <f>+J15+K15+L15</f>
        <v>0</v>
      </c>
      <c r="N15" s="245"/>
      <c r="O15" s="245"/>
      <c r="P15" s="245"/>
      <c r="Q15" s="243">
        <f>+N15+O15+P15</f>
        <v>0</v>
      </c>
      <c r="R15" s="243"/>
      <c r="S15" s="243"/>
      <c r="T15" s="243"/>
      <c r="U15" s="243">
        <f>SUM(R15:T15)</f>
        <v>0</v>
      </c>
      <c r="V15" s="247"/>
      <c r="W15" s="247"/>
      <c r="X15" s="247">
        <v>1</v>
      </c>
      <c r="Y15" s="292">
        <f>SUM(V15:X15)</f>
        <v>1</v>
      </c>
      <c r="Z15" s="293">
        <f>+M15+Q15+U15+Y15</f>
        <v>1</v>
      </c>
      <c r="AA15" s="99"/>
    </row>
    <row r="16" spans="1:27" ht="13.5" thickBot="1">
      <c r="A16" s="305" t="s">
        <v>19</v>
      </c>
      <c r="B16" s="233"/>
      <c r="C16" s="234"/>
      <c r="D16" s="235"/>
      <c r="E16" s="234"/>
      <c r="F16" s="235"/>
      <c r="G16" s="234"/>
      <c r="H16" s="234"/>
      <c r="I16" s="236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303"/>
      <c r="AA16" s="72"/>
    </row>
    <row r="17" spans="1:27" ht="48.75" thickBot="1">
      <c r="A17" s="239"/>
      <c r="B17" s="100" t="s">
        <v>114</v>
      </c>
      <c r="C17" s="240" t="s">
        <v>136</v>
      </c>
      <c r="D17" s="100" t="s">
        <v>201</v>
      </c>
      <c r="E17" s="240" t="s">
        <v>132</v>
      </c>
      <c r="F17" s="241">
        <v>2469</v>
      </c>
      <c r="G17" s="240">
        <v>3975</v>
      </c>
      <c r="H17" s="240">
        <v>3975</v>
      </c>
      <c r="I17" s="242">
        <v>1</v>
      </c>
      <c r="J17" s="243"/>
      <c r="K17" s="243"/>
      <c r="L17" s="243"/>
      <c r="M17" s="244">
        <f>+J17+K17+L17</f>
        <v>0</v>
      </c>
      <c r="N17" s="243"/>
      <c r="O17" s="243"/>
      <c r="P17" s="243"/>
      <c r="Q17" s="243">
        <f>SUM(N17:P17)</f>
        <v>0</v>
      </c>
      <c r="R17" s="243"/>
      <c r="S17" s="243"/>
      <c r="T17" s="243"/>
      <c r="U17" s="243">
        <f>SUM(R17:T17)</f>
        <v>0</v>
      </c>
      <c r="V17" s="247"/>
      <c r="W17" s="247"/>
      <c r="X17" s="247">
        <v>1</v>
      </c>
      <c r="Y17" s="292">
        <f>SUM(V17:X17)</f>
        <v>1</v>
      </c>
      <c r="Z17" s="293">
        <f>+M17+Q17+U17+Y17</f>
        <v>1</v>
      </c>
      <c r="AA17" s="72"/>
    </row>
    <row r="18" spans="1:27" ht="13.5" thickBot="1">
      <c r="A18" s="305" t="s">
        <v>20</v>
      </c>
      <c r="B18" s="275"/>
      <c r="C18" s="275"/>
      <c r="D18" s="275"/>
      <c r="E18" s="275"/>
      <c r="F18" s="275"/>
      <c r="G18" s="275"/>
      <c r="H18" s="275"/>
      <c r="I18" s="275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303"/>
      <c r="AA18" s="86"/>
    </row>
    <row r="19" spans="1:27" ht="48">
      <c r="A19" s="101">
        <v>1</v>
      </c>
      <c r="B19" s="89" t="s">
        <v>115</v>
      </c>
      <c r="C19" s="252" t="s">
        <v>136</v>
      </c>
      <c r="D19" s="89" t="s">
        <v>302</v>
      </c>
      <c r="E19" s="252" t="s">
        <v>132</v>
      </c>
      <c r="F19" s="253">
        <v>2469</v>
      </c>
      <c r="G19" s="252">
        <v>2</v>
      </c>
      <c r="H19" s="252">
        <v>2</v>
      </c>
      <c r="I19" s="254">
        <v>1</v>
      </c>
      <c r="J19" s="255"/>
      <c r="K19" s="255">
        <v>1</v>
      </c>
      <c r="L19" s="255"/>
      <c r="M19" s="256">
        <f>+J19+K19+L19</f>
        <v>1</v>
      </c>
      <c r="N19" s="255"/>
      <c r="O19" s="255"/>
      <c r="P19" s="255"/>
      <c r="Q19" s="257">
        <f aca="true" t="shared" si="0" ref="Q19:Q25">+N19+O19+P19</f>
        <v>0</v>
      </c>
      <c r="R19" s="255"/>
      <c r="S19" s="255"/>
      <c r="T19" s="255"/>
      <c r="U19" s="257">
        <f aca="true" t="shared" si="1" ref="U19:U25">SUM(R19:T19)</f>
        <v>0</v>
      </c>
      <c r="V19" s="255"/>
      <c r="W19" s="255">
        <v>1</v>
      </c>
      <c r="X19" s="255"/>
      <c r="Y19" s="426">
        <f aca="true" t="shared" si="2" ref="Y19:Y34">SUM(V19:X19)</f>
        <v>1</v>
      </c>
      <c r="Z19" s="349">
        <f aca="true" t="shared" si="3" ref="Z19:Z34">+M19+Q19+U19+Y19</f>
        <v>2</v>
      </c>
      <c r="AA19" s="99"/>
    </row>
    <row r="20" spans="1:27" ht="36">
      <c r="A20" s="33">
        <v>2</v>
      </c>
      <c r="B20" s="18" t="s">
        <v>122</v>
      </c>
      <c r="C20" s="158" t="s">
        <v>136</v>
      </c>
      <c r="D20" s="18" t="s">
        <v>122</v>
      </c>
      <c r="E20" s="158" t="s">
        <v>132</v>
      </c>
      <c r="F20" s="159">
        <v>3200</v>
      </c>
      <c r="G20" s="158">
        <v>4</v>
      </c>
      <c r="H20" s="158">
        <v>4</v>
      </c>
      <c r="I20" s="167">
        <v>1</v>
      </c>
      <c r="J20" s="270"/>
      <c r="K20" s="270"/>
      <c r="L20" s="270">
        <v>1</v>
      </c>
      <c r="M20" s="271">
        <f>+J20+K20+L20</f>
        <v>1</v>
      </c>
      <c r="N20" s="270"/>
      <c r="O20" s="270"/>
      <c r="P20" s="270">
        <v>1</v>
      </c>
      <c r="Q20" s="272">
        <f t="shared" si="0"/>
        <v>1</v>
      </c>
      <c r="R20" s="270"/>
      <c r="S20" s="270"/>
      <c r="T20" s="270">
        <v>1</v>
      </c>
      <c r="U20" s="272">
        <f t="shared" si="1"/>
        <v>1</v>
      </c>
      <c r="V20" s="270"/>
      <c r="W20" s="270"/>
      <c r="X20" s="270">
        <v>1</v>
      </c>
      <c r="Y20" s="427">
        <f t="shared" si="2"/>
        <v>1</v>
      </c>
      <c r="Z20" s="350">
        <f t="shared" si="3"/>
        <v>4</v>
      </c>
      <c r="AA20" s="99"/>
    </row>
    <row r="21" spans="1:27" ht="36">
      <c r="A21" s="33">
        <v>3</v>
      </c>
      <c r="B21" s="18" t="s">
        <v>116</v>
      </c>
      <c r="C21" s="158" t="s">
        <v>61</v>
      </c>
      <c r="D21" s="18" t="s">
        <v>303</v>
      </c>
      <c r="E21" s="158" t="s">
        <v>150</v>
      </c>
      <c r="F21" s="159">
        <v>18</v>
      </c>
      <c r="G21" s="158">
        <v>18</v>
      </c>
      <c r="H21" s="158">
        <v>18</v>
      </c>
      <c r="I21" s="167">
        <v>1</v>
      </c>
      <c r="J21" s="270"/>
      <c r="K21" s="270"/>
      <c r="L21" s="270"/>
      <c r="M21" s="271">
        <f aca="true" t="shared" si="4" ref="M21:M34">+J21+K21+L21</f>
        <v>0</v>
      </c>
      <c r="N21" s="270"/>
      <c r="O21" s="270"/>
      <c r="P21" s="270"/>
      <c r="Q21" s="272">
        <f t="shared" si="0"/>
        <v>0</v>
      </c>
      <c r="R21" s="270"/>
      <c r="S21" s="270">
        <v>1</v>
      </c>
      <c r="T21" s="270"/>
      <c r="U21" s="272">
        <f t="shared" si="1"/>
        <v>1</v>
      </c>
      <c r="V21" s="270"/>
      <c r="W21" s="270"/>
      <c r="X21" s="270"/>
      <c r="Y21" s="427">
        <f t="shared" si="2"/>
        <v>0</v>
      </c>
      <c r="Z21" s="350">
        <f t="shared" si="3"/>
        <v>1</v>
      </c>
      <c r="AA21" s="99"/>
    </row>
    <row r="22" spans="1:27" ht="36">
      <c r="A22" s="33">
        <v>4</v>
      </c>
      <c r="B22" s="18" t="s">
        <v>117</v>
      </c>
      <c r="C22" s="158" t="s">
        <v>136</v>
      </c>
      <c r="D22" s="18" t="s">
        <v>121</v>
      </c>
      <c r="E22" s="158" t="s">
        <v>151</v>
      </c>
      <c r="F22" s="159">
        <v>45</v>
      </c>
      <c r="G22" s="158">
        <v>45</v>
      </c>
      <c r="H22" s="158">
        <v>45</v>
      </c>
      <c r="I22" s="167">
        <v>1</v>
      </c>
      <c r="J22" s="270"/>
      <c r="K22" s="270"/>
      <c r="L22" s="270"/>
      <c r="M22" s="271">
        <f>+J22+K22+L22</f>
        <v>0</v>
      </c>
      <c r="N22" s="270"/>
      <c r="O22" s="270">
        <v>1</v>
      </c>
      <c r="P22" s="270"/>
      <c r="Q22" s="272">
        <f>+N22+O22+P22</f>
        <v>1</v>
      </c>
      <c r="R22" s="270"/>
      <c r="S22" s="270"/>
      <c r="T22" s="270"/>
      <c r="U22" s="272">
        <f>SUM(R22:T22)</f>
        <v>0</v>
      </c>
      <c r="V22" s="270"/>
      <c r="W22" s="270"/>
      <c r="X22" s="270"/>
      <c r="Y22" s="427">
        <f>SUM(V22:X22)</f>
        <v>0</v>
      </c>
      <c r="Z22" s="350">
        <f>+M22+Q22+U22+Y22</f>
        <v>1</v>
      </c>
      <c r="AA22" s="99"/>
    </row>
    <row r="23" spans="1:27" ht="36">
      <c r="A23" s="33">
        <v>5</v>
      </c>
      <c r="B23" s="18" t="s">
        <v>118</v>
      </c>
      <c r="C23" s="158" t="s">
        <v>136</v>
      </c>
      <c r="D23" s="18" t="s">
        <v>171</v>
      </c>
      <c r="E23" s="158" t="s">
        <v>132</v>
      </c>
      <c r="F23" s="159">
        <v>4</v>
      </c>
      <c r="G23" s="158">
        <v>4</v>
      </c>
      <c r="H23" s="158">
        <v>4</v>
      </c>
      <c r="I23" s="167">
        <v>1</v>
      </c>
      <c r="J23" s="270"/>
      <c r="K23" s="270"/>
      <c r="L23" s="270">
        <v>1</v>
      </c>
      <c r="M23" s="271">
        <f>+J23+K23+L23</f>
        <v>1</v>
      </c>
      <c r="N23" s="270"/>
      <c r="O23" s="270"/>
      <c r="P23" s="270">
        <v>1</v>
      </c>
      <c r="Q23" s="272">
        <f>+N23+O23+P23</f>
        <v>1</v>
      </c>
      <c r="R23" s="270"/>
      <c r="S23" s="270"/>
      <c r="T23" s="270">
        <v>1</v>
      </c>
      <c r="U23" s="272">
        <f>SUM(R23:T23)</f>
        <v>1</v>
      </c>
      <c r="V23" s="270"/>
      <c r="W23" s="270"/>
      <c r="X23" s="270">
        <v>1</v>
      </c>
      <c r="Y23" s="427">
        <f>SUM(V23:X23)</f>
        <v>1</v>
      </c>
      <c r="Z23" s="350">
        <f>+M23+Q23+U23+Y23</f>
        <v>4</v>
      </c>
      <c r="AA23" s="99"/>
    </row>
    <row r="24" spans="1:27" ht="36">
      <c r="A24" s="33">
        <v>6</v>
      </c>
      <c r="B24" s="18" t="s">
        <v>119</v>
      </c>
      <c r="C24" s="158" t="s">
        <v>136</v>
      </c>
      <c r="D24" s="18" t="s">
        <v>172</v>
      </c>
      <c r="E24" s="158" t="s">
        <v>132</v>
      </c>
      <c r="F24" s="159">
        <v>4</v>
      </c>
      <c r="G24" s="158">
        <f>Z24</f>
        <v>4</v>
      </c>
      <c r="H24" s="158">
        <f>Z24</f>
        <v>4</v>
      </c>
      <c r="I24" s="167">
        <v>1</v>
      </c>
      <c r="J24" s="270"/>
      <c r="K24" s="270"/>
      <c r="L24" s="270">
        <v>1</v>
      </c>
      <c r="M24" s="271">
        <f t="shared" si="4"/>
        <v>1</v>
      </c>
      <c r="N24" s="270"/>
      <c r="O24" s="270"/>
      <c r="P24" s="270">
        <v>1</v>
      </c>
      <c r="Q24" s="272">
        <f t="shared" si="0"/>
        <v>1</v>
      </c>
      <c r="R24" s="270"/>
      <c r="S24" s="270"/>
      <c r="T24" s="270">
        <v>1</v>
      </c>
      <c r="U24" s="272">
        <f t="shared" si="1"/>
        <v>1</v>
      </c>
      <c r="V24" s="270"/>
      <c r="W24" s="270"/>
      <c r="X24" s="270">
        <v>1</v>
      </c>
      <c r="Y24" s="427">
        <f t="shared" si="2"/>
        <v>1</v>
      </c>
      <c r="Z24" s="350">
        <f t="shared" si="3"/>
        <v>4</v>
      </c>
      <c r="AA24" s="99"/>
    </row>
    <row r="25" spans="1:27" ht="48.75" thickBot="1">
      <c r="A25" s="105">
        <v>7</v>
      </c>
      <c r="B25" s="31" t="s">
        <v>120</v>
      </c>
      <c r="C25" s="149" t="s">
        <v>136</v>
      </c>
      <c r="D25" s="31" t="s">
        <v>173</v>
      </c>
      <c r="E25" s="149" t="s">
        <v>133</v>
      </c>
      <c r="F25" s="150">
        <v>2</v>
      </c>
      <c r="G25" s="149">
        <f>Z25</f>
        <v>1</v>
      </c>
      <c r="H25" s="149">
        <f>Z25</f>
        <v>1</v>
      </c>
      <c r="I25" s="260">
        <v>1</v>
      </c>
      <c r="J25" s="261"/>
      <c r="K25" s="261"/>
      <c r="L25" s="261"/>
      <c r="M25" s="262">
        <f t="shared" si="4"/>
        <v>0</v>
      </c>
      <c r="N25" s="261"/>
      <c r="O25" s="261"/>
      <c r="P25" s="261"/>
      <c r="Q25" s="263">
        <f t="shared" si="0"/>
        <v>0</v>
      </c>
      <c r="R25" s="261"/>
      <c r="S25" s="261"/>
      <c r="T25" s="261"/>
      <c r="U25" s="263">
        <f t="shared" si="1"/>
        <v>0</v>
      </c>
      <c r="V25" s="261"/>
      <c r="W25" s="261">
        <v>1</v>
      </c>
      <c r="X25" s="261"/>
      <c r="Y25" s="428">
        <f t="shared" si="2"/>
        <v>1</v>
      </c>
      <c r="Z25" s="351">
        <f t="shared" si="3"/>
        <v>1</v>
      </c>
      <c r="AA25" s="99"/>
    </row>
    <row r="26" spans="1:27" ht="13.5" thickBot="1">
      <c r="A26" s="305" t="s">
        <v>21</v>
      </c>
      <c r="B26" s="275"/>
      <c r="C26" s="275"/>
      <c r="D26" s="275"/>
      <c r="E26" s="275"/>
      <c r="F26" s="275"/>
      <c r="G26" s="275"/>
      <c r="H26" s="275"/>
      <c r="I26" s="275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303"/>
      <c r="AA26" s="86"/>
    </row>
    <row r="27" spans="1:27" ht="48">
      <c r="A27" s="101">
        <v>1.1</v>
      </c>
      <c r="B27" s="89" t="s">
        <v>115</v>
      </c>
      <c r="C27" s="252" t="s">
        <v>136</v>
      </c>
      <c r="D27" s="89" t="s">
        <v>302</v>
      </c>
      <c r="E27" s="252" t="s">
        <v>132</v>
      </c>
      <c r="F27" s="253"/>
      <c r="G27" s="252">
        <v>2</v>
      </c>
      <c r="H27" s="252">
        <v>2</v>
      </c>
      <c r="I27" s="254">
        <v>1</v>
      </c>
      <c r="J27" s="255"/>
      <c r="K27" s="255">
        <v>1</v>
      </c>
      <c r="L27" s="255"/>
      <c r="M27" s="256">
        <f t="shared" si="4"/>
        <v>1</v>
      </c>
      <c r="N27" s="295"/>
      <c r="O27" s="295"/>
      <c r="P27" s="295"/>
      <c r="Q27" s="257">
        <f>+N27+O27+P27</f>
        <v>0</v>
      </c>
      <c r="R27" s="255"/>
      <c r="S27" s="255"/>
      <c r="T27" s="255"/>
      <c r="U27" s="257">
        <f>SUM(R27:T27)</f>
        <v>0</v>
      </c>
      <c r="V27" s="255"/>
      <c r="W27" s="255">
        <v>1</v>
      </c>
      <c r="X27" s="255"/>
      <c r="Y27" s="426">
        <f t="shared" si="2"/>
        <v>1</v>
      </c>
      <c r="Z27" s="349">
        <f t="shared" si="3"/>
        <v>2</v>
      </c>
      <c r="AA27" s="99"/>
    </row>
    <row r="28" spans="1:27" ht="36">
      <c r="A28" s="33">
        <v>2.1</v>
      </c>
      <c r="B28" s="18" t="s">
        <v>122</v>
      </c>
      <c r="C28" s="158" t="s">
        <v>136</v>
      </c>
      <c r="D28" s="18" t="s">
        <v>122</v>
      </c>
      <c r="E28" s="158" t="s">
        <v>132</v>
      </c>
      <c r="F28" s="159"/>
      <c r="G28" s="158">
        <v>9</v>
      </c>
      <c r="H28" s="158">
        <v>9</v>
      </c>
      <c r="I28" s="167">
        <v>1</v>
      </c>
      <c r="J28" s="270"/>
      <c r="K28" s="270">
        <v>1</v>
      </c>
      <c r="L28" s="270">
        <v>1</v>
      </c>
      <c r="M28" s="271">
        <f t="shared" si="4"/>
        <v>2</v>
      </c>
      <c r="N28" s="296">
        <v>1</v>
      </c>
      <c r="O28" s="296">
        <v>1</v>
      </c>
      <c r="P28" s="296">
        <v>1</v>
      </c>
      <c r="Q28" s="272">
        <f>+N28+O28+P28</f>
        <v>3</v>
      </c>
      <c r="R28" s="270"/>
      <c r="S28" s="270"/>
      <c r="T28" s="270">
        <v>1</v>
      </c>
      <c r="U28" s="272">
        <f>SUM(R28:T28)</f>
        <v>1</v>
      </c>
      <c r="V28" s="270">
        <v>1</v>
      </c>
      <c r="W28" s="270">
        <v>1</v>
      </c>
      <c r="X28" s="270">
        <v>1</v>
      </c>
      <c r="Y28" s="427">
        <f t="shared" si="2"/>
        <v>3</v>
      </c>
      <c r="Z28" s="350">
        <f t="shared" si="3"/>
        <v>9</v>
      </c>
      <c r="AA28" s="99"/>
    </row>
    <row r="29" spans="1:27" ht="36">
      <c r="A29" s="33">
        <v>3.1</v>
      </c>
      <c r="B29" s="18" t="s">
        <v>161</v>
      </c>
      <c r="C29" s="158" t="s">
        <v>61</v>
      </c>
      <c r="D29" s="18" t="s">
        <v>202</v>
      </c>
      <c r="E29" s="158" t="s">
        <v>150</v>
      </c>
      <c r="F29" s="159"/>
      <c r="G29" s="158">
        <v>12</v>
      </c>
      <c r="H29" s="158">
        <v>12</v>
      </c>
      <c r="I29" s="167">
        <v>1</v>
      </c>
      <c r="J29" s="270">
        <v>1</v>
      </c>
      <c r="K29" s="270">
        <v>1</v>
      </c>
      <c r="L29" s="270">
        <v>1</v>
      </c>
      <c r="M29" s="271">
        <f t="shared" si="4"/>
        <v>3</v>
      </c>
      <c r="N29" s="296">
        <v>1</v>
      </c>
      <c r="O29" s="296">
        <v>1</v>
      </c>
      <c r="P29" s="296">
        <v>1</v>
      </c>
      <c r="Q29" s="272">
        <f aca="true" t="shared" si="5" ref="Q29:Q34">+N29+O29+P29</f>
        <v>3</v>
      </c>
      <c r="R29" s="270">
        <v>1</v>
      </c>
      <c r="S29" s="270">
        <v>1</v>
      </c>
      <c r="T29" s="270">
        <v>1</v>
      </c>
      <c r="U29" s="272">
        <f aca="true" t="shared" si="6" ref="U29:U34">SUM(R29:T29)</f>
        <v>3</v>
      </c>
      <c r="V29" s="270">
        <v>1</v>
      </c>
      <c r="W29" s="270">
        <v>1</v>
      </c>
      <c r="X29" s="270">
        <v>1</v>
      </c>
      <c r="Y29" s="427">
        <f t="shared" si="2"/>
        <v>3</v>
      </c>
      <c r="Z29" s="350">
        <f t="shared" si="3"/>
        <v>12</v>
      </c>
      <c r="AA29" s="99"/>
    </row>
    <row r="30" spans="1:27" ht="36">
      <c r="A30" s="33">
        <v>4.1</v>
      </c>
      <c r="B30" s="18" t="s">
        <v>123</v>
      </c>
      <c r="C30" s="158" t="s">
        <v>136</v>
      </c>
      <c r="D30" s="18" t="s">
        <v>126</v>
      </c>
      <c r="E30" s="158" t="s">
        <v>133</v>
      </c>
      <c r="F30" s="159"/>
      <c r="G30" s="158">
        <v>1</v>
      </c>
      <c r="H30" s="158">
        <v>1</v>
      </c>
      <c r="I30" s="167">
        <v>1</v>
      </c>
      <c r="J30" s="270"/>
      <c r="K30" s="270"/>
      <c r="L30" s="270"/>
      <c r="M30" s="271">
        <f t="shared" si="4"/>
        <v>0</v>
      </c>
      <c r="N30" s="296"/>
      <c r="O30" s="296">
        <v>1</v>
      </c>
      <c r="P30" s="296"/>
      <c r="Q30" s="272">
        <f t="shared" si="5"/>
        <v>1</v>
      </c>
      <c r="R30" s="270"/>
      <c r="S30" s="270"/>
      <c r="T30" s="270"/>
      <c r="U30" s="272">
        <f t="shared" si="6"/>
        <v>0</v>
      </c>
      <c r="V30" s="270"/>
      <c r="W30" s="270"/>
      <c r="X30" s="270"/>
      <c r="Y30" s="427">
        <f t="shared" si="2"/>
        <v>0</v>
      </c>
      <c r="Z30" s="350">
        <f t="shared" si="3"/>
        <v>1</v>
      </c>
      <c r="AA30" s="99"/>
    </row>
    <row r="31" spans="1:27" ht="36">
      <c r="A31" s="33">
        <v>5.1</v>
      </c>
      <c r="B31" s="18" t="s">
        <v>167</v>
      </c>
      <c r="C31" s="158" t="s">
        <v>136</v>
      </c>
      <c r="D31" s="18" t="s">
        <v>168</v>
      </c>
      <c r="E31" s="158" t="s">
        <v>132</v>
      </c>
      <c r="F31" s="159"/>
      <c r="G31" s="158">
        <v>2</v>
      </c>
      <c r="H31" s="158">
        <v>2</v>
      </c>
      <c r="I31" s="167">
        <v>1</v>
      </c>
      <c r="J31" s="270"/>
      <c r="K31" s="270"/>
      <c r="L31" s="270"/>
      <c r="M31" s="271">
        <f t="shared" si="4"/>
        <v>0</v>
      </c>
      <c r="N31" s="296"/>
      <c r="O31" s="296"/>
      <c r="P31" s="296">
        <v>1</v>
      </c>
      <c r="Q31" s="272">
        <f t="shared" si="5"/>
        <v>1</v>
      </c>
      <c r="R31" s="270"/>
      <c r="S31" s="270"/>
      <c r="T31" s="270"/>
      <c r="U31" s="272">
        <f t="shared" si="6"/>
        <v>0</v>
      </c>
      <c r="V31" s="270"/>
      <c r="W31" s="270">
        <v>1</v>
      </c>
      <c r="X31" s="270"/>
      <c r="Y31" s="427">
        <f t="shared" si="2"/>
        <v>1</v>
      </c>
      <c r="Z31" s="350">
        <f t="shared" si="3"/>
        <v>2</v>
      </c>
      <c r="AA31" s="99"/>
    </row>
    <row r="32" spans="1:27" ht="48">
      <c r="A32" s="33">
        <v>5.2</v>
      </c>
      <c r="B32" s="18" t="s">
        <v>124</v>
      </c>
      <c r="C32" s="158" t="s">
        <v>136</v>
      </c>
      <c r="D32" s="18" t="s">
        <v>170</v>
      </c>
      <c r="E32" s="158" t="s">
        <v>132</v>
      </c>
      <c r="F32" s="159"/>
      <c r="G32" s="158">
        <f>Z32</f>
        <v>9</v>
      </c>
      <c r="H32" s="158">
        <f>Z32</f>
        <v>9</v>
      </c>
      <c r="I32" s="167">
        <v>1</v>
      </c>
      <c r="J32" s="270"/>
      <c r="K32" s="270">
        <v>1</v>
      </c>
      <c r="L32" s="270">
        <v>1</v>
      </c>
      <c r="M32" s="271">
        <f t="shared" si="4"/>
        <v>2</v>
      </c>
      <c r="N32" s="296">
        <v>1</v>
      </c>
      <c r="O32" s="296">
        <v>1</v>
      </c>
      <c r="P32" s="296">
        <v>1</v>
      </c>
      <c r="Q32" s="272">
        <f t="shared" si="5"/>
        <v>3</v>
      </c>
      <c r="R32" s="270"/>
      <c r="S32" s="270"/>
      <c r="T32" s="270">
        <v>1</v>
      </c>
      <c r="U32" s="272">
        <f t="shared" si="6"/>
        <v>1</v>
      </c>
      <c r="V32" s="270">
        <v>1</v>
      </c>
      <c r="W32" s="270">
        <v>1</v>
      </c>
      <c r="X32" s="270">
        <v>1</v>
      </c>
      <c r="Y32" s="427">
        <f t="shared" si="2"/>
        <v>3</v>
      </c>
      <c r="Z32" s="350">
        <f t="shared" si="3"/>
        <v>9</v>
      </c>
      <c r="AA32" s="99"/>
    </row>
    <row r="33" spans="1:27" ht="48">
      <c r="A33" s="33">
        <v>6.1</v>
      </c>
      <c r="B33" s="18" t="s">
        <v>169</v>
      </c>
      <c r="C33" s="158" t="s">
        <v>136</v>
      </c>
      <c r="D33" s="18" t="s">
        <v>304</v>
      </c>
      <c r="E33" s="158" t="s">
        <v>132</v>
      </c>
      <c r="F33" s="159"/>
      <c r="G33" s="158">
        <f>Z33</f>
        <v>4</v>
      </c>
      <c r="H33" s="158">
        <f>Z33</f>
        <v>4</v>
      </c>
      <c r="I33" s="167">
        <v>1</v>
      </c>
      <c r="J33" s="270"/>
      <c r="K33" s="270"/>
      <c r="L33" s="270">
        <v>1</v>
      </c>
      <c r="M33" s="271">
        <f t="shared" si="4"/>
        <v>1</v>
      </c>
      <c r="N33" s="296"/>
      <c r="O33" s="296"/>
      <c r="P33" s="296">
        <v>1</v>
      </c>
      <c r="Q33" s="272">
        <f t="shared" si="5"/>
        <v>1</v>
      </c>
      <c r="R33" s="270"/>
      <c r="S33" s="270"/>
      <c r="T33" s="270">
        <v>1</v>
      </c>
      <c r="U33" s="272">
        <f t="shared" si="6"/>
        <v>1</v>
      </c>
      <c r="V33" s="270"/>
      <c r="W33" s="270"/>
      <c r="X33" s="270">
        <v>1</v>
      </c>
      <c r="Y33" s="427">
        <f t="shared" si="2"/>
        <v>1</v>
      </c>
      <c r="Z33" s="350">
        <f t="shared" si="3"/>
        <v>4</v>
      </c>
      <c r="AA33" s="99"/>
    </row>
    <row r="34" spans="1:27" ht="48.75" thickBot="1">
      <c r="A34" s="105">
        <v>7.1</v>
      </c>
      <c r="B34" s="31" t="s">
        <v>125</v>
      </c>
      <c r="C34" s="149" t="s">
        <v>136</v>
      </c>
      <c r="D34" s="31" t="s">
        <v>125</v>
      </c>
      <c r="E34" s="149" t="s">
        <v>151</v>
      </c>
      <c r="F34" s="150"/>
      <c r="G34" s="149">
        <f>Z34</f>
        <v>6</v>
      </c>
      <c r="H34" s="149">
        <f>+Z34</f>
        <v>6</v>
      </c>
      <c r="I34" s="260">
        <v>1</v>
      </c>
      <c r="J34" s="261"/>
      <c r="K34" s="261"/>
      <c r="L34" s="261"/>
      <c r="M34" s="262">
        <f t="shared" si="4"/>
        <v>0</v>
      </c>
      <c r="N34" s="297"/>
      <c r="O34" s="297"/>
      <c r="P34" s="297"/>
      <c r="Q34" s="263">
        <f t="shared" si="5"/>
        <v>0</v>
      </c>
      <c r="R34" s="261"/>
      <c r="S34" s="261"/>
      <c r="T34" s="261"/>
      <c r="U34" s="263">
        <f t="shared" si="6"/>
        <v>0</v>
      </c>
      <c r="V34" s="261"/>
      <c r="W34" s="261">
        <v>6</v>
      </c>
      <c r="X34" s="261"/>
      <c r="Y34" s="428">
        <f t="shared" si="2"/>
        <v>6</v>
      </c>
      <c r="Z34" s="351">
        <f t="shared" si="3"/>
        <v>6</v>
      </c>
      <c r="AA34" s="99"/>
    </row>
    <row r="35" spans="1:26" ht="15.75" thickBot="1">
      <c r="A35" s="132" t="s">
        <v>152</v>
      </c>
      <c r="B35" s="117"/>
      <c r="C35" s="118"/>
      <c r="D35" s="118"/>
      <c r="E35" s="118"/>
      <c r="F35" s="118"/>
      <c r="G35" s="118"/>
      <c r="H35" s="118"/>
      <c r="I35" s="118"/>
      <c r="J35" s="119">
        <f>SUM(J27:J34)</f>
        <v>1</v>
      </c>
      <c r="K35" s="119">
        <f aca="true" t="shared" si="7" ref="K35:Z35">SUM(K27:K34)</f>
        <v>4</v>
      </c>
      <c r="L35" s="119">
        <f t="shared" si="7"/>
        <v>4</v>
      </c>
      <c r="M35" s="119">
        <f t="shared" si="7"/>
        <v>9</v>
      </c>
      <c r="N35" s="119">
        <f t="shared" si="7"/>
        <v>3</v>
      </c>
      <c r="O35" s="119">
        <f t="shared" si="7"/>
        <v>4</v>
      </c>
      <c r="P35" s="119">
        <f t="shared" si="7"/>
        <v>5</v>
      </c>
      <c r="Q35" s="119">
        <f t="shared" si="7"/>
        <v>12</v>
      </c>
      <c r="R35" s="119">
        <f t="shared" si="7"/>
        <v>1</v>
      </c>
      <c r="S35" s="119">
        <f t="shared" si="7"/>
        <v>1</v>
      </c>
      <c r="T35" s="119">
        <f t="shared" si="7"/>
        <v>4</v>
      </c>
      <c r="U35" s="119">
        <f t="shared" si="7"/>
        <v>6</v>
      </c>
      <c r="V35" s="119">
        <f t="shared" si="7"/>
        <v>3</v>
      </c>
      <c r="W35" s="119">
        <f t="shared" si="7"/>
        <v>11</v>
      </c>
      <c r="X35" s="119">
        <f t="shared" si="7"/>
        <v>4</v>
      </c>
      <c r="Y35" s="422">
        <f t="shared" si="7"/>
        <v>18</v>
      </c>
      <c r="Z35" s="425">
        <f t="shared" si="7"/>
        <v>45</v>
      </c>
    </row>
    <row r="36" ht="15">
      <c r="B36" s="64"/>
    </row>
  </sheetData>
  <sheetProtection/>
  <mergeCells count="7">
    <mergeCell ref="B5:I5"/>
    <mergeCell ref="B10:B12"/>
    <mergeCell ref="C10:C12"/>
    <mergeCell ref="D10:D12"/>
    <mergeCell ref="G11:I11"/>
    <mergeCell ref="B6:Z6"/>
    <mergeCell ref="B7:Z7"/>
  </mergeCells>
  <printOptions horizontalCentered="1"/>
  <pageMargins left="0.3937007874015748" right="0.3937007874015748" top="0.35" bottom="0.27" header="0" footer="0"/>
  <pageSetup fitToHeight="3" fitToWidth="1" horizontalDpi="1200" verticalDpi="1200" orientation="landscape" scale="52" r:id="rId2"/>
  <headerFooter alignWithMargins="0">
    <oddFooter>&amp;C&amp;8Fecha: &amp;"Arial,Cursiva"&amp;D&amp;"Arial,Normal"
Hoja: &amp;"Arial,Cursiva"&amp;P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PageLayoutView="0" workbookViewId="0" topLeftCell="A11">
      <pane ySplit="1035" topLeftCell="A4" activePane="bottomLeft" state="split"/>
      <selection pane="topLeft" activeCell="E16" sqref="E16"/>
      <selection pane="bottomLeft" activeCell="A22" sqref="A22:A24"/>
    </sheetView>
  </sheetViews>
  <sheetFormatPr defaultColWidth="11.421875" defaultRowHeight="12.75"/>
  <cols>
    <col min="1" max="1" width="23.140625" style="41" customWidth="1"/>
    <col min="2" max="2" width="26.421875" style="41" customWidth="1"/>
    <col min="3" max="3" width="11.28125" style="41" customWidth="1"/>
    <col min="4" max="4" width="34.28125" style="41" customWidth="1"/>
    <col min="5" max="5" width="13.00390625" style="41" bestFit="1" customWidth="1"/>
    <col min="6" max="6" width="5.421875" style="41" bestFit="1" customWidth="1"/>
    <col min="7" max="7" width="4.8515625" style="41" customWidth="1"/>
    <col min="8" max="8" width="4.28125" style="41" customWidth="1"/>
    <col min="9" max="12" width="5.421875" style="41" customWidth="1"/>
    <col min="13" max="16" width="7.8515625" style="41" customWidth="1"/>
    <col min="17" max="20" width="7.57421875" style="41" customWidth="1"/>
    <col min="21" max="24" width="7.28125" style="41" customWidth="1"/>
    <col min="25" max="25" width="7.421875" style="41" customWidth="1"/>
    <col min="26" max="16384" width="11.421875" style="41" customWidth="1"/>
  </cols>
  <sheetData>
    <row r="1" spans="2:12" ht="14.25" customHeight="1">
      <c r="B1" s="409" t="s">
        <v>14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9.5">
      <c r="B2" s="410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9.5">
      <c r="B3" s="410" t="s">
        <v>44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15">
      <c r="B4" s="411" t="s">
        <v>15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4.5" customHeight="1" thickBot="1">
      <c r="B5" s="481"/>
      <c r="C5" s="481"/>
      <c r="D5" s="481"/>
      <c r="E5" s="481"/>
      <c r="F5" s="481"/>
      <c r="G5" s="481"/>
      <c r="H5" s="481"/>
      <c r="I5" s="481"/>
      <c r="J5" s="45"/>
      <c r="K5" s="45"/>
      <c r="L5" s="45"/>
    </row>
    <row r="6" spans="1:26" ht="12.75">
      <c r="A6" s="65" t="s">
        <v>31</v>
      </c>
      <c r="B6" s="526" t="s">
        <v>29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7"/>
    </row>
    <row r="7" spans="1:26" ht="17.25" customHeight="1" thickBot="1">
      <c r="A7" s="66" t="s">
        <v>56</v>
      </c>
      <c r="B7" s="528" t="s">
        <v>57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9"/>
    </row>
    <row r="8" spans="2:12" ht="7.5" customHeight="1" thickBo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6" ht="12.75">
      <c r="A9" s="46" t="s">
        <v>10</v>
      </c>
      <c r="B9" s="488" t="s">
        <v>0</v>
      </c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90"/>
    </row>
    <row r="10" spans="1:26" ht="12.75">
      <c r="A10" s="48" t="s">
        <v>11</v>
      </c>
      <c r="B10" s="491" t="s">
        <v>4</v>
      </c>
      <c r="C10" s="493" t="s">
        <v>6</v>
      </c>
      <c r="D10" s="493" t="s">
        <v>5</v>
      </c>
      <c r="E10" s="495" t="s">
        <v>22</v>
      </c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6"/>
    </row>
    <row r="11" spans="1:26" ht="12.75">
      <c r="A11" s="48"/>
      <c r="B11" s="491"/>
      <c r="C11" s="493"/>
      <c r="D11" s="493"/>
      <c r="E11" s="49" t="s">
        <v>27</v>
      </c>
      <c r="F11" s="49" t="s">
        <v>25</v>
      </c>
      <c r="G11" s="495" t="s">
        <v>24</v>
      </c>
      <c r="H11" s="495"/>
      <c r="I11" s="495"/>
      <c r="J11" s="50"/>
      <c r="K11" s="50"/>
      <c r="L11" s="50"/>
      <c r="M11" s="495" t="s">
        <v>23</v>
      </c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6"/>
    </row>
    <row r="12" spans="1:26" ht="13.5" thickBot="1">
      <c r="A12" s="51" t="s">
        <v>12</v>
      </c>
      <c r="B12" s="492"/>
      <c r="C12" s="494"/>
      <c r="D12" s="494"/>
      <c r="E12" s="52" t="s">
        <v>28</v>
      </c>
      <c r="F12" s="52" t="s">
        <v>26</v>
      </c>
      <c r="G12" s="52" t="s">
        <v>7</v>
      </c>
      <c r="H12" s="52" t="s">
        <v>8</v>
      </c>
      <c r="I12" s="53" t="s">
        <v>9</v>
      </c>
      <c r="J12" s="53" t="s">
        <v>32</v>
      </c>
      <c r="K12" s="53" t="s">
        <v>33</v>
      </c>
      <c r="L12" s="53" t="s">
        <v>34</v>
      </c>
      <c r="M12" s="52" t="s">
        <v>17</v>
      </c>
      <c r="N12" s="52" t="s">
        <v>35</v>
      </c>
      <c r="O12" s="52" t="s">
        <v>36</v>
      </c>
      <c r="P12" s="52" t="s">
        <v>37</v>
      </c>
      <c r="Q12" s="52" t="s">
        <v>1</v>
      </c>
      <c r="R12" s="52" t="s">
        <v>38</v>
      </c>
      <c r="S12" s="52" t="s">
        <v>39</v>
      </c>
      <c r="T12" s="52" t="s">
        <v>40</v>
      </c>
      <c r="U12" s="53" t="s">
        <v>2</v>
      </c>
      <c r="V12" s="53" t="s">
        <v>41</v>
      </c>
      <c r="W12" s="53" t="s">
        <v>42</v>
      </c>
      <c r="X12" s="53" t="s">
        <v>43</v>
      </c>
      <c r="Y12" s="52" t="s">
        <v>3</v>
      </c>
      <c r="Z12" s="54" t="s">
        <v>149</v>
      </c>
    </row>
    <row r="13" spans="13:26" ht="12" customHeight="1" thickBot="1">
      <c r="M13" s="37"/>
      <c r="Q13" s="37"/>
      <c r="U13" s="37"/>
      <c r="Y13" s="37"/>
      <c r="Z13" s="38"/>
    </row>
    <row r="14" spans="1:26" ht="13.5" thickBot="1">
      <c r="A14" s="328" t="s">
        <v>13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8"/>
    </row>
    <row r="15" spans="1:26" s="55" customFormat="1" ht="48.75" thickBot="1">
      <c r="A15" s="329"/>
      <c r="B15" s="309" t="s">
        <v>80</v>
      </c>
      <c r="C15" s="310" t="s">
        <v>61</v>
      </c>
      <c r="D15" s="309" t="s">
        <v>186</v>
      </c>
      <c r="E15" s="74" t="s">
        <v>133</v>
      </c>
      <c r="F15" s="75">
        <v>7.47</v>
      </c>
      <c r="G15" s="74">
        <v>7.47</v>
      </c>
      <c r="H15" s="74">
        <v>7.47</v>
      </c>
      <c r="I15" s="311">
        <v>1</v>
      </c>
      <c r="J15" s="312">
        <v>7.47</v>
      </c>
      <c r="K15" s="312"/>
      <c r="L15" s="312"/>
      <c r="M15" s="313">
        <f>+J15+K15+L15</f>
        <v>7.47</v>
      </c>
      <c r="N15" s="314"/>
      <c r="O15" s="314"/>
      <c r="P15" s="314"/>
      <c r="Q15" s="315">
        <f>+N15+O15+P15</f>
        <v>0</v>
      </c>
      <c r="R15" s="316"/>
      <c r="S15" s="316"/>
      <c r="T15" s="316"/>
      <c r="U15" s="315">
        <f>SUM(R15:T15)</f>
        <v>0</v>
      </c>
      <c r="V15" s="74"/>
      <c r="W15" s="74"/>
      <c r="X15" s="74"/>
      <c r="Y15" s="319">
        <f>+V15+W15+X15</f>
        <v>0</v>
      </c>
      <c r="Z15" s="320">
        <f>+Y15+U15+Q15+M15</f>
        <v>7.47</v>
      </c>
    </row>
    <row r="16" spans="1:26" ht="13.5" thickBot="1">
      <c r="A16" s="330" t="s">
        <v>19</v>
      </c>
      <c r="B16" s="110"/>
      <c r="C16" s="71"/>
      <c r="D16" s="111"/>
      <c r="E16" s="71"/>
      <c r="F16" s="111"/>
      <c r="G16" s="71"/>
      <c r="H16" s="71"/>
      <c r="I16" s="72"/>
      <c r="J16" s="112"/>
      <c r="K16" s="112"/>
      <c r="L16" s="112"/>
      <c r="M16" s="112"/>
      <c r="N16" s="112"/>
      <c r="O16" s="112"/>
      <c r="P16" s="112"/>
      <c r="Q16" s="113"/>
      <c r="R16" s="112"/>
      <c r="S16" s="112"/>
      <c r="T16" s="112"/>
      <c r="U16" s="113"/>
      <c r="V16" s="112"/>
      <c r="W16" s="112"/>
      <c r="X16" s="112"/>
      <c r="Y16" s="113"/>
      <c r="Z16" s="308"/>
    </row>
    <row r="17" spans="1:26" ht="48.75" thickBot="1">
      <c r="A17" s="329"/>
      <c r="B17" s="309" t="s">
        <v>127</v>
      </c>
      <c r="C17" s="310" t="s">
        <v>61</v>
      </c>
      <c r="D17" s="309" t="s">
        <v>176</v>
      </c>
      <c r="E17" s="74" t="s">
        <v>145</v>
      </c>
      <c r="F17" s="75">
        <v>4</v>
      </c>
      <c r="G17" s="74">
        <v>4</v>
      </c>
      <c r="H17" s="74">
        <v>4</v>
      </c>
      <c r="I17" s="76">
        <v>1</v>
      </c>
      <c r="J17" s="77"/>
      <c r="K17" s="77"/>
      <c r="L17" s="77">
        <v>1</v>
      </c>
      <c r="M17" s="78">
        <f>+J17+K17+L17</f>
        <v>1</v>
      </c>
      <c r="N17" s="77"/>
      <c r="O17" s="77"/>
      <c r="P17" s="77">
        <v>1</v>
      </c>
      <c r="Q17" s="78">
        <f>+N17+O17+P17</f>
        <v>1</v>
      </c>
      <c r="R17" s="77"/>
      <c r="S17" s="77"/>
      <c r="T17" s="77">
        <v>1</v>
      </c>
      <c r="U17" s="78">
        <f>+R17+S17+T17</f>
        <v>1</v>
      </c>
      <c r="V17" s="77"/>
      <c r="W17" s="77"/>
      <c r="X17" s="77">
        <v>1</v>
      </c>
      <c r="Y17" s="321">
        <f>+V17+W17+X17</f>
        <v>1</v>
      </c>
      <c r="Z17" s="103">
        <f aca="true" t="shared" si="0" ref="Z17:Z24">+M17+Q17+U17+Y17</f>
        <v>4</v>
      </c>
    </row>
    <row r="18" spans="1:26" ht="13.5" thickBot="1">
      <c r="A18" s="328" t="s">
        <v>20</v>
      </c>
      <c r="B18" s="92"/>
      <c r="C18" s="92"/>
      <c r="D18" s="92"/>
      <c r="E18" s="92"/>
      <c r="F18" s="92"/>
      <c r="G18" s="92"/>
      <c r="H18" s="92"/>
      <c r="I18" s="92"/>
      <c r="J18" s="87"/>
      <c r="K18" s="87"/>
      <c r="L18" s="87"/>
      <c r="M18" s="87"/>
      <c r="N18" s="87"/>
      <c r="O18" s="87"/>
      <c r="P18" s="87"/>
      <c r="Q18" s="114"/>
      <c r="R18" s="87"/>
      <c r="S18" s="87"/>
      <c r="T18" s="87"/>
      <c r="U18" s="114"/>
      <c r="V18" s="87"/>
      <c r="W18" s="87"/>
      <c r="X18" s="87"/>
      <c r="Y18" s="114"/>
      <c r="Z18" s="308"/>
    </row>
    <row r="19" spans="1:26" ht="36">
      <c r="A19" s="88">
        <v>1</v>
      </c>
      <c r="B19" s="283" t="s">
        <v>175</v>
      </c>
      <c r="C19" s="317" t="s">
        <v>136</v>
      </c>
      <c r="D19" s="283" t="s">
        <v>175</v>
      </c>
      <c r="E19" s="79" t="s">
        <v>150</v>
      </c>
      <c r="F19" s="80">
        <v>4</v>
      </c>
      <c r="G19" s="79">
        <f>Z19</f>
        <v>4</v>
      </c>
      <c r="H19" s="79">
        <f>Z19</f>
        <v>4</v>
      </c>
      <c r="I19" s="81">
        <v>1</v>
      </c>
      <c r="J19" s="82"/>
      <c r="K19" s="82"/>
      <c r="L19" s="82">
        <v>1</v>
      </c>
      <c r="M19" s="83">
        <f>+J19+K19+L19</f>
        <v>1</v>
      </c>
      <c r="N19" s="82"/>
      <c r="O19" s="82"/>
      <c r="P19" s="82">
        <v>1</v>
      </c>
      <c r="Q19" s="102">
        <f>+N19+O19+P19</f>
        <v>1</v>
      </c>
      <c r="R19" s="82"/>
      <c r="S19" s="82"/>
      <c r="T19" s="82">
        <v>1</v>
      </c>
      <c r="U19" s="102">
        <f>SUM(R19:T19)</f>
        <v>1</v>
      </c>
      <c r="V19" s="82"/>
      <c r="W19" s="82"/>
      <c r="X19" s="82">
        <v>1</v>
      </c>
      <c r="Y19" s="322">
        <f>+V19+W19+X19</f>
        <v>1</v>
      </c>
      <c r="Z19" s="324">
        <f t="shared" si="0"/>
        <v>4</v>
      </c>
    </row>
    <row r="20" spans="1:26" ht="24.75" thickBot="1">
      <c r="A20" s="62">
        <v>2</v>
      </c>
      <c r="B20" s="133" t="s">
        <v>305</v>
      </c>
      <c r="C20" s="8" t="s">
        <v>136</v>
      </c>
      <c r="D20" s="133" t="s">
        <v>305</v>
      </c>
      <c r="E20" s="57" t="s">
        <v>132</v>
      </c>
      <c r="F20" s="58">
        <v>4</v>
      </c>
      <c r="G20" s="57">
        <v>4</v>
      </c>
      <c r="H20" s="57">
        <v>4</v>
      </c>
      <c r="I20" s="63">
        <v>1</v>
      </c>
      <c r="J20" s="84"/>
      <c r="K20" s="84"/>
      <c r="L20" s="84"/>
      <c r="M20" s="85">
        <f>+J20+K20+L20</f>
        <v>0</v>
      </c>
      <c r="N20" s="84"/>
      <c r="O20" s="84">
        <v>1</v>
      </c>
      <c r="P20" s="84"/>
      <c r="Q20" s="106">
        <f>+N20+O20+P20</f>
        <v>1</v>
      </c>
      <c r="R20" s="84"/>
      <c r="S20" s="84"/>
      <c r="T20" s="84">
        <v>1</v>
      </c>
      <c r="U20" s="106">
        <f>SUM(R20:T20)</f>
        <v>1</v>
      </c>
      <c r="V20" s="84">
        <v>1</v>
      </c>
      <c r="W20" s="84"/>
      <c r="X20" s="84">
        <v>1</v>
      </c>
      <c r="Y20" s="323">
        <f>+V20+W20+X20</f>
        <v>2</v>
      </c>
      <c r="Z20" s="325">
        <f t="shared" si="0"/>
        <v>4</v>
      </c>
    </row>
    <row r="21" spans="1:26" ht="13.5" thickBot="1">
      <c r="A21" s="328" t="s">
        <v>21</v>
      </c>
      <c r="B21" s="92"/>
      <c r="C21" s="92"/>
      <c r="D21" s="92"/>
      <c r="E21" s="92"/>
      <c r="F21" s="92"/>
      <c r="G21" s="92"/>
      <c r="H21" s="92"/>
      <c r="I21" s="92"/>
      <c r="J21" s="87"/>
      <c r="K21" s="87"/>
      <c r="L21" s="87"/>
      <c r="M21" s="87"/>
      <c r="N21" s="87"/>
      <c r="O21" s="87"/>
      <c r="P21" s="87"/>
      <c r="Q21" s="114"/>
      <c r="R21" s="87"/>
      <c r="S21" s="87"/>
      <c r="T21" s="87"/>
      <c r="U21" s="114"/>
      <c r="V21" s="87"/>
      <c r="W21" s="87"/>
      <c r="X21" s="87"/>
      <c r="Y21" s="114"/>
      <c r="Z21" s="308"/>
    </row>
    <row r="22" spans="1:26" ht="36">
      <c r="A22" s="443">
        <v>1.1</v>
      </c>
      <c r="B22" s="283" t="s">
        <v>174</v>
      </c>
      <c r="C22" s="317" t="s">
        <v>136</v>
      </c>
      <c r="D22" s="283" t="s">
        <v>174</v>
      </c>
      <c r="E22" s="79" t="s">
        <v>132</v>
      </c>
      <c r="F22" s="80"/>
      <c r="G22" s="79">
        <v>2</v>
      </c>
      <c r="H22" s="79">
        <v>2</v>
      </c>
      <c r="I22" s="81">
        <v>1</v>
      </c>
      <c r="J22" s="82"/>
      <c r="K22" s="82"/>
      <c r="L22" s="82"/>
      <c r="M22" s="83">
        <f>+J22+K22+L22</f>
        <v>0</v>
      </c>
      <c r="N22" s="107"/>
      <c r="O22" s="107">
        <v>1</v>
      </c>
      <c r="P22" s="107"/>
      <c r="Q22" s="102">
        <f>+N22+O22+P22</f>
        <v>1</v>
      </c>
      <c r="R22" s="82"/>
      <c r="S22" s="82"/>
      <c r="T22" s="82"/>
      <c r="U22" s="102">
        <f>SUM(R22:T22)</f>
        <v>0</v>
      </c>
      <c r="V22" s="82"/>
      <c r="W22" s="82">
        <v>1</v>
      </c>
      <c r="X22" s="82"/>
      <c r="Y22" s="322">
        <f>+V22+W22+X22</f>
        <v>1</v>
      </c>
      <c r="Z22" s="324">
        <f t="shared" si="0"/>
        <v>2</v>
      </c>
    </row>
    <row r="23" spans="1:26" ht="36">
      <c r="A23" s="444">
        <v>1.2</v>
      </c>
      <c r="B23" s="318" t="s">
        <v>175</v>
      </c>
      <c r="C23" s="7" t="s">
        <v>136</v>
      </c>
      <c r="D23" s="318" t="s">
        <v>175</v>
      </c>
      <c r="E23" s="59" t="s">
        <v>150</v>
      </c>
      <c r="F23" s="60"/>
      <c r="G23" s="59">
        <v>12</v>
      </c>
      <c r="H23" s="59">
        <v>12</v>
      </c>
      <c r="I23" s="61">
        <v>1</v>
      </c>
      <c r="J23" s="90">
        <v>1</v>
      </c>
      <c r="K23" s="90">
        <v>1</v>
      </c>
      <c r="L23" s="90">
        <v>1</v>
      </c>
      <c r="M23" s="91">
        <f>+J23+K23+L23</f>
        <v>3</v>
      </c>
      <c r="N23" s="108">
        <v>1</v>
      </c>
      <c r="O23" s="108">
        <v>1</v>
      </c>
      <c r="P23" s="108">
        <v>1</v>
      </c>
      <c r="Q23" s="104">
        <f>+N23+O23+P23</f>
        <v>3</v>
      </c>
      <c r="R23" s="90">
        <v>1</v>
      </c>
      <c r="S23" s="90">
        <v>1</v>
      </c>
      <c r="T23" s="90">
        <v>1</v>
      </c>
      <c r="U23" s="104">
        <f>SUM(R23:T23)</f>
        <v>3</v>
      </c>
      <c r="V23" s="90">
        <v>1</v>
      </c>
      <c r="W23" s="90">
        <v>1</v>
      </c>
      <c r="X23" s="90">
        <v>1</v>
      </c>
      <c r="Y23" s="326">
        <f>+V23+W23+X23</f>
        <v>3</v>
      </c>
      <c r="Z23" s="327">
        <f t="shared" si="0"/>
        <v>12</v>
      </c>
    </row>
    <row r="24" spans="1:26" ht="24.75" thickBot="1">
      <c r="A24" s="445">
        <v>2.1</v>
      </c>
      <c r="B24" s="133" t="s">
        <v>305</v>
      </c>
      <c r="C24" s="8" t="s">
        <v>136</v>
      </c>
      <c r="D24" s="133" t="s">
        <v>305</v>
      </c>
      <c r="E24" s="57" t="s">
        <v>132</v>
      </c>
      <c r="F24" s="58"/>
      <c r="G24" s="57">
        <v>4</v>
      </c>
      <c r="H24" s="57">
        <v>4</v>
      </c>
      <c r="I24" s="63">
        <v>1</v>
      </c>
      <c r="J24" s="84"/>
      <c r="K24" s="84"/>
      <c r="L24" s="84"/>
      <c r="M24" s="85">
        <f>+J24+K24+L24</f>
        <v>0</v>
      </c>
      <c r="N24" s="109"/>
      <c r="O24" s="109">
        <v>1</v>
      </c>
      <c r="P24" s="109"/>
      <c r="Q24" s="106">
        <f>+N24+O24+P24</f>
        <v>1</v>
      </c>
      <c r="R24" s="84"/>
      <c r="S24" s="84"/>
      <c r="T24" s="84">
        <v>1</v>
      </c>
      <c r="U24" s="106">
        <f>SUM(R24:T24)</f>
        <v>1</v>
      </c>
      <c r="V24" s="84">
        <v>1</v>
      </c>
      <c r="W24" s="84"/>
      <c r="X24" s="84">
        <v>1</v>
      </c>
      <c r="Y24" s="323">
        <f>+V24+W24+X24</f>
        <v>2</v>
      </c>
      <c r="Z24" s="325">
        <f t="shared" si="0"/>
        <v>4</v>
      </c>
    </row>
    <row r="25" spans="1:26" ht="15.75" thickBot="1">
      <c r="A25" s="132" t="s">
        <v>152</v>
      </c>
      <c r="B25" s="117"/>
      <c r="C25" s="118"/>
      <c r="D25" s="118"/>
      <c r="E25" s="118"/>
      <c r="F25" s="118"/>
      <c r="G25" s="118"/>
      <c r="H25" s="118"/>
      <c r="I25" s="118"/>
      <c r="J25" s="119">
        <f>SUM(J22:J24)</f>
        <v>1</v>
      </c>
      <c r="K25" s="119">
        <f aca="true" t="shared" si="1" ref="K25:Z25">SUM(K22:K24)</f>
        <v>1</v>
      </c>
      <c r="L25" s="119">
        <f t="shared" si="1"/>
        <v>1</v>
      </c>
      <c r="M25" s="119">
        <f t="shared" si="1"/>
        <v>3</v>
      </c>
      <c r="N25" s="119">
        <f t="shared" si="1"/>
        <v>1</v>
      </c>
      <c r="O25" s="119">
        <f t="shared" si="1"/>
        <v>3</v>
      </c>
      <c r="P25" s="119">
        <f t="shared" si="1"/>
        <v>1</v>
      </c>
      <c r="Q25" s="119">
        <f t="shared" si="1"/>
        <v>5</v>
      </c>
      <c r="R25" s="119">
        <f t="shared" si="1"/>
        <v>1</v>
      </c>
      <c r="S25" s="119">
        <f t="shared" si="1"/>
        <v>1</v>
      </c>
      <c r="T25" s="119">
        <f t="shared" si="1"/>
        <v>2</v>
      </c>
      <c r="U25" s="119">
        <f t="shared" si="1"/>
        <v>4</v>
      </c>
      <c r="V25" s="119">
        <f t="shared" si="1"/>
        <v>2</v>
      </c>
      <c r="W25" s="119">
        <f t="shared" si="1"/>
        <v>2</v>
      </c>
      <c r="X25" s="119">
        <f t="shared" si="1"/>
        <v>2</v>
      </c>
      <c r="Y25" s="422">
        <f t="shared" si="1"/>
        <v>6</v>
      </c>
      <c r="Z25" s="429">
        <f t="shared" si="1"/>
        <v>18</v>
      </c>
    </row>
    <row r="26" ht="15">
      <c r="B26" s="64"/>
    </row>
  </sheetData>
  <sheetProtection/>
  <mergeCells count="10">
    <mergeCell ref="B5:I5"/>
    <mergeCell ref="B6:Z6"/>
    <mergeCell ref="B7:Z7"/>
    <mergeCell ref="B9:Z9"/>
    <mergeCell ref="B10:B12"/>
    <mergeCell ref="D10:D12"/>
    <mergeCell ref="G11:I11"/>
    <mergeCell ref="C10:C12"/>
    <mergeCell ref="E10:Z10"/>
    <mergeCell ref="M11:Z11"/>
  </mergeCells>
  <printOptions horizontalCentered="1"/>
  <pageMargins left="0.3937007874015748" right="0.3937007874015748" top="0.2755905511811024" bottom="0.5905511811023623" header="0" footer="0"/>
  <pageSetup fitToHeight="3" fitToWidth="1" horizontalDpi="1200" verticalDpi="1200" orientation="landscape" scale="52" r:id="rId2"/>
  <headerFooter alignWithMargins="0">
    <oddFooter>&amp;C&amp;8Fecha: &amp;"Arial,Cursiva"&amp;D&amp;"Arial,Normal"
Hoja: &amp;"Arial,Cursiva"&amp;P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PageLayoutView="0" workbookViewId="0" topLeftCell="A4">
      <selection activeCell="A23" sqref="A23:A25"/>
    </sheetView>
  </sheetViews>
  <sheetFormatPr defaultColWidth="11.421875" defaultRowHeight="12.75"/>
  <cols>
    <col min="1" max="1" width="22.00390625" style="115" customWidth="1"/>
    <col min="2" max="2" width="26.421875" style="41" customWidth="1"/>
    <col min="3" max="3" width="11.28125" style="41" customWidth="1"/>
    <col min="4" max="4" width="32.28125" style="41" customWidth="1"/>
    <col min="5" max="5" width="13.00390625" style="41" bestFit="1" customWidth="1"/>
    <col min="6" max="6" width="5.421875" style="41" bestFit="1" customWidth="1"/>
    <col min="7" max="7" width="4.8515625" style="41" customWidth="1"/>
    <col min="8" max="8" width="4.28125" style="41" customWidth="1"/>
    <col min="9" max="12" width="5.421875" style="41" customWidth="1"/>
    <col min="13" max="16" width="7.8515625" style="41" customWidth="1"/>
    <col min="17" max="20" width="7.57421875" style="41" customWidth="1"/>
    <col min="21" max="24" width="7.28125" style="41" customWidth="1"/>
    <col min="25" max="25" width="7.421875" style="41" customWidth="1"/>
    <col min="26" max="16384" width="11.421875" style="41" customWidth="1"/>
  </cols>
  <sheetData>
    <row r="1" spans="2:12" ht="14.25" customHeight="1">
      <c r="B1" s="409" t="s">
        <v>14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9.5">
      <c r="B2" s="410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9.5">
      <c r="B3" s="410" t="s">
        <v>44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15">
      <c r="B4" s="411" t="s">
        <v>15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4.5" customHeight="1" thickBot="1">
      <c r="B5" s="481"/>
      <c r="C5" s="481"/>
      <c r="D5" s="481"/>
      <c r="E5" s="481"/>
      <c r="F5" s="481"/>
      <c r="G5" s="481"/>
      <c r="H5" s="481"/>
      <c r="I5" s="481"/>
      <c r="J5" s="45"/>
      <c r="K5" s="45"/>
      <c r="L5" s="45"/>
    </row>
    <row r="6" spans="1:26" ht="12.75">
      <c r="A6" s="65" t="s">
        <v>31</v>
      </c>
      <c r="B6" s="526" t="s">
        <v>29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7"/>
    </row>
    <row r="7" spans="1:26" ht="17.25" customHeight="1" thickBot="1">
      <c r="A7" s="66" t="s">
        <v>58</v>
      </c>
      <c r="B7" s="528" t="s">
        <v>59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9"/>
    </row>
    <row r="8" spans="1:12" ht="7.5" customHeight="1" thickBot="1">
      <c r="A8" s="11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6" ht="12.75">
      <c r="A9" s="65" t="s">
        <v>10</v>
      </c>
      <c r="B9" s="489" t="s">
        <v>0</v>
      </c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90"/>
    </row>
    <row r="10" spans="1:26" ht="12.75">
      <c r="A10" s="67" t="s">
        <v>11</v>
      </c>
      <c r="B10" s="493" t="s">
        <v>4</v>
      </c>
      <c r="C10" s="493" t="s">
        <v>6</v>
      </c>
      <c r="D10" s="493" t="s">
        <v>5</v>
      </c>
      <c r="E10" s="495" t="s">
        <v>22</v>
      </c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6"/>
    </row>
    <row r="11" spans="1:26" ht="12.75">
      <c r="A11" s="67"/>
      <c r="B11" s="493"/>
      <c r="C11" s="493"/>
      <c r="D11" s="493"/>
      <c r="E11" s="49" t="s">
        <v>27</v>
      </c>
      <c r="F11" s="49" t="s">
        <v>25</v>
      </c>
      <c r="G11" s="495" t="s">
        <v>24</v>
      </c>
      <c r="H11" s="495"/>
      <c r="I11" s="495"/>
      <c r="J11" s="50"/>
      <c r="K11" s="50"/>
      <c r="L11" s="50"/>
      <c r="M11" s="495" t="s">
        <v>23</v>
      </c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6"/>
    </row>
    <row r="12" spans="1:26" ht="13.5" thickBot="1">
      <c r="A12" s="68" t="s">
        <v>12</v>
      </c>
      <c r="B12" s="494"/>
      <c r="C12" s="494"/>
      <c r="D12" s="494"/>
      <c r="E12" s="52" t="s">
        <v>28</v>
      </c>
      <c r="F12" s="52" t="s">
        <v>26</v>
      </c>
      <c r="G12" s="52" t="s">
        <v>7</v>
      </c>
      <c r="H12" s="52" t="s">
        <v>8</v>
      </c>
      <c r="I12" s="53" t="s">
        <v>9</v>
      </c>
      <c r="J12" s="53" t="s">
        <v>32</v>
      </c>
      <c r="K12" s="53" t="s">
        <v>33</v>
      </c>
      <c r="L12" s="53" t="s">
        <v>34</v>
      </c>
      <c r="M12" s="52" t="s">
        <v>17</v>
      </c>
      <c r="N12" s="52" t="s">
        <v>35</v>
      </c>
      <c r="O12" s="52" t="s">
        <v>36</v>
      </c>
      <c r="P12" s="52" t="s">
        <v>37</v>
      </c>
      <c r="Q12" s="52" t="s">
        <v>1</v>
      </c>
      <c r="R12" s="52" t="s">
        <v>38</v>
      </c>
      <c r="S12" s="52" t="s">
        <v>39</v>
      </c>
      <c r="T12" s="52" t="s">
        <v>40</v>
      </c>
      <c r="U12" s="53" t="s">
        <v>2</v>
      </c>
      <c r="V12" s="69" t="s">
        <v>41</v>
      </c>
      <c r="W12" s="69" t="s">
        <v>42</v>
      </c>
      <c r="X12" s="69" t="s">
        <v>43</v>
      </c>
      <c r="Y12" s="54" t="s">
        <v>3</v>
      </c>
      <c r="Z12" s="54" t="s">
        <v>149</v>
      </c>
    </row>
    <row r="13" spans="13:26" ht="12" customHeight="1" thickBot="1">
      <c r="M13" s="37"/>
      <c r="Q13" s="37"/>
      <c r="U13" s="37"/>
      <c r="Y13" s="37"/>
      <c r="Z13" s="38"/>
    </row>
    <row r="14" spans="1:26" s="55" customFormat="1" ht="12.75" thickBot="1">
      <c r="A14" s="345" t="s">
        <v>13</v>
      </c>
      <c r="B14" s="331"/>
      <c r="C14" s="332"/>
      <c r="D14" s="333"/>
      <c r="E14" s="332"/>
      <c r="F14" s="333"/>
      <c r="G14" s="332"/>
      <c r="H14" s="332"/>
      <c r="I14" s="334"/>
      <c r="J14" s="334"/>
      <c r="K14" s="334"/>
      <c r="L14" s="334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4"/>
      <c r="Z14" s="352"/>
    </row>
    <row r="15" spans="1:26" s="55" customFormat="1" ht="48.75" thickBot="1">
      <c r="A15" s="346"/>
      <c r="B15" s="26" t="s">
        <v>277</v>
      </c>
      <c r="C15" s="180" t="s">
        <v>61</v>
      </c>
      <c r="D15" s="26" t="s">
        <v>181</v>
      </c>
      <c r="E15" s="180" t="s">
        <v>154</v>
      </c>
      <c r="F15" s="179"/>
      <c r="G15" s="180"/>
      <c r="H15" s="180"/>
      <c r="I15" s="335">
        <v>1</v>
      </c>
      <c r="J15" s="336"/>
      <c r="K15" s="336"/>
      <c r="L15" s="336"/>
      <c r="M15" s="337">
        <f>+J15+K15+L15</f>
        <v>0</v>
      </c>
      <c r="N15" s="338"/>
      <c r="O15" s="338"/>
      <c r="P15" s="338"/>
      <c r="Q15" s="337">
        <f>+N15+O15+P15</f>
        <v>0</v>
      </c>
      <c r="R15" s="336"/>
      <c r="S15" s="336"/>
      <c r="T15" s="336"/>
      <c r="U15" s="337">
        <f>SUM(R15:T15)</f>
        <v>0</v>
      </c>
      <c r="V15" s="339"/>
      <c r="W15" s="339"/>
      <c r="X15" s="339"/>
      <c r="Y15" s="340">
        <f>+V15+W15+X15</f>
        <v>0</v>
      </c>
      <c r="Z15" s="294">
        <f aca="true" t="shared" si="0" ref="Z15:Z25">+M15+Q15+U15+Y15</f>
        <v>0</v>
      </c>
    </row>
    <row r="16" spans="1:26" ht="13.5" thickBot="1">
      <c r="A16" s="345" t="s">
        <v>19</v>
      </c>
      <c r="B16" s="331"/>
      <c r="C16" s="332"/>
      <c r="D16" s="333"/>
      <c r="E16" s="332"/>
      <c r="F16" s="333"/>
      <c r="G16" s="332"/>
      <c r="H16" s="332"/>
      <c r="I16" s="334"/>
      <c r="J16" s="341"/>
      <c r="K16" s="341"/>
      <c r="L16" s="341"/>
      <c r="M16" s="342"/>
      <c r="N16" s="341"/>
      <c r="O16" s="341"/>
      <c r="P16" s="341"/>
      <c r="Q16" s="342"/>
      <c r="R16" s="341"/>
      <c r="S16" s="341"/>
      <c r="T16" s="341"/>
      <c r="U16" s="342"/>
      <c r="V16" s="341"/>
      <c r="W16" s="341"/>
      <c r="X16" s="341"/>
      <c r="Y16" s="342"/>
      <c r="Z16" s="352"/>
    </row>
    <row r="17" spans="1:26" ht="72.75" thickBot="1">
      <c r="A17" s="346"/>
      <c r="B17" s="27" t="s">
        <v>128</v>
      </c>
      <c r="C17" s="180" t="s">
        <v>136</v>
      </c>
      <c r="D17" s="27" t="s">
        <v>128</v>
      </c>
      <c r="E17" s="180" t="s">
        <v>133</v>
      </c>
      <c r="F17" s="179"/>
      <c r="G17" s="180">
        <v>1</v>
      </c>
      <c r="H17" s="180">
        <v>1</v>
      </c>
      <c r="I17" s="335">
        <v>1</v>
      </c>
      <c r="J17" s="336"/>
      <c r="K17" s="336"/>
      <c r="L17" s="336"/>
      <c r="M17" s="337">
        <f>+J17+K17+L17</f>
        <v>0</v>
      </c>
      <c r="N17" s="338"/>
      <c r="O17" s="338"/>
      <c r="P17" s="338"/>
      <c r="Q17" s="337">
        <f>+N17+O17+P17</f>
        <v>0</v>
      </c>
      <c r="R17" s="336"/>
      <c r="S17" s="336"/>
      <c r="T17" s="336"/>
      <c r="U17" s="337">
        <f>SUM(R17:T17)</f>
        <v>0</v>
      </c>
      <c r="V17" s="339"/>
      <c r="W17" s="339"/>
      <c r="X17" s="339"/>
      <c r="Y17" s="340">
        <f>+V17+W17+X17</f>
        <v>0</v>
      </c>
      <c r="Z17" s="294">
        <f t="shared" si="0"/>
        <v>0</v>
      </c>
    </row>
    <row r="18" spans="1:26" ht="13.5" thickBot="1">
      <c r="A18" s="345" t="s">
        <v>20</v>
      </c>
      <c r="B18" s="288"/>
      <c r="C18" s="288"/>
      <c r="D18" s="288"/>
      <c r="E18" s="288"/>
      <c r="F18" s="288"/>
      <c r="G18" s="288"/>
      <c r="H18" s="288"/>
      <c r="I18" s="288"/>
      <c r="J18" s="343"/>
      <c r="K18" s="343"/>
      <c r="L18" s="343"/>
      <c r="M18" s="344"/>
      <c r="N18" s="343"/>
      <c r="O18" s="343"/>
      <c r="P18" s="343"/>
      <c r="Q18" s="344"/>
      <c r="R18" s="343"/>
      <c r="S18" s="343"/>
      <c r="T18" s="343"/>
      <c r="U18" s="344"/>
      <c r="V18" s="343"/>
      <c r="W18" s="343"/>
      <c r="X18" s="343"/>
      <c r="Y18" s="344"/>
      <c r="Z18" s="352"/>
    </row>
    <row r="19" spans="1:26" ht="36">
      <c r="A19" s="157">
        <v>1</v>
      </c>
      <c r="B19" s="134" t="s">
        <v>178</v>
      </c>
      <c r="C19" s="252" t="s">
        <v>136</v>
      </c>
      <c r="D19" s="134" t="s">
        <v>203</v>
      </c>
      <c r="E19" s="158" t="s">
        <v>132</v>
      </c>
      <c r="F19" s="159"/>
      <c r="G19" s="158">
        <v>2</v>
      </c>
      <c r="H19" s="158">
        <v>2</v>
      </c>
      <c r="I19" s="167">
        <v>1</v>
      </c>
      <c r="J19" s="270"/>
      <c r="K19" s="270"/>
      <c r="L19" s="270"/>
      <c r="M19" s="272">
        <f>+J19+K19+L19</f>
        <v>0</v>
      </c>
      <c r="N19" s="270"/>
      <c r="O19" s="270"/>
      <c r="P19" s="270">
        <v>1</v>
      </c>
      <c r="Q19" s="272">
        <f>+N19+O19+P19</f>
        <v>1</v>
      </c>
      <c r="R19" s="270"/>
      <c r="S19" s="270"/>
      <c r="T19" s="270"/>
      <c r="U19" s="272">
        <f>SUM(R19:T19)</f>
        <v>0</v>
      </c>
      <c r="V19" s="270"/>
      <c r="W19" s="270"/>
      <c r="X19" s="270">
        <v>1</v>
      </c>
      <c r="Y19" s="280">
        <f>+V19+W19+X19</f>
        <v>1</v>
      </c>
      <c r="Z19" s="349">
        <f t="shared" si="0"/>
        <v>2</v>
      </c>
    </row>
    <row r="20" spans="1:26" ht="36">
      <c r="A20" s="157">
        <v>2</v>
      </c>
      <c r="B20" s="30" t="s">
        <v>179</v>
      </c>
      <c r="C20" s="158" t="s">
        <v>61</v>
      </c>
      <c r="D20" s="30" t="s">
        <v>130</v>
      </c>
      <c r="E20" s="158" t="s">
        <v>132</v>
      </c>
      <c r="F20" s="159"/>
      <c r="G20" s="158">
        <f>Z20</f>
        <v>4</v>
      </c>
      <c r="H20" s="158">
        <f>Z20</f>
        <v>4</v>
      </c>
      <c r="I20" s="167">
        <v>1</v>
      </c>
      <c r="J20" s="270"/>
      <c r="K20" s="270"/>
      <c r="L20" s="270">
        <v>1</v>
      </c>
      <c r="M20" s="272">
        <f>+J20+K20+L20</f>
        <v>1</v>
      </c>
      <c r="N20" s="270"/>
      <c r="O20" s="270"/>
      <c r="P20" s="270">
        <v>1</v>
      </c>
      <c r="Q20" s="272">
        <f>+N20+O20+P20</f>
        <v>1</v>
      </c>
      <c r="R20" s="270"/>
      <c r="S20" s="270"/>
      <c r="T20" s="270">
        <v>1</v>
      </c>
      <c r="U20" s="272">
        <f>SUM(R20:T20)</f>
        <v>1</v>
      </c>
      <c r="V20" s="270"/>
      <c r="W20" s="270"/>
      <c r="X20" s="270">
        <v>1</v>
      </c>
      <c r="Y20" s="280">
        <f>+V20+W20+X20</f>
        <v>1</v>
      </c>
      <c r="Z20" s="350">
        <f t="shared" si="0"/>
        <v>4</v>
      </c>
    </row>
    <row r="21" spans="1:26" ht="36.75" thickBot="1">
      <c r="A21" s="157">
        <v>3</v>
      </c>
      <c r="B21" s="135" t="s">
        <v>129</v>
      </c>
      <c r="C21" s="149" t="s">
        <v>136</v>
      </c>
      <c r="D21" s="135" t="s">
        <v>130</v>
      </c>
      <c r="E21" s="158" t="s">
        <v>132</v>
      </c>
      <c r="F21" s="159"/>
      <c r="G21" s="158">
        <v>8</v>
      </c>
      <c r="H21" s="158">
        <v>8</v>
      </c>
      <c r="I21" s="167">
        <v>1</v>
      </c>
      <c r="J21" s="270">
        <v>2</v>
      </c>
      <c r="K21" s="270"/>
      <c r="L21" s="270"/>
      <c r="M21" s="272">
        <f>+J21+K21+L21</f>
        <v>2</v>
      </c>
      <c r="N21" s="270">
        <v>2</v>
      </c>
      <c r="O21" s="270"/>
      <c r="P21" s="270"/>
      <c r="Q21" s="272">
        <f>+N21+O21+P21</f>
        <v>2</v>
      </c>
      <c r="R21" s="270">
        <v>2</v>
      </c>
      <c r="S21" s="270"/>
      <c r="T21" s="270"/>
      <c r="U21" s="272">
        <f>SUM(R21:T21)</f>
        <v>2</v>
      </c>
      <c r="V21" s="270">
        <v>2</v>
      </c>
      <c r="W21" s="270"/>
      <c r="X21" s="270"/>
      <c r="Y21" s="280">
        <f>+V21+W21+X21</f>
        <v>2</v>
      </c>
      <c r="Z21" s="351">
        <f t="shared" si="0"/>
        <v>8</v>
      </c>
    </row>
    <row r="22" spans="1:26" ht="13.5" thickBot="1">
      <c r="A22" s="345" t="s">
        <v>21</v>
      </c>
      <c r="B22" s="288"/>
      <c r="C22" s="288"/>
      <c r="D22" s="288"/>
      <c r="E22" s="288"/>
      <c r="F22" s="288"/>
      <c r="G22" s="288"/>
      <c r="H22" s="288"/>
      <c r="I22" s="288"/>
      <c r="J22" s="343"/>
      <c r="K22" s="343"/>
      <c r="L22" s="343"/>
      <c r="M22" s="344"/>
      <c r="N22" s="343"/>
      <c r="O22" s="343"/>
      <c r="P22" s="343"/>
      <c r="Q22" s="344"/>
      <c r="R22" s="343"/>
      <c r="S22" s="343"/>
      <c r="T22" s="343"/>
      <c r="U22" s="344"/>
      <c r="V22" s="343"/>
      <c r="W22" s="343"/>
      <c r="X22" s="343"/>
      <c r="Y22" s="344"/>
      <c r="Z22" s="352"/>
    </row>
    <row r="23" spans="1:26" ht="24">
      <c r="A23" s="446">
        <v>1.1</v>
      </c>
      <c r="B23" s="30" t="s">
        <v>177</v>
      </c>
      <c r="C23" s="30" t="s">
        <v>136</v>
      </c>
      <c r="D23" s="30" t="s">
        <v>177</v>
      </c>
      <c r="E23" s="158" t="s">
        <v>132</v>
      </c>
      <c r="F23" s="159"/>
      <c r="G23" s="158">
        <v>2</v>
      </c>
      <c r="H23" s="158">
        <v>2</v>
      </c>
      <c r="I23" s="167">
        <v>1</v>
      </c>
      <c r="J23" s="270"/>
      <c r="K23" s="270"/>
      <c r="L23" s="270"/>
      <c r="M23" s="272">
        <f>+J23+K23+L23</f>
        <v>0</v>
      </c>
      <c r="N23" s="296"/>
      <c r="O23" s="296"/>
      <c r="P23" s="296">
        <v>1</v>
      </c>
      <c r="Q23" s="272">
        <f>+N23+O23+P23</f>
        <v>1</v>
      </c>
      <c r="R23" s="270"/>
      <c r="S23" s="270"/>
      <c r="T23" s="270"/>
      <c r="U23" s="272">
        <f>SUM(R23:T23)</f>
        <v>0</v>
      </c>
      <c r="V23" s="270"/>
      <c r="W23" s="270"/>
      <c r="X23" s="270">
        <v>1</v>
      </c>
      <c r="Y23" s="280">
        <f>+V23+W23+X23</f>
        <v>1</v>
      </c>
      <c r="Z23" s="349">
        <f t="shared" si="0"/>
        <v>2</v>
      </c>
    </row>
    <row r="24" spans="1:26" ht="24">
      <c r="A24" s="447">
        <v>2.1</v>
      </c>
      <c r="B24" s="30" t="s">
        <v>131</v>
      </c>
      <c r="C24" s="30" t="s">
        <v>136</v>
      </c>
      <c r="D24" s="30" t="s">
        <v>131</v>
      </c>
      <c r="E24" s="158" t="s">
        <v>132</v>
      </c>
      <c r="F24" s="159"/>
      <c r="G24" s="158">
        <v>2</v>
      </c>
      <c r="H24" s="158">
        <v>2</v>
      </c>
      <c r="I24" s="167">
        <v>1</v>
      </c>
      <c r="J24" s="270"/>
      <c r="K24" s="270">
        <v>1</v>
      </c>
      <c r="L24" s="270"/>
      <c r="M24" s="272">
        <f>+J24+K24+L24</f>
        <v>1</v>
      </c>
      <c r="N24" s="296"/>
      <c r="O24" s="296"/>
      <c r="P24" s="296"/>
      <c r="Q24" s="272">
        <f>+N24+O24+P24</f>
        <v>0</v>
      </c>
      <c r="R24" s="270"/>
      <c r="S24" s="270"/>
      <c r="T24" s="270">
        <v>1</v>
      </c>
      <c r="U24" s="272">
        <f>SUM(R24:T24)</f>
        <v>1</v>
      </c>
      <c r="V24" s="270"/>
      <c r="W24" s="270"/>
      <c r="X24" s="270"/>
      <c r="Y24" s="280">
        <f>+V24+W24+X24</f>
        <v>0</v>
      </c>
      <c r="Z24" s="350">
        <f t="shared" si="0"/>
        <v>2</v>
      </c>
    </row>
    <row r="25" spans="1:26" ht="24.75" thickBot="1">
      <c r="A25" s="448">
        <v>3.1</v>
      </c>
      <c r="B25" s="135" t="s">
        <v>180</v>
      </c>
      <c r="C25" s="135" t="s">
        <v>136</v>
      </c>
      <c r="D25" s="135" t="s">
        <v>131</v>
      </c>
      <c r="E25" s="149" t="s">
        <v>132</v>
      </c>
      <c r="F25" s="150"/>
      <c r="G25" s="149">
        <v>8</v>
      </c>
      <c r="H25" s="149">
        <v>8</v>
      </c>
      <c r="I25" s="260">
        <v>1</v>
      </c>
      <c r="J25" s="261">
        <v>2</v>
      </c>
      <c r="K25" s="261"/>
      <c r="L25" s="261"/>
      <c r="M25" s="263">
        <f>+J25+K25+L25</f>
        <v>2</v>
      </c>
      <c r="N25" s="297">
        <v>2</v>
      </c>
      <c r="O25" s="297"/>
      <c r="P25" s="297"/>
      <c r="Q25" s="263">
        <f>+N25+O25+P25</f>
        <v>2</v>
      </c>
      <c r="R25" s="261">
        <v>2</v>
      </c>
      <c r="S25" s="261"/>
      <c r="T25" s="261"/>
      <c r="U25" s="263">
        <f>SUM(R25:T25)</f>
        <v>2</v>
      </c>
      <c r="V25" s="261">
        <v>2</v>
      </c>
      <c r="W25" s="261"/>
      <c r="X25" s="261"/>
      <c r="Y25" s="282">
        <f>+V25+W25+X25</f>
        <v>2</v>
      </c>
      <c r="Z25" s="351">
        <f t="shared" si="0"/>
        <v>8</v>
      </c>
    </row>
    <row r="26" spans="1:26" ht="15.75" thickBot="1">
      <c r="A26" s="132" t="s">
        <v>152</v>
      </c>
      <c r="B26" s="117"/>
      <c r="C26" s="118"/>
      <c r="D26" s="118"/>
      <c r="E26" s="118"/>
      <c r="F26" s="118"/>
      <c r="G26" s="118"/>
      <c r="H26" s="118"/>
      <c r="I26" s="118"/>
      <c r="J26" s="119">
        <f>SUM(J23:J25)</f>
        <v>2</v>
      </c>
      <c r="K26" s="119">
        <f aca="true" t="shared" si="1" ref="K26:Z26">SUM(K23:K25)</f>
        <v>1</v>
      </c>
      <c r="L26" s="119">
        <f t="shared" si="1"/>
        <v>0</v>
      </c>
      <c r="M26" s="119">
        <f t="shared" si="1"/>
        <v>3</v>
      </c>
      <c r="N26" s="119">
        <f t="shared" si="1"/>
        <v>2</v>
      </c>
      <c r="O26" s="119">
        <f t="shared" si="1"/>
        <v>0</v>
      </c>
      <c r="P26" s="119">
        <f t="shared" si="1"/>
        <v>1</v>
      </c>
      <c r="Q26" s="119">
        <f t="shared" si="1"/>
        <v>3</v>
      </c>
      <c r="R26" s="119">
        <f t="shared" si="1"/>
        <v>2</v>
      </c>
      <c r="S26" s="119">
        <f t="shared" si="1"/>
        <v>0</v>
      </c>
      <c r="T26" s="119">
        <f t="shared" si="1"/>
        <v>1</v>
      </c>
      <c r="U26" s="119">
        <f t="shared" si="1"/>
        <v>3</v>
      </c>
      <c r="V26" s="119">
        <f t="shared" si="1"/>
        <v>2</v>
      </c>
      <c r="W26" s="119">
        <f t="shared" si="1"/>
        <v>0</v>
      </c>
      <c r="X26" s="119">
        <f t="shared" si="1"/>
        <v>1</v>
      </c>
      <c r="Y26" s="119">
        <f t="shared" si="1"/>
        <v>3</v>
      </c>
      <c r="Z26" s="353">
        <f t="shared" si="1"/>
        <v>12</v>
      </c>
    </row>
    <row r="28" ht="12.75">
      <c r="Z28" s="136"/>
    </row>
  </sheetData>
  <sheetProtection/>
  <mergeCells count="10">
    <mergeCell ref="B5:I5"/>
    <mergeCell ref="B6:Z6"/>
    <mergeCell ref="B7:Z7"/>
    <mergeCell ref="B9:Z9"/>
    <mergeCell ref="B10:B12"/>
    <mergeCell ref="D10:D12"/>
    <mergeCell ref="G11:I11"/>
    <mergeCell ref="C10:C12"/>
    <mergeCell ref="E10:Z10"/>
    <mergeCell ref="M11:Z11"/>
  </mergeCells>
  <printOptions horizontalCentered="1"/>
  <pageMargins left="0.3937007874015748" right="0.3937007874015748" top="0.2755905511811024" bottom="0.5905511811023623" header="0" footer="0"/>
  <pageSetup fitToHeight="2" fitToWidth="1" horizontalDpi="1200" verticalDpi="1200" orientation="landscape" scale="53" r:id="rId2"/>
  <headerFooter alignWithMargins="0">
    <oddFooter>&amp;C&amp;8Fecha: &amp;"Arial,Cursiva"&amp;D&amp;"Arial,Normal"
Hoja: &amp;"Arial,Cursiva"&amp;P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Cecytech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Cecyt</dc:creator>
  <cp:keywords/>
  <dc:description/>
  <cp:lastModifiedBy>crista</cp:lastModifiedBy>
  <cp:lastPrinted>2009-11-30T18:33:06Z</cp:lastPrinted>
  <dcterms:created xsi:type="dcterms:W3CDTF">2009-01-07T18:30:42Z</dcterms:created>
  <dcterms:modified xsi:type="dcterms:W3CDTF">2010-02-02T20:42:13Z</dcterms:modified>
  <cp:category/>
  <cp:version/>
  <cp:contentType/>
  <cp:contentStatus/>
</cp:coreProperties>
</file>