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655" windowHeight="9975" activeTab="0"/>
  </bookViews>
  <sheets>
    <sheet name="Hoja1" sheetId="1" r:id="rId1"/>
  </sheets>
  <definedNames>
    <definedName name="_xlnm.Print_Area" localSheetId="0">'Hoja1'!$A$1:$I$422</definedName>
  </definedNames>
  <calcPr fullCalcOnLoad="1"/>
</workbook>
</file>

<file path=xl/sharedStrings.xml><?xml version="1.0" encoding="utf-8"?>
<sst xmlns="http://schemas.openxmlformats.org/spreadsheetml/2006/main" count="420" uniqueCount="309">
  <si>
    <t>Sistema Estatal de Evaluación</t>
  </si>
  <si>
    <t>Estado Analítico del Ejercicio Presupuesto de Egresos</t>
  </si>
  <si>
    <t>Por Partida del Gasto</t>
  </si>
  <si>
    <t>COMISION ESTATAL DEL AGUA</t>
  </si>
  <si>
    <t>del 1 de Enero al 31 de Marzo de 2015</t>
  </si>
  <si>
    <t>(PESOS)</t>
  </si>
  <si>
    <t>Ejercicio del Presupuesto</t>
  </si>
  <si>
    <t>Egresos Aprobado   Anual</t>
  </si>
  <si>
    <t>Ampliaciones/ (Reducciones)</t>
  </si>
  <si>
    <t>Egresos Modificado   Anual</t>
  </si>
  <si>
    <t xml:space="preserve">Egresos Devengado </t>
  </si>
  <si>
    <t xml:space="preserve">Egresos Pagado  </t>
  </si>
  <si>
    <t>Subejercicio</t>
  </si>
  <si>
    <t>% Avance Anual</t>
  </si>
  <si>
    <t>Partida/Descripción</t>
  </si>
  <si>
    <t>(1)</t>
  </si>
  <si>
    <t>(2)</t>
  </si>
  <si>
    <t>(3=1+2)</t>
  </si>
  <si>
    <t>(4)</t>
  </si>
  <si>
    <t>(5)</t>
  </si>
  <si>
    <t>( 6 = 3 - 4 )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</si>
  <si>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</si>
  <si>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</si>
  <si>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</si>
  <si>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</si>
  <si>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</si>
  <si>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Remuneraciones Diversas</t>
  </si>
  <si>
    <t>Remuneraciones por Substitucion de Personal</t>
  </si>
  <si>
    <t>Riesgo laboral</t>
  </si>
  <si>
    <t>Ayuda para habitación</t>
  </si>
  <si>
    <t>Prima por riesgo laboral</t>
  </si>
  <si>
    <t>Ayuda para energía electrica</t>
  </si>
  <si>
    <t>Remuneraciones al personal de carácter transitorio</t>
  </si>
  <si>
    <t>Sueldos base al personal eventual</t>
  </si>
  <si>
    <t>Remuneraciones adicionales y especiales</t>
  </si>
  <si>
    <t>Primas por años de servicios efectivos prestados</t>
  </si>
  <si>
    <t>Prima quinquenal por años de servicios efectivamente prestados</t>
  </si>
  <si>
    <t>Primas de vacaciones, dominical y gratificación de fin de año</t>
  </si>
  <si>
    <t>Prima vacacional y dominical</t>
  </si>
  <si>
    <t>Aguinaldo o gratificacion de fin de año</t>
  </si>
  <si>
    <t>Compensación por ajuste de calendario</t>
  </si>
  <si>
    <t>Compensación por bono navideño</t>
  </si>
  <si>
    <t>Horas Extraordinarias</t>
  </si>
  <si>
    <t>Remuneraciones por Horas Extraordinarias</t>
  </si>
  <si>
    <t>Compensaciones</t>
  </si>
  <si>
    <t>Estimulos al personal de confianza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</si>
  <si>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</si>
  <si>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</si>
  <si>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</si>
  <si>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</si>
  <si>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</si>
  <si>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</si>
  <si>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</si>
  <si>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Otras prestaciones de seguridad social</t>
  </si>
  <si>
    <t>Cuotas para infraestructura, equipamiento y mantenimiento hospitalario</t>
  </si>
  <si>
    <t>Aportaciones por servicio medico del isssteson</t>
  </si>
  <si>
    <t>Aportaciones a fondos de vivienda</t>
  </si>
  <si>
    <t>Cuotas al FOVISSSTESON</t>
  </si>
  <si>
    <t>Aportaciones al sistema para el retiro</t>
  </si>
  <si>
    <t>Pagas por defunción, pensiones y jubilaciones</t>
  </si>
  <si>
    <t>Aportaciones para seguros</t>
  </si>
  <si>
    <t>Seguros por defunción familiar</t>
  </si>
  <si>
    <t>Seguro por Retiro Estatal</t>
  </si>
  <si>
    <t>Otras cuotas de seguros colectivos</t>
  </si>
  <si>
    <t>Seguro por defuncion familiar</t>
  </si>
  <si>
    <t>Otras prestaciones sociales y económicas</t>
  </si>
  <si>
    <t>Cuotas para el Fondo de Ahorro y Fondo de Trabajo</t>
  </si>
  <si>
    <t>Aportaciones al Fondo de Ahorro de los Trabajadores</t>
  </si>
  <si>
    <t>Indemnizaciones</t>
  </si>
  <si>
    <t>Indemnizaciones por accidentes de trabajo</t>
  </si>
  <si>
    <t>Pago de Liquidaciones</t>
  </si>
  <si>
    <t>Prestaciones contractuales</t>
  </si>
  <si>
    <t>Apoyo para canastilla de maternidad</t>
  </si>
  <si>
    <t>Ayuda para guardería a madres trabajadoras</t>
  </si>
  <si>
    <t>Ayuda para Servicio de Transporte</t>
  </si>
  <si>
    <t>Otras prestaciones</t>
  </si>
  <si>
    <t>Materiales y suministros</t>
  </si>
  <si>
    <t>Materiales de administración, Emision de documentos y articulos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</si>
  <si>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</si>
  <si>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</si>
  <si>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</si>
  <si>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</si>
  <si>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</si>
  <si>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</si>
  <si>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</si>
  <si>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</si>
  <si>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y útiles de enseñanza</t>
  </si>
  <si>
    <t>Materiales educativos</t>
  </si>
  <si>
    <t>Materiales para el registro e identificación de bienes y personas</t>
  </si>
  <si>
    <t>Placas, engomados, calcomanías y hologramas</t>
  </si>
  <si>
    <t>Emision de Licencias de Conducir</t>
  </si>
  <si>
    <t>Alimentos y utensilios</t>
  </si>
  <si>
    <t>Productos alimenticios para personas</t>
  </si>
  <si>
    <t>Productos alimenticios para el personal en las instalaciones</t>
  </si>
  <si>
    <t>Productos alimenticios para personas derivado de la prestación de servicios públicos en unidades de salud, educativas y otras</t>
  </si>
  <si>
    <t>Adquisición de agua potable</t>
  </si>
  <si>
    <t>Productos Alimenticios para animales</t>
  </si>
  <si>
    <t>Alimentación de animales</t>
  </si>
  <si>
    <t>Utensilios para el servicio de alimentación</t>
  </si>
  <si>
    <t>Materias primas y materiales de producción y comercializacion</t>
  </si>
  <si>
    <t>Productos alimenticios, agropecuarios y forestales adquiridos como materia prima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</si>
  <si>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</si>
  <si>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</si>
  <si>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</si>
  <si>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</si>
  <si>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</si>
  <si>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</si>
  <si>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</si>
  <si>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</si>
  <si>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</si>
  <si>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</si>
  <si>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</si>
  <si>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</si>
  <si>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</si>
  <si>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</si>
  <si>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</si>
  <si>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</si>
  <si>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</si>
  <si>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</si>
  <si>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Quimicos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</si>
  <si>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</si>
  <si>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</si>
  <si>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</si>
  <si>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</si>
  <si>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</si>
  <si>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</si>
  <si>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</si>
  <si>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</si>
  <si>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</si>
  <si>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</si>
  <si>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</si>
  <si>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</si>
  <si>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e instrumental médico y de laboratorio</t>
  </si>
  <si>
    <t>Refacciones y accesorios menores de equipo de trasporte</t>
  </si>
  <si>
    <t>Refacciones y Accesorios Menores de Maquinaria Y Otros Equipos</t>
  </si>
  <si>
    <t>Servicios generales</t>
  </si>
  <si>
    <t>Servicios básicos</t>
  </si>
  <si>
    <t>Energía eléctrica</t>
  </si>
  <si>
    <t>Servicios e instalaciones para centros escolares</t>
  </si>
  <si>
    <t>Gas</t>
  </si>
  <si>
    <t>Agua</t>
  </si>
  <si>
    <t>Agua Potable</t>
  </si>
  <si>
    <t>Telefonía tradicional</t>
  </si>
  <si>
    <t>Telefonía celular</t>
  </si>
  <si>
    <t>Servicio de Telecomunicaciones y Satelites</t>
  </si>
  <si>
    <t>Servicios de acceso a internet, redes y procesamiento de información</t>
  </si>
  <si>
    <t>Servicios postales y telegráficos</t>
  </si>
  <si>
    <t>Servicio postal</t>
  </si>
  <si>
    <t>Servicio de arrendamiento</t>
  </si>
  <si>
    <t>Arrendamiento de Terrenos</t>
  </si>
  <si>
    <t>Arrendamiento de Edificios</t>
  </si>
  <si>
    <t>Arrendamiento de mobiliario y equipo de administración, educacional y recreativo</t>
  </si>
  <si>
    <t>Arrendamiento de Muebles, Maquinaria y Equipo</t>
  </si>
  <si>
    <t>Arrendamiento de Equipo y Bienes Informaticos</t>
  </si>
  <si>
    <t>Arrendamiento de Equipo de Transporte</t>
  </si>
  <si>
    <t>Arrendamiento maquinaria, otros equipos y herramientas</t>
  </si>
  <si>
    <t>Arrendamiento de activos intangibles</t>
  </si>
  <si>
    <t>Patentes, regalías y otros</t>
  </si>
  <si>
    <t>Arrendamiento financiero</t>
  </si>
  <si>
    <t>Arrendamiento de Vehiculos</t>
  </si>
  <si>
    <t>Otros Arrendamientos</t>
  </si>
  <si>
    <t>Servicios profesionales, científicos, técnicos y otros servicios</t>
  </si>
  <si>
    <t>Servicios legales, de contabilidad, auditorias y relacionados</t>
  </si>
  <si>
    <t>Servicios de Diseño, Arquitectura, Ingeniería y Actividades Relacionadas</t>
  </si>
  <si>
    <t>Servicios de consultoria administrativa, procesos, tecnica y en tecnologia de la informacion</t>
  </si>
  <si>
    <t>Servicios de Informática</t>
  </si>
  <si>
    <t>servicios de Consultoria</t>
  </si>
  <si>
    <t>Servicios de capacitación</t>
  </si>
  <si>
    <t>Servicios de investigacion cientifica y desarrollo</t>
  </si>
  <si>
    <t>Estudios e investigaciones</t>
  </si>
  <si>
    <t>Servicios de apoyo administrativo, traducción, fotocopiado e impresión</t>
  </si>
  <si>
    <t>Apoyo a Comisarios Públicos</t>
  </si>
  <si>
    <t>Impresiones y publicaciones oficiales</t>
  </si>
  <si>
    <t>Licitaciones, convenios y convocatorias</t>
  </si>
  <si>
    <t>Servicios de vigilancia</t>
  </si>
  <si>
    <t>Servicios Profesionales, científicos y técnicos integrales</t>
  </si>
  <si>
    <t>Servicios profesionales, cientificos y tecnicos integrales</t>
  </si>
  <si>
    <t>Servicios integrales de traslado y viáticos</t>
  </si>
  <si>
    <t>Servicios financieros, bancarios y comerciales</t>
  </si>
  <si>
    <t>Servicios financieros y bancarios</t>
  </si>
  <si>
    <t>Seguros de bienes patrimoniales</t>
  </si>
  <si>
    <t>Servicio de Recaudación, Traslado y Custodia de valores</t>
  </si>
  <si>
    <t>Seguros de responsabilidad patrimonial y fianza</t>
  </si>
  <si>
    <t>Fletes y maniobras</t>
  </si>
  <si>
    <t>Servicios de instalacion, reparacion, mantenimiento y conservacion</t>
  </si>
  <si>
    <t>Conservación y mantenimiento menor de inmuebles</t>
  </si>
  <si>
    <t>Mantenimiento y conservación de inmuebles</t>
  </si>
  <si>
    <t>Mantenimiento y conservación de áreas deportivas</t>
  </si>
  <si>
    <t>Instalación, reparación y mantenimiento de mobiliario y equipo de administración, educacional y recreativo</t>
  </si>
  <si>
    <t>Mantenimiento y conservación de mobiliario y equipo</t>
  </si>
  <si>
    <t>Mantenimiento y conservación de mobiliario y equipo para escuelas, laboratorios y talleres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</si>
  <si>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</si>
  <si>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</si>
  <si>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</si>
  <si>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</si>
  <si>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y Conservación de Equipo de Transporte</t>
  </si>
  <si>
    <t>Instalación, reparación y mantenimiento de maquinaria, otros equipos y herramientas</t>
  </si>
  <si>
    <t>Mantenimiento y conservación de maquinaria y equipo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</si>
  <si>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</si>
  <si>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</si>
  <si>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</si>
  <si>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</si>
  <si>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Servicios de creatividad, preproducción y producción y publicidad, excepto internet</t>
  </si>
  <si>
    <t>Servicios de creatividad, preproducción y producción de publicidad, excepto internet</t>
  </si>
  <si>
    <t>Servicio de Revelado de Fotografia</t>
  </si>
  <si>
    <t>Servicios de la industria fílmica del sonido y del video</t>
  </si>
  <si>
    <t>Otros servicios de información</t>
  </si>
  <si>
    <t>Servicios de traslado y viáticos</t>
  </si>
  <si>
    <t>Pasajes aéreos</t>
  </si>
  <si>
    <t>Pasajes terrestres</t>
  </si>
  <si>
    <t>Pasajes terrestres nacionales para labores en campo y supervision</t>
  </si>
  <si>
    <t>Viáticos en el país</t>
  </si>
  <si>
    <t>Gastos de camino</t>
  </si>
  <si>
    <t>Viáticos en el extranjero</t>
  </si>
  <si>
    <t>Otros servicios de traslado y hospedaje</t>
  </si>
  <si>
    <t>Cuotas</t>
  </si>
  <si>
    <t>Servicios oficiales</t>
  </si>
  <si>
    <t>Gastos de ceremonial</t>
  </si>
  <si>
    <t>Gastos de orden social y cultural</t>
  </si>
  <si>
    <t>Congresos y convenciones</t>
  </si>
  <si>
    <t>Gtso de atencion y promocion</t>
  </si>
  <si>
    <t>Otros servicios generales</t>
  </si>
  <si>
    <t>Serv. funerarios y de cementerios</t>
  </si>
  <si>
    <t>Serv. Funerarios y de cementerios</t>
  </si>
  <si>
    <t>Impuestos y derechos</t>
  </si>
  <si>
    <t>Penas, multas, accesorios y actualizaciones</t>
  </si>
  <si>
    <t>Otros gastso por responsabilidades</t>
  </si>
  <si>
    <t>Otros gastos por responsabilidades</t>
  </si>
  <si>
    <t>Servicios Asistenciales</t>
  </si>
  <si>
    <t>Transferencias, asignaciones, subsidios y otras ayudas</t>
  </si>
  <si>
    <t>Transferencias al resto del Sector Publico</t>
  </si>
  <si>
    <t>Transferencias otorgadas  a entidades federativas y municipios</t>
  </si>
  <si>
    <t>Ayudas sociales</t>
  </si>
  <si>
    <t>Transferencia para Apoyo en Programas Sociales</t>
  </si>
  <si>
    <t>Transferencia para apoyo en programas sociales</t>
  </si>
  <si>
    <t>Becas y otras ayudas para programas de capacitación</t>
  </si>
  <si>
    <t>Becas educativas</t>
  </si>
  <si>
    <t>Becas de Educación Media y Superior</t>
  </si>
  <si>
    <t>Fomento deportivo</t>
  </si>
  <si>
    <t xml:space="preserve">Donativos  </t>
  </si>
  <si>
    <t>Donativos a Instituciones sin fines de lucro</t>
  </si>
  <si>
    <t>Bienes muebles, inmuebles e intangibles</t>
  </si>
  <si>
    <t>Mobiliario y equipo de administración</t>
  </si>
  <si>
    <t>Muebles de oficina y estantería</t>
  </si>
  <si>
    <t>Mobiliario</t>
  </si>
  <si>
    <t>Bienes artísticos, culturales y científicos</t>
  </si>
  <si>
    <t>Equipo de cómputo y de tecnologías de la información</t>
  </si>
  <si>
    <t>Bienes informáticos</t>
  </si>
  <si>
    <t>Otros mobiliarios y equipo de administración</t>
  </si>
  <si>
    <t>Equipo de Administracion</t>
  </si>
  <si>
    <t>Mobiliario y equipo para escuelas, laboratorios y talleres</t>
  </si>
  <si>
    <t>Mobiliario y equipo educacional y recreativo</t>
  </si>
  <si>
    <t>Equipos y aparatos audiovisuales</t>
  </si>
  <si>
    <t>Cámaras fotográficas y de video</t>
  </si>
  <si>
    <t>Vehiculos y equipo de transporte</t>
  </si>
  <si>
    <t>Automoviles y camiones</t>
  </si>
  <si>
    <t>Maquinaria, otros equipos y herramientas</t>
  </si>
  <si>
    <t>Maquinaría y equipo agropecuario</t>
  </si>
  <si>
    <t>Maquinaria y equipo industrial</t>
  </si>
  <si>
    <t>maquinaria y equipo de construccion</t>
  </si>
  <si>
    <t>Equipo de Comunicación y Telecomunicacion</t>
  </si>
  <si>
    <t>Maquinaria y equipo electrico y electronico</t>
  </si>
  <si>
    <t>Herramientas</t>
  </si>
  <si>
    <t>Bienes Muebles por Arrendamiento Financiero</t>
  </si>
  <si>
    <t>Sistemas de aire acondicionado, calefacción y de refrigeración industrial</t>
  </si>
  <si>
    <t>Otros Equipos</t>
  </si>
  <si>
    <t>Software</t>
  </si>
  <si>
    <t>Inversión Pública</t>
  </si>
  <si>
    <t>ESTATAL</t>
  </si>
  <si>
    <t>0bra pública en bienes de dominio publico</t>
  </si>
  <si>
    <t>Edificacion no habitacional</t>
  </si>
  <si>
    <t>Construccion</t>
  </si>
  <si>
    <t>Estudios y proyectos</t>
  </si>
  <si>
    <t>Construccion de obras para el abastecimiento de agua, petroleo, gas, electricidad y telecomunicaciones</t>
  </si>
  <si>
    <t>Rehabilitacion de sistemas de abastecimiento de agua potable</t>
  </si>
  <si>
    <t>Ampliacion de sistema de abastecimiento de agua potable</t>
  </si>
  <si>
    <t>Construccion de sistema de Abastecimiento de agua potable</t>
  </si>
  <si>
    <t>Estudios y proyectos para Sistemas de abastecimiento de agua potable</t>
  </si>
  <si>
    <t>Fortalecimiento a organismos operadores de sistemas de agua potable</t>
  </si>
  <si>
    <t>Rehabilitacion de sistema de abastecimiento de agua para uso agricola</t>
  </si>
  <si>
    <t>Construccion de sistemas de abastecimiento de agua para uso agricola</t>
  </si>
  <si>
    <t>Estudios y proyectos para sitemas de abastecimiento de agua para uso agricola</t>
  </si>
  <si>
    <t>Apoyo y fort. A sist. De oper. De distrito de riego</t>
  </si>
  <si>
    <t>Fiscalizacion y Seguimiento</t>
  </si>
  <si>
    <t>Division de terrenos y construccion de obras de urbanizacion</t>
  </si>
  <si>
    <t>Fonden</t>
  </si>
  <si>
    <t>Infraestructura y equipamiento en materia de agua potable</t>
  </si>
  <si>
    <t>Infraestructura y equipamiento en materia de alcantarillado</t>
  </si>
  <si>
    <t>Electrificacion Urbana</t>
  </si>
  <si>
    <t>Electrificacion no convencional</t>
  </si>
  <si>
    <t>Apazu (agua potable, alcantarillado y saneamiento en zonas urbanas)</t>
  </si>
  <si>
    <t>Otras construcciones de ingenieria civil u obra pesada</t>
  </si>
  <si>
    <t>Construccion de presas</t>
  </si>
  <si>
    <t>Obras Fluviales</t>
  </si>
  <si>
    <t>Obra pública en bienes propios</t>
  </si>
  <si>
    <t>Edificación no habitacional</t>
  </si>
  <si>
    <t>Infraestructura y equipamiento en materia de educación superior</t>
  </si>
  <si>
    <t>FEDERAL</t>
  </si>
  <si>
    <t>Contruccion</t>
  </si>
  <si>
    <t>Inversiones financieras y otras provisiones</t>
  </si>
  <si>
    <t>Inversiones en fideicomisos, mandatos y otros análogos</t>
  </si>
  <si>
    <t>Inversiones en fideicomisos públicos financieros</t>
  </si>
  <si>
    <t>Deuda Publica</t>
  </si>
  <si>
    <t>Amortizacion de Capital Largo Plazo</t>
  </si>
  <si>
    <t>Amortizacion de Capital Corto Plazo</t>
  </si>
  <si>
    <t>Pago de Intereses Largo Plazo</t>
  </si>
  <si>
    <t>Pago de Intereses de Corto Plazo</t>
  </si>
  <si>
    <t>Adefas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</si>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</sst>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#,##0_ ;[Red]\-#,##0\ "/>
    <numFmt numFmtId="167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ont="1" applyFill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4" fontId="7" fillId="33" borderId="10" xfId="0" applyNumberFormat="1" applyFont="1" applyFill="1" applyBorder="1" applyAlignment="1">
      <alignment horizontal="left" vertical="center" wrapText="1"/>
    </xf>
    <xf numFmtId="165" fontId="7" fillId="33" borderId="10" xfId="46" applyNumberFormat="1" applyFont="1" applyFill="1" applyBorder="1" applyAlignment="1">
      <alignment horizontal="right" vertical="center" indent="1"/>
    </xf>
    <xf numFmtId="10" fontId="7" fillId="33" borderId="10" xfId="52" applyNumberFormat="1" applyFont="1" applyFill="1" applyBorder="1" applyAlignment="1">
      <alignment horizontal="right" vertical="center" indent="1"/>
    </xf>
    <xf numFmtId="4" fontId="8" fillId="33" borderId="10" xfId="0" applyNumberFormat="1" applyFont="1" applyFill="1" applyBorder="1" applyAlignment="1">
      <alignment horizontal="left" vertical="center" wrapText="1"/>
    </xf>
    <xf numFmtId="165" fontId="8" fillId="33" borderId="10" xfId="46" applyNumberFormat="1" applyFont="1" applyFill="1" applyBorder="1" applyAlignment="1">
      <alignment horizontal="right" vertical="center" indent="1"/>
    </xf>
    <xf numFmtId="10" fontId="8" fillId="33" borderId="10" xfId="52" applyNumberFormat="1" applyFont="1" applyFill="1" applyBorder="1" applyAlignment="1">
      <alignment horizontal="right" vertical="center" indent="1"/>
    </xf>
    <xf numFmtId="0" fontId="0" fillId="33" borderId="0" xfId="0" applyFill="1" applyAlignment="1">
      <alignment vertical="center"/>
    </xf>
    <xf numFmtId="165" fontId="0" fillId="33" borderId="0" xfId="0" applyNumberFormat="1" applyFill="1" applyAlignment="1">
      <alignment/>
    </xf>
    <xf numFmtId="4" fontId="10" fillId="33" borderId="10" xfId="0" applyNumberFormat="1" applyFont="1" applyFill="1" applyBorder="1" applyAlignment="1">
      <alignment horizontal="left" vertical="center" wrapText="1"/>
    </xf>
    <xf numFmtId="165" fontId="10" fillId="33" borderId="10" xfId="46" applyNumberFormat="1" applyFont="1" applyFill="1" applyBorder="1" applyAlignment="1">
      <alignment horizontal="right" vertical="center" indent="1"/>
    </xf>
    <xf numFmtId="4" fontId="46" fillId="33" borderId="10" xfId="0" applyNumberFormat="1" applyFont="1" applyFill="1" applyBorder="1" applyAlignment="1">
      <alignment horizontal="left" vertical="center" wrapText="1"/>
    </xf>
    <xf numFmtId="165" fontId="46" fillId="33" borderId="10" xfId="46" applyNumberFormat="1" applyFont="1" applyFill="1" applyBorder="1" applyAlignment="1">
      <alignment horizontal="right" vertical="center" indent="1"/>
    </xf>
    <xf numFmtId="166" fontId="7" fillId="33" borderId="10" xfId="46" applyNumberFormat="1" applyFont="1" applyFill="1" applyBorder="1" applyAlignment="1">
      <alignment horizontal="right" vertical="center"/>
    </xf>
    <xf numFmtId="167" fontId="7" fillId="33" borderId="10" xfId="46" applyNumberFormat="1" applyFont="1" applyFill="1" applyBorder="1" applyAlignment="1">
      <alignment horizontal="right" vertical="center"/>
    </xf>
    <xf numFmtId="166" fontId="8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165" fontId="7" fillId="33" borderId="10" xfId="46" applyNumberFormat="1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 wrapText="1"/>
    </xf>
    <xf numFmtId="165" fontId="47" fillId="33" borderId="10" xfId="46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left" vertical="center" wrapText="1"/>
    </xf>
    <xf numFmtId="165" fontId="46" fillId="33" borderId="10" xfId="46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left" vertical="center" wrapText="1"/>
    </xf>
    <xf numFmtId="165" fontId="8" fillId="33" borderId="10" xfId="46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 indent="1"/>
    </xf>
    <xf numFmtId="165" fontId="0" fillId="33" borderId="0" xfId="0" applyNumberFormat="1" applyFill="1" applyAlignment="1">
      <alignment vertical="center"/>
    </xf>
    <xf numFmtId="43" fontId="0" fillId="33" borderId="0" xfId="46" applyFont="1" applyFill="1" applyAlignment="1">
      <alignment/>
    </xf>
    <xf numFmtId="43" fontId="0" fillId="33" borderId="0" xfId="0" applyNumberFormat="1" applyFill="1" applyAlignment="1">
      <alignment/>
    </xf>
    <xf numFmtId="10" fontId="0" fillId="33" borderId="0" xfId="52" applyNumberFormat="1" applyFont="1" applyFill="1" applyAlignment="1">
      <alignment vertical="center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0" fontId="48" fillId="33" borderId="11" xfId="52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10" fontId="48" fillId="33" borderId="12" xfId="52" applyNumberFormat="1" applyFont="1" applyFill="1" applyBorder="1" applyAlignment="1">
      <alignment horizontal="center" vertical="center" wrapText="1"/>
    </xf>
    <xf numFmtId="164" fontId="48" fillId="33" borderId="11" xfId="46" applyNumberFormat="1" applyFont="1" applyFill="1" applyBorder="1" applyAlignment="1">
      <alignment horizontal="left" vertical="center" wrapText="1"/>
    </xf>
    <xf numFmtId="164" fontId="48" fillId="33" borderId="11" xfId="46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7" fillId="33" borderId="10" xfId="0" applyNumberFormat="1" applyFont="1" applyFill="1" applyBorder="1" applyAlignment="1">
      <alignment horizontal="left" vertical="center" wrapText="1" indent="4"/>
    </xf>
    <xf numFmtId="0" fontId="8" fillId="33" borderId="10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right" vertical="center" wrapText="1" indent="2"/>
    </xf>
    <xf numFmtId="0" fontId="10" fillId="33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 indent="4"/>
    </xf>
    <xf numFmtId="0" fontId="46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 indent="2"/>
    </xf>
    <xf numFmtId="4" fontId="7" fillId="33" borderId="12" xfId="0" applyNumberFormat="1" applyFont="1" applyFill="1" applyBorder="1" applyAlignment="1">
      <alignment horizontal="left" vertical="center" wrapText="1"/>
    </xf>
    <xf numFmtId="165" fontId="7" fillId="33" borderId="12" xfId="46" applyNumberFormat="1" applyFont="1" applyFill="1" applyBorder="1" applyAlignment="1">
      <alignment horizontal="right" vertical="center" indent="1"/>
    </xf>
    <xf numFmtId="10" fontId="7" fillId="33" borderId="12" xfId="52" applyNumberFormat="1" applyFont="1" applyFill="1" applyBorder="1" applyAlignment="1">
      <alignment horizontal="right" vertical="center" indent="1"/>
    </xf>
    <xf numFmtId="4" fontId="7" fillId="0" borderId="10" xfId="0" applyNumberFormat="1" applyFont="1" applyFill="1" applyBorder="1" applyAlignment="1">
      <alignment horizontal="left" vertical="center" wrapText="1"/>
    </xf>
    <xf numFmtId="165" fontId="7" fillId="0" borderId="10" xfId="46" applyNumberFormat="1" applyFont="1" applyFill="1" applyBorder="1" applyAlignment="1">
      <alignment horizontal="right" vertical="center" indent="1"/>
    </xf>
    <xf numFmtId="165" fontId="8" fillId="0" borderId="10" xfId="46" applyNumberFormat="1" applyFont="1" applyFill="1" applyBorder="1" applyAlignment="1">
      <alignment horizontal="right" vertical="center" indent="1"/>
    </xf>
    <xf numFmtId="10" fontId="8" fillId="0" borderId="10" xfId="52" applyNumberFormat="1" applyFont="1" applyFill="1" applyBorder="1" applyAlignment="1">
      <alignment horizontal="right" vertical="center" indent="1"/>
    </xf>
    <xf numFmtId="4" fontId="8" fillId="0" borderId="10" xfId="0" applyNumberFormat="1" applyFont="1" applyFill="1" applyBorder="1" applyAlignment="1">
      <alignment horizontal="left" vertical="center" wrapText="1"/>
    </xf>
    <xf numFmtId="165" fontId="50" fillId="0" borderId="10" xfId="46" applyNumberFormat="1" applyFont="1" applyFill="1" applyBorder="1" applyAlignment="1">
      <alignment horizontal="right" vertical="center" indent="1"/>
    </xf>
    <xf numFmtId="0" fontId="48" fillId="33" borderId="11" xfId="0" applyFont="1" applyFill="1" applyBorder="1" applyAlignment="1">
      <alignment horizontal="center" vertical="center"/>
    </xf>
    <xf numFmtId="49" fontId="48" fillId="33" borderId="12" xfId="0" applyNumberFormat="1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6"/>
  <sheetViews>
    <sheetView tabSelected="1" zoomScalePageLayoutView="0" workbookViewId="0" topLeftCell="A1">
      <selection activeCell="A1" sqref="A1:I422"/>
    </sheetView>
  </sheetViews>
  <sheetFormatPr defaultColWidth="11.421875" defaultRowHeight="15"/>
  <cols>
    <col min="1" max="1" width="10.421875" style="28" bestFit="1" customWidth="1"/>
    <col min="2" max="2" width="34.8515625" style="11" customWidth="1"/>
    <col min="3" max="3" width="12.00390625" style="11" bestFit="1" customWidth="1"/>
    <col min="4" max="4" width="13.8515625" style="11" customWidth="1"/>
    <col min="5" max="5" width="13.00390625" style="11" customWidth="1"/>
    <col min="6" max="6" width="12.00390625" style="11" bestFit="1" customWidth="1"/>
    <col min="7" max="7" width="11.140625" style="11" bestFit="1" customWidth="1"/>
    <col min="8" max="8" width="15.421875" style="11" customWidth="1"/>
    <col min="9" max="9" width="14.7109375" style="32" customWidth="1"/>
    <col min="10" max="10" width="9.00390625" style="4" bestFit="1" customWidth="1"/>
    <col min="11" max="11" width="5.140625" style="4" bestFit="1" customWidth="1"/>
    <col min="12" max="16384" width="11.421875" style="4" customWidth="1"/>
  </cols>
  <sheetData>
    <row r="1" spans="1:9" s="1" customFormat="1" ht="15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s="2" customFormat="1" ht="15.75">
      <c r="A2" s="68" t="s">
        <v>1</v>
      </c>
      <c r="B2" s="68"/>
      <c r="C2" s="68"/>
      <c r="D2" s="68"/>
      <c r="E2" s="68"/>
      <c r="F2" s="68"/>
      <c r="G2" s="68"/>
      <c r="H2" s="68"/>
      <c r="I2" s="68"/>
    </row>
    <row r="3" spans="1:9" s="2" customFormat="1" ht="15.75">
      <c r="A3" s="68" t="s">
        <v>2</v>
      </c>
      <c r="B3" s="68"/>
      <c r="C3" s="68"/>
      <c r="D3" s="68"/>
      <c r="E3" s="68"/>
      <c r="F3" s="68"/>
      <c r="G3" s="68"/>
      <c r="H3" s="68"/>
      <c r="I3" s="68"/>
    </row>
    <row r="4" spans="1:9" s="2" customFormat="1" ht="15.75">
      <c r="A4" s="68" t="s">
        <v>3</v>
      </c>
      <c r="B4" s="68"/>
      <c r="C4" s="68"/>
      <c r="D4" s="68"/>
      <c r="E4" s="68"/>
      <c r="F4" s="68"/>
      <c r="G4" s="68"/>
      <c r="H4" s="68"/>
      <c r="I4" s="68"/>
    </row>
    <row r="5" spans="1:9" s="2" customFormat="1" ht="15.75">
      <c r="A5" s="68" t="s">
        <v>4</v>
      </c>
      <c r="B5" s="68"/>
      <c r="C5" s="68"/>
      <c r="D5" s="68"/>
      <c r="E5" s="68"/>
      <c r="F5" s="68"/>
      <c r="G5" s="68"/>
      <c r="H5" s="68"/>
      <c r="I5" s="68"/>
    </row>
    <row r="6" spans="1:9" s="3" customFormat="1" ht="15">
      <c r="A6" s="69" t="s">
        <v>5</v>
      </c>
      <c r="B6" s="69"/>
      <c r="C6" s="69"/>
      <c r="D6" s="69"/>
      <c r="E6" s="69"/>
      <c r="F6" s="69"/>
      <c r="G6" s="69"/>
      <c r="H6" s="69"/>
      <c r="I6" s="69"/>
    </row>
    <row r="7" spans="1:9" ht="38.25">
      <c r="A7" s="66" t="s">
        <v>6</v>
      </c>
      <c r="B7" s="66"/>
      <c r="C7" s="33" t="s">
        <v>7</v>
      </c>
      <c r="D7" s="34" t="s">
        <v>8</v>
      </c>
      <c r="E7" s="33" t="s">
        <v>9</v>
      </c>
      <c r="F7" s="33" t="s">
        <v>10</v>
      </c>
      <c r="G7" s="33" t="s">
        <v>11</v>
      </c>
      <c r="H7" s="33" t="s">
        <v>12</v>
      </c>
      <c r="I7" s="35" t="s">
        <v>13</v>
      </c>
    </row>
    <row r="8" spans="1:9" ht="15">
      <c r="A8" s="67" t="s">
        <v>14</v>
      </c>
      <c r="B8" s="67"/>
      <c r="C8" s="36" t="s">
        <v>15</v>
      </c>
      <c r="D8" s="36" t="s">
        <v>16</v>
      </c>
      <c r="E8" s="36" t="s">
        <v>17</v>
      </c>
      <c r="F8" s="36" t="s">
        <v>18</v>
      </c>
      <c r="G8" s="36" t="s">
        <v>19</v>
      </c>
      <c r="H8" s="36" t="s">
        <v>20</v>
      </c>
      <c r="I8" s="37" t="s">
        <v>21</v>
      </c>
    </row>
    <row r="9" spans="1:9" ht="15">
      <c r="A9" s="38"/>
      <c r="B9" s="38"/>
      <c r="C9" s="39"/>
      <c r="D9" s="39"/>
      <c r="E9" s="39"/>
      <c r="F9" s="39"/>
      <c r="G9" s="39"/>
      <c r="H9" s="39"/>
      <c r="I9" s="35"/>
    </row>
    <row r="10" spans="1:9" ht="15">
      <c r="A10" s="40">
        <v>1000</v>
      </c>
      <c r="B10" s="5" t="s">
        <v>22</v>
      </c>
      <c r="C10" s="6">
        <v>174446946.52999997</v>
      </c>
      <c r="D10" s="6">
        <v>0</v>
      </c>
      <c r="E10" s="6">
        <v>174446947</v>
      </c>
      <c r="F10" s="6">
        <f>45696804.05-1711117</f>
        <v>43985687.05</v>
      </c>
      <c r="G10" s="6">
        <v>38645145.17</v>
      </c>
      <c r="H10" s="6">
        <f>+E10-F10</f>
        <v>130461259.95</v>
      </c>
      <c r="I10" s="7">
        <f>+F10/E10</f>
        <v>0.25214363338786316</v>
      </c>
    </row>
    <row r="11" spans="1:9" ht="22.5">
      <c r="A11" s="41">
        <v>1100</v>
      </c>
      <c r="B11" s="5" t="s">
        <v>23</v>
      </c>
      <c r="C11" s="6">
        <v>95597737.78999999</v>
      </c>
      <c r="D11" s="6">
        <v>0</v>
      </c>
      <c r="E11" s="6">
        <v>95597737.78999999</v>
      </c>
      <c r="F11" s="6">
        <v>22825034.21</v>
      </c>
      <c r="G11" s="6">
        <v>21827689.540000003</v>
      </c>
      <c r="H11" s="6">
        <f aca="true" t="shared" si="0" ref="H11:H74">+E11-F11</f>
        <v>72772703.57999998</v>
      </c>
      <c r="I11" s="7">
        <f aca="true" t="shared" si="1" ref="I11:I74">+F11/E11</f>
        <v>0.23876123784581454</v>
      </c>
    </row>
    <row r="12" spans="1:9" ht="15">
      <c r="A12" s="42">
        <v>113</v>
      </c>
      <c r="B12" s="5" t="s">
        <v>24</v>
      </c>
      <c r="C12" s="6">
        <v>95597737.78999999</v>
      </c>
      <c r="D12" s="6">
        <v>0</v>
      </c>
      <c r="E12" s="6">
        <v>95597737.78999999</v>
      </c>
      <c r="F12" s="6">
        <v>22825034.21</v>
      </c>
      <c r="G12" s="6">
        <v>21827689.540000003</v>
      </c>
      <c r="H12" s="6">
        <f t="shared" si="0"/>
        <v>72772703.57999998</v>
      </c>
      <c r="I12" s="7">
        <f t="shared" si="1"/>
        <v>0.23876123784581454</v>
      </c>
    </row>
    <row r="13" spans="1:9" ht="15">
      <c r="A13" s="43">
        <v>11301</v>
      </c>
      <c r="B13" s="8" t="s">
        <v>25</v>
      </c>
      <c r="C13" s="9">
        <v>38334998.21</v>
      </c>
      <c r="D13" s="9">
        <v>0</v>
      </c>
      <c r="E13" s="9">
        <v>38334998.21</v>
      </c>
      <c r="F13" s="9">
        <v>9663017.22</v>
      </c>
      <c r="G13" s="9">
        <v>9653790.32</v>
      </c>
      <c r="H13" s="9">
        <f t="shared" si="0"/>
        <v>28671980.990000002</v>
      </c>
      <c r="I13" s="10">
        <f t="shared" si="1"/>
        <v>0.25206776238949513</v>
      </c>
    </row>
    <row r="14" spans="1:9" ht="15">
      <c r="A14" s="43">
        <v>11303</v>
      </c>
      <c r="B14" s="8" t="s">
        <v>26</v>
      </c>
      <c r="C14" s="9">
        <v>1138010</v>
      </c>
      <c r="D14" s="9"/>
      <c r="E14" s="9">
        <v>1138010</v>
      </c>
      <c r="F14" s="9">
        <v>376060</v>
      </c>
      <c r="G14" s="9">
        <v>376060.66</v>
      </c>
      <c r="H14" s="9">
        <f t="shared" si="0"/>
        <v>761950</v>
      </c>
      <c r="I14" s="10">
        <f t="shared" si="1"/>
        <v>0.3304540381894711</v>
      </c>
    </row>
    <row r="15" spans="1:9" ht="15">
      <c r="A15" s="43">
        <v>11304</v>
      </c>
      <c r="B15" s="8" t="s">
        <v>27</v>
      </c>
      <c r="C15" s="9">
        <v>0</v>
      </c>
      <c r="D15" s="9"/>
      <c r="E15" s="9">
        <v>0</v>
      </c>
      <c r="F15" s="9">
        <v>0</v>
      </c>
      <c r="G15" s="9">
        <v>0</v>
      </c>
      <c r="H15" s="9">
        <f t="shared" si="0"/>
        <v>0</v>
      </c>
      <c r="I15" s="10"/>
    </row>
    <row r="16" spans="1:9" ht="15">
      <c r="A16" s="43">
        <v>11306</v>
      </c>
      <c r="B16" s="8" t="s">
        <v>28</v>
      </c>
      <c r="C16" s="9">
        <f>37221501.37-23110</f>
        <v>37198391.37</v>
      </c>
      <c r="D16" s="9"/>
      <c r="E16" s="9">
        <f>+C16</f>
        <v>37198391.37</v>
      </c>
      <c r="F16" s="9">
        <v>8173244.0600000005</v>
      </c>
      <c r="G16" s="9">
        <v>7195246.850000001</v>
      </c>
      <c r="H16" s="9">
        <f t="shared" si="0"/>
        <v>29025147.309999995</v>
      </c>
      <c r="I16" s="10">
        <f t="shared" si="1"/>
        <v>0.2197203631389182</v>
      </c>
    </row>
    <row r="17" spans="1:9" ht="15">
      <c r="A17" s="43">
        <v>11307</v>
      </c>
      <c r="B17" s="8" t="s">
        <v>29</v>
      </c>
      <c r="C17" s="9">
        <v>11341943.53</v>
      </c>
      <c r="D17" s="9"/>
      <c r="E17" s="9">
        <v>11341943.53</v>
      </c>
      <c r="F17" s="9">
        <v>2767630.29</v>
      </c>
      <c r="G17" s="9">
        <v>2761555.26</v>
      </c>
      <c r="H17" s="9">
        <f t="shared" si="0"/>
        <v>8574313.239999998</v>
      </c>
      <c r="I17" s="10">
        <f t="shared" si="1"/>
        <v>0.24401728704427786</v>
      </c>
    </row>
    <row r="18" spans="1:9" ht="15">
      <c r="A18" s="43">
        <v>11309</v>
      </c>
      <c r="B18" s="8" t="s">
        <v>30</v>
      </c>
      <c r="C18" s="9">
        <v>0</v>
      </c>
      <c r="D18" s="9"/>
      <c r="E18" s="9">
        <v>0</v>
      </c>
      <c r="F18" s="9">
        <v>0</v>
      </c>
      <c r="G18" s="9">
        <v>0</v>
      </c>
      <c r="H18" s="9">
        <f t="shared" si="0"/>
        <v>0</v>
      </c>
      <c r="I18" s="10"/>
    </row>
    <row r="19" spans="1:9" ht="15">
      <c r="A19" s="43">
        <v>11310</v>
      </c>
      <c r="B19" s="8" t="s">
        <v>31</v>
      </c>
      <c r="C19" s="9">
        <v>7561284.68</v>
      </c>
      <c r="D19" s="9"/>
      <c r="E19" s="9">
        <v>7561284.68</v>
      </c>
      <c r="F19" s="9">
        <v>1845082.64</v>
      </c>
      <c r="G19" s="9">
        <v>1841036.4499999997</v>
      </c>
      <c r="H19" s="9">
        <f t="shared" si="0"/>
        <v>5716202.04</v>
      </c>
      <c r="I19" s="10">
        <f t="shared" si="1"/>
        <v>0.24401708414448958</v>
      </c>
    </row>
    <row r="20" spans="1:9" ht="22.5">
      <c r="A20" s="41">
        <v>1200</v>
      </c>
      <c r="B20" s="5" t="s">
        <v>32</v>
      </c>
      <c r="C20" s="6"/>
      <c r="D20" s="6"/>
      <c r="E20" s="9">
        <v>0</v>
      </c>
      <c r="F20" s="9">
        <v>0</v>
      </c>
      <c r="G20" s="9">
        <v>0</v>
      </c>
      <c r="H20" s="9">
        <f t="shared" si="0"/>
        <v>0</v>
      </c>
      <c r="I20" s="10"/>
    </row>
    <row r="21" spans="1:9" ht="15">
      <c r="A21" s="42">
        <v>122</v>
      </c>
      <c r="B21" s="5" t="s">
        <v>33</v>
      </c>
      <c r="C21" s="6"/>
      <c r="D21" s="6"/>
      <c r="E21" s="9">
        <v>0</v>
      </c>
      <c r="F21" s="9">
        <v>0</v>
      </c>
      <c r="G21" s="9">
        <v>0</v>
      </c>
      <c r="H21" s="9">
        <f t="shared" si="0"/>
        <v>0</v>
      </c>
      <c r="I21" s="10"/>
    </row>
    <row r="22" spans="1:9" ht="15">
      <c r="A22" s="43">
        <v>12201</v>
      </c>
      <c r="B22" s="8" t="s">
        <v>33</v>
      </c>
      <c r="C22" s="9">
        <v>0</v>
      </c>
      <c r="D22" s="9"/>
      <c r="E22" s="9">
        <v>0</v>
      </c>
      <c r="F22" s="9">
        <v>0</v>
      </c>
      <c r="G22" s="9">
        <v>0</v>
      </c>
      <c r="H22" s="9">
        <f t="shared" si="0"/>
        <v>0</v>
      </c>
      <c r="I22" s="10"/>
    </row>
    <row r="23" spans="1:9" ht="15">
      <c r="A23" s="41">
        <v>1300</v>
      </c>
      <c r="B23" s="5" t="s">
        <v>34</v>
      </c>
      <c r="C23" s="6">
        <v>16218777.120000001</v>
      </c>
      <c r="D23" s="6">
        <v>0</v>
      </c>
      <c r="E23" s="9">
        <v>16218777.120000001</v>
      </c>
      <c r="F23" s="9">
        <v>5214477.550000001</v>
      </c>
      <c r="G23" s="9">
        <v>3222096.86</v>
      </c>
      <c r="H23" s="9">
        <f t="shared" si="0"/>
        <v>11004299.57</v>
      </c>
      <c r="I23" s="10">
        <f t="shared" si="1"/>
        <v>0.3215086754950117</v>
      </c>
    </row>
    <row r="24" spans="1:9" ht="22.5">
      <c r="A24" s="42">
        <v>131</v>
      </c>
      <c r="B24" s="5" t="s">
        <v>35</v>
      </c>
      <c r="C24" s="6">
        <v>1866806.12</v>
      </c>
      <c r="D24" s="6">
        <v>0</v>
      </c>
      <c r="E24" s="6">
        <v>1866806.12</v>
      </c>
      <c r="F24" s="9">
        <v>510761.63</v>
      </c>
      <c r="G24" s="9">
        <v>510762.72000000003</v>
      </c>
      <c r="H24" s="9">
        <f t="shared" si="0"/>
        <v>1356044.4900000002</v>
      </c>
      <c r="I24" s="10">
        <f t="shared" si="1"/>
        <v>0.27360186177234086</v>
      </c>
    </row>
    <row r="25" spans="1:9" ht="22.5">
      <c r="A25" s="43">
        <v>13101</v>
      </c>
      <c r="B25" s="8" t="s">
        <v>36</v>
      </c>
      <c r="C25" s="9">
        <v>1866806.12</v>
      </c>
      <c r="D25" s="9"/>
      <c r="E25" s="9">
        <v>1866806.12</v>
      </c>
      <c r="F25" s="9">
        <v>510761.63</v>
      </c>
      <c r="G25" s="9">
        <v>510762.72000000003</v>
      </c>
      <c r="H25" s="9">
        <f t="shared" si="0"/>
        <v>1356044.4900000002</v>
      </c>
      <c r="I25" s="10">
        <f t="shared" si="1"/>
        <v>0.27360186177234086</v>
      </c>
    </row>
    <row r="26" spans="1:9" ht="22.5">
      <c r="A26" s="42">
        <v>132</v>
      </c>
      <c r="B26" s="5" t="s">
        <v>37</v>
      </c>
      <c r="C26" s="6">
        <v>7847646</v>
      </c>
      <c r="D26" s="6">
        <v>0</v>
      </c>
      <c r="E26" s="6">
        <v>7847646</v>
      </c>
      <c r="F26" s="9">
        <v>2691404.92</v>
      </c>
      <c r="G26" s="9">
        <v>699023.02</v>
      </c>
      <c r="H26" s="9">
        <f t="shared" si="0"/>
        <v>5156241.08</v>
      </c>
      <c r="I26" s="10">
        <f t="shared" si="1"/>
        <v>0.3429569733395212</v>
      </c>
    </row>
    <row r="27" spans="1:9" ht="15">
      <c r="A27" s="43">
        <v>13201</v>
      </c>
      <c r="B27" s="8" t="s">
        <v>38</v>
      </c>
      <c r="C27" s="9">
        <v>3514731.74</v>
      </c>
      <c r="D27" s="9"/>
      <c r="E27" s="9">
        <v>3514731.74</v>
      </c>
      <c r="F27" s="9">
        <v>762932.77</v>
      </c>
      <c r="G27" s="9">
        <v>696676</v>
      </c>
      <c r="H27" s="9">
        <f t="shared" si="0"/>
        <v>2751798.97</v>
      </c>
      <c r="I27" s="10">
        <f t="shared" si="1"/>
        <v>0.21706714094771853</v>
      </c>
    </row>
    <row r="28" spans="1:9" ht="15">
      <c r="A28" s="43">
        <v>13202</v>
      </c>
      <c r="B28" s="8" t="s">
        <v>39</v>
      </c>
      <c r="C28" s="9">
        <v>4195065.08</v>
      </c>
      <c r="D28" s="9"/>
      <c r="E28" s="9">
        <v>4195065.08</v>
      </c>
      <c r="F28" s="9">
        <v>1912134.69</v>
      </c>
      <c r="G28" s="9">
        <v>2347.02</v>
      </c>
      <c r="H28" s="9">
        <f t="shared" si="0"/>
        <v>2282930.39</v>
      </c>
      <c r="I28" s="10">
        <f t="shared" si="1"/>
        <v>0.45580572733331703</v>
      </c>
    </row>
    <row r="29" spans="1:9" ht="15">
      <c r="A29" s="43">
        <v>13203</v>
      </c>
      <c r="B29" s="8" t="s">
        <v>40</v>
      </c>
      <c r="C29" s="9">
        <v>68924.59</v>
      </c>
      <c r="D29" s="9"/>
      <c r="E29" s="9">
        <v>68924.59</v>
      </c>
      <c r="F29" s="9">
        <v>0</v>
      </c>
      <c r="G29" s="9">
        <v>0</v>
      </c>
      <c r="H29" s="9">
        <f t="shared" si="0"/>
        <v>68924.59</v>
      </c>
      <c r="I29" s="10">
        <f t="shared" si="1"/>
        <v>0</v>
      </c>
    </row>
    <row r="30" spans="1:9" ht="15">
      <c r="A30" s="43">
        <v>13204</v>
      </c>
      <c r="B30" s="8" t="s">
        <v>41</v>
      </c>
      <c r="C30" s="9">
        <v>68924.59</v>
      </c>
      <c r="D30" s="9"/>
      <c r="E30" s="9">
        <v>68924.59</v>
      </c>
      <c r="F30" s="9">
        <v>16337.46</v>
      </c>
      <c r="G30" s="9">
        <v>0</v>
      </c>
      <c r="H30" s="9">
        <f t="shared" si="0"/>
        <v>52587.13</v>
      </c>
      <c r="I30" s="10">
        <f t="shared" si="1"/>
        <v>0.23703383654512852</v>
      </c>
    </row>
    <row r="31" spans="1:9" ht="15">
      <c r="A31" s="42">
        <v>133</v>
      </c>
      <c r="B31" s="5" t="s">
        <v>42</v>
      </c>
      <c r="C31" s="6">
        <v>6386725</v>
      </c>
      <c r="D31" s="6">
        <v>0</v>
      </c>
      <c r="E31" s="6">
        <v>6386725</v>
      </c>
      <c r="F31" s="9">
        <v>1982911</v>
      </c>
      <c r="G31" s="9">
        <v>1982911.12</v>
      </c>
      <c r="H31" s="9">
        <f t="shared" si="0"/>
        <v>4403814</v>
      </c>
      <c r="I31" s="10">
        <f t="shared" si="1"/>
        <v>0.3104738343986942</v>
      </c>
    </row>
    <row r="32" spans="1:9" s="11" customFormat="1" ht="15">
      <c r="A32" s="43">
        <v>13301</v>
      </c>
      <c r="B32" s="8" t="s">
        <v>43</v>
      </c>
      <c r="C32" s="9">
        <v>6386725</v>
      </c>
      <c r="D32" s="9"/>
      <c r="E32" s="9">
        <v>6386725</v>
      </c>
      <c r="F32" s="9">
        <v>1982911</v>
      </c>
      <c r="G32" s="9">
        <v>1982911.12</v>
      </c>
      <c r="H32" s="9">
        <f t="shared" si="0"/>
        <v>4403814</v>
      </c>
      <c r="I32" s="10">
        <f t="shared" si="1"/>
        <v>0.3104738343986942</v>
      </c>
    </row>
    <row r="33" spans="1:9" ht="15">
      <c r="A33" s="42">
        <v>134</v>
      </c>
      <c r="B33" s="5" t="s">
        <v>44</v>
      </c>
      <c r="C33" s="6"/>
      <c r="D33" s="6"/>
      <c r="E33" s="6"/>
      <c r="F33" s="6"/>
      <c r="G33" s="6"/>
      <c r="H33" s="6">
        <f t="shared" si="0"/>
        <v>0</v>
      </c>
      <c r="I33" s="7"/>
    </row>
    <row r="34" spans="1:9" ht="15">
      <c r="A34" s="43">
        <v>13403</v>
      </c>
      <c r="B34" s="8" t="s">
        <v>45</v>
      </c>
      <c r="C34" s="9"/>
      <c r="D34" s="9"/>
      <c r="E34" s="9"/>
      <c r="F34" s="9"/>
      <c r="G34" s="9"/>
      <c r="H34" s="9">
        <f t="shared" si="0"/>
        <v>0</v>
      </c>
      <c r="I34" s="10"/>
    </row>
    <row r="35" spans="1:9" ht="15">
      <c r="A35" s="41">
        <v>1400</v>
      </c>
      <c r="B35" s="5" t="s">
        <v>46</v>
      </c>
      <c r="C35" s="6">
        <f>+C36+C45+C47+C50</f>
        <v>34130847.29</v>
      </c>
      <c r="D35" s="6">
        <f>+D36+D45+D47+D50</f>
        <v>0</v>
      </c>
      <c r="E35" s="6">
        <f>+E36+E45+E47+E50</f>
        <v>34130847.29</v>
      </c>
      <c r="F35" s="9">
        <v>6928918.710000001</v>
      </c>
      <c r="G35" s="9">
        <v>4988177.330000001</v>
      </c>
      <c r="H35" s="9">
        <f t="shared" si="0"/>
        <v>27201928.58</v>
      </c>
      <c r="I35" s="10">
        <f t="shared" si="1"/>
        <v>0.20301045125328915</v>
      </c>
    </row>
    <row r="36" spans="1:9" ht="15">
      <c r="A36" s="42">
        <v>141</v>
      </c>
      <c r="B36" s="5" t="s">
        <v>47</v>
      </c>
      <c r="C36" s="6">
        <v>31737441.25</v>
      </c>
      <c r="D36" s="6">
        <v>0</v>
      </c>
      <c r="E36" s="6">
        <f>+E42+E44</f>
        <v>31737441.25</v>
      </c>
      <c r="F36" s="6">
        <f>+F42+F44</f>
        <v>6740068.45</v>
      </c>
      <c r="G36" s="6">
        <f>+G42+G44</f>
        <v>4814075.07</v>
      </c>
      <c r="H36" s="6">
        <f t="shared" si="0"/>
        <v>24997372.8</v>
      </c>
      <c r="I36" s="7">
        <f t="shared" si="1"/>
        <v>0.21236962352785765</v>
      </c>
    </row>
    <row r="37" spans="1:9" ht="15">
      <c r="A37" s="43">
        <v>14101</v>
      </c>
      <c r="B37" s="8" t="s">
        <v>48</v>
      </c>
      <c r="C37" s="9">
        <v>0</v>
      </c>
      <c r="D37" s="6">
        <v>0</v>
      </c>
      <c r="E37" s="9">
        <v>0</v>
      </c>
      <c r="F37" s="9">
        <v>0</v>
      </c>
      <c r="G37" s="9">
        <v>0</v>
      </c>
      <c r="H37" s="9">
        <f t="shared" si="0"/>
        <v>0</v>
      </c>
      <c r="I37" s="10"/>
    </row>
    <row r="38" spans="1:9" ht="15">
      <c r="A38" s="43">
        <v>14102</v>
      </c>
      <c r="B38" s="8" t="s">
        <v>49</v>
      </c>
      <c r="C38" s="9">
        <v>0</v>
      </c>
      <c r="D38" s="6">
        <v>0</v>
      </c>
      <c r="E38" s="9">
        <v>0</v>
      </c>
      <c r="F38" s="9">
        <v>0</v>
      </c>
      <c r="G38" s="9">
        <v>0</v>
      </c>
      <c r="H38" s="9">
        <f t="shared" si="0"/>
        <v>0</v>
      </c>
      <c r="I38" s="10"/>
    </row>
    <row r="39" spans="1:9" ht="15">
      <c r="A39" s="43">
        <v>14103</v>
      </c>
      <c r="B39" s="8" t="s">
        <v>50</v>
      </c>
      <c r="C39" s="9">
        <v>0</v>
      </c>
      <c r="D39" s="6">
        <v>0</v>
      </c>
      <c r="E39" s="9">
        <v>0</v>
      </c>
      <c r="F39" s="9">
        <v>0</v>
      </c>
      <c r="G39" s="9">
        <v>0</v>
      </c>
      <c r="H39" s="9">
        <f t="shared" si="0"/>
        <v>0</v>
      </c>
      <c r="I39" s="10"/>
    </row>
    <row r="40" spans="1:10" ht="15">
      <c r="A40" s="43">
        <v>14104</v>
      </c>
      <c r="B40" s="8" t="s">
        <v>51</v>
      </c>
      <c r="C40" s="9">
        <v>0</v>
      </c>
      <c r="D40" s="6">
        <v>0</v>
      </c>
      <c r="E40" s="9">
        <v>0</v>
      </c>
      <c r="F40" s="9">
        <v>0</v>
      </c>
      <c r="G40" s="9">
        <v>0</v>
      </c>
      <c r="H40" s="9">
        <f t="shared" si="0"/>
        <v>0</v>
      </c>
      <c r="I40" s="10"/>
      <c r="J40" s="12"/>
    </row>
    <row r="41" spans="1:9" ht="15">
      <c r="A41" s="43">
        <v>14105</v>
      </c>
      <c r="B41" s="8" t="s">
        <v>52</v>
      </c>
      <c r="C41" s="9">
        <v>0</v>
      </c>
      <c r="D41" s="6">
        <v>0</v>
      </c>
      <c r="E41" s="9">
        <v>0</v>
      </c>
      <c r="F41" s="9">
        <v>0</v>
      </c>
      <c r="G41" s="9">
        <v>0</v>
      </c>
      <c r="H41" s="9">
        <f t="shared" si="0"/>
        <v>0</v>
      </c>
      <c r="I41" s="10"/>
    </row>
    <row r="42" spans="1:9" ht="15">
      <c r="A42" s="43">
        <v>14106</v>
      </c>
      <c r="B42" s="8" t="s">
        <v>53</v>
      </c>
      <c r="C42" s="9">
        <v>18148829.25</v>
      </c>
      <c r="D42" s="6">
        <v>0</v>
      </c>
      <c r="E42" s="9">
        <v>18148829.25</v>
      </c>
      <c r="F42" s="9">
        <v>3704596.45</v>
      </c>
      <c r="G42" s="9">
        <v>2282565.07</v>
      </c>
      <c r="H42" s="9">
        <f t="shared" si="0"/>
        <v>14444232.8</v>
      </c>
      <c r="I42" s="10">
        <f t="shared" si="1"/>
        <v>0.20412316403274333</v>
      </c>
    </row>
    <row r="43" spans="1:9" ht="22.5">
      <c r="A43" s="43">
        <v>14107</v>
      </c>
      <c r="B43" s="8" t="s">
        <v>54</v>
      </c>
      <c r="C43" s="9">
        <v>0</v>
      </c>
      <c r="D43" s="6">
        <v>0</v>
      </c>
      <c r="E43" s="9">
        <v>0</v>
      </c>
      <c r="F43" s="9">
        <v>0</v>
      </c>
      <c r="G43" s="9">
        <v>0</v>
      </c>
      <c r="H43" s="9">
        <f t="shared" si="0"/>
        <v>0</v>
      </c>
      <c r="I43" s="10"/>
    </row>
    <row r="44" spans="1:9" ht="15">
      <c r="A44" s="43">
        <v>14109</v>
      </c>
      <c r="B44" s="8" t="s">
        <v>55</v>
      </c>
      <c r="C44" s="9">
        <v>13588612</v>
      </c>
      <c r="D44" s="6">
        <v>0</v>
      </c>
      <c r="E44" s="9">
        <v>13588612</v>
      </c>
      <c r="F44" s="9">
        <v>3035472</v>
      </c>
      <c r="G44" s="9">
        <v>2531510</v>
      </c>
      <c r="H44" s="9">
        <f t="shared" si="0"/>
        <v>10553140</v>
      </c>
      <c r="I44" s="10">
        <f t="shared" si="1"/>
        <v>0.22338352143692086</v>
      </c>
    </row>
    <row r="45" spans="1:9" ht="15">
      <c r="A45" s="42">
        <v>142</v>
      </c>
      <c r="B45" s="5" t="s">
        <v>56</v>
      </c>
      <c r="C45" s="6"/>
      <c r="D45" s="6">
        <v>0</v>
      </c>
      <c r="E45" s="9">
        <v>0</v>
      </c>
      <c r="F45" s="9">
        <v>0</v>
      </c>
      <c r="G45" s="9">
        <v>0</v>
      </c>
      <c r="H45" s="9">
        <f t="shared" si="0"/>
        <v>0</v>
      </c>
      <c r="I45" s="10"/>
    </row>
    <row r="46" spans="1:9" ht="15">
      <c r="A46" s="43">
        <v>14201</v>
      </c>
      <c r="B46" s="8" t="s">
        <v>57</v>
      </c>
      <c r="C46" s="9">
        <v>0</v>
      </c>
      <c r="D46" s="9"/>
      <c r="E46" s="9">
        <v>0</v>
      </c>
      <c r="F46" s="9">
        <v>0</v>
      </c>
      <c r="G46" s="9">
        <v>0</v>
      </c>
      <c r="H46" s="9">
        <f t="shared" si="0"/>
        <v>0</v>
      </c>
      <c r="I46" s="10"/>
    </row>
    <row r="47" spans="1:9" ht="15">
      <c r="A47" s="42">
        <v>143</v>
      </c>
      <c r="B47" s="5" t="s">
        <v>58</v>
      </c>
      <c r="C47" s="6">
        <v>240000</v>
      </c>
      <c r="D47" s="6">
        <v>0</v>
      </c>
      <c r="E47" s="9">
        <v>240000</v>
      </c>
      <c r="F47" s="9">
        <v>58595.68</v>
      </c>
      <c r="G47" s="9">
        <v>58595.68</v>
      </c>
      <c r="H47" s="9">
        <f t="shared" si="0"/>
        <v>181404.32</v>
      </c>
      <c r="I47" s="10">
        <f t="shared" si="1"/>
        <v>0.24414866666666668</v>
      </c>
    </row>
    <row r="48" spans="1:9" ht="15">
      <c r="A48" s="43">
        <v>14301</v>
      </c>
      <c r="B48" s="8" t="s">
        <v>59</v>
      </c>
      <c r="C48" s="9">
        <v>0</v>
      </c>
      <c r="D48" s="9"/>
      <c r="E48" s="9">
        <v>0</v>
      </c>
      <c r="F48" s="9">
        <v>0</v>
      </c>
      <c r="G48" s="9">
        <v>0</v>
      </c>
      <c r="H48" s="9">
        <f t="shared" si="0"/>
        <v>0</v>
      </c>
      <c r="I48" s="10"/>
    </row>
    <row r="49" spans="1:9" ht="15">
      <c r="A49" s="43">
        <v>14303</v>
      </c>
      <c r="B49" s="8" t="s">
        <v>59</v>
      </c>
      <c r="C49" s="9">
        <v>240000</v>
      </c>
      <c r="D49" s="9"/>
      <c r="E49" s="9">
        <v>240000</v>
      </c>
      <c r="F49" s="9">
        <v>58596</v>
      </c>
      <c r="G49" s="9">
        <v>58596</v>
      </c>
      <c r="H49" s="9">
        <f t="shared" si="0"/>
        <v>181404</v>
      </c>
      <c r="I49" s="10">
        <f t="shared" si="1"/>
        <v>0.24415</v>
      </c>
    </row>
    <row r="50" spans="1:9" ht="15">
      <c r="A50" s="42">
        <v>144</v>
      </c>
      <c r="B50" s="5" t="s">
        <v>60</v>
      </c>
      <c r="C50" s="6">
        <f aca="true" t="shared" si="2" ref="C50:H50">SUM(C51:C54)</f>
        <v>2153406.04</v>
      </c>
      <c r="D50" s="6">
        <f t="shared" si="2"/>
        <v>0</v>
      </c>
      <c r="E50" s="6">
        <f t="shared" si="2"/>
        <v>2153406.04</v>
      </c>
      <c r="F50" s="6">
        <f t="shared" si="2"/>
        <v>130254.49</v>
      </c>
      <c r="G50" s="6">
        <f t="shared" si="2"/>
        <v>115506.49</v>
      </c>
      <c r="H50" s="6">
        <f t="shared" si="2"/>
        <v>2023151.55</v>
      </c>
      <c r="I50" s="10">
        <f t="shared" si="1"/>
        <v>0.060487658890378146</v>
      </c>
    </row>
    <row r="51" spans="1:9" ht="15">
      <c r="A51" s="43">
        <v>14401</v>
      </c>
      <c r="B51" s="8" t="s">
        <v>61</v>
      </c>
      <c r="C51" s="9">
        <v>0</v>
      </c>
      <c r="D51" s="9"/>
      <c r="E51" s="9">
        <f>+C51</f>
        <v>0</v>
      </c>
      <c r="F51" s="9">
        <v>0</v>
      </c>
      <c r="G51" s="9">
        <v>0</v>
      </c>
      <c r="H51" s="9">
        <f t="shared" si="0"/>
        <v>0</v>
      </c>
      <c r="I51" s="10"/>
    </row>
    <row r="52" spans="1:9" ht="15">
      <c r="A52" s="43">
        <v>14402</v>
      </c>
      <c r="B52" s="8" t="s">
        <v>62</v>
      </c>
      <c r="C52" s="9">
        <v>23110</v>
      </c>
      <c r="D52" s="9"/>
      <c r="E52" s="9">
        <v>23110</v>
      </c>
      <c r="F52" s="9">
        <v>1749</v>
      </c>
      <c r="G52" s="9">
        <f>594+1155</f>
        <v>1749</v>
      </c>
      <c r="H52" s="9">
        <f t="shared" si="0"/>
        <v>21361</v>
      </c>
      <c r="I52" s="10">
        <f>+F52/E52</f>
        <v>0.07568152315015145</v>
      </c>
    </row>
    <row r="53" spans="1:9" ht="15">
      <c r="A53" s="43">
        <v>14403</v>
      </c>
      <c r="B53" s="8" t="s">
        <v>63</v>
      </c>
      <c r="C53" s="9">
        <v>2124296.04</v>
      </c>
      <c r="D53" s="9"/>
      <c r="E53" s="9">
        <v>2124296.04</v>
      </c>
      <c r="F53" s="9">
        <v>127324.49</v>
      </c>
      <c r="G53" s="9">
        <v>112576.49</v>
      </c>
      <c r="H53" s="9">
        <f t="shared" si="0"/>
        <v>1996971.55</v>
      </c>
      <c r="I53" s="10">
        <f t="shared" si="1"/>
        <v>0.05993726279318395</v>
      </c>
    </row>
    <row r="54" spans="1:9" ht="15">
      <c r="A54" s="43">
        <v>14406</v>
      </c>
      <c r="B54" s="8" t="s">
        <v>64</v>
      </c>
      <c r="C54" s="9">
        <v>6000</v>
      </c>
      <c r="D54" s="9"/>
      <c r="E54" s="9">
        <f>+C54+D54</f>
        <v>6000</v>
      </c>
      <c r="F54" s="9">
        <v>1181</v>
      </c>
      <c r="G54" s="9">
        <v>1181</v>
      </c>
      <c r="H54" s="9">
        <f>+E54-F54</f>
        <v>4819</v>
      </c>
      <c r="I54" s="10">
        <f>+F54/E54</f>
        <v>0.19683333333333333</v>
      </c>
    </row>
    <row r="55" spans="1:9" ht="22.5">
      <c r="A55" s="41">
        <v>1500</v>
      </c>
      <c r="B55" s="5" t="s">
        <v>65</v>
      </c>
      <c r="C55" s="6">
        <v>28528694.33</v>
      </c>
      <c r="D55" s="6">
        <v>0</v>
      </c>
      <c r="E55" s="9">
        <v>28528694.33</v>
      </c>
      <c r="F55" s="9">
        <f>+F56+F58+F61+F65</f>
        <v>9017256.190000001</v>
      </c>
      <c r="G55" s="9">
        <f>+G56+G58+G61+G65</f>
        <v>9008329.599999998</v>
      </c>
      <c r="H55" s="9">
        <f>+H56+H58+H61+H65</f>
        <v>17222165.64</v>
      </c>
      <c r="I55" s="10">
        <f t="shared" si="1"/>
        <v>0.3160767221133461</v>
      </c>
    </row>
    <row r="56" spans="1:9" ht="22.5">
      <c r="A56" s="42">
        <v>151</v>
      </c>
      <c r="B56" s="5" t="s">
        <v>66</v>
      </c>
      <c r="C56" s="6">
        <v>4675743.24</v>
      </c>
      <c r="D56" s="6">
        <v>0</v>
      </c>
      <c r="E56" s="9">
        <v>4675743.24</v>
      </c>
      <c r="F56" s="9">
        <v>1196235.3699999999</v>
      </c>
      <c r="G56" s="9">
        <f>+G57</f>
        <v>1196235.3699999999</v>
      </c>
      <c r="H56" s="9">
        <f>+H57</f>
        <v>1196235.3699999999</v>
      </c>
      <c r="I56" s="10">
        <f t="shared" si="1"/>
        <v>0.2558385498515953</v>
      </c>
    </row>
    <row r="57" spans="1:9" ht="22.5">
      <c r="A57" s="43">
        <v>15101</v>
      </c>
      <c r="B57" s="8" t="s">
        <v>67</v>
      </c>
      <c r="C57" s="9">
        <v>4675743.24</v>
      </c>
      <c r="D57" s="9"/>
      <c r="E57" s="9">
        <v>4675743.24</v>
      </c>
      <c r="F57" s="9">
        <v>1196235.3699999999</v>
      </c>
      <c r="G57" s="9">
        <v>1196235.3699999999</v>
      </c>
      <c r="H57" s="9">
        <v>1196235.3699999999</v>
      </c>
      <c r="I57" s="9">
        <f t="shared" si="1"/>
        <v>0.2558385498515953</v>
      </c>
    </row>
    <row r="58" spans="1:9" ht="15">
      <c r="A58" s="42">
        <v>152</v>
      </c>
      <c r="B58" s="60" t="s">
        <v>68</v>
      </c>
      <c r="C58" s="61">
        <v>2021928</v>
      </c>
      <c r="D58" s="61">
        <v>0</v>
      </c>
      <c r="E58" s="62">
        <v>2021928</v>
      </c>
      <c r="F58" s="62">
        <f>+F59+F60</f>
        <v>1059844</v>
      </c>
      <c r="G58" s="62">
        <f>+G59+G60</f>
        <v>1059843.74</v>
      </c>
      <c r="H58" s="62">
        <f>+H59+H60</f>
        <v>962084</v>
      </c>
      <c r="I58" s="63">
        <f t="shared" si="1"/>
        <v>0.5241749458932267</v>
      </c>
    </row>
    <row r="59" spans="1:11" ht="15">
      <c r="A59" s="43">
        <v>15201</v>
      </c>
      <c r="B59" s="64" t="s">
        <v>69</v>
      </c>
      <c r="C59" s="65">
        <v>373785</v>
      </c>
      <c r="D59" s="65"/>
      <c r="E59" s="65">
        <v>373785</v>
      </c>
      <c r="F59" s="65">
        <v>0</v>
      </c>
      <c r="G59" s="65">
        <v>0</v>
      </c>
      <c r="H59" s="65">
        <f t="shared" si="0"/>
        <v>373785</v>
      </c>
      <c r="I59" s="63">
        <f t="shared" si="1"/>
        <v>0</v>
      </c>
      <c r="J59" s="12">
        <f>+C59</f>
        <v>373785</v>
      </c>
      <c r="K59" s="12">
        <f>+J59-E59</f>
        <v>0</v>
      </c>
    </row>
    <row r="60" spans="1:9" ht="15">
      <c r="A60" s="43">
        <v>15202</v>
      </c>
      <c r="B60" s="64" t="s">
        <v>70</v>
      </c>
      <c r="C60" s="62">
        <v>1648143</v>
      </c>
      <c r="D60" s="62"/>
      <c r="E60" s="62">
        <v>1648143</v>
      </c>
      <c r="F60" s="62">
        <v>1059844</v>
      </c>
      <c r="G60" s="62">
        <v>1059843.74</v>
      </c>
      <c r="H60" s="62">
        <f t="shared" si="0"/>
        <v>588299</v>
      </c>
      <c r="I60" s="63">
        <f t="shared" si="1"/>
        <v>0.6430534243691233</v>
      </c>
    </row>
    <row r="61" spans="1:9" ht="15">
      <c r="A61" s="42">
        <v>154</v>
      </c>
      <c r="B61" s="60" t="s">
        <v>71</v>
      </c>
      <c r="C61" s="61">
        <v>794907</v>
      </c>
      <c r="D61" s="61">
        <v>0</v>
      </c>
      <c r="E61" s="62">
        <v>794907</v>
      </c>
      <c r="F61" s="62">
        <v>198152</v>
      </c>
      <c r="G61" s="62">
        <v>198152.36</v>
      </c>
      <c r="H61" s="62">
        <f t="shared" si="0"/>
        <v>596755</v>
      </c>
      <c r="I61" s="63">
        <f t="shared" si="1"/>
        <v>0.24927695944305434</v>
      </c>
    </row>
    <row r="62" spans="1:9" ht="15">
      <c r="A62" s="43">
        <v>15410</v>
      </c>
      <c r="B62" s="64" t="s">
        <v>72</v>
      </c>
      <c r="C62" s="62">
        <v>0</v>
      </c>
      <c r="D62" s="62"/>
      <c r="E62" s="62">
        <v>0</v>
      </c>
      <c r="F62" s="62">
        <v>0</v>
      </c>
      <c r="G62" s="62">
        <v>0</v>
      </c>
      <c r="H62" s="62">
        <f t="shared" si="0"/>
        <v>0</v>
      </c>
      <c r="I62" s="63"/>
    </row>
    <row r="63" spans="1:9" ht="15">
      <c r="A63" s="43">
        <v>15413</v>
      </c>
      <c r="B63" s="64" t="s">
        <v>73</v>
      </c>
      <c r="C63" s="62">
        <v>0</v>
      </c>
      <c r="D63" s="62"/>
      <c r="E63" s="62">
        <v>0</v>
      </c>
      <c r="F63" s="62">
        <v>0</v>
      </c>
      <c r="G63" s="62">
        <v>0</v>
      </c>
      <c r="H63" s="62">
        <f t="shared" si="0"/>
        <v>0</v>
      </c>
      <c r="I63" s="63"/>
    </row>
    <row r="64" spans="1:9" ht="15">
      <c r="A64" s="43">
        <v>15419</v>
      </c>
      <c r="B64" s="64" t="s">
        <v>74</v>
      </c>
      <c r="C64" s="62">
        <v>794907</v>
      </c>
      <c r="D64" s="62"/>
      <c r="E64" s="62">
        <v>794907</v>
      </c>
      <c r="F64" s="62">
        <v>198152</v>
      </c>
      <c r="G64" s="62">
        <v>198152.36</v>
      </c>
      <c r="H64" s="62">
        <f t="shared" si="0"/>
        <v>596755</v>
      </c>
      <c r="I64" s="63">
        <f t="shared" si="1"/>
        <v>0.24927695944305434</v>
      </c>
    </row>
    <row r="65" spans="1:9" ht="22.5">
      <c r="A65" s="42">
        <v>159</v>
      </c>
      <c r="B65" s="60" t="s">
        <v>65</v>
      </c>
      <c r="C65" s="61">
        <f aca="true" t="shared" si="3" ref="C65:H65">+C66</f>
        <v>21030116.09</v>
      </c>
      <c r="D65" s="61">
        <f t="shared" si="3"/>
        <v>0</v>
      </c>
      <c r="E65" s="61">
        <f t="shared" si="3"/>
        <v>21030116.09</v>
      </c>
      <c r="F65" s="61">
        <f t="shared" si="3"/>
        <v>6563024.82</v>
      </c>
      <c r="G65" s="61">
        <f t="shared" si="3"/>
        <v>6554098.129999999</v>
      </c>
      <c r="H65" s="61">
        <f t="shared" si="3"/>
        <v>14467091.27</v>
      </c>
      <c r="I65" s="63">
        <f t="shared" si="1"/>
        <v>0.3120774413185848</v>
      </c>
    </row>
    <row r="66" spans="1:9" ht="15">
      <c r="A66" s="43">
        <v>15901</v>
      </c>
      <c r="B66" s="64" t="s">
        <v>75</v>
      </c>
      <c r="C66" s="62">
        <f>21036116.09-6000</f>
        <v>21030116.09</v>
      </c>
      <c r="D66" s="62"/>
      <c r="E66" s="62">
        <f>+C66+D66</f>
        <v>21030116.09</v>
      </c>
      <c r="F66" s="62">
        <v>6563024.82</v>
      </c>
      <c r="G66" s="62">
        <v>6554098.129999999</v>
      </c>
      <c r="H66" s="62">
        <f t="shared" si="0"/>
        <v>14467091.27</v>
      </c>
      <c r="I66" s="63">
        <f t="shared" si="1"/>
        <v>0.3120774413185848</v>
      </c>
    </row>
    <row r="67" spans="1:9" ht="15">
      <c r="A67" s="44"/>
      <c r="B67" s="5"/>
      <c r="C67" s="9"/>
      <c r="D67" s="9"/>
      <c r="E67" s="9"/>
      <c r="F67" s="9"/>
      <c r="G67" s="9"/>
      <c r="H67" s="9"/>
      <c r="I67" s="10"/>
    </row>
    <row r="68" spans="1:9" ht="15">
      <c r="A68" s="44"/>
      <c r="B68" s="5"/>
      <c r="C68" s="9"/>
      <c r="D68" s="9"/>
      <c r="E68" s="9"/>
      <c r="F68" s="9"/>
      <c r="G68" s="9"/>
      <c r="H68" s="9"/>
      <c r="I68" s="10"/>
    </row>
    <row r="69" spans="1:9" ht="15">
      <c r="A69" s="43"/>
      <c r="B69" s="8"/>
      <c r="C69" s="9"/>
      <c r="D69" s="9"/>
      <c r="E69" s="9"/>
      <c r="F69" s="9"/>
      <c r="G69" s="9"/>
      <c r="H69" s="9"/>
      <c r="I69" s="10"/>
    </row>
    <row r="70" spans="1:9" ht="15">
      <c r="A70" s="43"/>
      <c r="B70" s="8"/>
      <c r="C70" s="9"/>
      <c r="D70" s="9"/>
      <c r="E70" s="9"/>
      <c r="F70" s="9"/>
      <c r="G70" s="9"/>
      <c r="H70" s="9"/>
      <c r="I70" s="10"/>
    </row>
    <row r="71" spans="1:9" ht="15">
      <c r="A71" s="40">
        <v>2000</v>
      </c>
      <c r="B71" s="5" t="s">
        <v>76</v>
      </c>
      <c r="C71" s="6">
        <v>33148588.59</v>
      </c>
      <c r="D71" s="6">
        <v>0</v>
      </c>
      <c r="E71" s="6">
        <v>33148588.59</v>
      </c>
      <c r="F71" s="6">
        <v>7910091.96</v>
      </c>
      <c r="G71" s="6">
        <v>2341402.49</v>
      </c>
      <c r="H71" s="6">
        <f t="shared" si="0"/>
        <v>25238496.63</v>
      </c>
      <c r="I71" s="7">
        <f t="shared" si="1"/>
        <v>0.2386253019045961</v>
      </c>
    </row>
    <row r="72" spans="1:9" ht="22.5">
      <c r="A72" s="41">
        <v>2100</v>
      </c>
      <c r="B72" s="5" t="s">
        <v>77</v>
      </c>
      <c r="C72" s="9">
        <v>2909491.08</v>
      </c>
      <c r="D72" s="6">
        <v>0</v>
      </c>
      <c r="E72" s="9">
        <v>2909491.08</v>
      </c>
      <c r="F72" s="9">
        <v>396754.13999999996</v>
      </c>
      <c r="G72" s="9">
        <v>261553.12999999998</v>
      </c>
      <c r="H72" s="9">
        <f t="shared" si="0"/>
        <v>2512736.94</v>
      </c>
      <c r="I72" s="10">
        <f t="shared" si="1"/>
        <v>0.13636547736039115</v>
      </c>
    </row>
    <row r="73" spans="1:9" ht="22.5">
      <c r="A73" s="42">
        <v>211</v>
      </c>
      <c r="B73" s="5" t="s">
        <v>78</v>
      </c>
      <c r="C73" s="9">
        <v>871811.88</v>
      </c>
      <c r="D73" s="6">
        <v>0</v>
      </c>
      <c r="E73" s="9">
        <v>871811.88</v>
      </c>
      <c r="F73" s="9">
        <v>217632.87999999998</v>
      </c>
      <c r="G73" s="9">
        <v>161197.03000000003</v>
      </c>
      <c r="H73" s="9">
        <f t="shared" si="0"/>
        <v>654179</v>
      </c>
      <c r="I73" s="10">
        <f t="shared" si="1"/>
        <v>0.24963284510415248</v>
      </c>
    </row>
    <row r="74" spans="1:9" ht="15">
      <c r="A74" s="43">
        <v>21101</v>
      </c>
      <c r="B74" s="8" t="s">
        <v>78</v>
      </c>
      <c r="C74" s="9">
        <v>871811.88</v>
      </c>
      <c r="D74" s="9">
        <v>0</v>
      </c>
      <c r="E74" s="9">
        <v>871811.88</v>
      </c>
      <c r="F74" s="9">
        <v>217632.87999999998</v>
      </c>
      <c r="G74" s="9">
        <v>161197.03000000003</v>
      </c>
      <c r="H74" s="9">
        <f t="shared" si="0"/>
        <v>654179</v>
      </c>
      <c r="I74" s="10">
        <f t="shared" si="1"/>
        <v>0.24963284510415248</v>
      </c>
    </row>
    <row r="75" spans="1:9" ht="22.5">
      <c r="A75" s="42">
        <v>212</v>
      </c>
      <c r="B75" s="5" t="s">
        <v>79</v>
      </c>
      <c r="C75" s="9">
        <v>233063</v>
      </c>
      <c r="D75" s="6">
        <v>0</v>
      </c>
      <c r="E75" s="9">
        <v>233063</v>
      </c>
      <c r="F75" s="9">
        <v>9384.95</v>
      </c>
      <c r="G75" s="9">
        <v>3680.14</v>
      </c>
      <c r="H75" s="9">
        <f aca="true" t="shared" si="4" ref="H75:H138">+E75-F75</f>
        <v>223678.05</v>
      </c>
      <c r="I75" s="10">
        <f aca="true" t="shared" si="5" ref="I75:I138">+F75/E75</f>
        <v>0.04026786748647362</v>
      </c>
    </row>
    <row r="76" spans="1:9" ht="15">
      <c r="A76" s="43">
        <v>21201</v>
      </c>
      <c r="B76" s="8" t="s">
        <v>79</v>
      </c>
      <c r="C76" s="9">
        <v>233063</v>
      </c>
      <c r="D76" s="9">
        <v>0</v>
      </c>
      <c r="E76" s="9">
        <v>233063</v>
      </c>
      <c r="F76" s="9">
        <v>9384.95</v>
      </c>
      <c r="G76" s="9">
        <v>3680.14</v>
      </c>
      <c r="H76" s="9">
        <f t="shared" si="4"/>
        <v>223678.05</v>
      </c>
      <c r="I76" s="10">
        <f t="shared" si="5"/>
        <v>0.04026786748647362</v>
      </c>
    </row>
    <row r="77" spans="1:9" ht="15">
      <c r="A77" s="42">
        <v>213</v>
      </c>
      <c r="B77" s="5" t="s">
        <v>80</v>
      </c>
      <c r="C77" s="9">
        <v>0</v>
      </c>
      <c r="D77" s="6"/>
      <c r="E77" s="9">
        <v>0</v>
      </c>
      <c r="F77" s="9">
        <v>0</v>
      </c>
      <c r="G77" s="9">
        <v>0</v>
      </c>
      <c r="H77" s="9">
        <f t="shared" si="4"/>
        <v>0</v>
      </c>
      <c r="I77" s="10"/>
    </row>
    <row r="78" spans="1:9" ht="15">
      <c r="A78" s="43">
        <v>21301</v>
      </c>
      <c r="B78" s="8" t="s">
        <v>80</v>
      </c>
      <c r="C78" s="9">
        <v>0</v>
      </c>
      <c r="D78" s="9"/>
      <c r="E78" s="9">
        <v>0</v>
      </c>
      <c r="F78" s="9">
        <v>0</v>
      </c>
      <c r="G78" s="9">
        <v>0</v>
      </c>
      <c r="H78" s="9">
        <f t="shared" si="4"/>
        <v>0</v>
      </c>
      <c r="I78" s="10"/>
    </row>
    <row r="79" spans="1:9" ht="33.75">
      <c r="A79" s="42">
        <v>214</v>
      </c>
      <c r="B79" s="5" t="s">
        <v>81</v>
      </c>
      <c r="C79" s="9">
        <v>1016098.77</v>
      </c>
      <c r="D79" s="6">
        <v>0</v>
      </c>
      <c r="E79" s="9">
        <v>1016098.77</v>
      </c>
      <c r="F79" s="9">
        <v>134896.91</v>
      </c>
      <c r="G79" s="9">
        <v>64179.8</v>
      </c>
      <c r="H79" s="9">
        <f t="shared" si="4"/>
        <v>881201.86</v>
      </c>
      <c r="I79" s="10">
        <f t="shared" si="5"/>
        <v>0.13275964304139448</v>
      </c>
    </row>
    <row r="80" spans="1:9" ht="22.5">
      <c r="A80" s="43">
        <v>21401</v>
      </c>
      <c r="B80" s="8" t="s">
        <v>82</v>
      </c>
      <c r="C80" s="9">
        <v>1016098.77</v>
      </c>
      <c r="D80" s="9">
        <v>0</v>
      </c>
      <c r="E80" s="9">
        <v>1010998.77</v>
      </c>
      <c r="F80" s="9">
        <v>134896.91</v>
      </c>
      <c r="G80" s="9">
        <v>64179.8</v>
      </c>
      <c r="H80" s="9">
        <f t="shared" si="4"/>
        <v>876101.86</v>
      </c>
      <c r="I80" s="10">
        <f t="shared" si="5"/>
        <v>0.1334293512543047</v>
      </c>
    </row>
    <row r="81" spans="1:9" ht="15">
      <c r="A81" s="42">
        <v>215</v>
      </c>
      <c r="B81" s="5" t="s">
        <v>83</v>
      </c>
      <c r="C81" s="9">
        <v>91772</v>
      </c>
      <c r="D81" s="6">
        <v>0</v>
      </c>
      <c r="E81" s="9">
        <v>91772</v>
      </c>
      <c r="F81" s="9">
        <v>9647</v>
      </c>
      <c r="G81" s="9">
        <v>8647</v>
      </c>
      <c r="H81" s="9">
        <f t="shared" si="4"/>
        <v>82125</v>
      </c>
      <c r="I81" s="10">
        <f t="shared" si="5"/>
        <v>0.10511920847317265</v>
      </c>
    </row>
    <row r="82" spans="1:9" ht="15">
      <c r="A82" s="43">
        <v>21501</v>
      </c>
      <c r="B82" s="8" t="s">
        <v>84</v>
      </c>
      <c r="C82" s="9">
        <v>91772</v>
      </c>
      <c r="D82" s="9">
        <v>0</v>
      </c>
      <c r="E82" s="9">
        <v>91772</v>
      </c>
      <c r="F82" s="9">
        <v>9647</v>
      </c>
      <c r="G82" s="9">
        <v>8647</v>
      </c>
      <c r="H82" s="9">
        <f t="shared" si="4"/>
        <v>82125</v>
      </c>
      <c r="I82" s="10">
        <f t="shared" si="5"/>
        <v>0.10511920847317265</v>
      </c>
    </row>
    <row r="83" spans="1:9" ht="15">
      <c r="A83" s="42">
        <v>216</v>
      </c>
      <c r="B83" s="5" t="s">
        <v>85</v>
      </c>
      <c r="C83" s="9">
        <v>306424.43</v>
      </c>
      <c r="D83" s="6">
        <v>0</v>
      </c>
      <c r="E83" s="9">
        <v>306424.43</v>
      </c>
      <c r="F83" s="9">
        <v>20483.4</v>
      </c>
      <c r="G83" s="9">
        <v>19140.16</v>
      </c>
      <c r="H83" s="9">
        <f t="shared" si="4"/>
        <v>285941.02999999997</v>
      </c>
      <c r="I83" s="10">
        <f t="shared" si="5"/>
        <v>0.06684649784614106</v>
      </c>
    </row>
    <row r="84" spans="1:9" ht="15">
      <c r="A84" s="43">
        <v>21601</v>
      </c>
      <c r="B84" s="8" t="s">
        <v>85</v>
      </c>
      <c r="C84" s="9">
        <v>306424.43</v>
      </c>
      <c r="D84" s="9">
        <v>0</v>
      </c>
      <c r="E84" s="9">
        <v>306424.43</v>
      </c>
      <c r="F84" s="9">
        <v>20483.4</v>
      </c>
      <c r="G84" s="9">
        <v>19140.16</v>
      </c>
      <c r="H84" s="9">
        <f t="shared" si="4"/>
        <v>285941.02999999997</v>
      </c>
      <c r="I84" s="10">
        <f t="shared" si="5"/>
        <v>0.06684649784614106</v>
      </c>
    </row>
    <row r="85" spans="1:9" ht="15">
      <c r="A85" s="42">
        <v>217</v>
      </c>
      <c r="B85" s="5" t="s">
        <v>86</v>
      </c>
      <c r="C85" s="9">
        <v>28080</v>
      </c>
      <c r="D85" s="6"/>
      <c r="E85" s="9">
        <v>28080</v>
      </c>
      <c r="F85" s="9">
        <v>0</v>
      </c>
      <c r="G85" s="9">
        <v>0</v>
      </c>
      <c r="H85" s="9">
        <f t="shared" si="4"/>
        <v>28080</v>
      </c>
      <c r="I85" s="10">
        <f t="shared" si="5"/>
        <v>0</v>
      </c>
    </row>
    <row r="86" spans="1:9" ht="15">
      <c r="A86" s="43">
        <v>21701</v>
      </c>
      <c r="B86" s="8" t="s">
        <v>87</v>
      </c>
      <c r="C86" s="9">
        <v>28080</v>
      </c>
      <c r="D86" s="9"/>
      <c r="E86" s="9">
        <v>28080</v>
      </c>
      <c r="F86" s="9">
        <v>0</v>
      </c>
      <c r="G86" s="9">
        <v>0</v>
      </c>
      <c r="H86" s="9">
        <f t="shared" si="4"/>
        <v>28080</v>
      </c>
      <c r="I86" s="10">
        <f t="shared" si="5"/>
        <v>0</v>
      </c>
    </row>
    <row r="87" spans="1:9" ht="22.5">
      <c r="A87" s="42">
        <v>218</v>
      </c>
      <c r="B87" s="5" t="s">
        <v>88</v>
      </c>
      <c r="C87" s="9">
        <v>362241</v>
      </c>
      <c r="D87" s="6">
        <v>0</v>
      </c>
      <c r="E87" s="9">
        <v>362241</v>
      </c>
      <c r="F87" s="9">
        <v>4709</v>
      </c>
      <c r="G87" s="9">
        <v>4709</v>
      </c>
      <c r="H87" s="9">
        <f t="shared" si="4"/>
        <v>357532</v>
      </c>
      <c r="I87" s="10">
        <f t="shared" si="5"/>
        <v>0.012999632841119586</v>
      </c>
    </row>
    <row r="88" spans="1:9" ht="15">
      <c r="A88" s="43">
        <v>21801</v>
      </c>
      <c r="B88" s="8" t="s">
        <v>89</v>
      </c>
      <c r="C88" s="9">
        <v>362241</v>
      </c>
      <c r="D88" s="9">
        <v>0</v>
      </c>
      <c r="E88" s="9">
        <v>362241</v>
      </c>
      <c r="F88" s="9">
        <v>4709</v>
      </c>
      <c r="G88" s="9">
        <v>0</v>
      </c>
      <c r="H88" s="9">
        <f t="shared" si="4"/>
        <v>357532</v>
      </c>
      <c r="I88" s="10">
        <f t="shared" si="5"/>
        <v>0.012999632841119586</v>
      </c>
    </row>
    <row r="89" spans="1:9" ht="15">
      <c r="A89" s="43">
        <v>21802</v>
      </c>
      <c r="B89" s="8" t="s">
        <v>90</v>
      </c>
      <c r="C89" s="9">
        <v>0</v>
      </c>
      <c r="D89" s="9"/>
      <c r="E89" s="9">
        <v>0</v>
      </c>
      <c r="F89" s="9">
        <v>0</v>
      </c>
      <c r="G89" s="9">
        <v>4709</v>
      </c>
      <c r="H89" s="9">
        <f t="shared" si="4"/>
        <v>0</v>
      </c>
      <c r="I89" s="10"/>
    </row>
    <row r="90" spans="1:9" ht="15">
      <c r="A90" s="41">
        <v>2200</v>
      </c>
      <c r="B90" s="5" t="s">
        <v>91</v>
      </c>
      <c r="C90" s="9">
        <v>1474810.6</v>
      </c>
      <c r="D90" s="6">
        <v>0</v>
      </c>
      <c r="E90" s="9">
        <v>1474810.6</v>
      </c>
      <c r="F90" s="9">
        <v>169966.43</v>
      </c>
      <c r="G90" s="9">
        <v>147822.37999999998</v>
      </c>
      <c r="H90" s="9">
        <f t="shared" si="4"/>
        <v>1304844.1700000002</v>
      </c>
      <c r="I90" s="10">
        <f t="shared" si="5"/>
        <v>0.1152462763693182</v>
      </c>
    </row>
    <row r="91" spans="1:9" ht="15">
      <c r="A91" s="42">
        <v>221</v>
      </c>
      <c r="B91" s="5" t="s">
        <v>92</v>
      </c>
      <c r="C91" s="9">
        <v>1451718.6</v>
      </c>
      <c r="D91" s="6">
        <v>0</v>
      </c>
      <c r="E91" s="9">
        <v>1451718.6</v>
      </c>
      <c r="F91" s="9">
        <v>169169.43</v>
      </c>
      <c r="G91" s="9">
        <v>147025.37999999998</v>
      </c>
      <c r="H91" s="9">
        <f t="shared" si="4"/>
        <v>1282549.1700000002</v>
      </c>
      <c r="I91" s="10">
        <f t="shared" si="5"/>
        <v>0.1165304556957526</v>
      </c>
    </row>
    <row r="92" spans="1:9" ht="22.5">
      <c r="A92" s="43">
        <v>22101</v>
      </c>
      <c r="B92" s="8" t="s">
        <v>93</v>
      </c>
      <c r="C92" s="9">
        <v>959298.92</v>
      </c>
      <c r="D92" s="9">
        <v>0</v>
      </c>
      <c r="E92" s="9">
        <v>959298.92</v>
      </c>
      <c r="F92" s="9">
        <v>126096.43</v>
      </c>
      <c r="G92" s="9">
        <v>131134.89</v>
      </c>
      <c r="H92" s="9">
        <f t="shared" si="4"/>
        <v>833202.49</v>
      </c>
      <c r="I92" s="10">
        <f t="shared" si="5"/>
        <v>0.13144644215798762</v>
      </c>
    </row>
    <row r="93" spans="1:9" ht="33.75">
      <c r="A93" s="43">
        <v>22105</v>
      </c>
      <c r="B93" s="8" t="s">
        <v>94</v>
      </c>
      <c r="C93" s="9">
        <v>0</v>
      </c>
      <c r="D93" s="9"/>
      <c r="E93" s="9">
        <v>0</v>
      </c>
      <c r="F93" s="9">
        <v>0</v>
      </c>
      <c r="G93" s="9">
        <v>0</v>
      </c>
      <c r="H93" s="9">
        <f t="shared" si="4"/>
        <v>0</v>
      </c>
      <c r="I93" s="10"/>
    </row>
    <row r="94" spans="1:9" ht="15">
      <c r="A94" s="43">
        <v>22106</v>
      </c>
      <c r="B94" s="8" t="s">
        <v>95</v>
      </c>
      <c r="C94" s="9">
        <v>492419.68</v>
      </c>
      <c r="D94" s="9">
        <v>0</v>
      </c>
      <c r="E94" s="9">
        <v>492419.68</v>
      </c>
      <c r="F94" s="9">
        <v>43073</v>
      </c>
      <c r="G94" s="9">
        <v>15890.49</v>
      </c>
      <c r="H94" s="9">
        <f t="shared" si="4"/>
        <v>449346.68</v>
      </c>
      <c r="I94" s="10">
        <f t="shared" si="5"/>
        <v>0.08747213352642608</v>
      </c>
    </row>
    <row r="95" spans="1:9" ht="15">
      <c r="A95" s="42">
        <v>222</v>
      </c>
      <c r="B95" s="5" t="s">
        <v>96</v>
      </c>
      <c r="C95" s="9">
        <v>0</v>
      </c>
      <c r="D95" s="6"/>
      <c r="E95" s="9">
        <v>0</v>
      </c>
      <c r="F95" s="9">
        <v>0</v>
      </c>
      <c r="G95" s="9">
        <v>0</v>
      </c>
      <c r="H95" s="9">
        <f t="shared" si="4"/>
        <v>0</v>
      </c>
      <c r="I95" s="10"/>
    </row>
    <row r="96" spans="1:9" ht="15">
      <c r="A96" s="43">
        <v>22201</v>
      </c>
      <c r="B96" s="8" t="s">
        <v>97</v>
      </c>
      <c r="C96" s="9">
        <v>0</v>
      </c>
      <c r="D96" s="9"/>
      <c r="E96" s="9">
        <v>0</v>
      </c>
      <c r="F96" s="9">
        <v>0</v>
      </c>
      <c r="G96" s="9">
        <v>0</v>
      </c>
      <c r="H96" s="9">
        <f t="shared" si="4"/>
        <v>0</v>
      </c>
      <c r="I96" s="10"/>
    </row>
    <row r="97" spans="1:9" ht="15">
      <c r="A97" s="42">
        <v>223</v>
      </c>
      <c r="B97" s="5" t="s">
        <v>98</v>
      </c>
      <c r="C97" s="9">
        <v>23092</v>
      </c>
      <c r="D97" s="6">
        <v>0</v>
      </c>
      <c r="E97" s="9">
        <v>23092</v>
      </c>
      <c r="F97" s="9">
        <v>797</v>
      </c>
      <c r="G97" s="9">
        <v>797</v>
      </c>
      <c r="H97" s="9">
        <f t="shared" si="4"/>
        <v>22295</v>
      </c>
      <c r="I97" s="10">
        <f t="shared" si="5"/>
        <v>0.034514117443270396</v>
      </c>
    </row>
    <row r="98" spans="1:9" ht="15">
      <c r="A98" s="43">
        <v>22301</v>
      </c>
      <c r="B98" s="8" t="s">
        <v>98</v>
      </c>
      <c r="C98" s="9">
        <v>23092</v>
      </c>
      <c r="D98" s="9">
        <v>0</v>
      </c>
      <c r="E98" s="9">
        <v>23092</v>
      </c>
      <c r="F98" s="9">
        <v>797</v>
      </c>
      <c r="G98" s="9">
        <v>797</v>
      </c>
      <c r="H98" s="9">
        <f t="shared" si="4"/>
        <v>22295</v>
      </c>
      <c r="I98" s="10">
        <f t="shared" si="5"/>
        <v>0.034514117443270396</v>
      </c>
    </row>
    <row r="99" spans="1:9" ht="22.5">
      <c r="A99" s="41">
        <v>2300</v>
      </c>
      <c r="B99" s="5" t="s">
        <v>99</v>
      </c>
      <c r="C99" s="9">
        <v>10922887.36</v>
      </c>
      <c r="D99" s="6"/>
      <c r="E99" s="9">
        <v>10922887.36</v>
      </c>
      <c r="F99" s="9">
        <v>3638913.86</v>
      </c>
      <c r="G99" s="9">
        <v>396147.97</v>
      </c>
      <c r="H99" s="9">
        <f t="shared" si="4"/>
        <v>7283973.5</v>
      </c>
      <c r="I99" s="10">
        <f t="shared" si="5"/>
        <v>0.3331457828015174</v>
      </c>
    </row>
    <row r="100" spans="1:9" ht="22.5">
      <c r="A100" s="42">
        <v>231</v>
      </c>
      <c r="B100" s="5" t="s">
        <v>100</v>
      </c>
      <c r="C100" s="9">
        <v>0</v>
      </c>
      <c r="D100" s="6"/>
      <c r="E100" s="9">
        <v>0</v>
      </c>
      <c r="F100" s="9">
        <v>0</v>
      </c>
      <c r="G100" s="9">
        <v>0</v>
      </c>
      <c r="H100" s="9">
        <f t="shared" si="4"/>
        <v>0</v>
      </c>
      <c r="I100" s="10"/>
    </row>
    <row r="101" spans="1:9" ht="22.5">
      <c r="A101" s="43">
        <v>23101</v>
      </c>
      <c r="B101" s="8" t="s">
        <v>100</v>
      </c>
      <c r="C101" s="9">
        <v>0</v>
      </c>
      <c r="D101" s="9"/>
      <c r="E101" s="9">
        <v>0</v>
      </c>
      <c r="F101" s="9">
        <v>0</v>
      </c>
      <c r="G101" s="9">
        <v>0</v>
      </c>
      <c r="H101" s="9">
        <f t="shared" si="4"/>
        <v>0</v>
      </c>
      <c r="I101" s="10"/>
    </row>
    <row r="102" spans="1:9" ht="22.5">
      <c r="A102" s="42">
        <v>239</v>
      </c>
      <c r="B102" s="5" t="s">
        <v>101</v>
      </c>
      <c r="C102" s="9">
        <v>10922887.36</v>
      </c>
      <c r="D102" s="6"/>
      <c r="E102" s="9">
        <v>10922887.36</v>
      </c>
      <c r="F102" s="9">
        <v>3638913.86</v>
      </c>
      <c r="G102" s="9">
        <v>396147.97</v>
      </c>
      <c r="H102" s="9">
        <f t="shared" si="4"/>
        <v>7283973.5</v>
      </c>
      <c r="I102" s="10">
        <f t="shared" si="5"/>
        <v>0.3331457828015174</v>
      </c>
    </row>
    <row r="103" spans="1:9" ht="15">
      <c r="A103" s="43">
        <v>23901</v>
      </c>
      <c r="B103" s="8" t="s">
        <v>101</v>
      </c>
      <c r="C103" s="9">
        <v>10922887.36</v>
      </c>
      <c r="D103" s="9"/>
      <c r="E103" s="9">
        <v>10922887.36</v>
      </c>
      <c r="F103" s="9">
        <v>3638913.86</v>
      </c>
      <c r="G103" s="9">
        <v>396147.97</v>
      </c>
      <c r="H103" s="9">
        <f t="shared" si="4"/>
        <v>7283973.5</v>
      </c>
      <c r="I103" s="10">
        <f t="shared" si="5"/>
        <v>0.3331457828015174</v>
      </c>
    </row>
    <row r="104" spans="1:9" ht="22.5">
      <c r="A104" s="41">
        <v>2400</v>
      </c>
      <c r="B104" s="5" t="s">
        <v>102</v>
      </c>
      <c r="C104" s="9">
        <v>1298152.34</v>
      </c>
      <c r="D104" s="6">
        <v>0</v>
      </c>
      <c r="E104" s="9">
        <v>1298152.34</v>
      </c>
      <c r="F104" s="9">
        <v>201697.82</v>
      </c>
      <c r="G104" s="9">
        <v>118059.11</v>
      </c>
      <c r="H104" s="9">
        <f t="shared" si="4"/>
        <v>1096454.52</v>
      </c>
      <c r="I104" s="10">
        <f t="shared" si="5"/>
        <v>0.1553729972862815</v>
      </c>
    </row>
    <row r="105" spans="1:9" ht="15">
      <c r="A105" s="42">
        <v>241</v>
      </c>
      <c r="B105" s="5" t="s">
        <v>103</v>
      </c>
      <c r="C105" s="9">
        <v>0</v>
      </c>
      <c r="D105" s="6"/>
      <c r="E105" s="9">
        <v>0</v>
      </c>
      <c r="F105" s="9">
        <v>0</v>
      </c>
      <c r="G105" s="9">
        <v>0</v>
      </c>
      <c r="H105" s="9">
        <f t="shared" si="4"/>
        <v>0</v>
      </c>
      <c r="I105" s="10"/>
    </row>
    <row r="106" spans="1:9" ht="15">
      <c r="A106" s="43">
        <v>24101</v>
      </c>
      <c r="B106" s="8" t="s">
        <v>103</v>
      </c>
      <c r="C106" s="9">
        <v>0</v>
      </c>
      <c r="D106" s="9"/>
      <c r="E106" s="9">
        <v>0</v>
      </c>
      <c r="F106" s="9">
        <v>0</v>
      </c>
      <c r="G106" s="9">
        <v>0</v>
      </c>
      <c r="H106" s="9">
        <f t="shared" si="4"/>
        <v>0</v>
      </c>
      <c r="I106" s="10"/>
    </row>
    <row r="107" spans="1:9" ht="15">
      <c r="A107" s="42">
        <v>242</v>
      </c>
      <c r="B107" s="5" t="s">
        <v>104</v>
      </c>
      <c r="C107" s="9">
        <v>48236</v>
      </c>
      <c r="D107" s="6"/>
      <c r="E107" s="9">
        <v>48236</v>
      </c>
      <c r="F107" s="9">
        <v>23421</v>
      </c>
      <c r="G107" s="9">
        <v>3454.4</v>
      </c>
      <c r="H107" s="9">
        <f t="shared" si="4"/>
        <v>24815</v>
      </c>
      <c r="I107" s="10">
        <f t="shared" si="5"/>
        <v>0.48555021146032007</v>
      </c>
    </row>
    <row r="108" spans="1:9" ht="15">
      <c r="A108" s="43">
        <v>24201</v>
      </c>
      <c r="B108" s="8" t="s">
        <v>104</v>
      </c>
      <c r="C108" s="9">
        <v>48236</v>
      </c>
      <c r="D108" s="9"/>
      <c r="E108" s="9">
        <v>48236</v>
      </c>
      <c r="F108" s="9">
        <v>23421</v>
      </c>
      <c r="G108" s="9">
        <v>3454.4</v>
      </c>
      <c r="H108" s="9">
        <f t="shared" si="4"/>
        <v>24815</v>
      </c>
      <c r="I108" s="10">
        <f t="shared" si="5"/>
        <v>0.48555021146032007</v>
      </c>
    </row>
    <row r="109" spans="1:9" ht="15">
      <c r="A109" s="42">
        <v>243</v>
      </c>
      <c r="B109" s="5" t="s">
        <v>105</v>
      </c>
      <c r="C109" s="9">
        <v>0</v>
      </c>
      <c r="D109" s="6"/>
      <c r="E109" s="9">
        <v>0</v>
      </c>
      <c r="F109" s="9">
        <v>0</v>
      </c>
      <c r="G109" s="9">
        <v>0</v>
      </c>
      <c r="H109" s="9">
        <f t="shared" si="4"/>
        <v>0</v>
      </c>
      <c r="I109" s="10"/>
    </row>
    <row r="110" spans="1:9" ht="15">
      <c r="A110" s="43">
        <v>24301</v>
      </c>
      <c r="B110" s="8" t="s">
        <v>105</v>
      </c>
      <c r="C110" s="9">
        <v>0</v>
      </c>
      <c r="D110" s="9"/>
      <c r="E110" s="9">
        <v>0</v>
      </c>
      <c r="F110" s="9">
        <v>0</v>
      </c>
      <c r="G110" s="9">
        <v>0</v>
      </c>
      <c r="H110" s="9">
        <f t="shared" si="4"/>
        <v>0</v>
      </c>
      <c r="I110" s="10"/>
    </row>
    <row r="111" spans="1:9" ht="15">
      <c r="A111" s="42">
        <v>244</v>
      </c>
      <c r="B111" s="5" t="s">
        <v>106</v>
      </c>
      <c r="C111" s="9">
        <v>62695</v>
      </c>
      <c r="D111" s="6"/>
      <c r="E111" s="9">
        <v>62695</v>
      </c>
      <c r="F111" s="9">
        <v>0</v>
      </c>
      <c r="G111" s="9">
        <v>0</v>
      </c>
      <c r="H111" s="9">
        <f t="shared" si="4"/>
        <v>62695</v>
      </c>
      <c r="I111" s="10">
        <f t="shared" si="5"/>
        <v>0</v>
      </c>
    </row>
    <row r="112" spans="1:9" ht="15">
      <c r="A112" s="43">
        <v>24401</v>
      </c>
      <c r="B112" s="8" t="s">
        <v>106</v>
      </c>
      <c r="C112" s="9">
        <v>62695</v>
      </c>
      <c r="D112" s="9"/>
      <c r="E112" s="9">
        <v>62695</v>
      </c>
      <c r="F112" s="9">
        <v>0</v>
      </c>
      <c r="G112" s="9">
        <v>0</v>
      </c>
      <c r="H112" s="9">
        <f t="shared" si="4"/>
        <v>62695</v>
      </c>
      <c r="I112" s="10">
        <f t="shared" si="5"/>
        <v>0</v>
      </c>
    </row>
    <row r="113" spans="1:9" ht="15">
      <c r="A113" s="42">
        <v>245</v>
      </c>
      <c r="B113" s="5" t="s">
        <v>107</v>
      </c>
      <c r="C113" s="9">
        <v>0</v>
      </c>
      <c r="D113" s="6"/>
      <c r="E113" s="9">
        <v>0</v>
      </c>
      <c r="F113" s="9">
        <v>0</v>
      </c>
      <c r="G113" s="9">
        <v>0</v>
      </c>
      <c r="H113" s="9">
        <f t="shared" si="4"/>
        <v>0</v>
      </c>
      <c r="I113" s="10"/>
    </row>
    <row r="114" spans="1:9" ht="15">
      <c r="A114" s="43">
        <v>24501</v>
      </c>
      <c r="B114" s="8" t="s">
        <v>107</v>
      </c>
      <c r="C114" s="9">
        <v>0</v>
      </c>
      <c r="D114" s="9"/>
      <c r="E114" s="9">
        <v>0</v>
      </c>
      <c r="F114" s="9">
        <v>0</v>
      </c>
      <c r="G114" s="9">
        <v>0</v>
      </c>
      <c r="H114" s="9">
        <f t="shared" si="4"/>
        <v>0</v>
      </c>
      <c r="I114" s="10"/>
    </row>
    <row r="115" spans="1:9" ht="15">
      <c r="A115" s="42">
        <v>246</v>
      </c>
      <c r="B115" s="5" t="s">
        <v>108</v>
      </c>
      <c r="C115" s="9">
        <v>448661.33999999997</v>
      </c>
      <c r="D115" s="6">
        <v>0</v>
      </c>
      <c r="E115" s="9">
        <v>448661.33999999997</v>
      </c>
      <c r="F115" s="9">
        <v>178276.82</v>
      </c>
      <c r="G115" s="9">
        <v>114604.71</v>
      </c>
      <c r="H115" s="9">
        <f t="shared" si="4"/>
        <v>270384.51999999996</v>
      </c>
      <c r="I115" s="10">
        <f t="shared" si="5"/>
        <v>0.3973527560899275</v>
      </c>
    </row>
    <row r="116" spans="1:9" ht="15">
      <c r="A116" s="43">
        <v>24601</v>
      </c>
      <c r="B116" s="8" t="s">
        <v>108</v>
      </c>
      <c r="C116" s="9">
        <v>448661.33999999997</v>
      </c>
      <c r="D116" s="9">
        <v>0</v>
      </c>
      <c r="E116" s="9">
        <v>448661.33999999997</v>
      </c>
      <c r="F116" s="9">
        <v>178276.82</v>
      </c>
      <c r="G116" s="9">
        <v>114604.71</v>
      </c>
      <c r="H116" s="9">
        <f t="shared" si="4"/>
        <v>270384.51999999996</v>
      </c>
      <c r="I116" s="10">
        <f t="shared" si="5"/>
        <v>0.3973527560899275</v>
      </c>
    </row>
    <row r="117" spans="1:9" ht="15">
      <c r="A117" s="42">
        <v>247</v>
      </c>
      <c r="B117" s="5" t="s">
        <v>109</v>
      </c>
      <c r="C117" s="9">
        <v>0</v>
      </c>
      <c r="D117" s="6"/>
      <c r="E117" s="9">
        <v>0</v>
      </c>
      <c r="F117" s="9">
        <v>0</v>
      </c>
      <c r="G117" s="9">
        <v>0</v>
      </c>
      <c r="H117" s="9">
        <f t="shared" si="4"/>
        <v>0</v>
      </c>
      <c r="I117" s="10"/>
    </row>
    <row r="118" spans="1:9" ht="15">
      <c r="A118" s="43">
        <v>24701</v>
      </c>
      <c r="B118" s="8" t="s">
        <v>109</v>
      </c>
      <c r="C118" s="9">
        <v>0</v>
      </c>
      <c r="D118" s="9"/>
      <c r="E118" s="9">
        <v>0</v>
      </c>
      <c r="F118" s="9">
        <v>0</v>
      </c>
      <c r="G118" s="9">
        <v>0</v>
      </c>
      <c r="H118" s="9">
        <f t="shared" si="4"/>
        <v>0</v>
      </c>
      <c r="I118" s="10"/>
    </row>
    <row r="119" spans="1:9" ht="15">
      <c r="A119" s="42">
        <v>248</v>
      </c>
      <c r="B119" s="5" t="s">
        <v>110</v>
      </c>
      <c r="C119" s="9">
        <v>106260</v>
      </c>
      <c r="D119" s="6">
        <v>0</v>
      </c>
      <c r="E119" s="9">
        <v>106260</v>
      </c>
      <c r="F119" s="9">
        <v>0</v>
      </c>
      <c r="G119" s="9">
        <v>0</v>
      </c>
      <c r="H119" s="9">
        <f t="shared" si="4"/>
        <v>106260</v>
      </c>
      <c r="I119" s="10">
        <f t="shared" si="5"/>
        <v>0</v>
      </c>
    </row>
    <row r="120" spans="1:9" ht="15">
      <c r="A120" s="43">
        <v>24801</v>
      </c>
      <c r="B120" s="8" t="s">
        <v>110</v>
      </c>
      <c r="C120" s="9">
        <v>106260</v>
      </c>
      <c r="D120" s="9">
        <v>0</v>
      </c>
      <c r="E120" s="9">
        <v>106260</v>
      </c>
      <c r="F120" s="9">
        <v>0</v>
      </c>
      <c r="G120" s="9">
        <v>0</v>
      </c>
      <c r="H120" s="9">
        <f t="shared" si="4"/>
        <v>106260</v>
      </c>
      <c r="I120" s="10">
        <f t="shared" si="5"/>
        <v>0</v>
      </c>
    </row>
    <row r="121" spans="1:9" ht="22.5">
      <c r="A121" s="42">
        <v>249</v>
      </c>
      <c r="B121" s="5" t="s">
        <v>111</v>
      </c>
      <c r="C121" s="9">
        <v>632300</v>
      </c>
      <c r="D121" s="6">
        <v>0</v>
      </c>
      <c r="E121" s="9">
        <v>632300</v>
      </c>
      <c r="F121" s="9">
        <v>0</v>
      </c>
      <c r="G121" s="9">
        <v>0</v>
      </c>
      <c r="H121" s="9">
        <f t="shared" si="4"/>
        <v>632300</v>
      </c>
      <c r="I121" s="10">
        <f t="shared" si="5"/>
        <v>0</v>
      </c>
    </row>
    <row r="122" spans="1:9" ht="22.5">
      <c r="A122" s="43">
        <v>24901</v>
      </c>
      <c r="B122" s="8" t="s">
        <v>111</v>
      </c>
      <c r="C122" s="9">
        <v>632300</v>
      </c>
      <c r="D122" s="9">
        <v>0</v>
      </c>
      <c r="E122" s="9">
        <v>632300</v>
      </c>
      <c r="F122" s="9">
        <v>0</v>
      </c>
      <c r="G122" s="9">
        <v>0</v>
      </c>
      <c r="H122" s="9">
        <f t="shared" si="4"/>
        <v>632300</v>
      </c>
      <c r="I122" s="10">
        <f t="shared" si="5"/>
        <v>0</v>
      </c>
    </row>
    <row r="123" spans="1:9" ht="22.5">
      <c r="A123" s="41">
        <v>2500</v>
      </c>
      <c r="B123" s="5" t="s">
        <v>112</v>
      </c>
      <c r="C123" s="9">
        <v>1880663</v>
      </c>
      <c r="D123" s="6">
        <v>0</v>
      </c>
      <c r="E123" s="9">
        <v>1880663</v>
      </c>
      <c r="F123" s="9">
        <v>1210227.67</v>
      </c>
      <c r="G123" s="9">
        <v>7045.17</v>
      </c>
      <c r="H123" s="9">
        <f t="shared" si="4"/>
        <v>670435.3300000001</v>
      </c>
      <c r="I123" s="10">
        <f t="shared" si="5"/>
        <v>0.6435111819608297</v>
      </c>
    </row>
    <row r="124" spans="1:9" ht="15">
      <c r="A124" s="42">
        <v>251</v>
      </c>
      <c r="B124" s="5" t="s">
        <v>113</v>
      </c>
      <c r="C124" s="9">
        <v>39600</v>
      </c>
      <c r="D124" s="6"/>
      <c r="E124" s="9">
        <v>39600</v>
      </c>
      <c r="F124" s="9">
        <v>0</v>
      </c>
      <c r="G124" s="9">
        <v>0</v>
      </c>
      <c r="H124" s="9">
        <f t="shared" si="4"/>
        <v>39600</v>
      </c>
      <c r="I124" s="10">
        <f t="shared" si="5"/>
        <v>0</v>
      </c>
    </row>
    <row r="125" spans="1:9" ht="15">
      <c r="A125" s="43">
        <v>25101</v>
      </c>
      <c r="B125" s="8" t="s">
        <v>113</v>
      </c>
      <c r="C125" s="9">
        <v>39600</v>
      </c>
      <c r="D125" s="9"/>
      <c r="E125" s="9">
        <v>39600</v>
      </c>
      <c r="F125" s="9">
        <v>0</v>
      </c>
      <c r="G125" s="9">
        <v>0</v>
      </c>
      <c r="H125" s="9">
        <f t="shared" si="4"/>
        <v>39600</v>
      </c>
      <c r="I125" s="10">
        <f t="shared" si="5"/>
        <v>0</v>
      </c>
    </row>
    <row r="126" spans="1:9" ht="22.5">
      <c r="A126" s="42">
        <v>252</v>
      </c>
      <c r="B126" s="5" t="s">
        <v>114</v>
      </c>
      <c r="C126" s="9">
        <v>0</v>
      </c>
      <c r="D126" s="6"/>
      <c r="E126" s="9">
        <v>0</v>
      </c>
      <c r="F126" s="9">
        <v>0</v>
      </c>
      <c r="G126" s="9">
        <v>0</v>
      </c>
      <c r="H126" s="9">
        <f t="shared" si="4"/>
        <v>0</v>
      </c>
      <c r="I126" s="10"/>
    </row>
    <row r="127" spans="1:9" ht="15">
      <c r="A127" s="43">
        <v>25201</v>
      </c>
      <c r="B127" s="8" t="s">
        <v>114</v>
      </c>
      <c r="C127" s="9">
        <v>0</v>
      </c>
      <c r="D127" s="9"/>
      <c r="E127" s="9">
        <v>0</v>
      </c>
      <c r="F127" s="9">
        <v>0</v>
      </c>
      <c r="G127" s="9">
        <v>0</v>
      </c>
      <c r="H127" s="9">
        <f t="shared" si="4"/>
        <v>0</v>
      </c>
      <c r="I127" s="10"/>
    </row>
    <row r="128" spans="1:9" ht="15">
      <c r="A128" s="42">
        <v>253</v>
      </c>
      <c r="B128" s="5" t="s">
        <v>115</v>
      </c>
      <c r="C128" s="9">
        <v>28717</v>
      </c>
      <c r="D128" s="6">
        <v>0</v>
      </c>
      <c r="E128" s="9">
        <v>28717</v>
      </c>
      <c r="F128" s="9">
        <v>2841.9</v>
      </c>
      <c r="G128" s="9">
        <v>2841.4</v>
      </c>
      <c r="H128" s="9">
        <f t="shared" si="4"/>
        <v>25875.1</v>
      </c>
      <c r="I128" s="10">
        <f t="shared" si="5"/>
        <v>0.09896228714698611</v>
      </c>
    </row>
    <row r="129" spans="1:9" ht="15">
      <c r="A129" s="43">
        <v>25301</v>
      </c>
      <c r="B129" s="8" t="s">
        <v>115</v>
      </c>
      <c r="C129" s="9">
        <v>28717</v>
      </c>
      <c r="D129" s="9">
        <v>0</v>
      </c>
      <c r="E129" s="9">
        <v>28717</v>
      </c>
      <c r="F129" s="9">
        <v>2841.9</v>
      </c>
      <c r="G129" s="9">
        <v>2841.4</v>
      </c>
      <c r="H129" s="9">
        <f t="shared" si="4"/>
        <v>25875.1</v>
      </c>
      <c r="I129" s="10">
        <f t="shared" si="5"/>
        <v>0.09896228714698611</v>
      </c>
    </row>
    <row r="130" spans="1:9" ht="22.5">
      <c r="A130" s="42">
        <v>254</v>
      </c>
      <c r="B130" s="5" t="s">
        <v>116</v>
      </c>
      <c r="C130" s="9">
        <v>0</v>
      </c>
      <c r="D130" s="6"/>
      <c r="E130" s="9">
        <v>0</v>
      </c>
      <c r="F130" s="9">
        <v>0</v>
      </c>
      <c r="G130" s="9">
        <v>0</v>
      </c>
      <c r="H130" s="9">
        <f t="shared" si="4"/>
        <v>0</v>
      </c>
      <c r="I130" s="10"/>
    </row>
    <row r="131" spans="1:9" ht="15">
      <c r="A131" s="43">
        <v>25401</v>
      </c>
      <c r="B131" s="8" t="s">
        <v>116</v>
      </c>
      <c r="C131" s="9">
        <v>0</v>
      </c>
      <c r="D131" s="9"/>
      <c r="E131" s="9">
        <v>0</v>
      </c>
      <c r="F131" s="9">
        <v>0</v>
      </c>
      <c r="G131" s="9">
        <v>0</v>
      </c>
      <c r="H131" s="9">
        <f t="shared" si="4"/>
        <v>0</v>
      </c>
      <c r="I131" s="10"/>
    </row>
    <row r="132" spans="1:9" ht="22.5">
      <c r="A132" s="42">
        <v>255</v>
      </c>
      <c r="B132" s="5" t="s">
        <v>117</v>
      </c>
      <c r="C132" s="9">
        <v>5500</v>
      </c>
      <c r="D132" s="6"/>
      <c r="E132" s="9">
        <v>5500</v>
      </c>
      <c r="F132" s="9">
        <v>0</v>
      </c>
      <c r="G132" s="9">
        <v>0</v>
      </c>
      <c r="H132" s="9">
        <f t="shared" si="4"/>
        <v>5500</v>
      </c>
      <c r="I132" s="10">
        <f t="shared" si="5"/>
        <v>0</v>
      </c>
    </row>
    <row r="133" spans="1:9" ht="22.5">
      <c r="A133" s="43">
        <v>25501</v>
      </c>
      <c r="B133" s="8" t="s">
        <v>117</v>
      </c>
      <c r="C133" s="9">
        <v>5500</v>
      </c>
      <c r="D133" s="9"/>
      <c r="E133" s="9">
        <v>5500</v>
      </c>
      <c r="F133" s="9">
        <v>0</v>
      </c>
      <c r="G133" s="9">
        <v>0</v>
      </c>
      <c r="H133" s="9">
        <f t="shared" si="4"/>
        <v>5500</v>
      </c>
      <c r="I133" s="10">
        <f t="shared" si="5"/>
        <v>0</v>
      </c>
    </row>
    <row r="134" spans="1:9" ht="22.5">
      <c r="A134" s="42">
        <v>256</v>
      </c>
      <c r="B134" s="5" t="s">
        <v>118</v>
      </c>
      <c r="C134" s="9">
        <v>0</v>
      </c>
      <c r="D134" s="6"/>
      <c r="E134" s="9">
        <v>0</v>
      </c>
      <c r="F134" s="9">
        <v>0</v>
      </c>
      <c r="G134" s="9">
        <v>0</v>
      </c>
      <c r="H134" s="9">
        <f t="shared" si="4"/>
        <v>0</v>
      </c>
      <c r="I134" s="10"/>
    </row>
    <row r="135" spans="1:9" ht="15">
      <c r="A135" s="43">
        <v>25601</v>
      </c>
      <c r="B135" s="8" t="s">
        <v>118</v>
      </c>
      <c r="C135" s="9">
        <v>0</v>
      </c>
      <c r="D135" s="9"/>
      <c r="E135" s="9">
        <v>0</v>
      </c>
      <c r="F135" s="9">
        <v>0</v>
      </c>
      <c r="G135" s="9">
        <v>0</v>
      </c>
      <c r="H135" s="9">
        <f t="shared" si="4"/>
        <v>0</v>
      </c>
      <c r="I135" s="10"/>
    </row>
    <row r="136" spans="1:9" ht="15">
      <c r="A136" s="42">
        <v>259</v>
      </c>
      <c r="B136" s="5" t="s">
        <v>119</v>
      </c>
      <c r="C136" s="9">
        <v>1806846</v>
      </c>
      <c r="D136" s="6"/>
      <c r="E136" s="9">
        <v>1806846</v>
      </c>
      <c r="F136" s="9">
        <v>1207385.77</v>
      </c>
      <c r="G136" s="9">
        <v>4203.77</v>
      </c>
      <c r="H136" s="9">
        <f t="shared" si="4"/>
        <v>599460.23</v>
      </c>
      <c r="I136" s="10">
        <f t="shared" si="5"/>
        <v>0.668228376961844</v>
      </c>
    </row>
    <row r="137" spans="1:9" ht="15">
      <c r="A137" s="43">
        <v>25901</v>
      </c>
      <c r="B137" s="8" t="s">
        <v>119</v>
      </c>
      <c r="C137" s="9">
        <v>1806846</v>
      </c>
      <c r="D137" s="9"/>
      <c r="E137" s="9">
        <v>1806846</v>
      </c>
      <c r="F137" s="9">
        <v>1207385.77</v>
      </c>
      <c r="G137" s="9">
        <v>4203.77</v>
      </c>
      <c r="H137" s="9">
        <f t="shared" si="4"/>
        <v>599460.23</v>
      </c>
      <c r="I137" s="10">
        <f t="shared" si="5"/>
        <v>0.668228376961844</v>
      </c>
    </row>
    <row r="138" spans="1:9" ht="15">
      <c r="A138" s="41">
        <v>2600</v>
      </c>
      <c r="B138" s="5" t="s">
        <v>120</v>
      </c>
      <c r="C138" s="9">
        <v>8945067.36</v>
      </c>
      <c r="D138" s="6">
        <v>0</v>
      </c>
      <c r="E138" s="9">
        <v>8945067.36</v>
      </c>
      <c r="F138" s="9">
        <v>1614480.52</v>
      </c>
      <c r="G138" s="9">
        <v>1243799.55</v>
      </c>
      <c r="H138" s="9">
        <f t="shared" si="4"/>
        <v>7330586.84</v>
      </c>
      <c r="I138" s="10">
        <f t="shared" si="5"/>
        <v>0.18048835799935217</v>
      </c>
    </row>
    <row r="139" spans="1:9" ht="15">
      <c r="A139" s="42">
        <v>261</v>
      </c>
      <c r="B139" s="5" t="s">
        <v>120</v>
      </c>
      <c r="C139" s="9">
        <v>8945067.36</v>
      </c>
      <c r="D139" s="6">
        <v>0</v>
      </c>
      <c r="E139" s="9">
        <v>8945067.36</v>
      </c>
      <c r="F139" s="9">
        <v>1614480.52</v>
      </c>
      <c r="G139" s="9">
        <v>1243799.55</v>
      </c>
      <c r="H139" s="9">
        <f aca="true" t="shared" si="6" ref="H139:H202">+E139-F139</f>
        <v>7330586.84</v>
      </c>
      <c r="I139" s="10">
        <f aca="true" t="shared" si="7" ref="I139:I202">+F139/E139</f>
        <v>0.18048835799935217</v>
      </c>
    </row>
    <row r="140" spans="1:9" ht="15">
      <c r="A140" s="43">
        <v>26101</v>
      </c>
      <c r="B140" s="8" t="s">
        <v>121</v>
      </c>
      <c r="C140" s="9">
        <v>8002648.03</v>
      </c>
      <c r="D140" s="9">
        <v>0</v>
      </c>
      <c r="E140" s="9">
        <v>8002648.03</v>
      </c>
      <c r="F140" s="9">
        <v>1515994.09</v>
      </c>
      <c r="G140" s="9">
        <v>1219104.47</v>
      </c>
      <c r="H140" s="9">
        <f t="shared" si="6"/>
        <v>6486653.94</v>
      </c>
      <c r="I140" s="10">
        <f t="shared" si="7"/>
        <v>0.18943655703923293</v>
      </c>
    </row>
    <row r="141" spans="1:9" ht="15">
      <c r="A141" s="43">
        <v>26102</v>
      </c>
      <c r="B141" s="8" t="s">
        <v>122</v>
      </c>
      <c r="C141" s="9">
        <v>942419.33</v>
      </c>
      <c r="D141" s="9"/>
      <c r="E141" s="9">
        <v>942419.33</v>
      </c>
      <c r="F141" s="9">
        <v>98486.43</v>
      </c>
      <c r="G141" s="9">
        <v>24695.08</v>
      </c>
      <c r="H141" s="9">
        <f t="shared" si="6"/>
        <v>843932.8999999999</v>
      </c>
      <c r="I141" s="10">
        <f t="shared" si="7"/>
        <v>0.10450383058250726</v>
      </c>
    </row>
    <row r="142" spans="1:9" ht="22.5">
      <c r="A142" s="41">
        <v>2700</v>
      </c>
      <c r="B142" s="5" t="s">
        <v>123</v>
      </c>
      <c r="C142" s="9">
        <v>2029133.04</v>
      </c>
      <c r="D142" s="6">
        <v>0</v>
      </c>
      <c r="E142" s="9">
        <v>2029133.04</v>
      </c>
      <c r="F142" s="9">
        <v>124546.4</v>
      </c>
      <c r="G142" s="9">
        <v>55338.2</v>
      </c>
      <c r="H142" s="9">
        <f t="shared" si="6"/>
        <v>1904586.6400000001</v>
      </c>
      <c r="I142" s="10">
        <f t="shared" si="7"/>
        <v>0.061379119823508466</v>
      </c>
    </row>
    <row r="143" spans="1:9" ht="15">
      <c r="A143" s="42">
        <v>271</v>
      </c>
      <c r="B143" s="5" t="s">
        <v>124</v>
      </c>
      <c r="C143" s="9">
        <v>1698767.23</v>
      </c>
      <c r="D143" s="6"/>
      <c r="E143" s="9">
        <v>1698767.23</v>
      </c>
      <c r="F143" s="9">
        <v>0</v>
      </c>
      <c r="G143" s="9">
        <v>0</v>
      </c>
      <c r="H143" s="9">
        <f t="shared" si="6"/>
        <v>1698767.23</v>
      </c>
      <c r="I143" s="10">
        <f t="shared" si="7"/>
        <v>0</v>
      </c>
    </row>
    <row r="144" spans="1:9" ht="15">
      <c r="A144" s="43">
        <v>27101</v>
      </c>
      <c r="B144" s="8" t="s">
        <v>124</v>
      </c>
      <c r="C144" s="9">
        <v>1698767.23</v>
      </c>
      <c r="D144" s="9"/>
      <c r="E144" s="9">
        <v>1698767.23</v>
      </c>
      <c r="F144" s="9">
        <v>0</v>
      </c>
      <c r="G144" s="9">
        <v>0</v>
      </c>
      <c r="H144" s="9">
        <f t="shared" si="6"/>
        <v>1698767.23</v>
      </c>
      <c r="I144" s="10">
        <f t="shared" si="7"/>
        <v>0</v>
      </c>
    </row>
    <row r="145" spans="1:9" ht="22.5">
      <c r="A145" s="42">
        <v>272</v>
      </c>
      <c r="B145" s="5" t="s">
        <v>125</v>
      </c>
      <c r="C145" s="9">
        <v>248364.81</v>
      </c>
      <c r="D145" s="6"/>
      <c r="E145" s="9">
        <v>248364.81</v>
      </c>
      <c r="F145" s="9">
        <v>84252</v>
      </c>
      <c r="G145" s="9">
        <v>15043.8</v>
      </c>
      <c r="H145" s="9">
        <f t="shared" si="6"/>
        <v>164112.81</v>
      </c>
      <c r="I145" s="10">
        <f t="shared" si="7"/>
        <v>0.33922680109150727</v>
      </c>
    </row>
    <row r="146" spans="1:9" ht="15">
      <c r="A146" s="43">
        <v>27201</v>
      </c>
      <c r="B146" s="8" t="s">
        <v>125</v>
      </c>
      <c r="C146" s="9">
        <v>248364.81</v>
      </c>
      <c r="D146" s="9"/>
      <c r="E146" s="9">
        <v>248364.81</v>
      </c>
      <c r="F146" s="9">
        <v>84252</v>
      </c>
      <c r="G146" s="9">
        <v>15043.8</v>
      </c>
      <c r="H146" s="9">
        <f t="shared" si="6"/>
        <v>164112.81</v>
      </c>
      <c r="I146" s="10">
        <f t="shared" si="7"/>
        <v>0.33922680109150727</v>
      </c>
    </row>
    <row r="147" spans="1:9" ht="15">
      <c r="A147" s="42">
        <v>273</v>
      </c>
      <c r="B147" s="5" t="s">
        <v>126</v>
      </c>
      <c r="C147" s="9">
        <v>82001</v>
      </c>
      <c r="D147" s="6">
        <v>0</v>
      </c>
      <c r="E147" s="9">
        <v>82001</v>
      </c>
      <c r="F147" s="9">
        <v>40294.4</v>
      </c>
      <c r="G147" s="9">
        <v>40294.4</v>
      </c>
      <c r="H147" s="9">
        <f t="shared" si="6"/>
        <v>41706.6</v>
      </c>
      <c r="I147" s="10">
        <f t="shared" si="7"/>
        <v>0.491389129400861</v>
      </c>
    </row>
    <row r="148" spans="1:9" ht="15">
      <c r="A148" s="43">
        <v>27301</v>
      </c>
      <c r="B148" s="8" t="s">
        <v>126</v>
      </c>
      <c r="C148" s="9">
        <v>82001</v>
      </c>
      <c r="D148" s="9">
        <v>0</v>
      </c>
      <c r="E148" s="9">
        <v>82001</v>
      </c>
      <c r="F148" s="9">
        <v>40294.4</v>
      </c>
      <c r="G148" s="9">
        <v>40294.4</v>
      </c>
      <c r="H148" s="9">
        <f t="shared" si="6"/>
        <v>41706.6</v>
      </c>
      <c r="I148" s="10">
        <f t="shared" si="7"/>
        <v>0.491389129400861</v>
      </c>
    </row>
    <row r="149" spans="1:9" ht="22.5">
      <c r="A149" s="41">
        <v>2900</v>
      </c>
      <c r="B149" s="5" t="s">
        <v>127</v>
      </c>
      <c r="C149" s="9">
        <v>3688383.81</v>
      </c>
      <c r="D149" s="6">
        <v>0</v>
      </c>
      <c r="E149" s="9">
        <v>3688383.81</v>
      </c>
      <c r="F149" s="9">
        <v>553505.12</v>
      </c>
      <c r="G149" s="9">
        <v>111636.98000000001</v>
      </c>
      <c r="H149" s="9">
        <f t="shared" si="6"/>
        <v>3134878.69</v>
      </c>
      <c r="I149" s="10">
        <f t="shared" si="7"/>
        <v>0.1500671157104987</v>
      </c>
    </row>
    <row r="150" spans="1:9" ht="15">
      <c r="A150" s="42">
        <v>291</v>
      </c>
      <c r="B150" s="5" t="s">
        <v>128</v>
      </c>
      <c r="C150" s="9">
        <v>818220.23</v>
      </c>
      <c r="D150" s="6">
        <v>0</v>
      </c>
      <c r="E150" s="9">
        <v>818220.23</v>
      </c>
      <c r="F150" s="9">
        <v>239177.08</v>
      </c>
      <c r="G150" s="9">
        <v>618.12</v>
      </c>
      <c r="H150" s="9">
        <f t="shared" si="6"/>
        <v>579043.15</v>
      </c>
      <c r="I150" s="10">
        <f t="shared" si="7"/>
        <v>0.2923138187380187</v>
      </c>
    </row>
    <row r="151" spans="1:9" ht="15">
      <c r="A151" s="43">
        <v>29101</v>
      </c>
      <c r="B151" s="8" t="s">
        <v>128</v>
      </c>
      <c r="C151" s="9">
        <v>818220.23</v>
      </c>
      <c r="D151" s="9">
        <v>0</v>
      </c>
      <c r="E151" s="9">
        <v>818220.23</v>
      </c>
      <c r="F151" s="9">
        <v>239177.08</v>
      </c>
      <c r="G151" s="9">
        <v>618.12</v>
      </c>
      <c r="H151" s="9">
        <f t="shared" si="6"/>
        <v>579043.15</v>
      </c>
      <c r="I151" s="10">
        <f t="shared" si="7"/>
        <v>0.2923138187380187</v>
      </c>
    </row>
    <row r="152" spans="1:9" ht="22.5">
      <c r="A152" s="42">
        <v>292</v>
      </c>
      <c r="B152" s="5" t="s">
        <v>129</v>
      </c>
      <c r="C152" s="9">
        <v>70465</v>
      </c>
      <c r="D152" s="6">
        <v>0</v>
      </c>
      <c r="E152" s="9">
        <v>70465</v>
      </c>
      <c r="F152" s="9">
        <v>5885.26</v>
      </c>
      <c r="G152" s="9">
        <v>5885.26</v>
      </c>
      <c r="H152" s="9">
        <f t="shared" si="6"/>
        <v>64579.74</v>
      </c>
      <c r="I152" s="10">
        <f t="shared" si="7"/>
        <v>0.08352032924146739</v>
      </c>
    </row>
    <row r="153" spans="1:9" ht="15">
      <c r="A153" s="43">
        <v>29201</v>
      </c>
      <c r="B153" s="8" t="s">
        <v>129</v>
      </c>
      <c r="C153" s="9">
        <v>70465</v>
      </c>
      <c r="D153" s="9">
        <v>0</v>
      </c>
      <c r="E153" s="9">
        <v>70465</v>
      </c>
      <c r="F153" s="9">
        <v>5885.26</v>
      </c>
      <c r="G153" s="9">
        <v>5885.26</v>
      </c>
      <c r="H153" s="9">
        <f t="shared" si="6"/>
        <v>64579.74</v>
      </c>
      <c r="I153" s="10">
        <f t="shared" si="7"/>
        <v>0.08352032924146739</v>
      </c>
    </row>
    <row r="154" spans="1:9" ht="33.75">
      <c r="A154" s="42">
        <v>293</v>
      </c>
      <c r="B154" s="5" t="s">
        <v>130</v>
      </c>
      <c r="C154" s="9">
        <v>27000</v>
      </c>
      <c r="D154" s="6"/>
      <c r="E154" s="9">
        <v>27000</v>
      </c>
      <c r="F154" s="9">
        <v>0</v>
      </c>
      <c r="G154" s="9">
        <v>0</v>
      </c>
      <c r="H154" s="9">
        <f t="shared" si="6"/>
        <v>27000</v>
      </c>
      <c r="I154" s="10">
        <f t="shared" si="7"/>
        <v>0</v>
      </c>
    </row>
    <row r="155" spans="1:9" ht="33.75">
      <c r="A155" s="43">
        <v>29301</v>
      </c>
      <c r="B155" s="8" t="s">
        <v>130</v>
      </c>
      <c r="C155" s="9">
        <v>27000</v>
      </c>
      <c r="D155" s="9"/>
      <c r="E155" s="9">
        <v>27000</v>
      </c>
      <c r="F155" s="9">
        <v>0</v>
      </c>
      <c r="G155" s="9">
        <v>0</v>
      </c>
      <c r="H155" s="9">
        <f t="shared" si="6"/>
        <v>27000</v>
      </c>
      <c r="I155" s="10">
        <f t="shared" si="7"/>
        <v>0</v>
      </c>
    </row>
    <row r="156" spans="1:9" ht="33.75">
      <c r="A156" s="42">
        <v>294</v>
      </c>
      <c r="B156" s="5" t="s">
        <v>131</v>
      </c>
      <c r="C156" s="9">
        <v>145182.85</v>
      </c>
      <c r="D156" s="6">
        <v>0</v>
      </c>
      <c r="E156" s="9">
        <v>145182.85</v>
      </c>
      <c r="F156" s="9">
        <v>26596.37</v>
      </c>
      <c r="G156" s="9">
        <v>23032.18</v>
      </c>
      <c r="H156" s="9">
        <f t="shared" si="6"/>
        <v>118586.48000000001</v>
      </c>
      <c r="I156" s="10">
        <f t="shared" si="7"/>
        <v>0.1831922296607347</v>
      </c>
    </row>
    <row r="157" spans="1:9" ht="22.5">
      <c r="A157" s="43">
        <v>29401</v>
      </c>
      <c r="B157" s="8" t="s">
        <v>131</v>
      </c>
      <c r="C157" s="9">
        <v>145182.85</v>
      </c>
      <c r="D157" s="9">
        <v>0</v>
      </c>
      <c r="E157" s="9">
        <v>145182.85</v>
      </c>
      <c r="F157" s="9">
        <v>26596.37</v>
      </c>
      <c r="G157" s="9">
        <v>23032.18</v>
      </c>
      <c r="H157" s="9">
        <f t="shared" si="6"/>
        <v>118586.48000000001</v>
      </c>
      <c r="I157" s="10">
        <f t="shared" si="7"/>
        <v>0.1831922296607347</v>
      </c>
    </row>
    <row r="158" spans="1:9" ht="33.75">
      <c r="A158" s="42">
        <v>295</v>
      </c>
      <c r="B158" s="5" t="s">
        <v>132</v>
      </c>
      <c r="C158" s="9">
        <v>0</v>
      </c>
      <c r="D158" s="6"/>
      <c r="E158" s="9">
        <v>0</v>
      </c>
      <c r="F158" s="9">
        <v>0</v>
      </c>
      <c r="G158" s="9">
        <v>0</v>
      </c>
      <c r="H158" s="9">
        <f t="shared" si="6"/>
        <v>0</v>
      </c>
      <c r="I158" s="10"/>
    </row>
    <row r="159" spans="1:9" ht="22.5">
      <c r="A159" s="43">
        <v>29501</v>
      </c>
      <c r="B159" s="8" t="s">
        <v>132</v>
      </c>
      <c r="C159" s="9">
        <v>0</v>
      </c>
      <c r="D159" s="9"/>
      <c r="E159" s="9">
        <v>0</v>
      </c>
      <c r="F159" s="9">
        <v>0</v>
      </c>
      <c r="G159" s="9">
        <v>0</v>
      </c>
      <c r="H159" s="9">
        <f t="shared" si="6"/>
        <v>0</v>
      </c>
      <c r="I159" s="10"/>
    </row>
    <row r="160" spans="1:9" ht="22.5">
      <c r="A160" s="42">
        <v>296</v>
      </c>
      <c r="B160" s="5" t="s">
        <v>133</v>
      </c>
      <c r="C160" s="9">
        <v>1218784.96</v>
      </c>
      <c r="D160" s="6">
        <v>0</v>
      </c>
      <c r="E160" s="9">
        <v>1218784.96</v>
      </c>
      <c r="F160" s="9">
        <v>256476.81</v>
      </c>
      <c r="G160" s="9">
        <v>81115.42</v>
      </c>
      <c r="H160" s="9">
        <f t="shared" si="6"/>
        <v>962308.1499999999</v>
      </c>
      <c r="I160" s="10">
        <f t="shared" si="7"/>
        <v>0.21043647437198437</v>
      </c>
    </row>
    <row r="161" spans="1:9" ht="22.5">
      <c r="A161" s="43">
        <v>29601</v>
      </c>
      <c r="B161" s="8" t="s">
        <v>133</v>
      </c>
      <c r="C161" s="9">
        <v>1218784.96</v>
      </c>
      <c r="D161" s="9">
        <v>0</v>
      </c>
      <c r="E161" s="9">
        <v>1218784.96</v>
      </c>
      <c r="F161" s="9">
        <v>256476.81</v>
      </c>
      <c r="G161" s="9">
        <v>81115.42</v>
      </c>
      <c r="H161" s="9">
        <f t="shared" si="6"/>
        <v>962308.1499999999</v>
      </c>
      <c r="I161" s="10">
        <f t="shared" si="7"/>
        <v>0.21043647437198437</v>
      </c>
    </row>
    <row r="162" spans="1:9" ht="22.5">
      <c r="A162" s="42">
        <v>298</v>
      </c>
      <c r="B162" s="5" t="s">
        <v>134</v>
      </c>
      <c r="C162" s="9">
        <v>1408730.77</v>
      </c>
      <c r="D162" s="6">
        <v>0</v>
      </c>
      <c r="E162" s="9">
        <v>1408730.77</v>
      </c>
      <c r="F162" s="9">
        <v>25369.6</v>
      </c>
      <c r="G162" s="9">
        <v>986</v>
      </c>
      <c r="H162" s="9">
        <f t="shared" si="6"/>
        <v>1383361.17</v>
      </c>
      <c r="I162" s="10">
        <f t="shared" si="7"/>
        <v>0.018008835002588888</v>
      </c>
    </row>
    <row r="163" spans="1:9" ht="22.5">
      <c r="A163" s="43">
        <v>29801</v>
      </c>
      <c r="B163" s="8" t="s">
        <v>134</v>
      </c>
      <c r="C163" s="9">
        <v>1408730.77</v>
      </c>
      <c r="D163" s="9">
        <v>0</v>
      </c>
      <c r="E163" s="9">
        <v>1408730.77</v>
      </c>
      <c r="F163" s="9">
        <v>25369.6</v>
      </c>
      <c r="G163" s="9">
        <v>986</v>
      </c>
      <c r="H163" s="9">
        <f t="shared" si="6"/>
        <v>1383361.17</v>
      </c>
      <c r="I163" s="10">
        <f t="shared" si="7"/>
        <v>0.018008835002588888</v>
      </c>
    </row>
    <row r="164" spans="1:9" ht="15">
      <c r="A164" s="43"/>
      <c r="B164" s="8"/>
      <c r="C164" s="9"/>
      <c r="D164" s="9"/>
      <c r="E164" s="9"/>
      <c r="F164" s="9"/>
      <c r="G164" s="9"/>
      <c r="H164" s="9"/>
      <c r="I164" s="10"/>
    </row>
    <row r="165" spans="1:9" ht="15">
      <c r="A165" s="43"/>
      <c r="B165" s="8"/>
      <c r="C165" s="9"/>
      <c r="D165" s="9"/>
      <c r="E165" s="9"/>
      <c r="F165" s="9"/>
      <c r="G165" s="9"/>
      <c r="H165" s="9"/>
      <c r="I165" s="10"/>
    </row>
    <row r="166" spans="1:9" ht="15">
      <c r="A166" s="40">
        <v>3000</v>
      </c>
      <c r="B166" s="5" t="s">
        <v>135</v>
      </c>
      <c r="C166" s="9">
        <f>102480076.28-33254-2815759-987700</f>
        <v>98643363.28</v>
      </c>
      <c r="D166" s="6">
        <f>+D253</f>
        <v>5945175</v>
      </c>
      <c r="E166" s="9">
        <f>+C166+D166</f>
        <v>104588538.28</v>
      </c>
      <c r="F166" s="9">
        <v>39652722.61</v>
      </c>
      <c r="G166" s="9">
        <v>24424526.4</v>
      </c>
      <c r="H166" s="9">
        <f>+E166-F166</f>
        <v>64935815.67</v>
      </c>
      <c r="I166" s="10">
        <f t="shared" si="7"/>
        <v>0.37913067016811547</v>
      </c>
    </row>
    <row r="167" spans="1:9" ht="15">
      <c r="A167" s="41">
        <v>3100</v>
      </c>
      <c r="B167" s="5" t="s">
        <v>136</v>
      </c>
      <c r="C167" s="9">
        <v>38928947.36</v>
      </c>
      <c r="D167" s="6">
        <v>0</v>
      </c>
      <c r="E167" s="9">
        <v>38928947.36</v>
      </c>
      <c r="F167" s="9">
        <v>17728622.009999998</v>
      </c>
      <c r="G167" s="9">
        <v>13151104.23</v>
      </c>
      <c r="H167" s="9">
        <f t="shared" si="6"/>
        <v>21200325.35</v>
      </c>
      <c r="I167" s="10">
        <f t="shared" si="7"/>
        <v>0.45540974550512475</v>
      </c>
    </row>
    <row r="168" spans="1:9" ht="15">
      <c r="A168" s="42">
        <v>311</v>
      </c>
      <c r="B168" s="5" t="s">
        <v>137</v>
      </c>
      <c r="C168" s="9">
        <f>+C169+C170</f>
        <v>34520202.94</v>
      </c>
      <c r="D168" s="6">
        <v>0</v>
      </c>
      <c r="E168" s="9">
        <f>+E169+E170</f>
        <v>34520202.94</v>
      </c>
      <c r="F168" s="9">
        <v>17397750</v>
      </c>
      <c r="G168" s="9">
        <v>12899891.899999999</v>
      </c>
      <c r="H168" s="9">
        <f t="shared" si="6"/>
        <v>17122452.939999998</v>
      </c>
      <c r="I168" s="10">
        <f t="shared" si="7"/>
        <v>0.5039874774270374</v>
      </c>
    </row>
    <row r="169" spans="1:9" ht="15">
      <c r="A169" s="43">
        <v>31101</v>
      </c>
      <c r="B169" s="8" t="s">
        <v>137</v>
      </c>
      <c r="C169" s="9">
        <f>37301290.94-2815759</f>
        <v>34485531.94</v>
      </c>
      <c r="D169" s="9">
        <v>0</v>
      </c>
      <c r="E169" s="9">
        <f>+C169</f>
        <v>34485531.94</v>
      </c>
      <c r="F169" s="9">
        <v>17397750</v>
      </c>
      <c r="G169" s="9">
        <v>12899891.899999999</v>
      </c>
      <c r="H169" s="9">
        <f t="shared" si="6"/>
        <v>17087781.939999998</v>
      </c>
      <c r="I169" s="10">
        <f t="shared" si="7"/>
        <v>0.5044941754202792</v>
      </c>
    </row>
    <row r="170" spans="1:9" ht="22.5">
      <c r="A170" s="43">
        <v>31103</v>
      </c>
      <c r="B170" s="8" t="s">
        <v>138</v>
      </c>
      <c r="C170" s="9">
        <v>34671</v>
      </c>
      <c r="D170" s="9"/>
      <c r="E170" s="9">
        <v>34671</v>
      </c>
      <c r="F170" s="9">
        <v>0</v>
      </c>
      <c r="G170" s="9">
        <v>0</v>
      </c>
      <c r="H170" s="9">
        <f t="shared" si="6"/>
        <v>34671</v>
      </c>
      <c r="I170" s="10">
        <f t="shared" si="7"/>
        <v>0</v>
      </c>
    </row>
    <row r="171" spans="1:9" ht="15">
      <c r="A171" s="42">
        <v>312</v>
      </c>
      <c r="B171" s="5" t="s">
        <v>139</v>
      </c>
      <c r="C171" s="9">
        <v>2069.06</v>
      </c>
      <c r="D171" s="6">
        <v>0</v>
      </c>
      <c r="E171" s="9">
        <v>2069.06</v>
      </c>
      <c r="F171" s="9">
        <v>270.1</v>
      </c>
      <c r="G171" s="9">
        <v>270.1</v>
      </c>
      <c r="H171" s="9">
        <f t="shared" si="6"/>
        <v>1798.96</v>
      </c>
      <c r="I171" s="10">
        <f t="shared" si="7"/>
        <v>0.13054237189835</v>
      </c>
    </row>
    <row r="172" spans="1:9" ht="15">
      <c r="A172" s="43">
        <v>31201</v>
      </c>
      <c r="B172" s="8" t="s">
        <v>139</v>
      </c>
      <c r="C172" s="9">
        <v>2069.06</v>
      </c>
      <c r="D172" s="9">
        <v>0</v>
      </c>
      <c r="E172" s="9">
        <v>2069.06</v>
      </c>
      <c r="F172" s="9">
        <v>270.1</v>
      </c>
      <c r="G172" s="9">
        <v>270.1</v>
      </c>
      <c r="H172" s="9">
        <f t="shared" si="6"/>
        <v>1798.96</v>
      </c>
      <c r="I172" s="10">
        <f t="shared" si="7"/>
        <v>0.13054237189835</v>
      </c>
    </row>
    <row r="173" spans="1:9" ht="15">
      <c r="A173" s="42">
        <v>313</v>
      </c>
      <c r="B173" s="5" t="s">
        <v>140</v>
      </c>
      <c r="C173" s="9">
        <v>36466.55</v>
      </c>
      <c r="D173" s="6">
        <v>0</v>
      </c>
      <c r="E173" s="9">
        <v>36466.55</v>
      </c>
      <c r="F173" s="9">
        <v>8802.41</v>
      </c>
      <c r="G173" s="9">
        <v>8802.41</v>
      </c>
      <c r="H173" s="9">
        <f t="shared" si="6"/>
        <v>27664.140000000003</v>
      </c>
      <c r="I173" s="10">
        <f t="shared" si="7"/>
        <v>0.24138313056760233</v>
      </c>
    </row>
    <row r="174" spans="1:9" ht="15">
      <c r="A174" s="43">
        <v>31301</v>
      </c>
      <c r="B174" s="8" t="s">
        <v>141</v>
      </c>
      <c r="C174" s="9">
        <v>36466.55</v>
      </c>
      <c r="D174" s="9">
        <v>0</v>
      </c>
      <c r="E174" s="9">
        <v>36466.55</v>
      </c>
      <c r="F174" s="9">
        <v>8802.41</v>
      </c>
      <c r="G174" s="9">
        <v>8802.41</v>
      </c>
      <c r="H174" s="9">
        <f t="shared" si="6"/>
        <v>27664.140000000003</v>
      </c>
      <c r="I174" s="10">
        <f t="shared" si="7"/>
        <v>0.24138313056760233</v>
      </c>
    </row>
    <row r="175" spans="1:9" ht="15">
      <c r="A175" s="42">
        <v>314</v>
      </c>
      <c r="B175" s="5" t="s">
        <v>142</v>
      </c>
      <c r="C175" s="9">
        <v>747301.28</v>
      </c>
      <c r="D175" s="6">
        <v>0</v>
      </c>
      <c r="E175" s="9">
        <v>747301.28</v>
      </c>
      <c r="F175" s="9">
        <v>125075.96</v>
      </c>
      <c r="G175" s="9">
        <v>59572.96</v>
      </c>
      <c r="H175" s="9">
        <f t="shared" si="6"/>
        <v>622225.3200000001</v>
      </c>
      <c r="I175" s="10">
        <f t="shared" si="7"/>
        <v>0.16737019371892417</v>
      </c>
    </row>
    <row r="176" spans="1:9" ht="15">
      <c r="A176" s="43">
        <v>31401</v>
      </c>
      <c r="B176" s="8" t="s">
        <v>142</v>
      </c>
      <c r="C176" s="9">
        <v>747301.28</v>
      </c>
      <c r="D176" s="9">
        <v>0</v>
      </c>
      <c r="E176" s="9">
        <v>747301.28</v>
      </c>
      <c r="F176" s="9">
        <v>125075.96</v>
      </c>
      <c r="G176" s="9">
        <v>59572.96</v>
      </c>
      <c r="H176" s="9">
        <f t="shared" si="6"/>
        <v>622225.3200000001</v>
      </c>
      <c r="I176" s="10">
        <f t="shared" si="7"/>
        <v>0.16737019371892417</v>
      </c>
    </row>
    <row r="177" spans="1:9" ht="15">
      <c r="A177" s="42">
        <v>315</v>
      </c>
      <c r="B177" s="5" t="s">
        <v>143</v>
      </c>
      <c r="C177" s="9">
        <v>502180</v>
      </c>
      <c r="D177" s="6">
        <v>0</v>
      </c>
      <c r="E177" s="9">
        <v>502180</v>
      </c>
      <c r="F177" s="9">
        <v>113796.06</v>
      </c>
      <c r="G177" s="9">
        <v>109680.39</v>
      </c>
      <c r="H177" s="9">
        <f t="shared" si="6"/>
        <v>388383.94</v>
      </c>
      <c r="I177" s="10">
        <f t="shared" si="7"/>
        <v>0.2266041260105938</v>
      </c>
    </row>
    <row r="178" spans="1:9" ht="15">
      <c r="A178" s="43">
        <v>31501</v>
      </c>
      <c r="B178" s="8" t="s">
        <v>143</v>
      </c>
      <c r="C178" s="9">
        <v>502180</v>
      </c>
      <c r="D178" s="9">
        <v>0</v>
      </c>
      <c r="E178" s="9">
        <v>502180</v>
      </c>
      <c r="F178" s="9">
        <v>113796.06</v>
      </c>
      <c r="G178" s="9">
        <v>109680.39</v>
      </c>
      <c r="H178" s="9">
        <f t="shared" si="6"/>
        <v>388383.94</v>
      </c>
      <c r="I178" s="10">
        <f t="shared" si="7"/>
        <v>0.2266041260105938</v>
      </c>
    </row>
    <row r="179" spans="1:9" ht="22.5">
      <c r="A179" s="42">
        <v>316</v>
      </c>
      <c r="B179" s="5" t="s">
        <v>144</v>
      </c>
      <c r="C179" s="9">
        <v>110000</v>
      </c>
      <c r="D179" s="6">
        <v>0</v>
      </c>
      <c r="E179" s="9">
        <v>110000</v>
      </c>
      <c r="F179" s="9">
        <v>45190.75</v>
      </c>
      <c r="G179" s="9">
        <v>45190.75</v>
      </c>
      <c r="H179" s="9">
        <f t="shared" si="6"/>
        <v>64809.25</v>
      </c>
      <c r="I179" s="10">
        <f t="shared" si="7"/>
        <v>0.410825</v>
      </c>
    </row>
    <row r="180" spans="1:9" ht="15">
      <c r="A180" s="43">
        <v>31601</v>
      </c>
      <c r="B180" s="8" t="s">
        <v>144</v>
      </c>
      <c r="C180" s="9">
        <v>110000</v>
      </c>
      <c r="D180" s="9">
        <v>0</v>
      </c>
      <c r="E180" s="9">
        <v>110000</v>
      </c>
      <c r="F180" s="9">
        <v>45190.75</v>
      </c>
      <c r="G180" s="9">
        <v>45190.75</v>
      </c>
      <c r="H180" s="9">
        <f t="shared" si="6"/>
        <v>64809.25</v>
      </c>
      <c r="I180" s="10">
        <f t="shared" si="7"/>
        <v>0.410825</v>
      </c>
    </row>
    <row r="181" spans="1:9" ht="22.5">
      <c r="A181" s="42">
        <v>317</v>
      </c>
      <c r="B181" s="5" t="s">
        <v>145</v>
      </c>
      <c r="C181" s="9">
        <v>140630.03</v>
      </c>
      <c r="D181" s="6">
        <v>0</v>
      </c>
      <c r="E181" s="9">
        <v>140630.03</v>
      </c>
      <c r="F181" s="9">
        <v>35840.42</v>
      </c>
      <c r="G181" s="9">
        <v>26313.42</v>
      </c>
      <c r="H181" s="9">
        <f t="shared" si="6"/>
        <v>104789.61</v>
      </c>
      <c r="I181" s="10">
        <f t="shared" si="7"/>
        <v>0.2548560929696168</v>
      </c>
    </row>
    <row r="182" spans="1:9" ht="22.5">
      <c r="A182" s="43">
        <v>31701</v>
      </c>
      <c r="B182" s="8" t="s">
        <v>145</v>
      </c>
      <c r="C182" s="9">
        <v>140630.03</v>
      </c>
      <c r="D182" s="9">
        <v>0</v>
      </c>
      <c r="E182" s="9">
        <v>140630.03</v>
      </c>
      <c r="F182" s="9">
        <v>35840.42</v>
      </c>
      <c r="G182" s="9">
        <v>26313.42</v>
      </c>
      <c r="H182" s="9">
        <f t="shared" si="6"/>
        <v>104789.61</v>
      </c>
      <c r="I182" s="10">
        <f t="shared" si="7"/>
        <v>0.2548560929696168</v>
      </c>
    </row>
    <row r="183" spans="1:9" ht="15">
      <c r="A183" s="42">
        <v>318</v>
      </c>
      <c r="B183" s="5" t="s">
        <v>146</v>
      </c>
      <c r="C183" s="9">
        <v>54338.5</v>
      </c>
      <c r="D183" s="6">
        <v>0</v>
      </c>
      <c r="E183" s="9">
        <v>54338.5</v>
      </c>
      <c r="F183" s="9">
        <v>1896.31</v>
      </c>
      <c r="G183" s="9">
        <v>1382.3</v>
      </c>
      <c r="H183" s="9">
        <f t="shared" si="6"/>
        <v>52442.19</v>
      </c>
      <c r="I183" s="10">
        <f t="shared" si="7"/>
        <v>0.03489809251267517</v>
      </c>
    </row>
    <row r="184" spans="1:9" ht="15">
      <c r="A184" s="43">
        <v>31801</v>
      </c>
      <c r="B184" s="8" t="s">
        <v>147</v>
      </c>
      <c r="C184" s="9">
        <v>54338.5</v>
      </c>
      <c r="D184" s="9">
        <v>0</v>
      </c>
      <c r="E184" s="9">
        <v>54338.5</v>
      </c>
      <c r="F184" s="9">
        <v>1896.31</v>
      </c>
      <c r="G184" s="9">
        <v>1382.3</v>
      </c>
      <c r="H184" s="9">
        <f t="shared" si="6"/>
        <v>52442.19</v>
      </c>
      <c r="I184" s="10">
        <f t="shared" si="7"/>
        <v>0.03489809251267517</v>
      </c>
    </row>
    <row r="185" spans="1:9" ht="15">
      <c r="A185" s="41">
        <v>3200</v>
      </c>
      <c r="B185" s="5" t="s">
        <v>148</v>
      </c>
      <c r="C185" s="9">
        <v>5495075.8</v>
      </c>
      <c r="D185" s="6">
        <v>0</v>
      </c>
      <c r="E185" s="9">
        <v>5495075.8</v>
      </c>
      <c r="F185" s="9">
        <v>764039.05</v>
      </c>
      <c r="G185" s="9">
        <v>406989.89</v>
      </c>
      <c r="H185" s="9">
        <f t="shared" si="6"/>
        <v>4731036.75</v>
      </c>
      <c r="I185" s="10">
        <f t="shared" si="7"/>
        <v>0.13904067528968392</v>
      </c>
    </row>
    <row r="186" spans="1:9" ht="15">
      <c r="A186" s="42">
        <v>321</v>
      </c>
      <c r="B186" s="5" t="s">
        <v>149</v>
      </c>
      <c r="C186" s="9">
        <v>1139489</v>
      </c>
      <c r="D186" s="6">
        <v>0</v>
      </c>
      <c r="E186" s="9">
        <v>1139489</v>
      </c>
      <c r="F186" s="9">
        <v>127971.84</v>
      </c>
      <c r="G186" s="9">
        <v>127971.42</v>
      </c>
      <c r="H186" s="9">
        <f t="shared" si="6"/>
        <v>1011517.16</v>
      </c>
      <c r="I186" s="10">
        <f t="shared" si="7"/>
        <v>0.112306340824703</v>
      </c>
    </row>
    <row r="187" spans="1:9" ht="15">
      <c r="A187" s="43">
        <v>32101</v>
      </c>
      <c r="B187" s="8" t="s">
        <v>149</v>
      </c>
      <c r="C187" s="9">
        <v>1139489</v>
      </c>
      <c r="D187" s="9"/>
      <c r="E187" s="9">
        <v>1139489</v>
      </c>
      <c r="F187" s="9">
        <v>127971.84</v>
      </c>
      <c r="G187" s="9">
        <v>127971.42</v>
      </c>
      <c r="H187" s="9">
        <f t="shared" si="6"/>
        <v>1011517.16</v>
      </c>
      <c r="I187" s="10">
        <f t="shared" si="7"/>
        <v>0.112306340824703</v>
      </c>
    </row>
    <row r="188" spans="1:9" ht="15">
      <c r="A188" s="42">
        <v>322</v>
      </c>
      <c r="B188" s="5" t="s">
        <v>150</v>
      </c>
      <c r="C188" s="9">
        <v>1988926.6400000001</v>
      </c>
      <c r="D188" s="6">
        <v>0</v>
      </c>
      <c r="E188" s="9">
        <v>1988926.6400000001</v>
      </c>
      <c r="F188" s="9">
        <v>430643.38</v>
      </c>
      <c r="G188" s="9">
        <v>175652.67</v>
      </c>
      <c r="H188" s="9">
        <f t="shared" si="6"/>
        <v>1558283.2600000002</v>
      </c>
      <c r="I188" s="10">
        <f t="shared" si="7"/>
        <v>0.21652049469255435</v>
      </c>
    </row>
    <row r="189" spans="1:9" ht="15">
      <c r="A189" s="43">
        <v>32201</v>
      </c>
      <c r="B189" s="8" t="s">
        <v>150</v>
      </c>
      <c r="C189" s="9">
        <v>1988926.6400000001</v>
      </c>
      <c r="D189" s="9">
        <v>0</v>
      </c>
      <c r="E189" s="9">
        <v>1988926.6400000001</v>
      </c>
      <c r="F189" s="9">
        <v>430643.38</v>
      </c>
      <c r="G189" s="9">
        <v>175652.67</v>
      </c>
      <c r="H189" s="9">
        <f t="shared" si="6"/>
        <v>1558283.2600000002</v>
      </c>
      <c r="I189" s="10">
        <f t="shared" si="7"/>
        <v>0.21652049469255435</v>
      </c>
    </row>
    <row r="190" spans="1:9" ht="22.5">
      <c r="A190" s="42">
        <v>323</v>
      </c>
      <c r="B190" s="5" t="s">
        <v>151</v>
      </c>
      <c r="C190" s="9">
        <v>398950.48</v>
      </c>
      <c r="D190" s="6">
        <v>0</v>
      </c>
      <c r="E190" s="9">
        <v>398950.48</v>
      </c>
      <c r="F190" s="9">
        <v>92526.83</v>
      </c>
      <c r="G190" s="9">
        <v>64946.6</v>
      </c>
      <c r="H190" s="9">
        <f t="shared" si="6"/>
        <v>306423.64999999997</v>
      </c>
      <c r="I190" s="10">
        <f t="shared" si="7"/>
        <v>0.2319256013929348</v>
      </c>
    </row>
    <row r="191" spans="1:9" ht="15">
      <c r="A191" s="43">
        <v>32301</v>
      </c>
      <c r="B191" s="8" t="s">
        <v>152</v>
      </c>
      <c r="C191" s="9">
        <v>223886</v>
      </c>
      <c r="D191" s="9">
        <v>0</v>
      </c>
      <c r="E191" s="9">
        <v>223886</v>
      </c>
      <c r="F191" s="9">
        <v>48262.83</v>
      </c>
      <c r="G191" s="9">
        <v>39897.21</v>
      </c>
      <c r="H191" s="9">
        <f t="shared" si="6"/>
        <v>175623.16999999998</v>
      </c>
      <c r="I191" s="10">
        <f t="shared" si="7"/>
        <v>0.21556877160697857</v>
      </c>
    </row>
    <row r="192" spans="1:9" ht="15">
      <c r="A192" s="43">
        <v>32302</v>
      </c>
      <c r="B192" s="8" t="s">
        <v>153</v>
      </c>
      <c r="C192" s="9">
        <v>175064.48</v>
      </c>
      <c r="D192" s="9"/>
      <c r="E192" s="9">
        <v>175064.48</v>
      </c>
      <c r="F192" s="9">
        <v>44264</v>
      </c>
      <c r="G192" s="9">
        <v>25049.39</v>
      </c>
      <c r="H192" s="9">
        <f t="shared" si="6"/>
        <v>130800.48000000001</v>
      </c>
      <c r="I192" s="10">
        <f t="shared" si="7"/>
        <v>0.2528439806864305</v>
      </c>
    </row>
    <row r="193" spans="1:9" ht="15">
      <c r="A193" s="42">
        <v>325</v>
      </c>
      <c r="B193" s="5" t="s">
        <v>154</v>
      </c>
      <c r="C193" s="9">
        <v>118499</v>
      </c>
      <c r="D193" s="6"/>
      <c r="E193" s="9">
        <v>118499</v>
      </c>
      <c r="F193" s="9">
        <v>0</v>
      </c>
      <c r="G193" s="9">
        <v>0</v>
      </c>
      <c r="H193" s="9">
        <f t="shared" si="6"/>
        <v>118499</v>
      </c>
      <c r="I193" s="10">
        <f t="shared" si="7"/>
        <v>0</v>
      </c>
    </row>
    <row r="194" spans="1:9" ht="15">
      <c r="A194" s="43">
        <v>32501</v>
      </c>
      <c r="B194" s="8" t="s">
        <v>154</v>
      </c>
      <c r="C194" s="9">
        <v>118499</v>
      </c>
      <c r="D194" s="9"/>
      <c r="E194" s="9">
        <v>118499</v>
      </c>
      <c r="F194" s="9">
        <v>0</v>
      </c>
      <c r="G194" s="9">
        <v>0</v>
      </c>
      <c r="H194" s="9">
        <f t="shared" si="6"/>
        <v>118499</v>
      </c>
      <c r="I194" s="10">
        <f t="shared" si="7"/>
        <v>0</v>
      </c>
    </row>
    <row r="195" spans="1:9" ht="22.5">
      <c r="A195" s="42">
        <v>326</v>
      </c>
      <c r="B195" s="5" t="s">
        <v>155</v>
      </c>
      <c r="C195" s="9">
        <v>1832234.6800000002</v>
      </c>
      <c r="D195" s="6"/>
      <c r="E195" s="9">
        <v>1832234.6800000002</v>
      </c>
      <c r="F195" s="9">
        <v>111992.2</v>
      </c>
      <c r="G195" s="9">
        <v>37514.4</v>
      </c>
      <c r="H195" s="9">
        <f t="shared" si="6"/>
        <v>1720242.4800000002</v>
      </c>
      <c r="I195" s="10">
        <f t="shared" si="7"/>
        <v>0.061123283617795066</v>
      </c>
    </row>
    <row r="196" spans="1:9" ht="22.5">
      <c r="A196" s="43">
        <v>32601</v>
      </c>
      <c r="B196" s="8" t="s">
        <v>155</v>
      </c>
      <c r="C196" s="9">
        <v>1832234.6800000002</v>
      </c>
      <c r="D196" s="9"/>
      <c r="E196" s="9">
        <v>1832234.6800000002</v>
      </c>
      <c r="F196" s="9">
        <v>111992.2</v>
      </c>
      <c r="G196" s="9">
        <v>37514.4</v>
      </c>
      <c r="H196" s="9">
        <f t="shared" si="6"/>
        <v>1720242.4800000002</v>
      </c>
      <c r="I196" s="10">
        <f t="shared" si="7"/>
        <v>0.061123283617795066</v>
      </c>
    </row>
    <row r="197" spans="1:9" ht="15">
      <c r="A197" s="42">
        <v>327</v>
      </c>
      <c r="B197" s="5" t="s">
        <v>156</v>
      </c>
      <c r="C197" s="9">
        <v>0</v>
      </c>
      <c r="D197" s="6"/>
      <c r="E197" s="9">
        <v>0</v>
      </c>
      <c r="F197" s="9">
        <v>0</v>
      </c>
      <c r="G197" s="9">
        <v>0</v>
      </c>
      <c r="H197" s="9">
        <f t="shared" si="6"/>
        <v>0</v>
      </c>
      <c r="I197" s="10"/>
    </row>
    <row r="198" spans="1:9" ht="15">
      <c r="A198" s="43">
        <v>32701</v>
      </c>
      <c r="B198" s="8" t="s">
        <v>157</v>
      </c>
      <c r="C198" s="9">
        <v>0</v>
      </c>
      <c r="D198" s="9"/>
      <c r="E198" s="9">
        <v>0</v>
      </c>
      <c r="F198" s="9">
        <v>0</v>
      </c>
      <c r="G198" s="9">
        <v>0</v>
      </c>
      <c r="H198" s="9">
        <f t="shared" si="6"/>
        <v>0</v>
      </c>
      <c r="I198" s="10"/>
    </row>
    <row r="199" spans="1:9" ht="15">
      <c r="A199" s="42">
        <v>328</v>
      </c>
      <c r="B199" s="5" t="s">
        <v>158</v>
      </c>
      <c r="C199" s="9">
        <v>0</v>
      </c>
      <c r="D199" s="6"/>
      <c r="E199" s="9">
        <v>0</v>
      </c>
      <c r="F199" s="9">
        <v>0</v>
      </c>
      <c r="G199" s="9">
        <v>0</v>
      </c>
      <c r="H199" s="9">
        <f t="shared" si="6"/>
        <v>0</v>
      </c>
      <c r="I199" s="10"/>
    </row>
    <row r="200" spans="1:9" ht="15">
      <c r="A200" s="43">
        <v>32803</v>
      </c>
      <c r="B200" s="8" t="s">
        <v>159</v>
      </c>
      <c r="C200" s="9">
        <v>0</v>
      </c>
      <c r="D200" s="9"/>
      <c r="E200" s="9">
        <v>0</v>
      </c>
      <c r="F200" s="9">
        <v>0</v>
      </c>
      <c r="G200" s="9">
        <v>0</v>
      </c>
      <c r="H200" s="9">
        <f t="shared" si="6"/>
        <v>0</v>
      </c>
      <c r="I200" s="10"/>
    </row>
    <row r="201" spans="1:9" ht="15">
      <c r="A201" s="42">
        <v>329</v>
      </c>
      <c r="B201" s="5" t="s">
        <v>160</v>
      </c>
      <c r="C201" s="9">
        <v>16976</v>
      </c>
      <c r="D201" s="6">
        <v>0</v>
      </c>
      <c r="E201" s="9">
        <v>16976</v>
      </c>
      <c r="F201" s="9">
        <v>904.8</v>
      </c>
      <c r="G201" s="9">
        <v>904.8</v>
      </c>
      <c r="H201" s="9">
        <f t="shared" si="6"/>
        <v>16071.2</v>
      </c>
      <c r="I201" s="10">
        <f t="shared" si="7"/>
        <v>0.05329877474081055</v>
      </c>
    </row>
    <row r="202" spans="1:9" ht="15">
      <c r="A202" s="43">
        <v>32901</v>
      </c>
      <c r="B202" s="8" t="s">
        <v>160</v>
      </c>
      <c r="C202" s="9">
        <v>16976</v>
      </c>
      <c r="D202" s="9">
        <v>0</v>
      </c>
      <c r="E202" s="9">
        <v>16976</v>
      </c>
      <c r="F202" s="9">
        <v>904.8</v>
      </c>
      <c r="G202" s="9">
        <v>904.8</v>
      </c>
      <c r="H202" s="9">
        <f t="shared" si="6"/>
        <v>16071.2</v>
      </c>
      <c r="I202" s="10">
        <f t="shared" si="7"/>
        <v>0.05329877474081055</v>
      </c>
    </row>
    <row r="203" spans="1:9" ht="22.5">
      <c r="A203" s="41">
        <v>3300</v>
      </c>
      <c r="B203" s="5" t="s">
        <v>161</v>
      </c>
      <c r="C203" s="9">
        <v>20518820.97</v>
      </c>
      <c r="D203" s="6">
        <v>0</v>
      </c>
      <c r="E203" s="9">
        <v>20518820.97</v>
      </c>
      <c r="F203" s="9">
        <v>7913926.05</v>
      </c>
      <c r="G203" s="9">
        <v>4501817.26</v>
      </c>
      <c r="H203" s="9">
        <f aca="true" t="shared" si="8" ref="H203:H266">+E203-F203</f>
        <v>12604894.919999998</v>
      </c>
      <c r="I203" s="10">
        <f aca="true" t="shared" si="9" ref="I203:I266">+F203/E203</f>
        <v>0.38569107170293715</v>
      </c>
    </row>
    <row r="204" spans="1:9" ht="22.5">
      <c r="A204" s="42">
        <v>331</v>
      </c>
      <c r="B204" s="5" t="s">
        <v>162</v>
      </c>
      <c r="C204" s="9">
        <v>9099383</v>
      </c>
      <c r="D204" s="6">
        <v>0</v>
      </c>
      <c r="E204" s="9">
        <v>9099383</v>
      </c>
      <c r="F204" s="9">
        <v>5448383.13</v>
      </c>
      <c r="G204" s="9">
        <v>4009268.7</v>
      </c>
      <c r="H204" s="9">
        <f t="shared" si="8"/>
        <v>3650999.87</v>
      </c>
      <c r="I204" s="10">
        <f t="shared" si="9"/>
        <v>0.598764018395533</v>
      </c>
    </row>
    <row r="205" spans="1:9" ht="22.5">
      <c r="A205" s="43">
        <v>33101</v>
      </c>
      <c r="B205" s="8" t="s">
        <v>162</v>
      </c>
      <c r="C205" s="9">
        <v>9099383</v>
      </c>
      <c r="D205" s="9">
        <v>0</v>
      </c>
      <c r="E205" s="9">
        <v>9099383</v>
      </c>
      <c r="F205" s="9">
        <v>5448383.13</v>
      </c>
      <c r="G205" s="9">
        <v>4009268.7</v>
      </c>
      <c r="H205" s="9">
        <f t="shared" si="8"/>
        <v>3650999.87</v>
      </c>
      <c r="I205" s="10">
        <f t="shared" si="9"/>
        <v>0.598764018395533</v>
      </c>
    </row>
    <row r="206" spans="1:9" ht="22.5">
      <c r="A206" s="42">
        <v>332</v>
      </c>
      <c r="B206" s="5" t="s">
        <v>163</v>
      </c>
      <c r="C206" s="9">
        <v>2456850</v>
      </c>
      <c r="D206" s="6"/>
      <c r="E206" s="9">
        <v>2456850</v>
      </c>
      <c r="F206" s="9">
        <v>592791.34</v>
      </c>
      <c r="G206" s="9">
        <v>0</v>
      </c>
      <c r="H206" s="9">
        <f t="shared" si="8"/>
        <v>1864058.6600000001</v>
      </c>
      <c r="I206" s="10">
        <f t="shared" si="9"/>
        <v>0.2412810468689582</v>
      </c>
    </row>
    <row r="207" spans="1:9" ht="22.5">
      <c r="A207" s="43">
        <v>33201</v>
      </c>
      <c r="B207" s="8" t="s">
        <v>163</v>
      </c>
      <c r="C207" s="9">
        <v>2456850</v>
      </c>
      <c r="D207" s="9"/>
      <c r="E207" s="9">
        <v>2456850</v>
      </c>
      <c r="F207" s="9">
        <v>592791.34</v>
      </c>
      <c r="G207" s="9">
        <v>0</v>
      </c>
      <c r="H207" s="9">
        <f t="shared" si="8"/>
        <v>1864058.6600000001</v>
      </c>
      <c r="I207" s="10">
        <f t="shared" si="9"/>
        <v>0.2412810468689582</v>
      </c>
    </row>
    <row r="208" spans="1:9" ht="33.75">
      <c r="A208" s="42">
        <v>333</v>
      </c>
      <c r="B208" s="5" t="s">
        <v>164</v>
      </c>
      <c r="C208" s="9">
        <v>3135976</v>
      </c>
      <c r="D208" s="6">
        <v>0</v>
      </c>
      <c r="E208" s="9">
        <v>3135976</v>
      </c>
      <c r="F208" s="9">
        <v>1111512</v>
      </c>
      <c r="G208" s="9">
        <v>89552</v>
      </c>
      <c r="H208" s="9">
        <f t="shared" si="8"/>
        <v>2024464</v>
      </c>
      <c r="I208" s="10">
        <f t="shared" si="9"/>
        <v>0.35443893703268137</v>
      </c>
    </row>
    <row r="209" spans="1:9" ht="15">
      <c r="A209" s="43">
        <v>33301</v>
      </c>
      <c r="B209" s="8" t="s">
        <v>165</v>
      </c>
      <c r="C209" s="9">
        <v>614776</v>
      </c>
      <c r="D209" s="9">
        <v>0</v>
      </c>
      <c r="E209" s="9">
        <v>614776</v>
      </c>
      <c r="F209" s="9">
        <v>8352</v>
      </c>
      <c r="G209" s="9">
        <v>8352</v>
      </c>
      <c r="H209" s="9">
        <f t="shared" si="8"/>
        <v>606424</v>
      </c>
      <c r="I209" s="10">
        <f t="shared" si="9"/>
        <v>0.013585435996200242</v>
      </c>
    </row>
    <row r="210" spans="1:9" ht="15">
      <c r="A210" s="43">
        <v>33302</v>
      </c>
      <c r="B210" s="8" t="s">
        <v>166</v>
      </c>
      <c r="C210" s="9">
        <v>2521200</v>
      </c>
      <c r="D210" s="9">
        <v>0</v>
      </c>
      <c r="E210" s="9">
        <v>2521200</v>
      </c>
      <c r="F210" s="9">
        <v>1103160</v>
      </c>
      <c r="G210" s="9">
        <v>81200</v>
      </c>
      <c r="H210" s="9">
        <f t="shared" si="8"/>
        <v>1418040</v>
      </c>
      <c r="I210" s="10">
        <f t="shared" si="9"/>
        <v>0.43755354593050927</v>
      </c>
    </row>
    <row r="211" spans="1:9" ht="15">
      <c r="A211" s="42">
        <v>334</v>
      </c>
      <c r="B211" s="5" t="s">
        <v>167</v>
      </c>
      <c r="C211" s="9">
        <v>1736418</v>
      </c>
      <c r="D211" s="6">
        <v>0</v>
      </c>
      <c r="E211" s="9">
        <v>1736418</v>
      </c>
      <c r="F211" s="9">
        <v>6612</v>
      </c>
      <c r="G211" s="9">
        <v>6612</v>
      </c>
      <c r="H211" s="9">
        <f t="shared" si="8"/>
        <v>1729806</v>
      </c>
      <c r="I211" s="10">
        <f t="shared" si="9"/>
        <v>0.0038078388959340436</v>
      </c>
    </row>
    <row r="212" spans="1:9" ht="15">
      <c r="A212" s="43">
        <v>33401</v>
      </c>
      <c r="B212" s="8" t="s">
        <v>167</v>
      </c>
      <c r="C212" s="9">
        <v>1736418</v>
      </c>
      <c r="D212" s="9">
        <v>0</v>
      </c>
      <c r="E212" s="9">
        <v>1736418</v>
      </c>
      <c r="F212" s="9">
        <v>6612</v>
      </c>
      <c r="G212" s="9">
        <v>6612</v>
      </c>
      <c r="H212" s="9">
        <f t="shared" si="8"/>
        <v>1729806</v>
      </c>
      <c r="I212" s="10">
        <f t="shared" si="9"/>
        <v>0.0038078388959340436</v>
      </c>
    </row>
    <row r="213" spans="1:9" ht="22.5">
      <c r="A213" s="42">
        <v>335</v>
      </c>
      <c r="B213" s="5" t="s">
        <v>168</v>
      </c>
      <c r="C213" s="9">
        <v>54477</v>
      </c>
      <c r="D213" s="6"/>
      <c r="E213" s="9">
        <v>54477</v>
      </c>
      <c r="F213" s="9">
        <v>0</v>
      </c>
      <c r="G213" s="9">
        <v>0</v>
      </c>
      <c r="H213" s="9">
        <f t="shared" si="8"/>
        <v>54477</v>
      </c>
      <c r="I213" s="10">
        <f t="shared" si="9"/>
        <v>0</v>
      </c>
    </row>
    <row r="214" spans="1:9" ht="15">
      <c r="A214" s="43">
        <v>33501</v>
      </c>
      <c r="B214" s="8" t="s">
        <v>169</v>
      </c>
      <c r="C214" s="9">
        <v>54477</v>
      </c>
      <c r="D214" s="9"/>
      <c r="E214" s="9">
        <v>54477</v>
      </c>
      <c r="F214" s="9">
        <v>0</v>
      </c>
      <c r="G214" s="9">
        <v>0</v>
      </c>
      <c r="H214" s="9">
        <f t="shared" si="8"/>
        <v>54477</v>
      </c>
      <c r="I214" s="10">
        <f t="shared" si="9"/>
        <v>0</v>
      </c>
    </row>
    <row r="215" spans="1:9" ht="22.5">
      <c r="A215" s="42">
        <v>336</v>
      </c>
      <c r="B215" s="5" t="s">
        <v>170</v>
      </c>
      <c r="C215" s="9">
        <v>1455596.33</v>
      </c>
      <c r="D215" s="6">
        <v>0</v>
      </c>
      <c r="E215" s="9">
        <v>1455596.33</v>
      </c>
      <c r="F215" s="9">
        <v>198524.11000000002</v>
      </c>
      <c r="G215" s="9">
        <v>154402.82</v>
      </c>
      <c r="H215" s="9">
        <f t="shared" si="8"/>
        <v>1257072.22</v>
      </c>
      <c r="I215" s="10">
        <f t="shared" si="9"/>
        <v>0.13638678932365816</v>
      </c>
    </row>
    <row r="216" spans="1:9" ht="15">
      <c r="A216" s="43">
        <v>33601</v>
      </c>
      <c r="B216" s="8" t="s">
        <v>171</v>
      </c>
      <c r="C216" s="9">
        <v>33000</v>
      </c>
      <c r="D216" s="9"/>
      <c r="E216" s="9">
        <v>33000</v>
      </c>
      <c r="F216" s="9">
        <v>1990</v>
      </c>
      <c r="G216" s="9">
        <v>1990</v>
      </c>
      <c r="H216" s="9">
        <f t="shared" si="8"/>
        <v>31010</v>
      </c>
      <c r="I216" s="10">
        <f t="shared" si="9"/>
        <v>0.0603030303030303</v>
      </c>
    </row>
    <row r="217" spans="1:9" ht="15">
      <c r="A217" s="43">
        <v>33603</v>
      </c>
      <c r="B217" s="8" t="s">
        <v>172</v>
      </c>
      <c r="C217" s="9">
        <v>822596.33</v>
      </c>
      <c r="D217" s="9">
        <v>0</v>
      </c>
      <c r="E217" s="9">
        <v>822596.33</v>
      </c>
      <c r="F217" s="9">
        <v>196534.11000000002</v>
      </c>
      <c r="G217" s="9">
        <v>152412.82</v>
      </c>
      <c r="H217" s="9">
        <f t="shared" si="8"/>
        <v>626062.22</v>
      </c>
      <c r="I217" s="10">
        <f t="shared" si="9"/>
        <v>0.23891926432494542</v>
      </c>
    </row>
    <row r="218" spans="1:9" ht="15">
      <c r="A218" s="43">
        <v>33605</v>
      </c>
      <c r="B218" s="8" t="s">
        <v>173</v>
      </c>
      <c r="C218" s="9">
        <v>600000</v>
      </c>
      <c r="D218" s="9"/>
      <c r="E218" s="9">
        <v>600000</v>
      </c>
      <c r="F218" s="9">
        <v>0</v>
      </c>
      <c r="G218" s="9">
        <v>0</v>
      </c>
      <c r="H218" s="9">
        <f t="shared" si="8"/>
        <v>600000</v>
      </c>
      <c r="I218" s="10">
        <f t="shared" si="9"/>
        <v>0</v>
      </c>
    </row>
    <row r="219" spans="1:9" ht="15">
      <c r="A219" s="42">
        <v>338</v>
      </c>
      <c r="B219" s="5" t="s">
        <v>174</v>
      </c>
      <c r="C219" s="9">
        <v>1084024</v>
      </c>
      <c r="D219" s="6">
        <v>0</v>
      </c>
      <c r="E219" s="9">
        <v>1084024</v>
      </c>
      <c r="F219" s="9">
        <v>235228</v>
      </c>
      <c r="G219" s="9">
        <v>85010.23</v>
      </c>
      <c r="H219" s="9">
        <f t="shared" si="8"/>
        <v>848796</v>
      </c>
      <c r="I219" s="10">
        <f t="shared" si="9"/>
        <v>0.21699519567832445</v>
      </c>
    </row>
    <row r="220" spans="1:9" ht="15">
      <c r="A220" s="43">
        <v>33801</v>
      </c>
      <c r="B220" s="8" t="s">
        <v>174</v>
      </c>
      <c r="C220" s="9">
        <v>1084024</v>
      </c>
      <c r="D220" s="9">
        <v>0</v>
      </c>
      <c r="E220" s="9">
        <v>1084024</v>
      </c>
      <c r="F220" s="9">
        <v>235228</v>
      </c>
      <c r="G220" s="9">
        <v>85010.23</v>
      </c>
      <c r="H220" s="9">
        <f t="shared" si="8"/>
        <v>848796</v>
      </c>
      <c r="I220" s="10">
        <f t="shared" si="9"/>
        <v>0.21699519567832445</v>
      </c>
    </row>
    <row r="221" spans="1:9" ht="22.5">
      <c r="A221" s="42">
        <v>339</v>
      </c>
      <c r="B221" s="5" t="s">
        <v>175</v>
      </c>
      <c r="C221" s="9">
        <v>1496096.64</v>
      </c>
      <c r="D221" s="6"/>
      <c r="E221" s="9">
        <v>1496096.64</v>
      </c>
      <c r="F221" s="9">
        <v>320875.47</v>
      </c>
      <c r="G221" s="9">
        <v>156971.51</v>
      </c>
      <c r="H221" s="9">
        <f t="shared" si="8"/>
        <v>1175221.17</v>
      </c>
      <c r="I221" s="10">
        <f t="shared" si="9"/>
        <v>0.21447509567296402</v>
      </c>
    </row>
    <row r="222" spans="1:9" ht="22.5">
      <c r="A222" s="43">
        <v>33901</v>
      </c>
      <c r="B222" s="8" t="s">
        <v>176</v>
      </c>
      <c r="C222" s="9">
        <v>1496096.64</v>
      </c>
      <c r="D222" s="9"/>
      <c r="E222" s="9">
        <v>1496096.64</v>
      </c>
      <c r="F222" s="9">
        <v>320875.47</v>
      </c>
      <c r="G222" s="9">
        <v>156971.51</v>
      </c>
      <c r="H222" s="9">
        <f t="shared" si="8"/>
        <v>1175221.17</v>
      </c>
      <c r="I222" s="10">
        <f t="shared" si="9"/>
        <v>0.21447509567296402</v>
      </c>
    </row>
    <row r="223" spans="1:9" ht="15">
      <c r="A223" s="43">
        <v>33902</v>
      </c>
      <c r="B223" s="8" t="s">
        <v>177</v>
      </c>
      <c r="C223" s="9"/>
      <c r="D223" s="9"/>
      <c r="E223" s="9"/>
      <c r="F223" s="9"/>
      <c r="G223" s="9"/>
      <c r="H223" s="9">
        <f t="shared" si="8"/>
        <v>0</v>
      </c>
      <c r="I223" s="10"/>
    </row>
    <row r="224" spans="1:9" ht="22.5">
      <c r="A224" s="41">
        <v>3400</v>
      </c>
      <c r="B224" s="5" t="s">
        <v>178</v>
      </c>
      <c r="C224" s="9">
        <v>5693068.87</v>
      </c>
      <c r="D224" s="6">
        <v>0</v>
      </c>
      <c r="E224" s="9">
        <v>5693068.87</v>
      </c>
      <c r="F224" s="9">
        <v>2118632.59</v>
      </c>
      <c r="G224" s="9">
        <v>2323376.52</v>
      </c>
      <c r="H224" s="9">
        <f t="shared" si="8"/>
        <v>3574436.2800000003</v>
      </c>
      <c r="I224" s="10">
        <f t="shared" si="9"/>
        <v>0.3721424487176456</v>
      </c>
    </row>
    <row r="225" spans="1:9" ht="15">
      <c r="A225" s="42">
        <v>341</v>
      </c>
      <c r="B225" s="5" t="s">
        <v>179</v>
      </c>
      <c r="C225" s="9">
        <v>468807.73</v>
      </c>
      <c r="D225" s="6">
        <v>0</v>
      </c>
      <c r="E225" s="9">
        <v>468807.73</v>
      </c>
      <c r="F225" s="9">
        <v>117832.87000000001</v>
      </c>
      <c r="G225" s="9">
        <v>117832.56000000001</v>
      </c>
      <c r="H225" s="9">
        <f t="shared" si="8"/>
        <v>350974.86</v>
      </c>
      <c r="I225" s="10">
        <f t="shared" si="9"/>
        <v>0.2513458342506426</v>
      </c>
    </row>
    <row r="226" spans="1:9" ht="15">
      <c r="A226" s="43">
        <v>34101</v>
      </c>
      <c r="B226" s="8" t="s">
        <v>179</v>
      </c>
      <c r="C226" s="9">
        <v>468807.73</v>
      </c>
      <c r="D226" s="9">
        <v>0</v>
      </c>
      <c r="E226" s="9">
        <v>468807.73</v>
      </c>
      <c r="F226" s="9">
        <v>117832.87000000001</v>
      </c>
      <c r="G226" s="9">
        <v>117832.56000000001</v>
      </c>
      <c r="H226" s="9">
        <f t="shared" si="8"/>
        <v>350974.86</v>
      </c>
      <c r="I226" s="10">
        <f t="shared" si="9"/>
        <v>0.2513458342506426</v>
      </c>
    </row>
    <row r="227" spans="1:9" ht="15">
      <c r="A227" s="42">
        <v>345</v>
      </c>
      <c r="B227" s="5" t="s">
        <v>180</v>
      </c>
      <c r="C227" s="9">
        <v>50535.13</v>
      </c>
      <c r="D227" s="6"/>
      <c r="E227" s="9">
        <v>50535.13</v>
      </c>
      <c r="F227" s="9">
        <v>0</v>
      </c>
      <c r="G227" s="9">
        <v>0</v>
      </c>
      <c r="H227" s="9">
        <f t="shared" si="8"/>
        <v>50535.13</v>
      </c>
      <c r="I227" s="10">
        <f t="shared" si="9"/>
        <v>0</v>
      </c>
    </row>
    <row r="228" spans="1:9" ht="15">
      <c r="A228" s="43">
        <v>34501</v>
      </c>
      <c r="B228" s="8" t="s">
        <v>180</v>
      </c>
      <c r="C228" s="9">
        <v>50535.13</v>
      </c>
      <c r="D228" s="9"/>
      <c r="E228" s="9">
        <v>50535.13</v>
      </c>
      <c r="F228" s="9">
        <v>0</v>
      </c>
      <c r="G228" s="9">
        <v>0</v>
      </c>
      <c r="H228" s="9">
        <f t="shared" si="8"/>
        <v>50535.13</v>
      </c>
      <c r="I228" s="10">
        <f t="shared" si="9"/>
        <v>0</v>
      </c>
    </row>
    <row r="229" spans="1:9" ht="22.5">
      <c r="A229" s="42">
        <v>343</v>
      </c>
      <c r="B229" s="5" t="s">
        <v>181</v>
      </c>
      <c r="C229" s="9">
        <v>4037051</v>
      </c>
      <c r="D229" s="6">
        <v>0</v>
      </c>
      <c r="E229" s="9">
        <v>4037051</v>
      </c>
      <c r="F229" s="9">
        <v>1815147</v>
      </c>
      <c r="G229" s="9">
        <v>2032737.2400000002</v>
      </c>
      <c r="H229" s="9">
        <f t="shared" si="8"/>
        <v>2221904</v>
      </c>
      <c r="I229" s="10">
        <f t="shared" si="9"/>
        <v>0.44962201369266824</v>
      </c>
    </row>
    <row r="230" spans="1:9" ht="22.5">
      <c r="A230" s="43">
        <v>34301</v>
      </c>
      <c r="B230" s="8" t="s">
        <v>181</v>
      </c>
      <c r="C230" s="9">
        <v>4037051</v>
      </c>
      <c r="D230" s="9">
        <v>0</v>
      </c>
      <c r="E230" s="9">
        <v>4037051</v>
      </c>
      <c r="F230" s="9">
        <v>1815147</v>
      </c>
      <c r="G230" s="9">
        <v>2032737.2400000002</v>
      </c>
      <c r="H230" s="9">
        <f t="shared" si="8"/>
        <v>2221904</v>
      </c>
      <c r="I230" s="10">
        <f t="shared" si="9"/>
        <v>0.44962201369266824</v>
      </c>
    </row>
    <row r="231" spans="1:9" ht="22.5">
      <c r="A231" s="42">
        <v>344</v>
      </c>
      <c r="B231" s="5" t="s">
        <v>182</v>
      </c>
      <c r="C231" s="9">
        <v>812452</v>
      </c>
      <c r="D231" s="6">
        <v>0</v>
      </c>
      <c r="E231" s="9">
        <v>812452</v>
      </c>
      <c r="F231" s="9">
        <v>38246.72</v>
      </c>
      <c r="G231" s="9">
        <v>38246.72</v>
      </c>
      <c r="H231" s="9">
        <f t="shared" si="8"/>
        <v>774205.28</v>
      </c>
      <c r="I231" s="10">
        <f t="shared" si="9"/>
        <v>0.04707566723941845</v>
      </c>
    </row>
    <row r="232" spans="1:9" ht="15">
      <c r="A232" s="43">
        <v>34401</v>
      </c>
      <c r="B232" s="8" t="s">
        <v>182</v>
      </c>
      <c r="C232" s="9">
        <v>812452</v>
      </c>
      <c r="D232" s="9">
        <v>0</v>
      </c>
      <c r="E232" s="9">
        <v>812452</v>
      </c>
      <c r="F232" s="9">
        <v>38246.72</v>
      </c>
      <c r="G232" s="9">
        <v>38246.72</v>
      </c>
      <c r="H232" s="9">
        <f t="shared" si="8"/>
        <v>774205.28</v>
      </c>
      <c r="I232" s="10">
        <f t="shared" si="9"/>
        <v>0.04707566723941845</v>
      </c>
    </row>
    <row r="233" spans="1:9" ht="15">
      <c r="A233" s="42">
        <v>347</v>
      </c>
      <c r="B233" s="5" t="s">
        <v>183</v>
      </c>
      <c r="C233" s="9">
        <v>324223.01</v>
      </c>
      <c r="D233" s="6">
        <v>0</v>
      </c>
      <c r="E233" s="9">
        <v>324223.01</v>
      </c>
      <c r="F233" s="9">
        <v>147406</v>
      </c>
      <c r="G233" s="9">
        <v>134560</v>
      </c>
      <c r="H233" s="9">
        <f t="shared" si="8"/>
        <v>176817.01</v>
      </c>
      <c r="I233" s="10">
        <f t="shared" si="9"/>
        <v>0.4546438576336701</v>
      </c>
    </row>
    <row r="234" spans="1:9" ht="15">
      <c r="A234" s="43">
        <v>34701</v>
      </c>
      <c r="B234" s="8" t="s">
        <v>183</v>
      </c>
      <c r="C234" s="9">
        <v>324223.01</v>
      </c>
      <c r="D234" s="9">
        <v>0</v>
      </c>
      <c r="E234" s="9">
        <v>324223.01</v>
      </c>
      <c r="F234" s="9">
        <v>147406</v>
      </c>
      <c r="G234" s="9">
        <v>134560</v>
      </c>
      <c r="H234" s="9">
        <f t="shared" si="8"/>
        <v>176817.01</v>
      </c>
      <c r="I234" s="10">
        <f t="shared" si="9"/>
        <v>0.4546438576336701</v>
      </c>
    </row>
    <row r="235" spans="1:9" ht="22.5">
      <c r="A235" s="41">
        <v>3500</v>
      </c>
      <c r="B235" s="5" t="s">
        <v>184</v>
      </c>
      <c r="C235" s="9">
        <v>11823246.34</v>
      </c>
      <c r="D235" s="6">
        <v>0</v>
      </c>
      <c r="E235" s="9">
        <v>11823246.34</v>
      </c>
      <c r="F235" s="9">
        <v>3583524.0300000003</v>
      </c>
      <c r="G235" s="9">
        <v>1170550.0700000003</v>
      </c>
      <c r="H235" s="9">
        <f t="shared" si="8"/>
        <v>8239722.31</v>
      </c>
      <c r="I235" s="10">
        <f t="shared" si="9"/>
        <v>0.3030913783701136</v>
      </c>
    </row>
    <row r="236" spans="1:9" ht="22.5">
      <c r="A236" s="42">
        <v>351</v>
      </c>
      <c r="B236" s="5" t="s">
        <v>185</v>
      </c>
      <c r="C236" s="9">
        <v>1163770.15</v>
      </c>
      <c r="D236" s="6">
        <v>0</v>
      </c>
      <c r="E236" s="9">
        <v>1163770.15</v>
      </c>
      <c r="F236" s="9">
        <v>208991.98</v>
      </c>
      <c r="G236" s="9">
        <v>242532.82</v>
      </c>
      <c r="H236" s="9">
        <f t="shared" si="8"/>
        <v>954778.1699999999</v>
      </c>
      <c r="I236" s="10">
        <f t="shared" si="9"/>
        <v>0.1795818358118225</v>
      </c>
    </row>
    <row r="237" spans="1:9" ht="15">
      <c r="A237" s="43">
        <v>35101</v>
      </c>
      <c r="B237" s="8" t="s">
        <v>186</v>
      </c>
      <c r="C237" s="9">
        <v>1163770.15</v>
      </c>
      <c r="D237" s="9">
        <v>0</v>
      </c>
      <c r="E237" s="9">
        <v>1163770.15</v>
      </c>
      <c r="F237" s="9">
        <v>208991.98</v>
      </c>
      <c r="G237" s="9">
        <v>242532.82</v>
      </c>
      <c r="H237" s="9">
        <f t="shared" si="8"/>
        <v>954778.1699999999</v>
      </c>
      <c r="I237" s="10">
        <f t="shared" si="9"/>
        <v>0.1795818358118225</v>
      </c>
    </row>
    <row r="238" spans="1:9" ht="22.5">
      <c r="A238" s="43">
        <v>35102</v>
      </c>
      <c r="B238" s="8" t="s">
        <v>187</v>
      </c>
      <c r="C238" s="9">
        <v>0</v>
      </c>
      <c r="D238" s="9"/>
      <c r="E238" s="9">
        <v>0</v>
      </c>
      <c r="F238" s="9">
        <v>0</v>
      </c>
      <c r="G238" s="9">
        <v>0</v>
      </c>
      <c r="H238" s="9">
        <f t="shared" si="8"/>
        <v>0</v>
      </c>
      <c r="I238" s="10"/>
    </row>
    <row r="239" spans="1:9" ht="33.75">
      <c r="A239" s="42">
        <v>352</v>
      </c>
      <c r="B239" s="5" t="s">
        <v>188</v>
      </c>
      <c r="C239" s="9">
        <v>468303</v>
      </c>
      <c r="D239" s="6">
        <v>0</v>
      </c>
      <c r="E239" s="9">
        <v>468303</v>
      </c>
      <c r="F239" s="9">
        <v>20536.6</v>
      </c>
      <c r="G239" s="9">
        <v>8171.4</v>
      </c>
      <c r="H239" s="9">
        <f t="shared" si="8"/>
        <v>447766.4</v>
      </c>
      <c r="I239" s="10">
        <f t="shared" si="9"/>
        <v>0.043853231775154114</v>
      </c>
    </row>
    <row r="240" spans="1:9" ht="22.5">
      <c r="A240" s="43">
        <v>35201</v>
      </c>
      <c r="B240" s="8" t="s">
        <v>189</v>
      </c>
      <c r="C240" s="9">
        <v>433090</v>
      </c>
      <c r="D240" s="9">
        <v>0</v>
      </c>
      <c r="E240" s="9">
        <v>433090</v>
      </c>
      <c r="F240" s="9">
        <v>20536.6</v>
      </c>
      <c r="G240" s="9">
        <v>8171.4</v>
      </c>
      <c r="H240" s="9">
        <f t="shared" si="8"/>
        <v>412553.4</v>
      </c>
      <c r="I240" s="10">
        <f t="shared" si="9"/>
        <v>0.04741878131566187</v>
      </c>
    </row>
    <row r="241" spans="1:9" ht="22.5">
      <c r="A241" s="43">
        <v>35202</v>
      </c>
      <c r="B241" s="8" t="s">
        <v>190</v>
      </c>
      <c r="C241" s="9">
        <v>35213</v>
      </c>
      <c r="D241" s="9"/>
      <c r="E241" s="9">
        <v>35213</v>
      </c>
      <c r="F241" s="9">
        <v>0</v>
      </c>
      <c r="G241" s="9">
        <v>0</v>
      </c>
      <c r="H241" s="9">
        <f t="shared" si="8"/>
        <v>35213</v>
      </c>
      <c r="I241" s="10">
        <f t="shared" si="9"/>
        <v>0</v>
      </c>
    </row>
    <row r="242" spans="1:9" ht="33.75">
      <c r="A242" s="42">
        <v>353</v>
      </c>
      <c r="B242" s="5" t="s">
        <v>191</v>
      </c>
      <c r="C242" s="9">
        <v>272772.82</v>
      </c>
      <c r="D242" s="6">
        <v>0</v>
      </c>
      <c r="E242" s="9">
        <v>272772.82</v>
      </c>
      <c r="F242" s="9">
        <v>75510.51000000001</v>
      </c>
      <c r="G242" s="9">
        <v>18276.11</v>
      </c>
      <c r="H242" s="9">
        <f t="shared" si="8"/>
        <v>197262.31</v>
      </c>
      <c r="I242" s="10">
        <f t="shared" si="9"/>
        <v>0.2768256382729042</v>
      </c>
    </row>
    <row r="243" spans="1:9" ht="15">
      <c r="A243" s="43">
        <v>35301</v>
      </c>
      <c r="B243" s="8" t="s">
        <v>192</v>
      </c>
      <c r="C243" s="9">
        <v>140288</v>
      </c>
      <c r="D243" s="9"/>
      <c r="E243" s="9">
        <v>140288</v>
      </c>
      <c r="F243" s="9">
        <v>64752.51</v>
      </c>
      <c r="G243" s="9">
        <v>6520.51</v>
      </c>
      <c r="H243" s="9">
        <f t="shared" si="8"/>
        <v>75535.48999999999</v>
      </c>
      <c r="I243" s="10">
        <f t="shared" si="9"/>
        <v>0.46156841640054747</v>
      </c>
    </row>
    <row r="244" spans="1:9" ht="22.5">
      <c r="A244" s="43">
        <v>35302</v>
      </c>
      <c r="B244" s="8" t="s">
        <v>193</v>
      </c>
      <c r="C244" s="9">
        <v>132484.82</v>
      </c>
      <c r="D244" s="9">
        <v>0</v>
      </c>
      <c r="E244" s="9">
        <v>132484.82</v>
      </c>
      <c r="F244" s="9">
        <v>10758</v>
      </c>
      <c r="G244" s="9">
        <v>11755.6</v>
      </c>
      <c r="H244" s="9">
        <f t="shared" si="8"/>
        <v>121726.82</v>
      </c>
      <c r="I244" s="10">
        <f t="shared" si="9"/>
        <v>0.08120175579360714</v>
      </c>
    </row>
    <row r="245" spans="1:9" ht="22.5">
      <c r="A245" s="42">
        <v>355</v>
      </c>
      <c r="B245" s="5" t="s">
        <v>194</v>
      </c>
      <c r="C245" s="9">
        <v>3176703.1</v>
      </c>
      <c r="D245" s="6">
        <v>0</v>
      </c>
      <c r="E245" s="9">
        <v>3176703.1</v>
      </c>
      <c r="F245" s="9">
        <v>445689.67</v>
      </c>
      <c r="G245" s="9">
        <v>333241.65</v>
      </c>
      <c r="H245" s="9">
        <f t="shared" si="8"/>
        <v>2731013.43</v>
      </c>
      <c r="I245" s="10">
        <f t="shared" si="9"/>
        <v>0.14029944126663899</v>
      </c>
    </row>
    <row r="246" spans="1:9" ht="22.5">
      <c r="A246" s="43">
        <v>35501</v>
      </c>
      <c r="B246" s="8" t="s">
        <v>195</v>
      </c>
      <c r="C246" s="9">
        <v>3176703.1</v>
      </c>
      <c r="D246" s="9">
        <v>0</v>
      </c>
      <c r="E246" s="9">
        <v>3176703.1</v>
      </c>
      <c r="F246" s="9">
        <v>445689.67</v>
      </c>
      <c r="G246" s="9">
        <v>333241.65</v>
      </c>
      <c r="H246" s="9">
        <f t="shared" si="8"/>
        <v>2731013.43</v>
      </c>
      <c r="I246" s="10">
        <f t="shared" si="9"/>
        <v>0.14029944126663899</v>
      </c>
    </row>
    <row r="247" spans="1:9" ht="33.75">
      <c r="A247" s="42">
        <v>357</v>
      </c>
      <c r="B247" s="5" t="s">
        <v>196</v>
      </c>
      <c r="C247" s="9">
        <v>6237019</v>
      </c>
      <c r="D247" s="6">
        <v>0</v>
      </c>
      <c r="E247" s="9">
        <v>6237019</v>
      </c>
      <c r="F247" s="9">
        <v>2614098.88</v>
      </c>
      <c r="G247" s="9">
        <v>464454.02</v>
      </c>
      <c r="H247" s="9">
        <f t="shared" si="8"/>
        <v>3622920.12</v>
      </c>
      <c r="I247" s="10">
        <f t="shared" si="9"/>
        <v>0.4191263294211545</v>
      </c>
    </row>
    <row r="248" spans="1:9" ht="22.5">
      <c r="A248" s="43">
        <v>35701</v>
      </c>
      <c r="B248" s="8" t="s">
        <v>197</v>
      </c>
      <c r="C248" s="9">
        <v>6237019</v>
      </c>
      <c r="D248" s="9">
        <v>0</v>
      </c>
      <c r="E248" s="9">
        <v>6237019</v>
      </c>
      <c r="F248" s="9">
        <v>2614098.88</v>
      </c>
      <c r="G248" s="9">
        <v>464454.02</v>
      </c>
      <c r="H248" s="9">
        <f t="shared" si="8"/>
        <v>3622920.12</v>
      </c>
      <c r="I248" s="10">
        <f t="shared" si="9"/>
        <v>0.4191263294211545</v>
      </c>
    </row>
    <row r="249" spans="1:9" ht="22.5">
      <c r="A249" s="42">
        <v>358</v>
      </c>
      <c r="B249" s="5" t="s">
        <v>198</v>
      </c>
      <c r="C249" s="9">
        <v>365487.27</v>
      </c>
      <c r="D249" s="6">
        <v>0</v>
      </c>
      <c r="E249" s="9">
        <v>365487.27</v>
      </c>
      <c r="F249" s="9">
        <v>201650.90000000002</v>
      </c>
      <c r="G249" s="9">
        <v>86828.56000000001</v>
      </c>
      <c r="H249" s="9">
        <f t="shared" si="8"/>
        <v>163836.37</v>
      </c>
      <c r="I249" s="10">
        <f t="shared" si="9"/>
        <v>0.5517316649633242</v>
      </c>
    </row>
    <row r="250" spans="1:9" ht="15">
      <c r="A250" s="43">
        <v>35801</v>
      </c>
      <c r="B250" s="8" t="s">
        <v>198</v>
      </c>
      <c r="C250" s="9">
        <v>365487.27</v>
      </c>
      <c r="D250" s="9">
        <v>0</v>
      </c>
      <c r="E250" s="9">
        <v>365487.27</v>
      </c>
      <c r="F250" s="9">
        <v>201650.90000000002</v>
      </c>
      <c r="G250" s="9">
        <v>86828.56000000001</v>
      </c>
      <c r="H250" s="9">
        <f t="shared" si="8"/>
        <v>163836.37</v>
      </c>
      <c r="I250" s="10">
        <f t="shared" si="9"/>
        <v>0.5517316649633242</v>
      </c>
    </row>
    <row r="251" spans="1:9" ht="15">
      <c r="A251" s="42">
        <v>359</v>
      </c>
      <c r="B251" s="5" t="s">
        <v>199</v>
      </c>
      <c r="C251" s="9">
        <v>139191</v>
      </c>
      <c r="D251" s="6">
        <v>0</v>
      </c>
      <c r="E251" s="9">
        <v>139191</v>
      </c>
      <c r="F251" s="9">
        <v>17045.489999999998</v>
      </c>
      <c r="G251" s="9">
        <v>17045.51</v>
      </c>
      <c r="H251" s="9">
        <f t="shared" si="8"/>
        <v>122145.51000000001</v>
      </c>
      <c r="I251" s="10">
        <f t="shared" si="9"/>
        <v>0.1224611505054206</v>
      </c>
    </row>
    <row r="252" spans="1:9" ht="15">
      <c r="A252" s="43">
        <v>35901</v>
      </c>
      <c r="B252" s="8" t="s">
        <v>199</v>
      </c>
      <c r="C252" s="9">
        <v>139191</v>
      </c>
      <c r="D252" s="9">
        <v>0</v>
      </c>
      <c r="E252" s="9">
        <v>139191</v>
      </c>
      <c r="F252" s="9">
        <v>17045.489999999998</v>
      </c>
      <c r="G252" s="9">
        <v>17045.51</v>
      </c>
      <c r="H252" s="9">
        <f t="shared" si="8"/>
        <v>122145.51000000001</v>
      </c>
      <c r="I252" s="10">
        <f t="shared" si="9"/>
        <v>0.1224611505054206</v>
      </c>
    </row>
    <row r="253" spans="1:9" ht="22.5">
      <c r="A253" s="41">
        <v>3600</v>
      </c>
      <c r="B253" s="5" t="s">
        <v>200</v>
      </c>
      <c r="C253" s="9">
        <v>581854</v>
      </c>
      <c r="D253" s="6">
        <f>+D254</f>
        <v>5945175</v>
      </c>
      <c r="E253" s="9">
        <f>+D253+C253</f>
        <v>6527029</v>
      </c>
      <c r="F253" s="9">
        <v>5899895.07</v>
      </c>
      <c r="G253" s="9">
        <v>1976204.29</v>
      </c>
      <c r="H253" s="9">
        <f t="shared" si="8"/>
        <v>627133.9299999997</v>
      </c>
      <c r="I253" s="10">
        <f t="shared" si="9"/>
        <v>0.9039173979462939</v>
      </c>
    </row>
    <row r="254" spans="1:9" ht="33.75">
      <c r="A254" s="42">
        <v>361</v>
      </c>
      <c r="B254" s="5" t="s">
        <v>201</v>
      </c>
      <c r="C254" s="9">
        <v>523800</v>
      </c>
      <c r="D254" s="6">
        <f>+D255</f>
        <v>5945175</v>
      </c>
      <c r="E254" s="9">
        <f>+D254+C254</f>
        <v>6468975</v>
      </c>
      <c r="F254" s="9">
        <v>5898635.07</v>
      </c>
      <c r="G254" s="9">
        <v>1974944.29</v>
      </c>
      <c r="H254" s="9">
        <f t="shared" si="8"/>
        <v>570339.9299999997</v>
      </c>
      <c r="I254" s="10">
        <f t="shared" si="9"/>
        <v>0.9118345750292743</v>
      </c>
    </row>
    <row r="255" spans="1:9" ht="33.75">
      <c r="A255" s="43">
        <v>36101</v>
      </c>
      <c r="B255" s="8" t="s">
        <v>201</v>
      </c>
      <c r="C255" s="9">
        <v>523800</v>
      </c>
      <c r="D255" s="9">
        <v>5945175</v>
      </c>
      <c r="E255" s="9">
        <f>+C255+D255</f>
        <v>6468975</v>
      </c>
      <c r="F255" s="9">
        <v>5898635.07</v>
      </c>
      <c r="G255" s="9">
        <v>1974944.29</v>
      </c>
      <c r="H255" s="9">
        <f t="shared" si="8"/>
        <v>570339.9299999997</v>
      </c>
      <c r="I255" s="10">
        <f t="shared" si="9"/>
        <v>0.9118345750292743</v>
      </c>
    </row>
    <row r="256" spans="1:9" ht="22.5">
      <c r="A256" s="42">
        <v>363</v>
      </c>
      <c r="B256" s="5" t="s">
        <v>202</v>
      </c>
      <c r="C256" s="9">
        <v>0</v>
      </c>
      <c r="D256" s="6"/>
      <c r="E256" s="9">
        <v>0</v>
      </c>
      <c r="F256" s="9">
        <v>0</v>
      </c>
      <c r="G256" s="9">
        <v>0</v>
      </c>
      <c r="H256" s="9">
        <f t="shared" si="8"/>
        <v>0</v>
      </c>
      <c r="I256" s="10"/>
    </row>
    <row r="257" spans="1:9" ht="22.5">
      <c r="A257" s="43">
        <v>36301</v>
      </c>
      <c r="B257" s="8" t="s">
        <v>203</v>
      </c>
      <c r="C257" s="9">
        <v>0</v>
      </c>
      <c r="D257" s="9"/>
      <c r="E257" s="9">
        <v>0</v>
      </c>
      <c r="F257" s="9">
        <v>0</v>
      </c>
      <c r="G257" s="9">
        <v>0</v>
      </c>
      <c r="H257" s="9">
        <f t="shared" si="8"/>
        <v>0</v>
      </c>
      <c r="I257" s="10"/>
    </row>
    <row r="258" spans="1:9" ht="15">
      <c r="A258" s="42">
        <v>364</v>
      </c>
      <c r="B258" s="5" t="s">
        <v>204</v>
      </c>
      <c r="C258" s="9">
        <v>4155</v>
      </c>
      <c r="D258" s="6"/>
      <c r="E258" s="9">
        <v>4155</v>
      </c>
      <c r="F258" s="9">
        <v>0</v>
      </c>
      <c r="G258" s="9">
        <v>0</v>
      </c>
      <c r="H258" s="9">
        <f t="shared" si="8"/>
        <v>4155</v>
      </c>
      <c r="I258" s="10">
        <f t="shared" si="9"/>
        <v>0</v>
      </c>
    </row>
    <row r="259" spans="1:9" ht="15">
      <c r="A259" s="43">
        <v>36401</v>
      </c>
      <c r="B259" s="8" t="s">
        <v>204</v>
      </c>
      <c r="C259" s="9">
        <v>4155</v>
      </c>
      <c r="D259" s="9"/>
      <c r="E259" s="9">
        <v>4155</v>
      </c>
      <c r="F259" s="9">
        <v>0</v>
      </c>
      <c r="G259" s="9">
        <v>0</v>
      </c>
      <c r="H259" s="9">
        <f t="shared" si="8"/>
        <v>4155</v>
      </c>
      <c r="I259" s="10">
        <f t="shared" si="9"/>
        <v>0</v>
      </c>
    </row>
    <row r="260" spans="1:9" ht="22.5">
      <c r="A260" s="42">
        <v>365</v>
      </c>
      <c r="B260" s="5" t="s">
        <v>205</v>
      </c>
      <c r="C260" s="9">
        <v>50000</v>
      </c>
      <c r="D260" s="6"/>
      <c r="E260" s="9">
        <v>50000</v>
      </c>
      <c r="F260" s="9">
        <v>0</v>
      </c>
      <c r="G260" s="9">
        <v>0</v>
      </c>
      <c r="H260" s="9">
        <f t="shared" si="8"/>
        <v>50000</v>
      </c>
      <c r="I260" s="10">
        <f t="shared" si="9"/>
        <v>0</v>
      </c>
    </row>
    <row r="261" spans="1:9" ht="22.5">
      <c r="A261" s="43">
        <v>36501</v>
      </c>
      <c r="B261" s="8" t="s">
        <v>205</v>
      </c>
      <c r="C261" s="9">
        <v>50000</v>
      </c>
      <c r="D261" s="9"/>
      <c r="E261" s="9">
        <v>50000</v>
      </c>
      <c r="F261" s="9">
        <v>0</v>
      </c>
      <c r="G261" s="9">
        <v>0</v>
      </c>
      <c r="H261" s="9">
        <f t="shared" si="8"/>
        <v>50000</v>
      </c>
      <c r="I261" s="10">
        <f t="shared" si="9"/>
        <v>0</v>
      </c>
    </row>
    <row r="262" spans="1:9" ht="15">
      <c r="A262" s="42">
        <v>369</v>
      </c>
      <c r="B262" s="5" t="s">
        <v>206</v>
      </c>
      <c r="C262" s="9">
        <v>3899</v>
      </c>
      <c r="D262" s="6"/>
      <c r="E262" s="9">
        <v>3899</v>
      </c>
      <c r="F262" s="9">
        <v>1260</v>
      </c>
      <c r="G262" s="9">
        <v>1260</v>
      </c>
      <c r="H262" s="9">
        <f t="shared" si="8"/>
        <v>2639</v>
      </c>
      <c r="I262" s="10">
        <f t="shared" si="9"/>
        <v>0.3231597845601436</v>
      </c>
    </row>
    <row r="263" spans="1:9" ht="15">
      <c r="A263" s="43">
        <v>36901</v>
      </c>
      <c r="B263" s="8" t="s">
        <v>206</v>
      </c>
      <c r="C263" s="9">
        <v>3899</v>
      </c>
      <c r="D263" s="9"/>
      <c r="E263" s="9">
        <v>3899</v>
      </c>
      <c r="F263" s="9">
        <v>1260</v>
      </c>
      <c r="G263" s="9">
        <v>1260</v>
      </c>
      <c r="H263" s="9">
        <f t="shared" si="8"/>
        <v>2639</v>
      </c>
      <c r="I263" s="10">
        <f t="shared" si="9"/>
        <v>0.3231597845601436</v>
      </c>
    </row>
    <row r="264" spans="1:9" ht="15">
      <c r="A264" s="41">
        <v>3700</v>
      </c>
      <c r="B264" s="5" t="s">
        <v>207</v>
      </c>
      <c r="C264" s="9">
        <f>5699450-987700</f>
        <v>4711750</v>
      </c>
      <c r="D264" s="6">
        <v>0</v>
      </c>
      <c r="E264" s="9">
        <f>+C264</f>
        <v>4711750</v>
      </c>
      <c r="F264" s="9">
        <v>640073.56</v>
      </c>
      <c r="G264" s="9">
        <v>623710.56</v>
      </c>
      <c r="H264" s="9">
        <f t="shared" si="8"/>
        <v>4071676.44</v>
      </c>
      <c r="I264" s="10">
        <f t="shared" si="9"/>
        <v>0.13584624820926408</v>
      </c>
    </row>
    <row r="265" spans="1:9" ht="15">
      <c r="A265" s="42">
        <v>371</v>
      </c>
      <c r="B265" s="5" t="s">
        <v>208</v>
      </c>
      <c r="C265" s="9">
        <v>924012</v>
      </c>
      <c r="D265" s="6">
        <v>0</v>
      </c>
      <c r="E265" s="9">
        <v>924012</v>
      </c>
      <c r="F265" s="9">
        <v>25008</v>
      </c>
      <c r="G265" s="9">
        <v>25008</v>
      </c>
      <c r="H265" s="9">
        <f t="shared" si="8"/>
        <v>899004</v>
      </c>
      <c r="I265" s="10">
        <f t="shared" si="9"/>
        <v>0.027064583576836665</v>
      </c>
    </row>
    <row r="266" spans="1:9" ht="15">
      <c r="A266" s="43">
        <v>37101</v>
      </c>
      <c r="B266" s="8" t="s">
        <v>208</v>
      </c>
      <c r="C266" s="9">
        <v>924012</v>
      </c>
      <c r="D266" s="9">
        <v>0</v>
      </c>
      <c r="E266" s="9">
        <v>924012</v>
      </c>
      <c r="F266" s="9">
        <v>25008</v>
      </c>
      <c r="G266" s="9">
        <v>25008</v>
      </c>
      <c r="H266" s="9">
        <f t="shared" si="8"/>
        <v>899004</v>
      </c>
      <c r="I266" s="10">
        <f t="shared" si="9"/>
        <v>0.027064583576836665</v>
      </c>
    </row>
    <row r="267" spans="1:9" ht="15">
      <c r="A267" s="42">
        <v>372</v>
      </c>
      <c r="B267" s="5" t="s">
        <v>209</v>
      </c>
      <c r="C267" s="9">
        <v>40640</v>
      </c>
      <c r="D267" s="6">
        <v>0</v>
      </c>
      <c r="E267" s="9">
        <v>40640</v>
      </c>
      <c r="F267" s="9">
        <v>9069</v>
      </c>
      <c r="G267" s="9">
        <v>9069</v>
      </c>
      <c r="H267" s="9">
        <f aca="true" t="shared" si="10" ref="H267:H330">+E267-F267</f>
        <v>31571</v>
      </c>
      <c r="I267" s="10">
        <f aca="true" t="shared" si="11" ref="I267:I328">+F267/E267</f>
        <v>0.22315452755905513</v>
      </c>
    </row>
    <row r="268" spans="1:9" ht="22.5">
      <c r="A268" s="43">
        <v>37201</v>
      </c>
      <c r="B268" s="8" t="s">
        <v>210</v>
      </c>
      <c r="C268" s="9">
        <v>40640</v>
      </c>
      <c r="D268" s="9">
        <v>0</v>
      </c>
      <c r="E268" s="9">
        <v>40640</v>
      </c>
      <c r="F268" s="9">
        <v>9069</v>
      </c>
      <c r="G268" s="9">
        <v>9069</v>
      </c>
      <c r="H268" s="9">
        <f t="shared" si="10"/>
        <v>31571</v>
      </c>
      <c r="I268" s="10">
        <f t="shared" si="11"/>
        <v>0.22315452755905513</v>
      </c>
    </row>
    <row r="269" spans="1:9" ht="15">
      <c r="A269" s="42">
        <v>375</v>
      </c>
      <c r="B269" s="5" t="s">
        <v>211</v>
      </c>
      <c r="C269" s="9">
        <f>4206395-987700</f>
        <v>3218695</v>
      </c>
      <c r="D269" s="6">
        <v>0</v>
      </c>
      <c r="E269" s="9">
        <f>+C269</f>
        <v>3218695</v>
      </c>
      <c r="F269" s="9">
        <v>588289.3</v>
      </c>
      <c r="G269" s="9">
        <v>581874.3</v>
      </c>
      <c r="H269" s="9">
        <f t="shared" si="10"/>
        <v>2630405.7</v>
      </c>
      <c r="I269" s="10">
        <f t="shared" si="11"/>
        <v>0.1827726143670028</v>
      </c>
    </row>
    <row r="270" spans="1:9" ht="15">
      <c r="A270" s="43">
        <v>37501</v>
      </c>
      <c r="B270" s="8" t="s">
        <v>211</v>
      </c>
      <c r="C270" s="9">
        <f>3593369-987700</f>
        <v>2605669</v>
      </c>
      <c r="D270" s="9">
        <v>0</v>
      </c>
      <c r="E270" s="9">
        <f>+C270</f>
        <v>2605669</v>
      </c>
      <c r="F270" s="9">
        <v>522353.3</v>
      </c>
      <c r="G270" s="9">
        <v>516958.3</v>
      </c>
      <c r="H270" s="9">
        <f t="shared" si="10"/>
        <v>2083315.7</v>
      </c>
      <c r="I270" s="10">
        <f t="shared" si="11"/>
        <v>0.20046801800228656</v>
      </c>
    </row>
    <row r="271" spans="1:9" ht="15">
      <c r="A271" s="43">
        <v>37502</v>
      </c>
      <c r="B271" s="8" t="s">
        <v>212</v>
      </c>
      <c r="C271" s="9">
        <v>613026</v>
      </c>
      <c r="D271" s="9">
        <v>0</v>
      </c>
      <c r="E271" s="9">
        <v>613026</v>
      </c>
      <c r="F271" s="9">
        <v>65936</v>
      </c>
      <c r="G271" s="9">
        <v>64916</v>
      </c>
      <c r="H271" s="9">
        <f t="shared" si="10"/>
        <v>547090</v>
      </c>
      <c r="I271" s="10">
        <f t="shared" si="11"/>
        <v>0.10755824385915116</v>
      </c>
    </row>
    <row r="272" spans="1:9" ht="15">
      <c r="A272" s="42">
        <v>376</v>
      </c>
      <c r="B272" s="5" t="s">
        <v>213</v>
      </c>
      <c r="C272" s="9">
        <v>315054</v>
      </c>
      <c r="D272" s="6"/>
      <c r="E272" s="9">
        <v>315054</v>
      </c>
      <c r="F272" s="9">
        <v>0</v>
      </c>
      <c r="G272" s="9">
        <v>0</v>
      </c>
      <c r="H272" s="9">
        <f t="shared" si="10"/>
        <v>315054</v>
      </c>
      <c r="I272" s="10">
        <f t="shared" si="11"/>
        <v>0</v>
      </c>
    </row>
    <row r="273" spans="1:9" ht="15">
      <c r="A273" s="43">
        <v>37601</v>
      </c>
      <c r="B273" s="8" t="s">
        <v>213</v>
      </c>
      <c r="C273" s="9">
        <v>315054</v>
      </c>
      <c r="D273" s="9"/>
      <c r="E273" s="9">
        <v>315054</v>
      </c>
      <c r="F273" s="9">
        <v>0</v>
      </c>
      <c r="G273" s="9">
        <v>0</v>
      </c>
      <c r="H273" s="9">
        <f t="shared" si="10"/>
        <v>315054</v>
      </c>
      <c r="I273" s="10">
        <f t="shared" si="11"/>
        <v>0</v>
      </c>
    </row>
    <row r="274" spans="1:9" ht="15">
      <c r="A274" s="42">
        <v>378</v>
      </c>
      <c r="B274" s="5" t="s">
        <v>177</v>
      </c>
      <c r="C274" s="9">
        <v>20922</v>
      </c>
      <c r="D274" s="6">
        <v>0</v>
      </c>
      <c r="E274" s="9">
        <v>20922</v>
      </c>
      <c r="F274" s="9">
        <v>9948</v>
      </c>
      <c r="G274" s="9">
        <v>0</v>
      </c>
      <c r="H274" s="9">
        <f t="shared" si="10"/>
        <v>10974</v>
      </c>
      <c r="I274" s="10">
        <f t="shared" si="11"/>
        <v>0.47548035560653856</v>
      </c>
    </row>
    <row r="275" spans="1:9" ht="15">
      <c r="A275" s="43">
        <v>37801</v>
      </c>
      <c r="B275" s="8" t="s">
        <v>177</v>
      </c>
      <c r="C275" s="9">
        <v>20922</v>
      </c>
      <c r="D275" s="9">
        <v>0</v>
      </c>
      <c r="E275" s="9">
        <v>20922</v>
      </c>
      <c r="F275" s="9">
        <v>9948</v>
      </c>
      <c r="G275" s="9">
        <v>0</v>
      </c>
      <c r="H275" s="9">
        <f t="shared" si="10"/>
        <v>10974</v>
      </c>
      <c r="I275" s="10">
        <f t="shared" si="11"/>
        <v>0.47548035560653856</v>
      </c>
    </row>
    <row r="276" spans="1:9" ht="15">
      <c r="A276" s="42">
        <v>379</v>
      </c>
      <c r="B276" s="5" t="s">
        <v>214</v>
      </c>
      <c r="C276" s="9">
        <v>192427</v>
      </c>
      <c r="D276" s="6">
        <v>0</v>
      </c>
      <c r="E276" s="9">
        <v>192427</v>
      </c>
      <c r="F276" s="9">
        <v>7759.26</v>
      </c>
      <c r="G276" s="9">
        <v>7759.26</v>
      </c>
      <c r="H276" s="9">
        <f t="shared" si="10"/>
        <v>184667.74</v>
      </c>
      <c r="I276" s="10">
        <f t="shared" si="11"/>
        <v>0.04032313552671923</v>
      </c>
    </row>
    <row r="277" spans="1:9" ht="15">
      <c r="A277" s="43">
        <v>37901</v>
      </c>
      <c r="B277" s="8" t="s">
        <v>215</v>
      </c>
      <c r="C277" s="9">
        <v>192427</v>
      </c>
      <c r="D277" s="9">
        <v>0</v>
      </c>
      <c r="E277" s="9">
        <v>192427</v>
      </c>
      <c r="F277" s="9">
        <v>7759.26</v>
      </c>
      <c r="G277" s="9">
        <v>7759.26</v>
      </c>
      <c r="H277" s="9">
        <f t="shared" si="10"/>
        <v>184667.74</v>
      </c>
      <c r="I277" s="10">
        <f t="shared" si="11"/>
        <v>0.04032313552671923</v>
      </c>
    </row>
    <row r="278" spans="1:11" ht="15">
      <c r="A278" s="41">
        <v>3800</v>
      </c>
      <c r="B278" s="5" t="s">
        <v>216</v>
      </c>
      <c r="C278" s="9">
        <f>1318192+615000</f>
        <v>1933192</v>
      </c>
      <c r="D278" s="6">
        <v>0</v>
      </c>
      <c r="E278" s="9">
        <f>1318192+615000</f>
        <v>1933192</v>
      </c>
      <c r="F278" s="9">
        <v>801717.35</v>
      </c>
      <c r="G278" s="9">
        <v>177217</v>
      </c>
      <c r="H278" s="9">
        <f t="shared" si="10"/>
        <v>1131474.65</v>
      </c>
      <c r="I278" s="10">
        <f t="shared" si="11"/>
        <v>0.4147117047866947</v>
      </c>
      <c r="K278" s="12"/>
    </row>
    <row r="279" spans="1:11" ht="15">
      <c r="A279" s="42">
        <v>381</v>
      </c>
      <c r="B279" s="5" t="s">
        <v>217</v>
      </c>
      <c r="C279" s="9">
        <v>268109</v>
      </c>
      <c r="D279" s="6">
        <v>0</v>
      </c>
      <c r="E279" s="9">
        <v>268109</v>
      </c>
      <c r="F279" s="9">
        <v>0</v>
      </c>
      <c r="G279" s="9">
        <v>0</v>
      </c>
      <c r="H279" s="9">
        <f t="shared" si="10"/>
        <v>268109</v>
      </c>
      <c r="I279" s="10">
        <f t="shared" si="11"/>
        <v>0</v>
      </c>
      <c r="K279" s="12"/>
    </row>
    <row r="280" spans="1:9" ht="15">
      <c r="A280" s="43">
        <v>38101</v>
      </c>
      <c r="B280" s="8" t="s">
        <v>217</v>
      </c>
      <c r="C280" s="9">
        <v>268109</v>
      </c>
      <c r="D280" s="9">
        <v>0</v>
      </c>
      <c r="E280" s="9">
        <v>268109</v>
      </c>
      <c r="F280" s="9">
        <v>0</v>
      </c>
      <c r="G280" s="9">
        <v>0</v>
      </c>
      <c r="H280" s="9">
        <f t="shared" si="10"/>
        <v>268109</v>
      </c>
      <c r="I280" s="10">
        <f t="shared" si="11"/>
        <v>0</v>
      </c>
    </row>
    <row r="281" spans="1:9" ht="15">
      <c r="A281" s="42">
        <v>382</v>
      </c>
      <c r="B281" s="5" t="s">
        <v>218</v>
      </c>
      <c r="C281" s="9">
        <v>615000</v>
      </c>
      <c r="D281" s="6"/>
      <c r="E281" s="9">
        <f>+C281</f>
        <v>615000</v>
      </c>
      <c r="F281" s="9">
        <v>611628</v>
      </c>
      <c r="G281" s="9">
        <v>0</v>
      </c>
      <c r="H281" s="9">
        <f t="shared" si="10"/>
        <v>3372</v>
      </c>
      <c r="I281" s="10">
        <f t="shared" si="11"/>
        <v>0.9945170731707317</v>
      </c>
    </row>
    <row r="282" spans="1:9" ht="15">
      <c r="A282" s="43">
        <v>38201</v>
      </c>
      <c r="B282" s="8" t="s">
        <v>218</v>
      </c>
      <c r="C282" s="9">
        <v>615000</v>
      </c>
      <c r="D282" s="9"/>
      <c r="E282" s="9">
        <f>+C282</f>
        <v>615000</v>
      </c>
      <c r="F282" s="9">
        <v>611628</v>
      </c>
      <c r="G282" s="9">
        <v>0</v>
      </c>
      <c r="H282" s="9">
        <f t="shared" si="10"/>
        <v>3372</v>
      </c>
      <c r="I282" s="10">
        <f t="shared" si="11"/>
        <v>0.9945170731707317</v>
      </c>
    </row>
    <row r="283" spans="1:9" ht="15">
      <c r="A283" s="42">
        <v>383</v>
      </c>
      <c r="B283" s="5" t="s">
        <v>219</v>
      </c>
      <c r="C283" s="9">
        <v>1050083</v>
      </c>
      <c r="D283" s="6">
        <v>0</v>
      </c>
      <c r="E283" s="9">
        <v>1050083</v>
      </c>
      <c r="F283" s="9">
        <v>190089.35</v>
      </c>
      <c r="G283" s="9">
        <v>177217</v>
      </c>
      <c r="H283" s="9">
        <f t="shared" si="10"/>
        <v>859993.65</v>
      </c>
      <c r="I283" s="10">
        <f t="shared" si="11"/>
        <v>0.18102316674015292</v>
      </c>
    </row>
    <row r="284" spans="1:9" ht="15">
      <c r="A284" s="43">
        <v>38301</v>
      </c>
      <c r="B284" s="8" t="s">
        <v>219</v>
      </c>
      <c r="C284" s="9">
        <v>915244</v>
      </c>
      <c r="D284" s="9">
        <v>0</v>
      </c>
      <c r="E284" s="9">
        <v>915244</v>
      </c>
      <c r="F284" s="9">
        <v>117080.38</v>
      </c>
      <c r="G284" s="9">
        <v>117080.38</v>
      </c>
      <c r="H284" s="9">
        <f t="shared" si="10"/>
        <v>798163.62</v>
      </c>
      <c r="I284" s="10">
        <f t="shared" si="11"/>
        <v>0.12792258676374826</v>
      </c>
    </row>
    <row r="285" spans="1:9" ht="15">
      <c r="A285" s="43">
        <v>38501</v>
      </c>
      <c r="B285" s="8" t="s">
        <v>220</v>
      </c>
      <c r="C285" s="9">
        <v>134839</v>
      </c>
      <c r="D285" s="9">
        <v>0</v>
      </c>
      <c r="E285" s="9">
        <v>134839</v>
      </c>
      <c r="F285" s="9">
        <v>73008.97</v>
      </c>
      <c r="G285" s="9">
        <v>60136.62</v>
      </c>
      <c r="H285" s="9">
        <f t="shared" si="10"/>
        <v>61830.03</v>
      </c>
      <c r="I285" s="10">
        <f t="shared" si="11"/>
        <v>0.5414529179243394</v>
      </c>
    </row>
    <row r="286" spans="1:9" ht="15">
      <c r="A286" s="41">
        <v>3900</v>
      </c>
      <c r="B286" s="5" t="s">
        <v>221</v>
      </c>
      <c r="C286" s="9">
        <f>12421420.94-33254-615000</f>
        <v>11773166.94</v>
      </c>
      <c r="D286" s="6">
        <v>0</v>
      </c>
      <c r="E286" s="9">
        <f>+C286</f>
        <v>11773166.94</v>
      </c>
      <c r="F286" s="9">
        <v>202292.9</v>
      </c>
      <c r="G286" s="9">
        <v>93556.58</v>
      </c>
      <c r="H286" s="9">
        <f t="shared" si="10"/>
        <v>11570874.04</v>
      </c>
      <c r="I286" s="10">
        <f t="shared" si="11"/>
        <v>0.017182538991500955</v>
      </c>
    </row>
    <row r="287" spans="1:9" ht="15">
      <c r="A287" s="45">
        <v>391</v>
      </c>
      <c r="B287" s="5" t="s">
        <v>222</v>
      </c>
      <c r="C287" s="9">
        <v>38500</v>
      </c>
      <c r="D287" s="6"/>
      <c r="E287" s="9">
        <v>38500</v>
      </c>
      <c r="F287" s="9">
        <v>0</v>
      </c>
      <c r="G287" s="9">
        <v>0</v>
      </c>
      <c r="H287" s="9">
        <f t="shared" si="10"/>
        <v>38500</v>
      </c>
      <c r="I287" s="10">
        <f t="shared" si="11"/>
        <v>0</v>
      </c>
    </row>
    <row r="288" spans="1:9" ht="15">
      <c r="A288" s="46">
        <v>39101</v>
      </c>
      <c r="B288" s="8" t="s">
        <v>223</v>
      </c>
      <c r="C288" s="9">
        <v>38500</v>
      </c>
      <c r="D288" s="9"/>
      <c r="E288" s="9">
        <v>38500</v>
      </c>
      <c r="F288" s="9">
        <v>0</v>
      </c>
      <c r="G288" s="9">
        <v>0</v>
      </c>
      <c r="H288" s="9">
        <f t="shared" si="10"/>
        <v>38500</v>
      </c>
      <c r="I288" s="10">
        <f t="shared" si="11"/>
        <v>0</v>
      </c>
    </row>
    <row r="289" spans="1:9" ht="15">
      <c r="A289" s="42">
        <v>392</v>
      </c>
      <c r="B289" s="5" t="s">
        <v>224</v>
      </c>
      <c r="C289" s="9">
        <f>+C290</f>
        <v>9723791</v>
      </c>
      <c r="D289" s="6">
        <v>0</v>
      </c>
      <c r="E289" s="9">
        <f>+C289</f>
        <v>9723791</v>
      </c>
      <c r="F289" s="9">
        <v>606</v>
      </c>
      <c r="G289" s="9">
        <v>606</v>
      </c>
      <c r="H289" s="9">
        <f t="shared" si="10"/>
        <v>9723185</v>
      </c>
      <c r="I289" s="10">
        <f t="shared" si="11"/>
        <v>6.232137239477896E-05</v>
      </c>
    </row>
    <row r="290" spans="1:9" ht="15">
      <c r="A290" s="43">
        <v>39201</v>
      </c>
      <c r="B290" s="8" t="s">
        <v>224</v>
      </c>
      <c r="C290" s="9">
        <f>10372045-33254-615000</f>
        <v>9723791</v>
      </c>
      <c r="D290" s="9">
        <v>0</v>
      </c>
      <c r="E290" s="9">
        <f>+C290</f>
        <v>9723791</v>
      </c>
      <c r="F290" s="9">
        <v>606</v>
      </c>
      <c r="G290" s="9">
        <v>606</v>
      </c>
      <c r="H290" s="9">
        <f t="shared" si="10"/>
        <v>9723185</v>
      </c>
      <c r="I290" s="10">
        <f t="shared" si="11"/>
        <v>6.232137239477896E-05</v>
      </c>
    </row>
    <row r="291" spans="1:9" ht="22.5">
      <c r="A291" s="42">
        <v>395</v>
      </c>
      <c r="B291" s="5" t="s">
        <v>225</v>
      </c>
      <c r="C291" s="9">
        <v>1252891.94</v>
      </c>
      <c r="D291" s="6">
        <v>0</v>
      </c>
      <c r="E291" s="9">
        <v>1252891.94</v>
      </c>
      <c r="F291" s="9">
        <v>179178.9</v>
      </c>
      <c r="G291" s="9">
        <v>73690.69</v>
      </c>
      <c r="H291" s="9">
        <f t="shared" si="10"/>
        <v>1073713.04</v>
      </c>
      <c r="I291" s="10">
        <f t="shared" si="11"/>
        <v>0.14301225371439455</v>
      </c>
    </row>
    <row r="292" spans="1:9" ht="15">
      <c r="A292" s="43">
        <v>39501</v>
      </c>
      <c r="B292" s="8" t="s">
        <v>225</v>
      </c>
      <c r="C292" s="9">
        <v>1252891.94</v>
      </c>
      <c r="D292" s="9">
        <v>0</v>
      </c>
      <c r="E292" s="9">
        <v>1252891.94</v>
      </c>
      <c r="F292" s="9">
        <v>179178.9</v>
      </c>
      <c r="G292" s="9">
        <v>73690.69</v>
      </c>
      <c r="H292" s="9">
        <f t="shared" si="10"/>
        <v>1073713.04</v>
      </c>
      <c r="I292" s="10">
        <f t="shared" si="11"/>
        <v>0.14301225371439455</v>
      </c>
    </row>
    <row r="293" spans="1:9" ht="15">
      <c r="A293" s="42">
        <v>396</v>
      </c>
      <c r="B293" s="5" t="s">
        <v>226</v>
      </c>
      <c r="C293" s="9">
        <v>757984</v>
      </c>
      <c r="D293" s="6"/>
      <c r="E293" s="9">
        <v>757984</v>
      </c>
      <c r="F293" s="9">
        <v>22508</v>
      </c>
      <c r="G293" s="9">
        <v>19259.89</v>
      </c>
      <c r="H293" s="9">
        <f t="shared" si="10"/>
        <v>735476</v>
      </c>
      <c r="I293" s="10">
        <f t="shared" si="11"/>
        <v>0.029694558196479082</v>
      </c>
    </row>
    <row r="294" spans="1:9" ht="15">
      <c r="A294" s="43">
        <v>39601</v>
      </c>
      <c r="B294" s="8" t="s">
        <v>227</v>
      </c>
      <c r="C294" s="9">
        <v>686772</v>
      </c>
      <c r="D294" s="9"/>
      <c r="E294" s="9">
        <v>686772</v>
      </c>
      <c r="F294" s="9">
        <v>7238</v>
      </c>
      <c r="G294" s="9">
        <v>3989.89</v>
      </c>
      <c r="H294" s="9">
        <f t="shared" si="10"/>
        <v>679534</v>
      </c>
      <c r="I294" s="10">
        <f t="shared" si="11"/>
        <v>0.01053916001234762</v>
      </c>
    </row>
    <row r="295" spans="1:9" ht="15">
      <c r="A295" s="43">
        <v>39901</v>
      </c>
      <c r="B295" s="8" t="s">
        <v>228</v>
      </c>
      <c r="C295" s="9">
        <v>71212</v>
      </c>
      <c r="D295" s="9"/>
      <c r="E295" s="9">
        <v>71212</v>
      </c>
      <c r="F295" s="9">
        <v>15270</v>
      </c>
      <c r="G295" s="9">
        <v>15270</v>
      </c>
      <c r="H295" s="9">
        <f t="shared" si="10"/>
        <v>55942</v>
      </c>
      <c r="I295" s="10">
        <f t="shared" si="11"/>
        <v>0.2144301522215357</v>
      </c>
    </row>
    <row r="296" spans="1:9" ht="15">
      <c r="A296" s="43"/>
      <c r="B296" s="8"/>
      <c r="C296" s="9"/>
      <c r="D296" s="9"/>
      <c r="E296" s="9"/>
      <c r="F296" s="9"/>
      <c r="G296" s="9"/>
      <c r="H296" s="9"/>
      <c r="I296" s="10"/>
    </row>
    <row r="297" spans="1:9" ht="22.5">
      <c r="A297" s="47">
        <v>4000</v>
      </c>
      <c r="B297" s="5" t="s">
        <v>229</v>
      </c>
      <c r="C297" s="9">
        <f aca="true" t="shared" si="12" ref="C297:H297">+C298+C301+C308</f>
        <v>1721351</v>
      </c>
      <c r="D297" s="9">
        <f>+D301+D308</f>
        <v>0</v>
      </c>
      <c r="E297" s="9">
        <f t="shared" si="12"/>
        <v>1721351</v>
      </c>
      <c r="F297" s="9">
        <f t="shared" si="12"/>
        <v>45834.2</v>
      </c>
      <c r="G297" s="9">
        <f t="shared" si="12"/>
        <v>45834.2</v>
      </c>
      <c r="H297" s="9">
        <f t="shared" si="12"/>
        <v>1675516.8</v>
      </c>
      <c r="I297" s="10">
        <f t="shared" si="11"/>
        <v>0.026626876215251855</v>
      </c>
    </row>
    <row r="298" spans="1:9" ht="15">
      <c r="A298" s="41">
        <v>4200</v>
      </c>
      <c r="B298" s="5" t="s">
        <v>230</v>
      </c>
      <c r="C298" s="9">
        <f aca="true" t="shared" si="13" ref="C298:E299">+C299</f>
        <v>1665000</v>
      </c>
      <c r="D298" s="9">
        <f t="shared" si="13"/>
        <v>0</v>
      </c>
      <c r="E298" s="9">
        <f t="shared" si="13"/>
        <v>1665000</v>
      </c>
      <c r="F298" s="9">
        <f>+F299</f>
        <v>33254</v>
      </c>
      <c r="G298" s="9">
        <f>+G299</f>
        <v>33254</v>
      </c>
      <c r="H298" s="9">
        <f t="shared" si="10"/>
        <v>1631746</v>
      </c>
      <c r="I298" s="10">
        <f t="shared" si="11"/>
        <v>0.01997237237237237</v>
      </c>
    </row>
    <row r="299" spans="1:9" ht="22.5">
      <c r="A299" s="42">
        <v>424</v>
      </c>
      <c r="B299" s="5" t="s">
        <v>231</v>
      </c>
      <c r="C299" s="9">
        <f t="shared" si="13"/>
        <v>1665000</v>
      </c>
      <c r="D299" s="9">
        <f>+D300</f>
        <v>0</v>
      </c>
      <c r="E299" s="9">
        <f t="shared" si="13"/>
        <v>1665000</v>
      </c>
      <c r="F299" s="9">
        <f>+F300</f>
        <v>33254</v>
      </c>
      <c r="G299" s="9">
        <f>+G300</f>
        <v>33254</v>
      </c>
      <c r="H299" s="9">
        <f t="shared" si="10"/>
        <v>1631746</v>
      </c>
      <c r="I299" s="10">
        <f t="shared" si="11"/>
        <v>0.01997237237237237</v>
      </c>
    </row>
    <row r="300" spans="1:9" ht="22.5">
      <c r="A300" s="48">
        <v>42401</v>
      </c>
      <c r="B300" s="8" t="s">
        <v>231</v>
      </c>
      <c r="C300" s="9">
        <v>1665000</v>
      </c>
      <c r="D300" s="9"/>
      <c r="E300" s="9">
        <f>+C300</f>
        <v>1665000</v>
      </c>
      <c r="F300" s="9">
        <v>33254</v>
      </c>
      <c r="G300" s="9">
        <v>33254</v>
      </c>
      <c r="H300" s="9">
        <f t="shared" si="10"/>
        <v>1631746</v>
      </c>
      <c r="I300" s="10">
        <f t="shared" si="11"/>
        <v>0.01997237237237237</v>
      </c>
    </row>
    <row r="301" spans="1:9" ht="15">
      <c r="A301" s="41">
        <v>4400</v>
      </c>
      <c r="B301" s="5" t="s">
        <v>232</v>
      </c>
      <c r="C301" s="9">
        <f>+C302+C304+33254</f>
        <v>56351</v>
      </c>
      <c r="D301" s="6">
        <f>+D302+D304</f>
        <v>0</v>
      </c>
      <c r="E301" s="9">
        <f>+C301+D301</f>
        <v>56351</v>
      </c>
      <c r="F301" s="9">
        <v>12580.2</v>
      </c>
      <c r="G301" s="9">
        <v>12580.2</v>
      </c>
      <c r="H301" s="9">
        <f t="shared" si="10"/>
        <v>43770.8</v>
      </c>
      <c r="I301" s="10">
        <f t="shared" si="11"/>
        <v>0.223247147344324</v>
      </c>
    </row>
    <row r="302" spans="1:9" ht="22.5">
      <c r="A302" s="42">
        <v>441</v>
      </c>
      <c r="B302" s="5" t="s">
        <v>233</v>
      </c>
      <c r="C302" s="9"/>
      <c r="D302" s="6">
        <f>+D303</f>
        <v>0</v>
      </c>
      <c r="E302" s="9"/>
      <c r="F302" s="9"/>
      <c r="G302" s="9"/>
      <c r="H302" s="9">
        <f t="shared" si="10"/>
        <v>0</v>
      </c>
      <c r="I302" s="10"/>
    </row>
    <row r="303" spans="1:9" ht="22.5">
      <c r="A303" s="48">
        <v>44102</v>
      </c>
      <c r="B303" s="8" t="s">
        <v>234</v>
      </c>
      <c r="C303" s="9"/>
      <c r="D303" s="9"/>
      <c r="E303" s="9"/>
      <c r="F303" s="9"/>
      <c r="G303" s="9"/>
      <c r="H303" s="9">
        <f t="shared" si="10"/>
        <v>0</v>
      </c>
      <c r="I303" s="10"/>
    </row>
    <row r="304" spans="1:9" ht="22.5">
      <c r="A304" s="42">
        <v>442</v>
      </c>
      <c r="B304" s="5" t="s">
        <v>235</v>
      </c>
      <c r="C304" s="9">
        <f>+C305+C306+C307</f>
        <v>23097</v>
      </c>
      <c r="D304" s="9">
        <v>0</v>
      </c>
      <c r="E304" s="9">
        <f>+E305+E306+E307</f>
        <v>23097</v>
      </c>
      <c r="F304" s="9">
        <v>12580.2</v>
      </c>
      <c r="G304" s="9">
        <v>12580.2</v>
      </c>
      <c r="H304" s="9">
        <f t="shared" si="10"/>
        <v>10516.8</v>
      </c>
      <c r="I304" s="10">
        <f t="shared" si="11"/>
        <v>0.5446681387193142</v>
      </c>
    </row>
    <row r="305" spans="1:9" ht="15">
      <c r="A305" s="43">
        <v>44201</v>
      </c>
      <c r="B305" s="8" t="s">
        <v>236</v>
      </c>
      <c r="C305" s="9">
        <v>0</v>
      </c>
      <c r="D305" s="9"/>
      <c r="E305" s="9">
        <v>0</v>
      </c>
      <c r="F305" s="9">
        <v>0</v>
      </c>
      <c r="G305" s="9">
        <v>0</v>
      </c>
      <c r="H305" s="9">
        <f t="shared" si="10"/>
        <v>0</v>
      </c>
      <c r="I305" s="10"/>
    </row>
    <row r="306" spans="1:9" ht="15">
      <c r="A306" s="43">
        <v>44203</v>
      </c>
      <c r="B306" s="8" t="s">
        <v>237</v>
      </c>
      <c r="C306" s="9">
        <v>0</v>
      </c>
      <c r="D306" s="9"/>
      <c r="E306" s="9">
        <v>0</v>
      </c>
      <c r="F306" s="9">
        <v>0</v>
      </c>
      <c r="G306" s="9">
        <v>0</v>
      </c>
      <c r="H306" s="9">
        <f t="shared" si="10"/>
        <v>0</v>
      </c>
      <c r="I306" s="10"/>
    </row>
    <row r="307" spans="1:9" ht="15">
      <c r="A307" s="43">
        <v>44204</v>
      </c>
      <c r="B307" s="8" t="s">
        <v>238</v>
      </c>
      <c r="C307" s="9">
        <v>23097</v>
      </c>
      <c r="D307" s="9">
        <v>0</v>
      </c>
      <c r="E307" s="9">
        <v>23097</v>
      </c>
      <c r="F307" s="9">
        <v>12580.2</v>
      </c>
      <c r="G307" s="9">
        <v>12580.2</v>
      </c>
      <c r="H307" s="9">
        <f t="shared" si="10"/>
        <v>10516.8</v>
      </c>
      <c r="I307" s="10">
        <f t="shared" si="11"/>
        <v>0.5446681387193142</v>
      </c>
    </row>
    <row r="308" spans="1:9" ht="15">
      <c r="A308" s="41">
        <v>4800</v>
      </c>
      <c r="B308" s="13" t="s">
        <v>239</v>
      </c>
      <c r="C308" s="9">
        <v>0</v>
      </c>
      <c r="D308" s="14"/>
      <c r="E308" s="9">
        <v>0</v>
      </c>
      <c r="F308" s="9">
        <v>0</v>
      </c>
      <c r="G308" s="9">
        <v>0</v>
      </c>
      <c r="H308" s="9">
        <f t="shared" si="10"/>
        <v>0</v>
      </c>
      <c r="I308" s="10"/>
    </row>
    <row r="309" spans="1:9" ht="22.5">
      <c r="A309" s="42">
        <v>481</v>
      </c>
      <c r="B309" s="5" t="s">
        <v>240</v>
      </c>
      <c r="C309" s="9">
        <v>0</v>
      </c>
      <c r="D309" s="6"/>
      <c r="E309" s="9">
        <v>0</v>
      </c>
      <c r="F309" s="9">
        <v>0</v>
      </c>
      <c r="G309" s="9">
        <v>0</v>
      </c>
      <c r="H309" s="9">
        <f t="shared" si="10"/>
        <v>0</v>
      </c>
      <c r="I309" s="10"/>
    </row>
    <row r="310" spans="1:9" ht="15">
      <c r="A310" s="43">
        <v>48101</v>
      </c>
      <c r="B310" s="8" t="s">
        <v>240</v>
      </c>
      <c r="C310" s="9">
        <v>0</v>
      </c>
      <c r="D310" s="9"/>
      <c r="E310" s="9">
        <v>0</v>
      </c>
      <c r="F310" s="9">
        <v>0</v>
      </c>
      <c r="G310" s="9">
        <v>0</v>
      </c>
      <c r="H310" s="9">
        <f t="shared" si="10"/>
        <v>0</v>
      </c>
      <c r="I310" s="10"/>
    </row>
    <row r="311" spans="1:9" ht="15">
      <c r="A311" s="43"/>
      <c r="B311" s="8"/>
      <c r="C311" s="9"/>
      <c r="D311" s="9"/>
      <c r="E311" s="9"/>
      <c r="F311" s="9"/>
      <c r="G311" s="9"/>
      <c r="H311" s="9"/>
      <c r="I311" s="10"/>
    </row>
    <row r="312" spans="1:9" ht="15">
      <c r="A312" s="43"/>
      <c r="B312" s="8"/>
      <c r="C312" s="9"/>
      <c r="D312" s="9"/>
      <c r="E312" s="9"/>
      <c r="F312" s="9"/>
      <c r="G312" s="9"/>
      <c r="H312" s="9"/>
      <c r="I312" s="10"/>
    </row>
    <row r="313" spans="1:9" ht="15">
      <c r="A313" s="47">
        <v>5000</v>
      </c>
      <c r="B313" s="13" t="s">
        <v>241</v>
      </c>
      <c r="C313" s="6">
        <v>2796604.19</v>
      </c>
      <c r="D313" s="14"/>
      <c r="E313" s="6">
        <v>2796604.19</v>
      </c>
      <c r="F313" s="9">
        <v>272555.16</v>
      </c>
      <c r="G313" s="9">
        <v>72017.38</v>
      </c>
      <c r="H313" s="9">
        <f t="shared" si="10"/>
        <v>2524049.03</v>
      </c>
      <c r="I313" s="10">
        <f t="shared" si="11"/>
        <v>0.09745932619803448</v>
      </c>
    </row>
    <row r="314" spans="1:9" ht="15">
      <c r="A314" s="41">
        <v>5100</v>
      </c>
      <c r="B314" s="5" t="s">
        <v>242</v>
      </c>
      <c r="C314" s="6">
        <v>1329873.19</v>
      </c>
      <c r="D314" s="6">
        <v>0</v>
      </c>
      <c r="E314" s="6">
        <v>1329873.19</v>
      </c>
      <c r="F314" s="9">
        <v>24048.08</v>
      </c>
      <c r="G314" s="9">
        <v>12257.08</v>
      </c>
      <c r="H314" s="9">
        <f t="shared" si="10"/>
        <v>1305825.1099999999</v>
      </c>
      <c r="I314" s="10">
        <f t="shared" si="11"/>
        <v>0.018082987295954138</v>
      </c>
    </row>
    <row r="315" spans="1:9" ht="15">
      <c r="A315" s="42">
        <v>511</v>
      </c>
      <c r="B315" s="5" t="s">
        <v>243</v>
      </c>
      <c r="C315" s="6">
        <v>821826.98</v>
      </c>
      <c r="D315" s="6">
        <v>0</v>
      </c>
      <c r="E315" s="6">
        <v>821826.98</v>
      </c>
      <c r="F315" s="9">
        <v>24048.08</v>
      </c>
      <c r="G315" s="9">
        <v>12257.08</v>
      </c>
      <c r="H315" s="9">
        <f t="shared" si="10"/>
        <v>797778.9</v>
      </c>
      <c r="I315" s="10">
        <f t="shared" si="11"/>
        <v>0.029261730978946448</v>
      </c>
    </row>
    <row r="316" spans="1:9" ht="15">
      <c r="A316" s="43">
        <v>51101</v>
      </c>
      <c r="B316" s="8" t="s">
        <v>244</v>
      </c>
      <c r="C316" s="9">
        <v>821826.98</v>
      </c>
      <c r="D316" s="9"/>
      <c r="E316" s="9">
        <v>821826.98</v>
      </c>
      <c r="F316" s="9">
        <v>24048.08</v>
      </c>
      <c r="G316" s="9">
        <v>12257.08</v>
      </c>
      <c r="H316" s="9">
        <f t="shared" si="10"/>
        <v>797778.9</v>
      </c>
      <c r="I316" s="10">
        <f t="shared" si="11"/>
        <v>0.029261730978946448</v>
      </c>
    </row>
    <row r="317" spans="1:9" ht="15">
      <c r="A317" s="42">
        <v>513</v>
      </c>
      <c r="B317" s="5" t="s">
        <v>245</v>
      </c>
      <c r="C317" s="9">
        <v>0</v>
      </c>
      <c r="D317" s="6">
        <v>0</v>
      </c>
      <c r="E317" s="9">
        <v>0</v>
      </c>
      <c r="F317" s="9">
        <v>0</v>
      </c>
      <c r="G317" s="9">
        <v>0</v>
      </c>
      <c r="H317" s="9">
        <f t="shared" si="10"/>
        <v>0</v>
      </c>
      <c r="I317" s="10"/>
    </row>
    <row r="318" spans="1:9" ht="15">
      <c r="A318" s="43">
        <v>51301</v>
      </c>
      <c r="B318" s="8" t="s">
        <v>245</v>
      </c>
      <c r="C318" s="9">
        <v>0</v>
      </c>
      <c r="D318" s="9"/>
      <c r="E318" s="9">
        <v>0</v>
      </c>
      <c r="F318" s="9">
        <v>0</v>
      </c>
      <c r="G318" s="9">
        <v>0</v>
      </c>
      <c r="H318" s="9">
        <f t="shared" si="10"/>
        <v>0</v>
      </c>
      <c r="I318" s="10"/>
    </row>
    <row r="319" spans="1:9" ht="22.5">
      <c r="A319" s="42">
        <v>515</v>
      </c>
      <c r="B319" s="5" t="s">
        <v>246</v>
      </c>
      <c r="C319" s="6">
        <v>505546.21</v>
      </c>
      <c r="D319" s="6">
        <v>0</v>
      </c>
      <c r="E319" s="6">
        <v>505546.21</v>
      </c>
      <c r="F319" s="9">
        <v>0</v>
      </c>
      <c r="G319" s="9">
        <v>0</v>
      </c>
      <c r="H319" s="9">
        <f t="shared" si="10"/>
        <v>505546.21</v>
      </c>
      <c r="I319" s="10">
        <f t="shared" si="11"/>
        <v>0</v>
      </c>
    </row>
    <row r="320" spans="1:9" ht="15">
      <c r="A320" s="43">
        <v>51501</v>
      </c>
      <c r="B320" s="8" t="s">
        <v>247</v>
      </c>
      <c r="C320" s="9">
        <v>505546.21</v>
      </c>
      <c r="D320" s="9"/>
      <c r="E320" s="9">
        <v>505546.21</v>
      </c>
      <c r="F320" s="9">
        <v>0</v>
      </c>
      <c r="G320" s="9">
        <v>0</v>
      </c>
      <c r="H320" s="9">
        <f t="shared" si="10"/>
        <v>505546.21</v>
      </c>
      <c r="I320" s="10">
        <f t="shared" si="11"/>
        <v>0</v>
      </c>
    </row>
    <row r="321" spans="1:9" ht="22.5">
      <c r="A321" s="42">
        <v>519</v>
      </c>
      <c r="B321" s="5" t="s">
        <v>248</v>
      </c>
      <c r="C321" s="6">
        <v>2500</v>
      </c>
      <c r="D321" s="6">
        <v>0</v>
      </c>
      <c r="E321" s="6">
        <v>2500</v>
      </c>
      <c r="F321" s="9">
        <v>0</v>
      </c>
      <c r="G321" s="9">
        <v>0</v>
      </c>
      <c r="H321" s="9">
        <f t="shared" si="10"/>
        <v>2500</v>
      </c>
      <c r="I321" s="10">
        <f t="shared" si="11"/>
        <v>0</v>
      </c>
    </row>
    <row r="322" spans="1:9" ht="15">
      <c r="A322" s="43">
        <v>51901</v>
      </c>
      <c r="B322" s="8" t="s">
        <v>249</v>
      </c>
      <c r="C322" s="9">
        <v>2500</v>
      </c>
      <c r="D322" s="9"/>
      <c r="E322" s="9">
        <v>2500</v>
      </c>
      <c r="F322" s="9">
        <v>0</v>
      </c>
      <c r="G322" s="9">
        <v>0</v>
      </c>
      <c r="H322" s="9">
        <f t="shared" si="10"/>
        <v>2500</v>
      </c>
      <c r="I322" s="10">
        <f t="shared" si="11"/>
        <v>0</v>
      </c>
    </row>
    <row r="323" spans="1:9" ht="22.5">
      <c r="A323" s="43">
        <v>51902</v>
      </c>
      <c r="B323" s="8" t="s">
        <v>250</v>
      </c>
      <c r="C323" s="9">
        <v>0</v>
      </c>
      <c r="D323" s="9"/>
      <c r="E323" s="9">
        <v>0</v>
      </c>
      <c r="F323" s="9">
        <v>0</v>
      </c>
      <c r="G323" s="9">
        <v>0</v>
      </c>
      <c r="H323" s="9">
        <f t="shared" si="10"/>
        <v>0</v>
      </c>
      <c r="I323" s="10"/>
    </row>
    <row r="324" spans="1:9" ht="22.5">
      <c r="A324" s="41">
        <v>5200</v>
      </c>
      <c r="B324" s="5" t="s">
        <v>251</v>
      </c>
      <c r="C324" s="6">
        <v>16500</v>
      </c>
      <c r="D324" s="6">
        <v>0</v>
      </c>
      <c r="E324" s="6">
        <v>16500</v>
      </c>
      <c r="F324" s="9">
        <v>0</v>
      </c>
      <c r="G324" s="9">
        <v>0</v>
      </c>
      <c r="H324" s="9">
        <f t="shared" si="10"/>
        <v>16500</v>
      </c>
      <c r="I324" s="10">
        <f t="shared" si="11"/>
        <v>0</v>
      </c>
    </row>
    <row r="325" spans="1:9" ht="15">
      <c r="A325" s="42">
        <v>521</v>
      </c>
      <c r="B325" s="5" t="s">
        <v>252</v>
      </c>
      <c r="C325" s="9">
        <v>0</v>
      </c>
      <c r="D325" s="6">
        <v>0</v>
      </c>
      <c r="E325" s="9">
        <v>0</v>
      </c>
      <c r="F325" s="9">
        <v>0</v>
      </c>
      <c r="G325" s="9">
        <v>0</v>
      </c>
      <c r="H325" s="9">
        <f t="shared" si="10"/>
        <v>0</v>
      </c>
      <c r="I325" s="10"/>
    </row>
    <row r="326" spans="1:9" ht="15">
      <c r="A326" s="43">
        <v>52101</v>
      </c>
      <c r="B326" s="8" t="s">
        <v>252</v>
      </c>
      <c r="C326" s="9">
        <v>0</v>
      </c>
      <c r="D326" s="9"/>
      <c r="E326" s="9">
        <v>0</v>
      </c>
      <c r="F326" s="9">
        <v>0</v>
      </c>
      <c r="G326" s="9">
        <v>0</v>
      </c>
      <c r="H326" s="9">
        <f t="shared" si="10"/>
        <v>0</v>
      </c>
      <c r="I326" s="10"/>
    </row>
    <row r="327" spans="1:9" ht="15">
      <c r="A327" s="42">
        <v>523</v>
      </c>
      <c r="B327" s="5" t="s">
        <v>253</v>
      </c>
      <c r="C327" s="6">
        <v>16500</v>
      </c>
      <c r="D327" s="6">
        <v>0</v>
      </c>
      <c r="E327" s="6">
        <v>16500</v>
      </c>
      <c r="F327" s="9">
        <v>0</v>
      </c>
      <c r="G327" s="9">
        <v>0</v>
      </c>
      <c r="H327" s="9">
        <f t="shared" si="10"/>
        <v>16500</v>
      </c>
      <c r="I327" s="10">
        <f t="shared" si="11"/>
        <v>0</v>
      </c>
    </row>
    <row r="328" spans="1:9" ht="15">
      <c r="A328" s="43">
        <v>52301</v>
      </c>
      <c r="B328" s="8" t="s">
        <v>253</v>
      </c>
      <c r="C328" s="9">
        <v>16500</v>
      </c>
      <c r="D328" s="9"/>
      <c r="E328" s="9">
        <v>16500</v>
      </c>
      <c r="F328" s="9">
        <v>0</v>
      </c>
      <c r="G328" s="9">
        <v>0</v>
      </c>
      <c r="H328" s="9">
        <f t="shared" si="10"/>
        <v>16500</v>
      </c>
      <c r="I328" s="10">
        <f t="shared" si="11"/>
        <v>0</v>
      </c>
    </row>
    <row r="329" spans="1:9" ht="15">
      <c r="A329" s="41">
        <v>5400</v>
      </c>
      <c r="B329" s="5" t="s">
        <v>254</v>
      </c>
      <c r="C329" s="6">
        <v>0</v>
      </c>
      <c r="D329" s="6">
        <v>0</v>
      </c>
      <c r="E329" s="6">
        <v>0</v>
      </c>
      <c r="F329" s="9">
        <v>0</v>
      </c>
      <c r="G329" s="9">
        <v>0</v>
      </c>
      <c r="H329" s="9">
        <f t="shared" si="10"/>
        <v>0</v>
      </c>
      <c r="I329" s="10"/>
    </row>
    <row r="330" spans="1:9" ht="15">
      <c r="A330" s="42">
        <v>541</v>
      </c>
      <c r="B330" s="5" t="s">
        <v>254</v>
      </c>
      <c r="C330" s="6">
        <v>0</v>
      </c>
      <c r="D330" s="6">
        <v>0</v>
      </c>
      <c r="E330" s="6">
        <v>0</v>
      </c>
      <c r="F330" s="9">
        <v>0</v>
      </c>
      <c r="G330" s="9">
        <v>0</v>
      </c>
      <c r="H330" s="9">
        <f t="shared" si="10"/>
        <v>0</v>
      </c>
      <c r="I330" s="10"/>
    </row>
    <row r="331" spans="1:9" ht="15">
      <c r="A331" s="43">
        <v>54101</v>
      </c>
      <c r="B331" s="8" t="s">
        <v>255</v>
      </c>
      <c r="C331" s="9">
        <v>0</v>
      </c>
      <c r="D331" s="9"/>
      <c r="E331" s="9">
        <v>0</v>
      </c>
      <c r="F331" s="9">
        <v>0</v>
      </c>
      <c r="G331" s="9">
        <v>0</v>
      </c>
      <c r="H331" s="9">
        <f aca="true" t="shared" si="14" ref="H331:H395">+E331-F331</f>
        <v>0</v>
      </c>
      <c r="I331" s="10"/>
    </row>
    <row r="332" spans="1:9" ht="15">
      <c r="A332" s="41">
        <v>5600</v>
      </c>
      <c r="B332" s="5" t="s">
        <v>256</v>
      </c>
      <c r="C332" s="6">
        <v>1450231</v>
      </c>
      <c r="D332" s="6">
        <v>0</v>
      </c>
      <c r="E332" s="6">
        <v>1450231</v>
      </c>
      <c r="F332" s="9">
        <v>248507.08</v>
      </c>
      <c r="G332" s="9">
        <v>59760.3</v>
      </c>
      <c r="H332" s="9">
        <f t="shared" si="14"/>
        <v>1201723.92</v>
      </c>
      <c r="I332" s="10">
        <f>+F332/E332</f>
        <v>0.17135689417754826</v>
      </c>
    </row>
    <row r="333" spans="1:9" ht="15">
      <c r="A333" s="42">
        <v>561</v>
      </c>
      <c r="B333" s="5" t="s">
        <v>257</v>
      </c>
      <c r="C333" s="9">
        <v>0</v>
      </c>
      <c r="D333" s="6">
        <v>0</v>
      </c>
      <c r="E333" s="9">
        <v>0</v>
      </c>
      <c r="F333" s="9">
        <v>0</v>
      </c>
      <c r="G333" s="9">
        <v>0</v>
      </c>
      <c r="H333" s="9">
        <f t="shared" si="14"/>
        <v>0</v>
      </c>
      <c r="I333" s="10"/>
    </row>
    <row r="334" spans="1:9" ht="15">
      <c r="A334" s="43">
        <v>56101</v>
      </c>
      <c r="B334" s="8" t="s">
        <v>257</v>
      </c>
      <c r="C334" s="9">
        <v>0</v>
      </c>
      <c r="D334" s="9"/>
      <c r="E334" s="9">
        <v>0</v>
      </c>
      <c r="F334" s="9">
        <v>0</v>
      </c>
      <c r="G334" s="9">
        <v>0</v>
      </c>
      <c r="H334" s="9">
        <f t="shared" si="14"/>
        <v>0</v>
      </c>
      <c r="I334" s="10"/>
    </row>
    <row r="335" spans="1:9" ht="15">
      <c r="A335" s="42">
        <v>562</v>
      </c>
      <c r="B335" s="5" t="s">
        <v>258</v>
      </c>
      <c r="C335" s="6">
        <v>1450231</v>
      </c>
      <c r="D335" s="6">
        <v>0</v>
      </c>
      <c r="E335" s="6">
        <v>1450231</v>
      </c>
      <c r="F335" s="9">
        <v>248507.08</v>
      </c>
      <c r="G335" s="9">
        <v>59760.3</v>
      </c>
      <c r="H335" s="9">
        <f t="shared" si="14"/>
        <v>1201723.92</v>
      </c>
      <c r="I335" s="10">
        <f>+F335/E335</f>
        <v>0.17135689417754826</v>
      </c>
    </row>
    <row r="336" spans="1:9" ht="15">
      <c r="A336" s="43">
        <v>56201</v>
      </c>
      <c r="B336" s="8" t="s">
        <v>258</v>
      </c>
      <c r="C336" s="9">
        <v>260000</v>
      </c>
      <c r="D336" s="9"/>
      <c r="E336" s="9">
        <v>260000</v>
      </c>
      <c r="F336" s="9">
        <v>78610</v>
      </c>
      <c r="G336" s="9">
        <v>59760.3</v>
      </c>
      <c r="H336" s="9">
        <f t="shared" si="14"/>
        <v>181390</v>
      </c>
      <c r="I336" s="10">
        <f>+F336/E336</f>
        <v>0.3023461538461538</v>
      </c>
    </row>
    <row r="337" spans="1:9" ht="15">
      <c r="A337" s="43">
        <v>56301</v>
      </c>
      <c r="B337" s="8" t="s">
        <v>259</v>
      </c>
      <c r="C337" s="9">
        <v>0</v>
      </c>
      <c r="D337" s="9"/>
      <c r="E337" s="9">
        <v>0</v>
      </c>
      <c r="F337" s="9">
        <v>0</v>
      </c>
      <c r="G337" s="9">
        <v>0</v>
      </c>
      <c r="H337" s="9">
        <f t="shared" si="14"/>
        <v>0</v>
      </c>
      <c r="I337" s="10"/>
    </row>
    <row r="338" spans="1:22" s="19" customFormat="1" ht="15">
      <c r="A338" s="49">
        <v>56501</v>
      </c>
      <c r="B338" s="15" t="s">
        <v>260</v>
      </c>
      <c r="C338" s="9">
        <v>0</v>
      </c>
      <c r="D338" s="16"/>
      <c r="E338" s="9">
        <v>0</v>
      </c>
      <c r="F338" s="9">
        <v>0</v>
      </c>
      <c r="G338" s="9">
        <v>0</v>
      </c>
      <c r="H338" s="9">
        <f t="shared" si="14"/>
        <v>0</v>
      </c>
      <c r="I338" s="10"/>
      <c r="J338" s="4"/>
      <c r="K338" s="4"/>
      <c r="L338" s="4"/>
      <c r="M338" s="17"/>
      <c r="N338" s="17"/>
      <c r="O338" s="17"/>
      <c r="P338" s="17"/>
      <c r="Q338" s="17"/>
      <c r="R338" s="17"/>
      <c r="S338" s="17"/>
      <c r="T338" s="17"/>
      <c r="U338" s="10"/>
      <c r="V338" s="18"/>
    </row>
    <row r="339" spans="1:9" ht="15">
      <c r="A339" s="43">
        <v>56601</v>
      </c>
      <c r="B339" s="8" t="s">
        <v>261</v>
      </c>
      <c r="C339" s="9">
        <v>190000</v>
      </c>
      <c r="D339" s="9"/>
      <c r="E339" s="9">
        <f>+C339</f>
        <v>190000</v>
      </c>
      <c r="F339" s="9">
        <v>169897.08</v>
      </c>
      <c r="G339" s="9">
        <v>0</v>
      </c>
      <c r="H339" s="9">
        <f t="shared" si="14"/>
        <v>20102.920000000013</v>
      </c>
      <c r="I339" s="10">
        <f>+F339/E339</f>
        <v>0.8941951578947368</v>
      </c>
    </row>
    <row r="340" spans="1:9" ht="15">
      <c r="A340" s="43">
        <v>56701</v>
      </c>
      <c r="B340" s="8" t="s">
        <v>262</v>
      </c>
      <c r="C340" s="9">
        <v>0</v>
      </c>
      <c r="D340" s="9"/>
      <c r="E340" s="9">
        <v>0</v>
      </c>
      <c r="F340" s="9">
        <v>0</v>
      </c>
      <c r="G340" s="9">
        <v>0</v>
      </c>
      <c r="H340" s="9">
        <f t="shared" si="14"/>
        <v>0</v>
      </c>
      <c r="I340" s="10"/>
    </row>
    <row r="341" spans="1:9" ht="15">
      <c r="A341" s="43">
        <v>56901</v>
      </c>
      <c r="B341" s="8" t="s">
        <v>263</v>
      </c>
      <c r="C341" s="9">
        <f>1190231-19000</f>
        <v>1171231</v>
      </c>
      <c r="D341" s="9"/>
      <c r="E341" s="9">
        <f>+C341</f>
        <v>1171231</v>
      </c>
      <c r="F341" s="9">
        <v>0</v>
      </c>
      <c r="G341" s="9">
        <v>0</v>
      </c>
      <c r="H341" s="9">
        <f t="shared" si="14"/>
        <v>1171231</v>
      </c>
      <c r="I341" s="10">
        <f>+F341/E341</f>
        <v>0</v>
      </c>
    </row>
    <row r="342" spans="1:9" ht="22.5">
      <c r="A342" s="42">
        <v>564</v>
      </c>
      <c r="B342" s="5" t="s">
        <v>264</v>
      </c>
      <c r="C342" s="6">
        <v>0</v>
      </c>
      <c r="D342" s="6">
        <v>0</v>
      </c>
      <c r="E342" s="6">
        <v>0</v>
      </c>
      <c r="F342" s="9">
        <v>0</v>
      </c>
      <c r="G342" s="9">
        <v>0</v>
      </c>
      <c r="H342" s="9">
        <f t="shared" si="14"/>
        <v>0</v>
      </c>
      <c r="I342" s="10"/>
    </row>
    <row r="343" spans="1:9" ht="22.5">
      <c r="A343" s="43">
        <v>56401</v>
      </c>
      <c r="B343" s="8" t="s">
        <v>264</v>
      </c>
      <c r="C343" s="9">
        <v>0</v>
      </c>
      <c r="D343" s="9"/>
      <c r="E343" s="9">
        <v>0</v>
      </c>
      <c r="F343" s="9">
        <v>0</v>
      </c>
      <c r="G343" s="9">
        <v>0</v>
      </c>
      <c r="H343" s="9">
        <f t="shared" si="14"/>
        <v>0</v>
      </c>
      <c r="I343" s="10"/>
    </row>
    <row r="344" spans="1:9" ht="15">
      <c r="A344" s="43">
        <v>56901</v>
      </c>
      <c r="B344" s="8" t="s">
        <v>265</v>
      </c>
      <c r="C344" s="9">
        <v>0</v>
      </c>
      <c r="D344" s="9"/>
      <c r="E344" s="9">
        <v>0</v>
      </c>
      <c r="F344" s="9">
        <v>0</v>
      </c>
      <c r="G344" s="9">
        <v>0</v>
      </c>
      <c r="H344" s="9">
        <f t="shared" si="14"/>
        <v>0</v>
      </c>
      <c r="I344" s="10"/>
    </row>
    <row r="345" spans="1:9" ht="15">
      <c r="A345" s="41">
        <v>5900</v>
      </c>
      <c r="B345" s="5" t="s">
        <v>266</v>
      </c>
      <c r="C345" s="6"/>
      <c r="D345" s="6"/>
      <c r="E345" s="6"/>
      <c r="F345" s="6"/>
      <c r="G345" s="6"/>
      <c r="H345" s="6">
        <f t="shared" si="14"/>
        <v>0</v>
      </c>
      <c r="I345" s="7"/>
    </row>
    <row r="346" spans="1:9" ht="15">
      <c r="A346" s="43">
        <v>59101</v>
      </c>
      <c r="B346" s="8" t="s">
        <v>266</v>
      </c>
      <c r="C346" s="9">
        <v>0</v>
      </c>
      <c r="D346" s="9"/>
      <c r="E346" s="9">
        <v>0</v>
      </c>
      <c r="F346" s="9">
        <v>0</v>
      </c>
      <c r="G346" s="9">
        <v>0</v>
      </c>
      <c r="H346" s="9">
        <f t="shared" si="14"/>
        <v>0</v>
      </c>
      <c r="I346" s="10"/>
    </row>
    <row r="347" spans="1:9" ht="15">
      <c r="A347" s="43"/>
      <c r="B347" s="8"/>
      <c r="C347" s="9"/>
      <c r="D347" s="9"/>
      <c r="E347" s="9"/>
      <c r="F347" s="9"/>
      <c r="G347" s="9"/>
      <c r="H347" s="9"/>
      <c r="I347" s="10"/>
    </row>
    <row r="348" spans="1:9" ht="15">
      <c r="A348" s="50">
        <v>6000</v>
      </c>
      <c r="B348" s="20" t="s">
        <v>267</v>
      </c>
      <c r="C348" s="9">
        <f>+C350+C385</f>
        <v>107053459</v>
      </c>
      <c r="D348" s="21">
        <v>0</v>
      </c>
      <c r="E348" s="9">
        <f>+E350+E385</f>
        <v>107053459</v>
      </c>
      <c r="F348" s="9">
        <f>+F350+F385</f>
        <v>3803459</v>
      </c>
      <c r="G348" s="9">
        <f>+G350</f>
        <v>987700</v>
      </c>
      <c r="H348" s="9">
        <f>+E348-F348</f>
        <v>103250000</v>
      </c>
      <c r="I348" s="10">
        <f>+F348/E348</f>
        <v>0.035528595110597964</v>
      </c>
    </row>
    <row r="349" spans="1:9" ht="15">
      <c r="A349" s="51"/>
      <c r="B349" s="20" t="s">
        <v>268</v>
      </c>
      <c r="C349" s="9">
        <v>0</v>
      </c>
      <c r="D349" s="21"/>
      <c r="E349" s="9">
        <v>0</v>
      </c>
      <c r="F349" s="9">
        <v>0</v>
      </c>
      <c r="G349" s="9">
        <v>0</v>
      </c>
      <c r="H349" s="9">
        <f t="shared" si="14"/>
        <v>0</v>
      </c>
      <c r="I349" s="10"/>
    </row>
    <row r="350" spans="1:9" ht="15">
      <c r="A350" s="50">
        <v>6100</v>
      </c>
      <c r="B350" s="20" t="s">
        <v>269</v>
      </c>
      <c r="C350" s="9">
        <f>+C365+C354</f>
        <v>3803459</v>
      </c>
      <c r="D350" s="21">
        <v>0</v>
      </c>
      <c r="E350" s="9">
        <f>+C350</f>
        <v>3803459</v>
      </c>
      <c r="F350" s="9">
        <f>+F354+F365</f>
        <v>3803459</v>
      </c>
      <c r="G350" s="9">
        <f>+G354+G365</f>
        <v>987700</v>
      </c>
      <c r="H350" s="9">
        <f>+E350-F350</f>
        <v>0</v>
      </c>
      <c r="I350" s="10">
        <f>+F350/E350</f>
        <v>1</v>
      </c>
    </row>
    <row r="351" spans="1:9" ht="15">
      <c r="A351" s="52">
        <v>612</v>
      </c>
      <c r="B351" s="22" t="s">
        <v>270</v>
      </c>
      <c r="C351" s="9">
        <v>0</v>
      </c>
      <c r="D351" s="23">
        <v>0</v>
      </c>
      <c r="E351" s="9">
        <v>0</v>
      </c>
      <c r="F351" s="9">
        <v>0</v>
      </c>
      <c r="G351" s="9">
        <v>0</v>
      </c>
      <c r="H351" s="9">
        <f t="shared" si="14"/>
        <v>0</v>
      </c>
      <c r="I351" s="10"/>
    </row>
    <row r="352" spans="1:9" ht="15">
      <c r="A352" s="53">
        <v>61201</v>
      </c>
      <c r="B352" s="24" t="s">
        <v>271</v>
      </c>
      <c r="C352" s="9">
        <v>0</v>
      </c>
      <c r="D352" s="25"/>
      <c r="E352" s="9">
        <v>0</v>
      </c>
      <c r="F352" s="9">
        <v>0</v>
      </c>
      <c r="G352" s="9">
        <v>0</v>
      </c>
      <c r="H352" s="9">
        <f t="shared" si="14"/>
        <v>0</v>
      </c>
      <c r="I352" s="10"/>
    </row>
    <row r="353" spans="1:9" ht="15">
      <c r="A353" s="53">
        <v>61207</v>
      </c>
      <c r="B353" s="24" t="s">
        <v>272</v>
      </c>
      <c r="C353" s="9">
        <v>0</v>
      </c>
      <c r="D353" s="25"/>
      <c r="E353" s="9">
        <v>0</v>
      </c>
      <c r="F353" s="9">
        <v>0</v>
      </c>
      <c r="G353" s="9">
        <v>0</v>
      </c>
      <c r="H353" s="9">
        <f t="shared" si="14"/>
        <v>0</v>
      </c>
      <c r="I353" s="10"/>
    </row>
    <row r="354" spans="1:9" ht="33.75">
      <c r="A354" s="51">
        <v>613</v>
      </c>
      <c r="B354" s="20" t="s">
        <v>273</v>
      </c>
      <c r="C354" s="6">
        <f>+C359</f>
        <v>987700</v>
      </c>
      <c r="D354" s="21">
        <v>0</v>
      </c>
      <c r="E354" s="6">
        <f>+E359</f>
        <v>987700</v>
      </c>
      <c r="F354" s="9">
        <f>+F359</f>
        <v>987700</v>
      </c>
      <c r="G354" s="9">
        <f>+G359</f>
        <v>987700</v>
      </c>
      <c r="H354" s="9">
        <f t="shared" si="14"/>
        <v>0</v>
      </c>
      <c r="I354" s="10">
        <f>+F354/E354</f>
        <v>1</v>
      </c>
    </row>
    <row r="355" spans="1:9" ht="22.5">
      <c r="A355" s="54">
        <v>61301</v>
      </c>
      <c r="B355" s="26" t="s">
        <v>274</v>
      </c>
      <c r="C355" s="9">
        <v>0</v>
      </c>
      <c r="D355" s="27"/>
      <c r="E355" s="9">
        <v>0</v>
      </c>
      <c r="F355" s="9">
        <v>0</v>
      </c>
      <c r="G355" s="9">
        <v>0</v>
      </c>
      <c r="H355" s="9">
        <f t="shared" si="14"/>
        <v>0</v>
      </c>
      <c r="I355" s="10"/>
    </row>
    <row r="356" spans="1:9" ht="22.5">
      <c r="A356" s="54">
        <v>61302</v>
      </c>
      <c r="B356" s="26" t="s">
        <v>275</v>
      </c>
      <c r="C356" s="9">
        <v>0</v>
      </c>
      <c r="D356" s="27"/>
      <c r="E356" s="9">
        <v>0</v>
      </c>
      <c r="F356" s="9">
        <v>0</v>
      </c>
      <c r="G356" s="9">
        <v>0</v>
      </c>
      <c r="H356" s="9">
        <f t="shared" si="14"/>
        <v>0</v>
      </c>
      <c r="I356" s="10"/>
    </row>
    <row r="357" spans="1:9" ht="22.5">
      <c r="A357" s="54">
        <v>61303</v>
      </c>
      <c r="B357" s="26" t="s">
        <v>276</v>
      </c>
      <c r="C357" s="9">
        <v>0</v>
      </c>
      <c r="D357" s="27"/>
      <c r="E357" s="9">
        <v>0</v>
      </c>
      <c r="F357" s="9">
        <v>0</v>
      </c>
      <c r="G357" s="9">
        <v>0</v>
      </c>
      <c r="H357" s="9">
        <f t="shared" si="14"/>
        <v>0</v>
      </c>
      <c r="I357" s="10"/>
    </row>
    <row r="358" spans="1:9" ht="22.5">
      <c r="A358" s="54">
        <v>61304</v>
      </c>
      <c r="B358" s="26" t="s">
        <v>277</v>
      </c>
      <c r="C358" s="9">
        <v>0</v>
      </c>
      <c r="D358" s="27"/>
      <c r="E358" s="9">
        <v>0</v>
      </c>
      <c r="F358" s="9">
        <v>0</v>
      </c>
      <c r="G358" s="9">
        <v>0</v>
      </c>
      <c r="H358" s="9">
        <f t="shared" si="14"/>
        <v>0</v>
      </c>
      <c r="I358" s="10"/>
    </row>
    <row r="359" spans="1:9" ht="22.5">
      <c r="A359" s="54">
        <v>61305</v>
      </c>
      <c r="B359" s="26" t="s">
        <v>278</v>
      </c>
      <c r="C359" s="9">
        <v>987700</v>
      </c>
      <c r="D359" s="27"/>
      <c r="E359" s="9">
        <f>+C359+D359</f>
        <v>987700</v>
      </c>
      <c r="F359" s="9">
        <v>987700</v>
      </c>
      <c r="G359" s="9">
        <v>987700</v>
      </c>
      <c r="H359" s="9">
        <f t="shared" si="14"/>
        <v>0</v>
      </c>
      <c r="I359" s="10">
        <f>+F359/E359</f>
        <v>1</v>
      </c>
    </row>
    <row r="360" spans="1:9" ht="22.5">
      <c r="A360" s="54">
        <v>61306</v>
      </c>
      <c r="B360" s="26" t="s">
        <v>279</v>
      </c>
      <c r="C360" s="9">
        <v>0</v>
      </c>
      <c r="D360" s="27"/>
      <c r="E360" s="9">
        <v>0</v>
      </c>
      <c r="F360" s="9">
        <v>0</v>
      </c>
      <c r="G360" s="9">
        <v>0</v>
      </c>
      <c r="H360" s="9">
        <f t="shared" si="14"/>
        <v>0</v>
      </c>
      <c r="I360" s="10"/>
    </row>
    <row r="361" spans="1:9" ht="22.5">
      <c r="A361" s="54">
        <v>61308</v>
      </c>
      <c r="B361" s="26" t="s">
        <v>280</v>
      </c>
      <c r="C361" s="9">
        <v>0</v>
      </c>
      <c r="D361" s="27"/>
      <c r="E361" s="9">
        <v>0</v>
      </c>
      <c r="F361" s="9">
        <v>0</v>
      </c>
      <c r="G361" s="9">
        <v>0</v>
      </c>
      <c r="H361" s="9">
        <f t="shared" si="14"/>
        <v>0</v>
      </c>
      <c r="I361" s="10"/>
    </row>
    <row r="362" spans="1:9" ht="22.5">
      <c r="A362" s="54">
        <v>61309</v>
      </c>
      <c r="B362" s="26" t="s">
        <v>281</v>
      </c>
      <c r="C362" s="9">
        <v>0</v>
      </c>
      <c r="D362" s="27"/>
      <c r="E362" s="9">
        <v>0</v>
      </c>
      <c r="F362" s="9">
        <v>0</v>
      </c>
      <c r="G362" s="9">
        <v>0</v>
      </c>
      <c r="H362" s="9">
        <f t="shared" si="14"/>
        <v>0</v>
      </c>
      <c r="I362" s="10"/>
    </row>
    <row r="363" spans="1:9" ht="22.5">
      <c r="A363" s="54">
        <v>61310</v>
      </c>
      <c r="B363" s="26" t="s">
        <v>282</v>
      </c>
      <c r="C363" s="9"/>
      <c r="D363" s="27"/>
      <c r="E363" s="9"/>
      <c r="F363" s="9">
        <v>0</v>
      </c>
      <c r="G363" s="9">
        <v>0</v>
      </c>
      <c r="H363" s="9">
        <f t="shared" si="14"/>
        <v>0</v>
      </c>
      <c r="I363" s="10"/>
    </row>
    <row r="364" spans="1:9" ht="15">
      <c r="A364" s="54">
        <v>61315</v>
      </c>
      <c r="B364" s="26" t="s">
        <v>283</v>
      </c>
      <c r="C364" s="9"/>
      <c r="D364" s="27"/>
      <c r="E364" s="9"/>
      <c r="F364" s="9">
        <v>0</v>
      </c>
      <c r="G364" s="9"/>
      <c r="H364" s="9">
        <f t="shared" si="14"/>
        <v>0</v>
      </c>
      <c r="I364" s="10"/>
    </row>
    <row r="365" spans="1:9" ht="22.5">
      <c r="A365" s="51">
        <v>614</v>
      </c>
      <c r="B365" s="20" t="s">
        <v>284</v>
      </c>
      <c r="C365" s="6">
        <f>+C370</f>
        <v>2815759</v>
      </c>
      <c r="D365" s="21">
        <v>0</v>
      </c>
      <c r="E365" s="6">
        <f>+E370</f>
        <v>2815759</v>
      </c>
      <c r="F365" s="9">
        <v>2815759</v>
      </c>
      <c r="G365" s="9">
        <v>0</v>
      </c>
      <c r="H365" s="9">
        <f t="shared" si="14"/>
        <v>0</v>
      </c>
      <c r="I365" s="10">
        <v>0.03715944474576271</v>
      </c>
    </row>
    <row r="366" spans="1:9" ht="15">
      <c r="A366" s="54">
        <v>61401</v>
      </c>
      <c r="B366" s="26" t="s">
        <v>271</v>
      </c>
      <c r="C366" s="9">
        <v>0</v>
      </c>
      <c r="D366" s="27"/>
      <c r="E366" s="9">
        <v>0</v>
      </c>
      <c r="F366" s="9">
        <v>0</v>
      </c>
      <c r="G366" s="9">
        <v>0</v>
      </c>
      <c r="H366" s="9">
        <f t="shared" si="14"/>
        <v>0</v>
      </c>
      <c r="I366" s="10"/>
    </row>
    <row r="367" spans="1:9" ht="15">
      <c r="A367" s="54">
        <v>61405</v>
      </c>
      <c r="B367" s="26" t="s">
        <v>285</v>
      </c>
      <c r="C367" s="9">
        <v>0</v>
      </c>
      <c r="D367" s="27"/>
      <c r="E367" s="9">
        <v>0</v>
      </c>
      <c r="F367" s="9">
        <v>0</v>
      </c>
      <c r="G367" s="9">
        <v>0</v>
      </c>
      <c r="H367" s="9">
        <f t="shared" si="14"/>
        <v>0</v>
      </c>
      <c r="I367" s="10"/>
    </row>
    <row r="368" spans="1:9" ht="15">
      <c r="A368" s="54">
        <v>61406</v>
      </c>
      <c r="B368" s="26" t="s">
        <v>272</v>
      </c>
      <c r="C368" s="9">
        <v>0</v>
      </c>
      <c r="D368" s="27"/>
      <c r="E368" s="9">
        <v>0</v>
      </c>
      <c r="F368" s="9">
        <v>0</v>
      </c>
      <c r="G368" s="9">
        <v>0</v>
      </c>
      <c r="H368" s="9">
        <f t="shared" si="14"/>
        <v>0</v>
      </c>
      <c r="I368" s="10"/>
    </row>
    <row r="369" spans="1:9" ht="22.5">
      <c r="A369" s="54">
        <v>61408</v>
      </c>
      <c r="B369" s="26" t="s">
        <v>286</v>
      </c>
      <c r="C369" s="9">
        <v>0</v>
      </c>
      <c r="D369" s="27"/>
      <c r="E369" s="9">
        <v>0</v>
      </c>
      <c r="F369" s="9">
        <v>0</v>
      </c>
      <c r="G369" s="9">
        <v>0</v>
      </c>
      <c r="H369" s="9">
        <f t="shared" si="14"/>
        <v>0</v>
      </c>
      <c r="I369" s="10"/>
    </row>
    <row r="370" spans="1:9" ht="22.5">
      <c r="A370" s="54">
        <v>61409</v>
      </c>
      <c r="B370" s="26" t="s">
        <v>287</v>
      </c>
      <c r="C370" s="9">
        <v>2815759</v>
      </c>
      <c r="D370" s="27"/>
      <c r="E370" s="9">
        <f>+C370</f>
        <v>2815759</v>
      </c>
      <c r="F370" s="9">
        <v>2815759</v>
      </c>
      <c r="G370" s="9">
        <v>0</v>
      </c>
      <c r="H370" s="9">
        <f t="shared" si="14"/>
        <v>0</v>
      </c>
      <c r="I370" s="10">
        <v>0.03715944474576271</v>
      </c>
    </row>
    <row r="371" spans="1:9" ht="15">
      <c r="A371" s="54">
        <v>61410</v>
      </c>
      <c r="B371" s="26" t="s">
        <v>288</v>
      </c>
      <c r="C371" s="9">
        <v>0</v>
      </c>
      <c r="D371" s="21"/>
      <c r="E371" s="9">
        <v>0</v>
      </c>
      <c r="F371" s="9">
        <v>0</v>
      </c>
      <c r="G371" s="9">
        <v>0</v>
      </c>
      <c r="H371" s="9">
        <f t="shared" si="14"/>
        <v>0</v>
      </c>
      <c r="I371" s="10"/>
    </row>
    <row r="372" spans="1:9" ht="15">
      <c r="A372" s="54">
        <v>61412</v>
      </c>
      <c r="B372" s="26" t="s">
        <v>289</v>
      </c>
      <c r="C372" s="9">
        <v>0</v>
      </c>
      <c r="D372" s="27"/>
      <c r="E372" s="9">
        <v>0</v>
      </c>
      <c r="F372" s="9">
        <v>0</v>
      </c>
      <c r="G372" s="9">
        <v>0</v>
      </c>
      <c r="H372" s="9">
        <f t="shared" si="14"/>
        <v>0</v>
      </c>
      <c r="I372" s="10"/>
    </row>
    <row r="373" spans="1:9" ht="22.5">
      <c r="A373" s="54">
        <v>61413</v>
      </c>
      <c r="B373" s="26" t="s">
        <v>290</v>
      </c>
      <c r="C373" s="9">
        <v>0</v>
      </c>
      <c r="D373" s="27"/>
      <c r="E373" s="9">
        <v>0</v>
      </c>
      <c r="F373" s="9">
        <v>0</v>
      </c>
      <c r="G373" s="9">
        <v>0</v>
      </c>
      <c r="H373" s="9">
        <f t="shared" si="14"/>
        <v>0</v>
      </c>
      <c r="I373" s="10"/>
    </row>
    <row r="374" spans="1:9" ht="15">
      <c r="A374" s="54">
        <v>61415</v>
      </c>
      <c r="B374" s="26" t="s">
        <v>283</v>
      </c>
      <c r="C374" s="9"/>
      <c r="D374" s="27"/>
      <c r="E374" s="9"/>
      <c r="F374" s="9"/>
      <c r="G374" s="9"/>
      <c r="H374" s="9">
        <f t="shared" si="14"/>
        <v>0</v>
      </c>
      <c r="I374" s="10"/>
    </row>
    <row r="375" spans="1:9" ht="22.5">
      <c r="A375" s="51">
        <v>616</v>
      </c>
      <c r="B375" s="20" t="s">
        <v>291</v>
      </c>
      <c r="C375" s="9">
        <v>0</v>
      </c>
      <c r="D375" s="21">
        <v>0</v>
      </c>
      <c r="E375" s="9">
        <v>0</v>
      </c>
      <c r="F375" s="9">
        <v>0</v>
      </c>
      <c r="G375" s="9">
        <v>0</v>
      </c>
      <c r="H375" s="9">
        <f t="shared" si="14"/>
        <v>0</v>
      </c>
      <c r="I375" s="10"/>
    </row>
    <row r="376" spans="1:9" ht="15">
      <c r="A376" s="54">
        <v>61603</v>
      </c>
      <c r="B376" s="26" t="s">
        <v>271</v>
      </c>
      <c r="C376" s="9">
        <v>0</v>
      </c>
      <c r="D376" s="27"/>
      <c r="E376" s="9">
        <v>0</v>
      </c>
      <c r="F376" s="9">
        <v>0</v>
      </c>
      <c r="G376" s="9">
        <v>0</v>
      </c>
      <c r="H376" s="9">
        <f t="shared" si="14"/>
        <v>0</v>
      </c>
      <c r="I376" s="10"/>
    </row>
    <row r="377" spans="1:9" ht="15">
      <c r="A377" s="54">
        <v>61604</v>
      </c>
      <c r="B377" s="26" t="s">
        <v>272</v>
      </c>
      <c r="C377" s="9">
        <v>0</v>
      </c>
      <c r="D377" s="27"/>
      <c r="E377" s="9">
        <v>0</v>
      </c>
      <c r="F377" s="9">
        <v>0</v>
      </c>
      <c r="G377" s="9">
        <v>0</v>
      </c>
      <c r="H377" s="9">
        <f t="shared" si="14"/>
        <v>0</v>
      </c>
      <c r="I377" s="10"/>
    </row>
    <row r="378" spans="1:9" ht="15">
      <c r="A378" s="54">
        <v>61605</v>
      </c>
      <c r="B378" s="26" t="s">
        <v>292</v>
      </c>
      <c r="C378" s="9">
        <v>0</v>
      </c>
      <c r="D378" s="27"/>
      <c r="E378" s="9">
        <v>0</v>
      </c>
      <c r="F378" s="9">
        <v>0</v>
      </c>
      <c r="G378" s="9">
        <v>0</v>
      </c>
      <c r="H378" s="9">
        <f t="shared" si="14"/>
        <v>0</v>
      </c>
      <c r="I378" s="10"/>
    </row>
    <row r="379" spans="1:9" ht="15">
      <c r="A379" s="54">
        <v>61607</v>
      </c>
      <c r="B379" s="26" t="s">
        <v>293</v>
      </c>
      <c r="C379" s="9">
        <v>0</v>
      </c>
      <c r="D379" s="27"/>
      <c r="E379" s="9">
        <v>0</v>
      </c>
      <c r="F379" s="9">
        <v>0</v>
      </c>
      <c r="G379" s="9">
        <v>0</v>
      </c>
      <c r="H379" s="9">
        <f t="shared" si="14"/>
        <v>0</v>
      </c>
      <c r="I379" s="10"/>
    </row>
    <row r="380" spans="1:9" ht="15">
      <c r="A380" s="55">
        <v>6200</v>
      </c>
      <c r="B380" s="22" t="s">
        <v>294</v>
      </c>
      <c r="C380" s="9">
        <v>0</v>
      </c>
      <c r="D380" s="23">
        <v>0</v>
      </c>
      <c r="E380" s="9">
        <v>0</v>
      </c>
      <c r="F380" s="9">
        <v>0</v>
      </c>
      <c r="G380" s="9">
        <v>0</v>
      </c>
      <c r="H380" s="9">
        <f t="shared" si="14"/>
        <v>0</v>
      </c>
      <c r="I380" s="10"/>
    </row>
    <row r="381" spans="1:9" ht="15">
      <c r="A381" s="52">
        <v>622</v>
      </c>
      <c r="B381" s="22" t="s">
        <v>295</v>
      </c>
      <c r="C381" s="9">
        <v>0</v>
      </c>
      <c r="D381" s="23">
        <v>0</v>
      </c>
      <c r="E381" s="9">
        <v>0</v>
      </c>
      <c r="F381" s="9">
        <v>0</v>
      </c>
      <c r="G381" s="9">
        <v>0</v>
      </c>
      <c r="H381" s="9">
        <f t="shared" si="14"/>
        <v>0</v>
      </c>
      <c r="I381" s="10"/>
    </row>
    <row r="382" spans="1:9" ht="22.5">
      <c r="A382" s="53">
        <v>62217</v>
      </c>
      <c r="B382" s="24" t="s">
        <v>296</v>
      </c>
      <c r="C382" s="9">
        <v>0</v>
      </c>
      <c r="D382" s="25"/>
      <c r="E382" s="9">
        <v>0</v>
      </c>
      <c r="F382" s="9">
        <v>0</v>
      </c>
      <c r="G382" s="9">
        <v>0</v>
      </c>
      <c r="H382" s="9">
        <f t="shared" si="14"/>
        <v>0</v>
      </c>
      <c r="I382" s="10"/>
    </row>
    <row r="383" spans="1:9" ht="15">
      <c r="A383" s="53"/>
      <c r="B383" s="24"/>
      <c r="C383" s="9"/>
      <c r="D383" s="25"/>
      <c r="E383" s="9"/>
      <c r="F383" s="9"/>
      <c r="G383" s="9"/>
      <c r="H383" s="9"/>
      <c r="I383" s="10"/>
    </row>
    <row r="384" spans="1:9" ht="15">
      <c r="A384" s="52"/>
      <c r="B384" s="55" t="s">
        <v>297</v>
      </c>
      <c r="C384" s="9"/>
      <c r="D384" s="23"/>
      <c r="E384" s="9"/>
      <c r="F384" s="9"/>
      <c r="G384" s="9"/>
      <c r="H384" s="9"/>
      <c r="I384" s="10"/>
    </row>
    <row r="385" spans="1:9" ht="15">
      <c r="A385" s="55">
        <v>6100</v>
      </c>
      <c r="B385" s="22" t="s">
        <v>269</v>
      </c>
      <c r="C385" s="6">
        <f>+C389+C398</f>
        <v>103250000</v>
      </c>
      <c r="D385" s="23">
        <v>0</v>
      </c>
      <c r="E385" s="6">
        <f>+C385</f>
        <v>103250000</v>
      </c>
      <c r="F385" s="9">
        <v>0</v>
      </c>
      <c r="G385" s="9">
        <v>0</v>
      </c>
      <c r="H385" s="9">
        <f t="shared" si="14"/>
        <v>103250000</v>
      </c>
      <c r="I385" s="10"/>
    </row>
    <row r="386" spans="1:9" ht="15">
      <c r="A386" s="52">
        <v>612</v>
      </c>
      <c r="B386" s="22" t="s">
        <v>270</v>
      </c>
      <c r="C386" s="9">
        <v>0</v>
      </c>
      <c r="D386" s="23">
        <v>0</v>
      </c>
      <c r="E386" s="9">
        <v>0</v>
      </c>
      <c r="F386" s="9">
        <v>0</v>
      </c>
      <c r="G386" s="9">
        <v>0</v>
      </c>
      <c r="H386" s="9">
        <f t="shared" si="14"/>
        <v>0</v>
      </c>
      <c r="I386" s="10"/>
    </row>
    <row r="387" spans="1:9" ht="15">
      <c r="A387" s="53">
        <v>61201</v>
      </c>
      <c r="B387" s="24" t="s">
        <v>271</v>
      </c>
      <c r="C387" s="9">
        <v>0</v>
      </c>
      <c r="D387" s="25"/>
      <c r="E387" s="9">
        <v>0</v>
      </c>
      <c r="F387" s="9">
        <v>0</v>
      </c>
      <c r="G387" s="9">
        <v>0</v>
      </c>
      <c r="H387" s="9">
        <f t="shared" si="14"/>
        <v>0</v>
      </c>
      <c r="I387" s="10"/>
    </row>
    <row r="388" spans="1:9" ht="15">
      <c r="A388" s="53">
        <v>61207</v>
      </c>
      <c r="B388" s="24" t="s">
        <v>272</v>
      </c>
      <c r="C388" s="9">
        <v>0</v>
      </c>
      <c r="D388" s="25"/>
      <c r="E388" s="9">
        <v>0</v>
      </c>
      <c r="F388" s="9">
        <v>0</v>
      </c>
      <c r="G388" s="9">
        <v>0</v>
      </c>
      <c r="H388" s="9">
        <f t="shared" si="14"/>
        <v>0</v>
      </c>
      <c r="I388" s="10"/>
    </row>
    <row r="389" spans="1:9" ht="33.75">
      <c r="A389" s="52">
        <v>613</v>
      </c>
      <c r="B389" s="20" t="s">
        <v>273</v>
      </c>
      <c r="C389" s="6">
        <f>+C391</f>
        <v>31050000</v>
      </c>
      <c r="D389" s="23">
        <v>0</v>
      </c>
      <c r="E389" s="9">
        <f>+C389</f>
        <v>31050000</v>
      </c>
      <c r="F389" s="9">
        <v>0</v>
      </c>
      <c r="G389" s="9">
        <v>0</v>
      </c>
      <c r="H389" s="9">
        <f t="shared" si="14"/>
        <v>31050000</v>
      </c>
      <c r="I389" s="10"/>
    </row>
    <row r="390" spans="1:9" ht="22.5">
      <c r="A390" s="53">
        <v>61301</v>
      </c>
      <c r="B390" s="26" t="s">
        <v>274</v>
      </c>
      <c r="C390" s="9">
        <v>0</v>
      </c>
      <c r="D390" s="25"/>
      <c r="E390" s="9">
        <v>0</v>
      </c>
      <c r="F390" s="9">
        <v>0</v>
      </c>
      <c r="G390" s="9">
        <v>0</v>
      </c>
      <c r="H390" s="9">
        <f t="shared" si="14"/>
        <v>0</v>
      </c>
      <c r="I390" s="10"/>
    </row>
    <row r="391" spans="1:9" ht="22.5">
      <c r="A391" s="53">
        <v>61302</v>
      </c>
      <c r="B391" s="24" t="s">
        <v>275</v>
      </c>
      <c r="C391" s="9">
        <v>31050000</v>
      </c>
      <c r="D391" s="25"/>
      <c r="E391" s="9">
        <f>+C391</f>
        <v>31050000</v>
      </c>
      <c r="F391" s="9">
        <v>0</v>
      </c>
      <c r="G391" s="9">
        <v>0</v>
      </c>
      <c r="H391" s="9">
        <f t="shared" si="14"/>
        <v>31050000</v>
      </c>
      <c r="I391" s="10"/>
    </row>
    <row r="392" spans="1:9" ht="22.5">
      <c r="A392" s="53">
        <v>61303</v>
      </c>
      <c r="B392" s="24" t="s">
        <v>276</v>
      </c>
      <c r="C392" s="9">
        <v>0</v>
      </c>
      <c r="D392" s="25">
        <v>0</v>
      </c>
      <c r="E392" s="9">
        <v>0</v>
      </c>
      <c r="F392" s="9">
        <v>0</v>
      </c>
      <c r="G392" s="9">
        <v>0</v>
      </c>
      <c r="H392" s="9">
        <f t="shared" si="14"/>
        <v>0</v>
      </c>
      <c r="I392" s="10"/>
    </row>
    <row r="393" spans="1:9" ht="22.5">
      <c r="A393" s="53">
        <v>61304</v>
      </c>
      <c r="B393" s="26" t="s">
        <v>277</v>
      </c>
      <c r="C393" s="9">
        <v>0</v>
      </c>
      <c r="D393" s="25"/>
      <c r="E393" s="9">
        <v>0</v>
      </c>
      <c r="F393" s="9">
        <v>0</v>
      </c>
      <c r="G393" s="9">
        <v>0</v>
      </c>
      <c r="H393" s="9">
        <f t="shared" si="14"/>
        <v>0</v>
      </c>
      <c r="I393" s="10"/>
    </row>
    <row r="394" spans="1:9" ht="22.5">
      <c r="A394" s="53">
        <v>61305</v>
      </c>
      <c r="B394" s="24" t="s">
        <v>278</v>
      </c>
      <c r="C394" s="9">
        <v>0</v>
      </c>
      <c r="D394" s="25">
        <v>0</v>
      </c>
      <c r="E394" s="9">
        <v>0</v>
      </c>
      <c r="F394" s="9">
        <v>0</v>
      </c>
      <c r="G394" s="9">
        <v>0</v>
      </c>
      <c r="H394" s="9">
        <f t="shared" si="14"/>
        <v>0</v>
      </c>
      <c r="I394" s="10"/>
    </row>
    <row r="395" spans="1:9" ht="22.5">
      <c r="A395" s="53">
        <v>61308</v>
      </c>
      <c r="B395" s="26" t="s">
        <v>280</v>
      </c>
      <c r="C395" s="9">
        <v>0</v>
      </c>
      <c r="D395" s="25"/>
      <c r="E395" s="9">
        <v>0</v>
      </c>
      <c r="F395" s="9">
        <v>0</v>
      </c>
      <c r="G395" s="9">
        <v>0</v>
      </c>
      <c r="H395" s="9">
        <f t="shared" si="14"/>
        <v>0</v>
      </c>
      <c r="I395" s="10"/>
    </row>
    <row r="396" spans="1:9" ht="22.5">
      <c r="A396" s="53">
        <v>61309</v>
      </c>
      <c r="B396" s="26" t="s">
        <v>281</v>
      </c>
      <c r="C396" s="9">
        <v>0</v>
      </c>
      <c r="D396" s="25"/>
      <c r="E396" s="9">
        <v>0</v>
      </c>
      <c r="F396" s="9">
        <v>0</v>
      </c>
      <c r="G396" s="9">
        <v>0</v>
      </c>
      <c r="H396" s="9">
        <f aca="true" t="shared" si="15" ref="H396:H419">+E396-F396</f>
        <v>0</v>
      </c>
      <c r="I396" s="10"/>
    </row>
    <row r="397" spans="1:9" ht="15">
      <c r="A397" s="53">
        <v>61315</v>
      </c>
      <c r="B397" s="26" t="s">
        <v>283</v>
      </c>
      <c r="C397" s="9"/>
      <c r="D397" s="25"/>
      <c r="E397" s="9"/>
      <c r="F397" s="9">
        <v>0</v>
      </c>
      <c r="G397" s="9">
        <v>0</v>
      </c>
      <c r="H397" s="9">
        <f t="shared" si="15"/>
        <v>0</v>
      </c>
      <c r="I397" s="10"/>
    </row>
    <row r="398" spans="1:9" ht="22.5">
      <c r="A398" s="51">
        <v>614</v>
      </c>
      <c r="B398" s="20" t="s">
        <v>284</v>
      </c>
      <c r="C398" s="6">
        <f>+C399+C401+C402</f>
        <v>72200000</v>
      </c>
      <c r="D398" s="21">
        <v>0</v>
      </c>
      <c r="E398" s="6">
        <f>+E399+E401+E402</f>
        <v>72200000</v>
      </c>
      <c r="F398" s="9">
        <v>0</v>
      </c>
      <c r="G398" s="9">
        <v>0</v>
      </c>
      <c r="H398" s="9">
        <f t="shared" si="15"/>
        <v>72200000</v>
      </c>
      <c r="I398" s="10"/>
    </row>
    <row r="399" spans="1:9" ht="15">
      <c r="A399" s="54">
        <v>61401</v>
      </c>
      <c r="B399" s="26" t="s">
        <v>298</v>
      </c>
      <c r="C399" s="9">
        <v>20700000</v>
      </c>
      <c r="D399" s="27"/>
      <c r="E399" s="9">
        <f>+C399+D399</f>
        <v>20700000</v>
      </c>
      <c r="F399" s="9">
        <v>0</v>
      </c>
      <c r="G399" s="9">
        <v>0</v>
      </c>
      <c r="H399" s="9">
        <f t="shared" si="15"/>
        <v>20700000</v>
      </c>
      <c r="I399" s="10"/>
    </row>
    <row r="400" spans="1:9" ht="15">
      <c r="A400" s="54">
        <v>61406</v>
      </c>
      <c r="B400" s="26" t="s">
        <v>272</v>
      </c>
      <c r="C400" s="9">
        <v>0</v>
      </c>
      <c r="D400" s="27"/>
      <c r="E400" s="9">
        <f>+C400+D400</f>
        <v>0</v>
      </c>
      <c r="F400" s="9">
        <v>0</v>
      </c>
      <c r="G400" s="9">
        <v>0</v>
      </c>
      <c r="H400" s="9">
        <f t="shared" si="15"/>
        <v>0</v>
      </c>
      <c r="I400" s="10"/>
    </row>
    <row r="401" spans="1:9" ht="22.5">
      <c r="A401" s="54">
        <v>61408</v>
      </c>
      <c r="B401" s="26" t="s">
        <v>286</v>
      </c>
      <c r="C401" s="9">
        <v>42827681</v>
      </c>
      <c r="D401" s="27"/>
      <c r="E401" s="9">
        <f>+C401+D401</f>
        <v>42827681</v>
      </c>
      <c r="F401" s="9">
        <v>0</v>
      </c>
      <c r="G401" s="9">
        <v>0</v>
      </c>
      <c r="H401" s="9">
        <f t="shared" si="15"/>
        <v>42827681</v>
      </c>
      <c r="I401" s="10"/>
    </row>
    <row r="402" spans="1:9" ht="22.5">
      <c r="A402" s="54">
        <v>61409</v>
      </c>
      <c r="B402" s="26" t="s">
        <v>287</v>
      </c>
      <c r="C402" s="9">
        <v>8672319</v>
      </c>
      <c r="D402" s="27"/>
      <c r="E402" s="9">
        <f>+C402+D402</f>
        <v>8672319</v>
      </c>
      <c r="F402" s="9">
        <v>0</v>
      </c>
      <c r="G402" s="9">
        <v>0</v>
      </c>
      <c r="H402" s="9">
        <f t="shared" si="15"/>
        <v>8672319</v>
      </c>
      <c r="I402" s="10"/>
    </row>
    <row r="403" spans="1:9" ht="15">
      <c r="A403" s="54">
        <v>61412</v>
      </c>
      <c r="B403" s="26" t="s">
        <v>289</v>
      </c>
      <c r="C403" s="9">
        <v>0</v>
      </c>
      <c r="D403" s="27"/>
      <c r="E403" s="9">
        <v>0</v>
      </c>
      <c r="F403" s="9">
        <v>0</v>
      </c>
      <c r="G403" s="9">
        <v>0</v>
      </c>
      <c r="H403" s="9">
        <f t="shared" si="15"/>
        <v>0</v>
      </c>
      <c r="I403" s="10"/>
    </row>
    <row r="404" spans="1:9" ht="22.5">
      <c r="A404" s="54">
        <v>61413</v>
      </c>
      <c r="B404" s="26" t="s">
        <v>290</v>
      </c>
      <c r="C404" s="9">
        <v>0</v>
      </c>
      <c r="D404" s="27"/>
      <c r="E404" s="9">
        <v>0</v>
      </c>
      <c r="F404" s="9">
        <v>0</v>
      </c>
      <c r="G404" s="9">
        <v>0</v>
      </c>
      <c r="H404" s="9">
        <f t="shared" si="15"/>
        <v>0</v>
      </c>
      <c r="I404" s="10"/>
    </row>
    <row r="405" spans="1:9" ht="15">
      <c r="A405" s="54">
        <v>61415</v>
      </c>
      <c r="B405" s="26" t="s">
        <v>283</v>
      </c>
      <c r="C405" s="9"/>
      <c r="D405" s="27"/>
      <c r="E405" s="9"/>
      <c r="F405" s="9"/>
      <c r="G405" s="9"/>
      <c r="H405" s="9">
        <f t="shared" si="15"/>
        <v>0</v>
      </c>
      <c r="I405" s="10"/>
    </row>
    <row r="406" spans="1:9" ht="22.5">
      <c r="A406" s="51">
        <v>616</v>
      </c>
      <c r="B406" s="20" t="s">
        <v>291</v>
      </c>
      <c r="C406" s="9">
        <v>0</v>
      </c>
      <c r="D406" s="21">
        <v>0</v>
      </c>
      <c r="E406" s="9">
        <v>0</v>
      </c>
      <c r="F406" s="9">
        <v>0</v>
      </c>
      <c r="G406" s="9">
        <v>0</v>
      </c>
      <c r="H406" s="9">
        <f t="shared" si="15"/>
        <v>0</v>
      </c>
      <c r="I406" s="10"/>
    </row>
    <row r="407" spans="1:9" ht="15">
      <c r="A407" s="54">
        <v>61607</v>
      </c>
      <c r="B407" s="26" t="s">
        <v>293</v>
      </c>
      <c r="C407" s="9">
        <v>0</v>
      </c>
      <c r="D407" s="27"/>
      <c r="E407" s="9">
        <v>0</v>
      </c>
      <c r="F407" s="9">
        <v>0</v>
      </c>
      <c r="G407" s="9">
        <v>0</v>
      </c>
      <c r="H407" s="9">
        <f t="shared" si="15"/>
        <v>0</v>
      </c>
      <c r="I407" s="10"/>
    </row>
    <row r="408" spans="1:9" ht="15">
      <c r="A408" s="54"/>
      <c r="B408" s="26"/>
      <c r="C408" s="9"/>
      <c r="D408" s="27"/>
      <c r="E408" s="9"/>
      <c r="F408" s="9"/>
      <c r="G408" s="9"/>
      <c r="H408" s="9"/>
      <c r="I408" s="10"/>
    </row>
    <row r="409" spans="1:9" ht="15">
      <c r="A409" s="54"/>
      <c r="B409" s="26"/>
      <c r="C409" s="9"/>
      <c r="D409" s="27"/>
      <c r="E409" s="9"/>
      <c r="F409" s="9"/>
      <c r="G409" s="9"/>
      <c r="H409" s="9"/>
      <c r="I409" s="10"/>
    </row>
    <row r="410" spans="1:9" ht="22.5">
      <c r="A410" s="50">
        <v>7000</v>
      </c>
      <c r="B410" s="20" t="s">
        <v>299</v>
      </c>
      <c r="C410" s="9">
        <v>0</v>
      </c>
      <c r="D410" s="21"/>
      <c r="E410" s="9">
        <v>0</v>
      </c>
      <c r="F410" s="9">
        <v>0</v>
      </c>
      <c r="G410" s="9">
        <v>0</v>
      </c>
      <c r="H410" s="9">
        <f t="shared" si="15"/>
        <v>0</v>
      </c>
      <c r="I410" s="10"/>
    </row>
    <row r="411" spans="1:9" ht="22.5">
      <c r="A411" s="50">
        <v>7500</v>
      </c>
      <c r="B411" s="20" t="s">
        <v>300</v>
      </c>
      <c r="C411" s="9">
        <v>0</v>
      </c>
      <c r="D411" s="21"/>
      <c r="E411" s="9">
        <v>0</v>
      </c>
      <c r="F411" s="9">
        <v>0</v>
      </c>
      <c r="G411" s="9">
        <v>0</v>
      </c>
      <c r="H411" s="9">
        <f t="shared" si="15"/>
        <v>0</v>
      </c>
      <c r="I411" s="10"/>
    </row>
    <row r="412" spans="1:9" ht="22.5">
      <c r="A412" s="52">
        <v>756</v>
      </c>
      <c r="B412" s="22" t="s">
        <v>301</v>
      </c>
      <c r="C412" s="9">
        <v>0</v>
      </c>
      <c r="D412" s="23"/>
      <c r="E412" s="9">
        <v>0</v>
      </c>
      <c r="F412" s="9">
        <v>0</v>
      </c>
      <c r="G412" s="9">
        <v>0</v>
      </c>
      <c r="H412" s="9">
        <f t="shared" si="15"/>
        <v>0</v>
      </c>
      <c r="I412" s="10"/>
    </row>
    <row r="413" spans="1:9" ht="22.5">
      <c r="A413" s="53">
        <v>75601</v>
      </c>
      <c r="B413" s="24" t="s">
        <v>301</v>
      </c>
      <c r="C413" s="9">
        <v>0</v>
      </c>
      <c r="D413" s="25"/>
      <c r="E413" s="9">
        <v>0</v>
      </c>
      <c r="F413" s="9">
        <v>0</v>
      </c>
      <c r="G413" s="9">
        <v>0</v>
      </c>
      <c r="H413" s="9">
        <f t="shared" si="15"/>
        <v>0</v>
      </c>
      <c r="I413" s="10"/>
    </row>
    <row r="414" spans="1:9" ht="15">
      <c r="A414" s="50">
        <v>9000</v>
      </c>
      <c r="B414" s="22" t="s">
        <v>302</v>
      </c>
      <c r="C414" s="6">
        <v>43773847</v>
      </c>
      <c r="D414" s="6">
        <f>+D415+D416+D417+D418+D419</f>
        <v>15353971.19</v>
      </c>
      <c r="E414" s="6">
        <f>+E416+E417+E418+E419</f>
        <v>59127818.19</v>
      </c>
      <c r="F414" s="6">
        <f>+F416+F417+F419</f>
        <v>18971654.68</v>
      </c>
      <c r="G414" s="6">
        <f>+G416+G417+G418+G419</f>
        <v>22304380.21</v>
      </c>
      <c r="H414" s="6">
        <f>+H416+H417+H418+H419</f>
        <v>40156163.51</v>
      </c>
      <c r="I414" s="7">
        <f aca="true" t="shared" si="16" ref="I414:I422">+F414/E414</f>
        <v>0.320858358396329</v>
      </c>
    </row>
    <row r="415" spans="1:9" ht="15">
      <c r="A415" s="54">
        <v>91101</v>
      </c>
      <c r="B415" s="24" t="s">
        <v>303</v>
      </c>
      <c r="C415" s="9">
        <v>0</v>
      </c>
      <c r="D415" s="25"/>
      <c r="E415" s="9">
        <v>0</v>
      </c>
      <c r="F415" s="9">
        <v>0</v>
      </c>
      <c r="G415" s="9">
        <v>0</v>
      </c>
      <c r="H415" s="9">
        <f t="shared" si="15"/>
        <v>0</v>
      </c>
      <c r="I415" s="10"/>
    </row>
    <row r="416" spans="1:9" ht="15">
      <c r="A416" s="54">
        <v>91102</v>
      </c>
      <c r="B416" s="24" t="s">
        <v>304</v>
      </c>
      <c r="C416" s="9">
        <v>9000000</v>
      </c>
      <c r="D416" s="25"/>
      <c r="E416" s="9">
        <v>9000000</v>
      </c>
      <c r="F416" s="9">
        <f>1343319+840271.66</f>
        <v>2183590.66</v>
      </c>
      <c r="G416" s="9">
        <f>+F416</f>
        <v>2183590.66</v>
      </c>
      <c r="H416" s="9">
        <f t="shared" si="15"/>
        <v>6816409.34</v>
      </c>
      <c r="I416" s="10">
        <f t="shared" si="16"/>
        <v>0.24262118444444447</v>
      </c>
    </row>
    <row r="417" spans="1:9" ht="15">
      <c r="A417" s="54">
        <v>92101</v>
      </c>
      <c r="B417" s="24" t="s">
        <v>305</v>
      </c>
      <c r="C417" s="9">
        <v>27000000</v>
      </c>
      <c r="D417" s="23">
        <v>0</v>
      </c>
      <c r="E417" s="9">
        <v>27000000</v>
      </c>
      <c r="F417" s="9">
        <v>3337789.1399999997</v>
      </c>
      <c r="G417" s="9">
        <v>3337789</v>
      </c>
      <c r="H417" s="9">
        <f t="shared" si="15"/>
        <v>23662210.86</v>
      </c>
      <c r="I417" s="10">
        <f t="shared" si="16"/>
        <v>0.12362182</v>
      </c>
    </row>
    <row r="418" spans="1:9" ht="15">
      <c r="A418" s="54">
        <v>92102</v>
      </c>
      <c r="B418" s="24" t="s">
        <v>306</v>
      </c>
      <c r="C418" s="9">
        <v>0</v>
      </c>
      <c r="D418" s="23">
        <v>0</v>
      </c>
      <c r="E418" s="9">
        <v>0</v>
      </c>
      <c r="F418" s="9">
        <v>0</v>
      </c>
      <c r="G418" s="9">
        <v>0</v>
      </c>
      <c r="H418" s="9">
        <f t="shared" si="15"/>
        <v>0</v>
      </c>
      <c r="I418" s="10"/>
    </row>
    <row r="419" spans="1:9" ht="15">
      <c r="A419" s="53">
        <v>99101</v>
      </c>
      <c r="B419" s="24" t="s">
        <v>307</v>
      </c>
      <c r="C419" s="9">
        <v>7773847</v>
      </c>
      <c r="D419" s="25">
        <f>6897147.61+5744000+2712823.58</f>
        <v>15353971.19</v>
      </c>
      <c r="E419" s="9">
        <f>+C419+D419</f>
        <v>23127818.189999998</v>
      </c>
      <c r="F419" s="9">
        <f>9145501.84+4304773.04</f>
        <v>13450274.879999999</v>
      </c>
      <c r="G419" s="9">
        <f>12478228.55+4304772</f>
        <v>16783000.55</v>
      </c>
      <c r="H419" s="9">
        <f t="shared" si="15"/>
        <v>9677543.309999999</v>
      </c>
      <c r="I419" s="10">
        <f t="shared" si="16"/>
        <v>0.5815626346377812</v>
      </c>
    </row>
    <row r="420" spans="1:9" ht="15">
      <c r="A420" s="53"/>
      <c r="B420" s="24"/>
      <c r="C420" s="25"/>
      <c r="D420" s="25"/>
      <c r="E420" s="25"/>
      <c r="F420" s="25"/>
      <c r="G420" s="25"/>
      <c r="H420" s="9"/>
      <c r="I420" s="10"/>
    </row>
    <row r="421" spans="1:9" ht="15">
      <c r="A421" s="53"/>
      <c r="B421" s="24"/>
      <c r="C421" s="25"/>
      <c r="D421" s="25"/>
      <c r="E421" s="25"/>
      <c r="F421" s="25"/>
      <c r="G421" s="25"/>
      <c r="H421" s="9"/>
      <c r="I421" s="10"/>
    </row>
    <row r="422" spans="1:9" ht="15">
      <c r="A422" s="56"/>
      <c r="B422" s="57"/>
      <c r="C422" s="58">
        <f>+C10+C71+C166+C297+C313+C348+C414</f>
        <v>461584159.59</v>
      </c>
      <c r="D422" s="58">
        <f>+D414+D297+D166</f>
        <v>21299146.189999998</v>
      </c>
      <c r="E422" s="58">
        <f>+E414+E348+E313+E297+E166+E71+E10</f>
        <v>482883306.24999994</v>
      </c>
      <c r="F422" s="58">
        <f>+F414+F348+F313+F297+F166+F71+F10</f>
        <v>114642004.66</v>
      </c>
      <c r="G422" s="58">
        <f>+G10+G71+G166+G297+G313+G348+G414</f>
        <v>88821005.85000001</v>
      </c>
      <c r="H422" s="58">
        <f>+E422-F422</f>
        <v>368241301.5899999</v>
      </c>
      <c r="I422" s="59">
        <f t="shared" si="16"/>
        <v>0.23741140597775637</v>
      </c>
    </row>
    <row r="423" spans="3:9" ht="15">
      <c r="C423" s="29" t="s">
        <v>308</v>
      </c>
      <c r="E423" s="30"/>
      <c r="F423" s="30"/>
      <c r="G423" s="4"/>
      <c r="H423" s="12"/>
      <c r="I423" s="4"/>
    </row>
    <row r="424" spans="5:9" ht="15">
      <c r="E424" s="31"/>
      <c r="F424" s="31"/>
      <c r="G424" s="4"/>
      <c r="H424" s="4"/>
      <c r="I424" s="4"/>
    </row>
    <row r="425" spans="5:9" ht="15">
      <c r="E425" s="4"/>
      <c r="F425" s="31"/>
      <c r="G425" s="4"/>
      <c r="H425" s="4"/>
      <c r="I425" s="4"/>
    </row>
    <row r="426" spans="5:9" ht="15">
      <c r="E426" s="4"/>
      <c r="G426" s="4"/>
      <c r="H426" s="4"/>
      <c r="I426" s="4"/>
    </row>
  </sheetData>
  <sheetProtection/>
  <mergeCells count="8">
    <mergeCell ref="A7:B7"/>
    <mergeCell ref="A8:B8"/>
    <mergeCell ref="A1:I1"/>
    <mergeCell ref="A2:I2"/>
    <mergeCell ref="A3:I3"/>
    <mergeCell ref="A4:I4"/>
    <mergeCell ref="A5:I5"/>
    <mergeCell ref="A6:I6"/>
  </mergeCells>
  <printOptions/>
  <pageMargins left="0" right="0" top="0.5905511811023623" bottom="0.5905511811023623" header="0.31496062992125984" footer="0.31496062992125984"/>
  <pageSetup fitToHeight="8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edgar.escarcega</dc:creator>
  <cp:keywords/>
  <dc:description/>
  <cp:lastModifiedBy>leticia.castillo</cp:lastModifiedBy>
  <cp:lastPrinted>2015-05-27T00:25:16Z</cp:lastPrinted>
  <dcterms:created xsi:type="dcterms:W3CDTF">2015-05-11T15:50:43Z</dcterms:created>
  <dcterms:modified xsi:type="dcterms:W3CDTF">2016-01-26T23:10:22Z</dcterms:modified>
  <cp:category/>
  <cp:version/>
  <cp:contentType/>
  <cp:contentStatus/>
</cp:coreProperties>
</file>