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6\Portal de Transparencia\Artículo 14\IX. Presupuesto\Avance Presupuestal\Analítico ETCA-II-09-A\"/>
    </mc:Choice>
  </mc:AlternateContent>
  <bookViews>
    <workbookView xWindow="0" yWindow="0" windowWidth="24000" windowHeight="9735"/>
  </bookViews>
  <sheets>
    <sheet name="ETCA-II-11-D" sheetId="1" r:id="rId1"/>
  </sheets>
  <externalReferences>
    <externalReference r:id="rId2"/>
  </externalReferences>
  <definedNames>
    <definedName name="_xlnm.Print_Area" localSheetId="0">'ETCA-II-11-D'!$A$1:$I$341</definedName>
    <definedName name="_xlnm.Print_Titles" localSheetId="0">'ETCA-II-11-D'!$1:$8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1" i="1" l="1"/>
  <c r="G330" i="1" s="1"/>
  <c r="G329" i="1" s="1"/>
  <c r="F331" i="1"/>
  <c r="D331" i="1"/>
  <c r="E331" i="1" s="1"/>
  <c r="F330" i="1"/>
  <c r="D330" i="1"/>
  <c r="C330" i="1"/>
  <c r="D329" i="1"/>
  <c r="C329" i="1"/>
  <c r="G328" i="1"/>
  <c r="G327" i="1" s="1"/>
  <c r="G326" i="1" s="1"/>
  <c r="F328" i="1"/>
  <c r="D328" i="1"/>
  <c r="E328" i="1" s="1"/>
  <c r="F327" i="1"/>
  <c r="D327" i="1"/>
  <c r="D326" i="1" s="1"/>
  <c r="C327" i="1"/>
  <c r="C326" i="1"/>
  <c r="G325" i="1"/>
  <c r="F325" i="1"/>
  <c r="H325" i="1" s="1"/>
  <c r="H324" i="1" s="1"/>
  <c r="H323" i="1" s="1"/>
  <c r="E325" i="1"/>
  <c r="G324" i="1"/>
  <c r="G323" i="1" s="1"/>
  <c r="E324" i="1"/>
  <c r="E323" i="1" s="1"/>
  <c r="D324" i="1"/>
  <c r="C324" i="1"/>
  <c r="C323" i="1" s="1"/>
  <c r="C322" i="1" s="1"/>
  <c r="D323" i="1"/>
  <c r="G320" i="1"/>
  <c r="F320" i="1"/>
  <c r="I320" i="1" s="1"/>
  <c r="D320" i="1"/>
  <c r="E320" i="1" s="1"/>
  <c r="H320" i="1" s="1"/>
  <c r="G319" i="1"/>
  <c r="F319" i="1"/>
  <c r="D319" i="1"/>
  <c r="E319" i="1" s="1"/>
  <c r="H319" i="1" s="1"/>
  <c r="G318" i="1"/>
  <c r="F318" i="1"/>
  <c r="D318" i="1"/>
  <c r="E318" i="1" s="1"/>
  <c r="G317" i="1"/>
  <c r="F317" i="1"/>
  <c r="D317" i="1"/>
  <c r="E317" i="1" s="1"/>
  <c r="H317" i="1" s="1"/>
  <c r="G316" i="1"/>
  <c r="F316" i="1"/>
  <c r="D316" i="1"/>
  <c r="E316" i="1" s="1"/>
  <c r="G315" i="1"/>
  <c r="F315" i="1"/>
  <c r="D315" i="1"/>
  <c r="C315" i="1"/>
  <c r="G314" i="1"/>
  <c r="F314" i="1"/>
  <c r="I314" i="1" s="1"/>
  <c r="E314" i="1"/>
  <c r="H314" i="1" s="1"/>
  <c r="D314" i="1"/>
  <c r="G313" i="1"/>
  <c r="G312" i="1" s="1"/>
  <c r="G311" i="1" s="1"/>
  <c r="G310" i="1" s="1"/>
  <c r="F313" i="1"/>
  <c r="D313" i="1"/>
  <c r="E313" i="1" s="1"/>
  <c r="F312" i="1"/>
  <c r="F311" i="1" s="1"/>
  <c r="C312" i="1"/>
  <c r="C311" i="1" s="1"/>
  <c r="C310" i="1" s="1"/>
  <c r="G308" i="1"/>
  <c r="G307" i="1" s="1"/>
  <c r="G306" i="1" s="1"/>
  <c r="F308" i="1"/>
  <c r="F307" i="1" s="1"/>
  <c r="F306" i="1" s="1"/>
  <c r="D308" i="1"/>
  <c r="E308" i="1" s="1"/>
  <c r="D307" i="1"/>
  <c r="D306" i="1" s="1"/>
  <c r="H305" i="1"/>
  <c r="G305" i="1"/>
  <c r="F305" i="1"/>
  <c r="D305" i="1"/>
  <c r="E305" i="1" s="1"/>
  <c r="I305" i="1" s="1"/>
  <c r="G304" i="1"/>
  <c r="F304" i="1"/>
  <c r="H304" i="1" s="1"/>
  <c r="D304" i="1"/>
  <c r="G303" i="1"/>
  <c r="F303" i="1"/>
  <c r="D303" i="1"/>
  <c r="E303" i="1" s="1"/>
  <c r="H303" i="1" s="1"/>
  <c r="G302" i="1"/>
  <c r="F302" i="1"/>
  <c r="I302" i="1" s="1"/>
  <c r="D302" i="1"/>
  <c r="E302" i="1" s="1"/>
  <c r="H302" i="1" s="1"/>
  <c r="G301" i="1"/>
  <c r="F301" i="1"/>
  <c r="D301" i="1"/>
  <c r="E301" i="1" s="1"/>
  <c r="H301" i="1" s="1"/>
  <c r="G300" i="1"/>
  <c r="F300" i="1"/>
  <c r="I300" i="1" s="1"/>
  <c r="D300" i="1"/>
  <c r="E300" i="1" s="1"/>
  <c r="G299" i="1"/>
  <c r="D299" i="1"/>
  <c r="C299" i="1"/>
  <c r="F298" i="1"/>
  <c r="E298" i="1"/>
  <c r="H298" i="1" s="1"/>
  <c r="D298" i="1"/>
  <c r="F297" i="1"/>
  <c r="E297" i="1"/>
  <c r="H297" i="1" s="1"/>
  <c r="D297" i="1"/>
  <c r="G296" i="1"/>
  <c r="G295" i="1" s="1"/>
  <c r="G294" i="1" s="1"/>
  <c r="G293" i="1" s="1"/>
  <c r="G292" i="1" s="1"/>
  <c r="F296" i="1"/>
  <c r="E296" i="1"/>
  <c r="I296" i="1" s="1"/>
  <c r="D296" i="1"/>
  <c r="D295" i="1" s="1"/>
  <c r="F295" i="1"/>
  <c r="D294" i="1"/>
  <c r="D293" i="1" s="1"/>
  <c r="C292" i="1"/>
  <c r="G289" i="1"/>
  <c r="G288" i="1" s="1"/>
  <c r="G287" i="1" s="1"/>
  <c r="F289" i="1"/>
  <c r="D289" i="1"/>
  <c r="E289" i="1" s="1"/>
  <c r="H289" i="1" s="1"/>
  <c r="H288" i="1" s="1"/>
  <c r="H287" i="1" s="1"/>
  <c r="F288" i="1"/>
  <c r="E288" i="1"/>
  <c r="E287" i="1" s="1"/>
  <c r="F287" i="1"/>
  <c r="I287" i="1" s="1"/>
  <c r="G286" i="1"/>
  <c r="F286" i="1"/>
  <c r="E286" i="1"/>
  <c r="E285" i="1" s="1"/>
  <c r="E284" i="1" s="1"/>
  <c r="D286" i="1"/>
  <c r="G285" i="1"/>
  <c r="G284" i="1" s="1"/>
  <c r="F285" i="1"/>
  <c r="I285" i="1" s="1"/>
  <c r="D285" i="1"/>
  <c r="F284" i="1"/>
  <c r="D284" i="1"/>
  <c r="G283" i="1"/>
  <c r="G282" i="1" s="1"/>
  <c r="F283" i="1"/>
  <c r="D283" i="1"/>
  <c r="E283" i="1" s="1"/>
  <c r="H283" i="1" s="1"/>
  <c r="H282" i="1" s="1"/>
  <c r="F282" i="1"/>
  <c r="E282" i="1"/>
  <c r="I282" i="1" s="1"/>
  <c r="H281" i="1"/>
  <c r="H280" i="1" s="1"/>
  <c r="G281" i="1"/>
  <c r="G280" i="1" s="1"/>
  <c r="F281" i="1"/>
  <c r="I281" i="1" s="1"/>
  <c r="D281" i="1"/>
  <c r="E281" i="1" s="1"/>
  <c r="I280" i="1"/>
  <c r="F280" i="1"/>
  <c r="E280" i="1"/>
  <c r="D280" i="1"/>
  <c r="G279" i="1"/>
  <c r="G278" i="1" s="1"/>
  <c r="F279" i="1"/>
  <c r="D279" i="1"/>
  <c r="E279" i="1" s="1"/>
  <c r="H279" i="1" s="1"/>
  <c r="H278" i="1" s="1"/>
  <c r="F278" i="1"/>
  <c r="I278" i="1" s="1"/>
  <c r="E278" i="1"/>
  <c r="G277" i="1"/>
  <c r="G276" i="1" s="1"/>
  <c r="F277" i="1"/>
  <c r="I277" i="1" s="1"/>
  <c r="D277" i="1"/>
  <c r="E277" i="1" s="1"/>
  <c r="F276" i="1"/>
  <c r="I276" i="1" s="1"/>
  <c r="E276" i="1"/>
  <c r="D276" i="1"/>
  <c r="G275" i="1"/>
  <c r="G274" i="1" s="1"/>
  <c r="G271" i="1" s="1"/>
  <c r="F275" i="1"/>
  <c r="D275" i="1"/>
  <c r="E275" i="1" s="1"/>
  <c r="H275" i="1" s="1"/>
  <c r="H274" i="1" s="1"/>
  <c r="F274" i="1"/>
  <c r="E274" i="1"/>
  <c r="I274" i="1" s="1"/>
  <c r="H273" i="1"/>
  <c r="H272" i="1" s="1"/>
  <c r="G273" i="1"/>
  <c r="G272" i="1" s="1"/>
  <c r="F273" i="1"/>
  <c r="I273" i="1" s="1"/>
  <c r="D273" i="1"/>
  <c r="E273" i="1" s="1"/>
  <c r="I272" i="1"/>
  <c r="F272" i="1"/>
  <c r="F271" i="1" s="1"/>
  <c r="E272" i="1"/>
  <c r="D272" i="1"/>
  <c r="G270" i="1"/>
  <c r="G269" i="1" s="1"/>
  <c r="F270" i="1"/>
  <c r="E270" i="1"/>
  <c r="H270" i="1" s="1"/>
  <c r="H269" i="1" s="1"/>
  <c r="H268" i="1" s="1"/>
  <c r="D270" i="1"/>
  <c r="F269" i="1"/>
  <c r="E269" i="1"/>
  <c r="D269" i="1"/>
  <c r="D268" i="1" s="1"/>
  <c r="G268" i="1"/>
  <c r="F268" i="1"/>
  <c r="E268" i="1"/>
  <c r="G267" i="1"/>
  <c r="F267" i="1"/>
  <c r="D267" i="1"/>
  <c r="D266" i="1" s="1"/>
  <c r="G266" i="1"/>
  <c r="F266" i="1"/>
  <c r="G265" i="1"/>
  <c r="F265" i="1"/>
  <c r="D265" i="1"/>
  <c r="D264" i="1" s="1"/>
  <c r="D263" i="1" s="1"/>
  <c r="G264" i="1"/>
  <c r="G263" i="1" s="1"/>
  <c r="F264" i="1"/>
  <c r="F263" i="1" s="1"/>
  <c r="G262" i="1"/>
  <c r="G261" i="1" s="1"/>
  <c r="F262" i="1"/>
  <c r="F261" i="1" s="1"/>
  <c r="I261" i="1" s="1"/>
  <c r="E262" i="1"/>
  <c r="D262" i="1"/>
  <c r="E261" i="1"/>
  <c r="D261" i="1"/>
  <c r="G260" i="1"/>
  <c r="F260" i="1"/>
  <c r="F259" i="1" s="1"/>
  <c r="I259" i="1" s="1"/>
  <c r="E260" i="1"/>
  <c r="E259" i="1" s="1"/>
  <c r="D260" i="1"/>
  <c r="G259" i="1"/>
  <c r="D259" i="1"/>
  <c r="G258" i="1"/>
  <c r="F258" i="1"/>
  <c r="F257" i="1" s="1"/>
  <c r="E258" i="1"/>
  <c r="E257" i="1" s="1"/>
  <c r="E256" i="1" s="1"/>
  <c r="D258" i="1"/>
  <c r="G257" i="1"/>
  <c r="G256" i="1" s="1"/>
  <c r="D257" i="1"/>
  <c r="D256" i="1" s="1"/>
  <c r="C255" i="1"/>
  <c r="D252" i="1"/>
  <c r="D251" i="1" s="1"/>
  <c r="D250" i="1" s="1"/>
  <c r="G251" i="1"/>
  <c r="G250" i="1" s="1"/>
  <c r="F251" i="1"/>
  <c r="F250" i="1" s="1"/>
  <c r="D249" i="1"/>
  <c r="D248" i="1" s="1"/>
  <c r="D247" i="1" s="1"/>
  <c r="D243" i="1" s="1"/>
  <c r="G248" i="1"/>
  <c r="G247" i="1" s="1"/>
  <c r="G243" i="1" s="1"/>
  <c r="F248" i="1"/>
  <c r="F247" i="1" s="1"/>
  <c r="G246" i="1"/>
  <c r="G245" i="1" s="1"/>
  <c r="G244" i="1" s="1"/>
  <c r="F246" i="1"/>
  <c r="F245" i="1" s="1"/>
  <c r="D246" i="1"/>
  <c r="E246" i="1" s="1"/>
  <c r="D245" i="1"/>
  <c r="D244" i="1" s="1"/>
  <c r="C243" i="1"/>
  <c r="G241" i="1"/>
  <c r="G240" i="1" s="1"/>
  <c r="F241" i="1"/>
  <c r="D241" i="1"/>
  <c r="E241" i="1" s="1"/>
  <c r="F240" i="1"/>
  <c r="G239" i="1"/>
  <c r="G238" i="1" s="1"/>
  <c r="F239" i="1"/>
  <c r="D239" i="1"/>
  <c r="E239" i="1" s="1"/>
  <c r="F238" i="1"/>
  <c r="G237" i="1"/>
  <c r="G236" i="1" s="1"/>
  <c r="G235" i="1" s="1"/>
  <c r="F237" i="1"/>
  <c r="D237" i="1"/>
  <c r="E237" i="1" s="1"/>
  <c r="F236" i="1"/>
  <c r="F235" i="1" s="1"/>
  <c r="G234" i="1"/>
  <c r="F234" i="1"/>
  <c r="F233" i="1" s="1"/>
  <c r="E234" i="1"/>
  <c r="E233" i="1" s="1"/>
  <c r="D234" i="1"/>
  <c r="G233" i="1"/>
  <c r="D233" i="1"/>
  <c r="G232" i="1"/>
  <c r="F232" i="1"/>
  <c r="F231" i="1" s="1"/>
  <c r="E232" i="1"/>
  <c r="E231" i="1" s="1"/>
  <c r="D232" i="1"/>
  <c r="G231" i="1"/>
  <c r="D231" i="1"/>
  <c r="G230" i="1"/>
  <c r="F230" i="1"/>
  <c r="F229" i="1" s="1"/>
  <c r="I229" i="1" s="1"/>
  <c r="E230" i="1"/>
  <c r="E229" i="1" s="1"/>
  <c r="D230" i="1"/>
  <c r="G229" i="1"/>
  <c r="D229" i="1"/>
  <c r="G228" i="1"/>
  <c r="F228" i="1"/>
  <c r="F227" i="1" s="1"/>
  <c r="E228" i="1"/>
  <c r="E227" i="1" s="1"/>
  <c r="E226" i="1" s="1"/>
  <c r="D228" i="1"/>
  <c r="G227" i="1"/>
  <c r="G226" i="1" s="1"/>
  <c r="D227" i="1"/>
  <c r="D226" i="1" s="1"/>
  <c r="G225" i="1"/>
  <c r="G224" i="1" s="1"/>
  <c r="F225" i="1"/>
  <c r="D225" i="1"/>
  <c r="E225" i="1" s="1"/>
  <c r="F224" i="1"/>
  <c r="E224" i="1"/>
  <c r="I224" i="1" s="1"/>
  <c r="G223" i="1"/>
  <c r="G222" i="1" s="1"/>
  <c r="F223" i="1"/>
  <c r="D223" i="1"/>
  <c r="E223" i="1" s="1"/>
  <c r="I222" i="1"/>
  <c r="F222" i="1"/>
  <c r="E222" i="1"/>
  <c r="G221" i="1"/>
  <c r="G220" i="1" s="1"/>
  <c r="F221" i="1"/>
  <c r="D221" i="1"/>
  <c r="E221" i="1" s="1"/>
  <c r="F220" i="1"/>
  <c r="E220" i="1"/>
  <c r="I220" i="1" s="1"/>
  <c r="G219" i="1"/>
  <c r="F219" i="1"/>
  <c r="D219" i="1"/>
  <c r="E219" i="1" s="1"/>
  <c r="I218" i="1"/>
  <c r="G218" i="1"/>
  <c r="F218" i="1"/>
  <c r="F217" i="1" s="1"/>
  <c r="E218" i="1"/>
  <c r="D218" i="1"/>
  <c r="G217" i="1"/>
  <c r="D217" i="1"/>
  <c r="G216" i="1"/>
  <c r="F216" i="1"/>
  <c r="F215" i="1" s="1"/>
  <c r="E216" i="1"/>
  <c r="I216" i="1" s="1"/>
  <c r="D216" i="1"/>
  <c r="G215" i="1"/>
  <c r="D215" i="1"/>
  <c r="G214" i="1"/>
  <c r="F214" i="1"/>
  <c r="F213" i="1" s="1"/>
  <c r="F212" i="1" s="1"/>
  <c r="E214" i="1"/>
  <c r="I214" i="1" s="1"/>
  <c r="D214" i="1"/>
  <c r="G213" i="1"/>
  <c r="D213" i="1"/>
  <c r="G211" i="1"/>
  <c r="G210" i="1" s="1"/>
  <c r="F211" i="1"/>
  <c r="D211" i="1"/>
  <c r="F210" i="1"/>
  <c r="G209" i="1"/>
  <c r="G208" i="1" s="1"/>
  <c r="F209" i="1"/>
  <c r="D209" i="1"/>
  <c r="F208" i="1"/>
  <c r="G207" i="1"/>
  <c r="G206" i="1" s="1"/>
  <c r="G205" i="1" s="1"/>
  <c r="F207" i="1"/>
  <c r="E207" i="1"/>
  <c r="I207" i="1" s="1"/>
  <c r="D207" i="1"/>
  <c r="D206" i="1" s="1"/>
  <c r="F206" i="1"/>
  <c r="G204" i="1"/>
  <c r="F204" i="1"/>
  <c r="F203" i="1" s="1"/>
  <c r="E204" i="1"/>
  <c r="H204" i="1" s="1"/>
  <c r="H203" i="1" s="1"/>
  <c r="D204" i="1"/>
  <c r="G203" i="1"/>
  <c r="D203" i="1"/>
  <c r="G202" i="1"/>
  <c r="F202" i="1"/>
  <c r="F201" i="1" s="1"/>
  <c r="E202" i="1"/>
  <c r="H202" i="1" s="1"/>
  <c r="H201" i="1" s="1"/>
  <c r="D202" i="1"/>
  <c r="G201" i="1"/>
  <c r="D201" i="1"/>
  <c r="G200" i="1"/>
  <c r="F200" i="1"/>
  <c r="E200" i="1"/>
  <c r="H200" i="1" s="1"/>
  <c r="D200" i="1"/>
  <c r="G199" i="1"/>
  <c r="G198" i="1" s="1"/>
  <c r="F199" i="1"/>
  <c r="E199" i="1"/>
  <c r="I199" i="1" s="1"/>
  <c r="D199" i="1"/>
  <c r="D198" i="1" s="1"/>
  <c r="F198" i="1"/>
  <c r="G197" i="1"/>
  <c r="G196" i="1" s="1"/>
  <c r="F197" i="1"/>
  <c r="E197" i="1"/>
  <c r="I197" i="1" s="1"/>
  <c r="D197" i="1"/>
  <c r="D196" i="1" s="1"/>
  <c r="F196" i="1"/>
  <c r="G195" i="1"/>
  <c r="F195" i="1"/>
  <c r="E195" i="1"/>
  <c r="I195" i="1" s="1"/>
  <c r="D195" i="1"/>
  <c r="I194" i="1"/>
  <c r="G194" i="1"/>
  <c r="G193" i="1" s="1"/>
  <c r="F194" i="1"/>
  <c r="F193" i="1" s="1"/>
  <c r="I193" i="1" s="1"/>
  <c r="E194" i="1"/>
  <c r="D194" i="1"/>
  <c r="E193" i="1"/>
  <c r="D193" i="1"/>
  <c r="G192" i="1"/>
  <c r="F192" i="1"/>
  <c r="F191" i="1" s="1"/>
  <c r="I191" i="1" s="1"/>
  <c r="E192" i="1"/>
  <c r="D192" i="1"/>
  <c r="G191" i="1"/>
  <c r="E191" i="1"/>
  <c r="D191" i="1"/>
  <c r="I190" i="1"/>
  <c r="G190" i="1"/>
  <c r="G189" i="1" s="1"/>
  <c r="G188" i="1" s="1"/>
  <c r="F190" i="1"/>
  <c r="F189" i="1" s="1"/>
  <c r="I189" i="1" s="1"/>
  <c r="E190" i="1"/>
  <c r="D190" i="1"/>
  <c r="E189" i="1"/>
  <c r="D189" i="1"/>
  <c r="D188" i="1" s="1"/>
  <c r="F188" i="1"/>
  <c r="G187" i="1"/>
  <c r="G186" i="1" s="1"/>
  <c r="F187" i="1"/>
  <c r="E187" i="1"/>
  <c r="I187" i="1" s="1"/>
  <c r="D187" i="1"/>
  <c r="D186" i="1" s="1"/>
  <c r="F186" i="1"/>
  <c r="H185" i="1"/>
  <c r="G185" i="1"/>
  <c r="F185" i="1"/>
  <c r="F184" i="1" s="1"/>
  <c r="D185" i="1"/>
  <c r="E185" i="1" s="1"/>
  <c r="H184" i="1"/>
  <c r="G184" i="1"/>
  <c r="E184" i="1"/>
  <c r="D184" i="1"/>
  <c r="G183" i="1"/>
  <c r="F183" i="1"/>
  <c r="D183" i="1"/>
  <c r="D182" i="1" s="1"/>
  <c r="H182" i="1"/>
  <c r="G182" i="1"/>
  <c r="F182" i="1"/>
  <c r="E182" i="1"/>
  <c r="I181" i="1"/>
  <c r="G181" i="1"/>
  <c r="G180" i="1" s="1"/>
  <c r="F181" i="1"/>
  <c r="F180" i="1" s="1"/>
  <c r="I180" i="1" s="1"/>
  <c r="E181" i="1"/>
  <c r="D181" i="1"/>
  <c r="E180" i="1"/>
  <c r="D180" i="1"/>
  <c r="G179" i="1"/>
  <c r="F179" i="1"/>
  <c r="F178" i="1" s="1"/>
  <c r="I178" i="1" s="1"/>
  <c r="E179" i="1"/>
  <c r="D179" i="1"/>
  <c r="G178" i="1"/>
  <c r="E178" i="1"/>
  <c r="D178" i="1"/>
  <c r="I177" i="1"/>
  <c r="G177" i="1"/>
  <c r="G176" i="1" s="1"/>
  <c r="F177" i="1"/>
  <c r="F176" i="1" s="1"/>
  <c r="I176" i="1" s="1"/>
  <c r="E177" i="1"/>
  <c r="D177" i="1"/>
  <c r="E176" i="1"/>
  <c r="D176" i="1"/>
  <c r="F175" i="1"/>
  <c r="G174" i="1"/>
  <c r="G173" i="1" s="1"/>
  <c r="F174" i="1"/>
  <c r="E174" i="1"/>
  <c r="I174" i="1" s="1"/>
  <c r="D174" i="1"/>
  <c r="D173" i="1" s="1"/>
  <c r="F173" i="1"/>
  <c r="G172" i="1"/>
  <c r="G171" i="1" s="1"/>
  <c r="F172" i="1"/>
  <c r="E172" i="1"/>
  <c r="I172" i="1" s="1"/>
  <c r="D172" i="1"/>
  <c r="D171" i="1" s="1"/>
  <c r="F171" i="1"/>
  <c r="G170" i="1"/>
  <c r="F170" i="1"/>
  <c r="E170" i="1"/>
  <c r="I170" i="1" s="1"/>
  <c r="D170" i="1"/>
  <c r="G169" i="1"/>
  <c r="F169" i="1"/>
  <c r="I169" i="1" s="1"/>
  <c r="E169" i="1"/>
  <c r="D169" i="1"/>
  <c r="G168" i="1"/>
  <c r="G167" i="1" s="1"/>
  <c r="F168" i="1"/>
  <c r="D168" i="1"/>
  <c r="E168" i="1" s="1"/>
  <c r="H168" i="1" s="1"/>
  <c r="E167" i="1"/>
  <c r="H166" i="1"/>
  <c r="H165" i="1" s="1"/>
  <c r="G166" i="1"/>
  <c r="G165" i="1" s="1"/>
  <c r="F166" i="1"/>
  <c r="I166" i="1" s="1"/>
  <c r="D166" i="1"/>
  <c r="E166" i="1" s="1"/>
  <c r="I165" i="1"/>
  <c r="F165" i="1"/>
  <c r="E165" i="1"/>
  <c r="D165" i="1"/>
  <c r="G164" i="1"/>
  <c r="F164" i="1"/>
  <c r="D164" i="1"/>
  <c r="E164" i="1" s="1"/>
  <c r="H164" i="1" s="1"/>
  <c r="G163" i="1"/>
  <c r="F163" i="1"/>
  <c r="D163" i="1"/>
  <c r="E163" i="1" s="1"/>
  <c r="G162" i="1"/>
  <c r="D162" i="1"/>
  <c r="G161" i="1"/>
  <c r="F161" i="1"/>
  <c r="D161" i="1"/>
  <c r="E161" i="1" s="1"/>
  <c r="G160" i="1"/>
  <c r="D160" i="1"/>
  <c r="G159" i="1"/>
  <c r="F159" i="1"/>
  <c r="I159" i="1" s="1"/>
  <c r="D159" i="1"/>
  <c r="E159" i="1" s="1"/>
  <c r="G158" i="1"/>
  <c r="D158" i="1"/>
  <c r="H156" i="1"/>
  <c r="H155" i="1" s="1"/>
  <c r="G156" i="1"/>
  <c r="G155" i="1" s="1"/>
  <c r="F156" i="1"/>
  <c r="I156" i="1" s="1"/>
  <c r="D156" i="1"/>
  <c r="E156" i="1" s="1"/>
  <c r="I155" i="1"/>
  <c r="F155" i="1"/>
  <c r="E155" i="1"/>
  <c r="D155" i="1"/>
  <c r="G154" i="1"/>
  <c r="G153" i="1" s="1"/>
  <c r="F154" i="1"/>
  <c r="D154" i="1"/>
  <c r="E154" i="1" s="1"/>
  <c r="H154" i="1" s="1"/>
  <c r="H153" i="1" s="1"/>
  <c r="F153" i="1"/>
  <c r="I153" i="1" s="1"/>
  <c r="E153" i="1"/>
  <c r="G152" i="1"/>
  <c r="G151" i="1" s="1"/>
  <c r="F152" i="1"/>
  <c r="I152" i="1" s="1"/>
  <c r="D152" i="1"/>
  <c r="E152" i="1" s="1"/>
  <c r="F151" i="1"/>
  <c r="I151" i="1" s="1"/>
  <c r="E151" i="1"/>
  <c r="D151" i="1"/>
  <c r="G150" i="1"/>
  <c r="G148" i="1" s="1"/>
  <c r="F150" i="1"/>
  <c r="D150" i="1"/>
  <c r="E150" i="1" s="1"/>
  <c r="H150" i="1" s="1"/>
  <c r="G149" i="1"/>
  <c r="F149" i="1"/>
  <c r="D149" i="1"/>
  <c r="E149" i="1" s="1"/>
  <c r="D148" i="1"/>
  <c r="G147" i="1"/>
  <c r="F147" i="1"/>
  <c r="D147" i="1"/>
  <c r="D146" i="1" s="1"/>
  <c r="G146" i="1"/>
  <c r="G145" i="1"/>
  <c r="F145" i="1"/>
  <c r="F144" i="1" s="1"/>
  <c r="E145" i="1"/>
  <c r="E144" i="1" s="1"/>
  <c r="D145" i="1"/>
  <c r="G144" i="1"/>
  <c r="D144" i="1"/>
  <c r="G142" i="1"/>
  <c r="G141" i="1" s="1"/>
  <c r="F142" i="1"/>
  <c r="E142" i="1"/>
  <c r="I142" i="1" s="1"/>
  <c r="D142" i="1"/>
  <c r="D141" i="1" s="1"/>
  <c r="F141" i="1"/>
  <c r="E141" i="1"/>
  <c r="I141" i="1" s="1"/>
  <c r="G140" i="1"/>
  <c r="G139" i="1" s="1"/>
  <c r="F140" i="1"/>
  <c r="E140" i="1"/>
  <c r="I140" i="1" s="1"/>
  <c r="D140" i="1"/>
  <c r="D139" i="1" s="1"/>
  <c r="F139" i="1"/>
  <c r="E139" i="1"/>
  <c r="I139" i="1" s="1"/>
  <c r="G138" i="1"/>
  <c r="F138" i="1"/>
  <c r="D138" i="1"/>
  <c r="D137" i="1" s="1"/>
  <c r="H137" i="1"/>
  <c r="G137" i="1"/>
  <c r="F137" i="1"/>
  <c r="E137" i="1"/>
  <c r="G136" i="1"/>
  <c r="G135" i="1" s="1"/>
  <c r="F136" i="1"/>
  <c r="E136" i="1"/>
  <c r="I136" i="1" s="1"/>
  <c r="D136" i="1"/>
  <c r="D135" i="1" s="1"/>
  <c r="F135" i="1"/>
  <c r="E135" i="1"/>
  <c r="I135" i="1" s="1"/>
  <c r="G134" i="1"/>
  <c r="G133" i="1" s="1"/>
  <c r="F134" i="1"/>
  <c r="D134" i="1"/>
  <c r="E134" i="1" s="1"/>
  <c r="F133" i="1"/>
  <c r="G132" i="1"/>
  <c r="G131" i="1" s="1"/>
  <c r="F132" i="1"/>
  <c r="D132" i="1"/>
  <c r="E132" i="1" s="1"/>
  <c r="F131" i="1"/>
  <c r="G130" i="1"/>
  <c r="G129" i="1" s="1"/>
  <c r="F130" i="1"/>
  <c r="D130" i="1"/>
  <c r="E130" i="1" s="1"/>
  <c r="F129" i="1"/>
  <c r="F128" i="1"/>
  <c r="I128" i="1" s="1"/>
  <c r="E128" i="1"/>
  <c r="G127" i="1"/>
  <c r="G126" i="1" s="1"/>
  <c r="E127" i="1"/>
  <c r="D127" i="1"/>
  <c r="C125" i="1"/>
  <c r="G122" i="1"/>
  <c r="G121" i="1" s="1"/>
  <c r="F122" i="1"/>
  <c r="D122" i="1"/>
  <c r="E122" i="1" s="1"/>
  <c r="D121" i="1"/>
  <c r="C121" i="1"/>
  <c r="G120" i="1"/>
  <c r="G119" i="1" s="1"/>
  <c r="F120" i="1"/>
  <c r="D120" i="1"/>
  <c r="E120" i="1" s="1"/>
  <c r="E119" i="1" s="1"/>
  <c r="I119" i="1" s="1"/>
  <c r="F119" i="1"/>
  <c r="C119" i="1"/>
  <c r="G118" i="1"/>
  <c r="F118" i="1"/>
  <c r="D118" i="1"/>
  <c r="G117" i="1"/>
  <c r="F117" i="1"/>
  <c r="C117" i="1"/>
  <c r="I116" i="1"/>
  <c r="G116" i="1"/>
  <c r="F116" i="1"/>
  <c r="F115" i="1" s="1"/>
  <c r="E116" i="1"/>
  <c r="D116" i="1"/>
  <c r="G115" i="1"/>
  <c r="D115" i="1"/>
  <c r="C115" i="1"/>
  <c r="G114" i="1"/>
  <c r="G113" i="1" s="1"/>
  <c r="F114" i="1"/>
  <c r="D114" i="1"/>
  <c r="E114" i="1" s="1"/>
  <c r="H114" i="1" s="1"/>
  <c r="H113" i="1"/>
  <c r="D113" i="1"/>
  <c r="C113" i="1"/>
  <c r="G112" i="1"/>
  <c r="G111" i="1" s="1"/>
  <c r="G110" i="1" s="1"/>
  <c r="F112" i="1"/>
  <c r="E112" i="1"/>
  <c r="H112" i="1" s="1"/>
  <c r="H111" i="1" s="1"/>
  <c r="D112" i="1"/>
  <c r="D111" i="1" s="1"/>
  <c r="F111" i="1"/>
  <c r="C111" i="1"/>
  <c r="C110" i="1" s="1"/>
  <c r="G109" i="1"/>
  <c r="G108" i="1" s="1"/>
  <c r="G103" i="1" s="1"/>
  <c r="F109" i="1"/>
  <c r="E109" i="1"/>
  <c r="H109" i="1" s="1"/>
  <c r="H108" i="1" s="1"/>
  <c r="D109" i="1"/>
  <c r="D108" i="1" s="1"/>
  <c r="I108" i="1"/>
  <c r="F108" i="1"/>
  <c r="E108" i="1"/>
  <c r="C108" i="1"/>
  <c r="G107" i="1"/>
  <c r="F107" i="1"/>
  <c r="D107" i="1"/>
  <c r="D106" i="1" s="1"/>
  <c r="D103" i="1" s="1"/>
  <c r="G106" i="1"/>
  <c r="C106" i="1"/>
  <c r="I105" i="1"/>
  <c r="G105" i="1"/>
  <c r="F105" i="1"/>
  <c r="F104" i="1" s="1"/>
  <c r="I104" i="1" s="1"/>
  <c r="E105" i="1"/>
  <c r="H105" i="1" s="1"/>
  <c r="H104" i="1" s="1"/>
  <c r="D105" i="1"/>
  <c r="G104" i="1"/>
  <c r="E104" i="1"/>
  <c r="D104" i="1"/>
  <c r="C104" i="1"/>
  <c r="C103" i="1"/>
  <c r="I102" i="1"/>
  <c r="G102" i="1"/>
  <c r="F102" i="1"/>
  <c r="F100" i="1" s="1"/>
  <c r="E102" i="1"/>
  <c r="H102" i="1" s="1"/>
  <c r="D102" i="1"/>
  <c r="G101" i="1"/>
  <c r="F101" i="1"/>
  <c r="D101" i="1"/>
  <c r="D100" i="1" s="1"/>
  <c r="G100" i="1"/>
  <c r="G99" i="1" s="1"/>
  <c r="C100" i="1"/>
  <c r="C99" i="1" s="1"/>
  <c r="D99" i="1"/>
  <c r="G98" i="1"/>
  <c r="F98" i="1"/>
  <c r="D98" i="1"/>
  <c r="D97" i="1" s="1"/>
  <c r="G97" i="1"/>
  <c r="F97" i="1"/>
  <c r="C97" i="1"/>
  <c r="C92" i="1" s="1"/>
  <c r="G96" i="1"/>
  <c r="F96" i="1"/>
  <c r="E96" i="1"/>
  <c r="E95" i="1" s="1"/>
  <c r="D96" i="1"/>
  <c r="G95" i="1"/>
  <c r="F95" i="1"/>
  <c r="I95" i="1" s="1"/>
  <c r="D95" i="1"/>
  <c r="C95" i="1"/>
  <c r="I94" i="1"/>
  <c r="G94" i="1"/>
  <c r="G93" i="1" s="1"/>
  <c r="G92" i="1" s="1"/>
  <c r="F94" i="1"/>
  <c r="F93" i="1" s="1"/>
  <c r="E94" i="1"/>
  <c r="H94" i="1" s="1"/>
  <c r="H93" i="1" s="1"/>
  <c r="D94" i="1"/>
  <c r="I93" i="1"/>
  <c r="E93" i="1"/>
  <c r="D93" i="1"/>
  <c r="D92" i="1" s="1"/>
  <c r="C93" i="1"/>
  <c r="F92" i="1"/>
  <c r="I91" i="1"/>
  <c r="G91" i="1"/>
  <c r="G90" i="1" s="1"/>
  <c r="F91" i="1"/>
  <c r="F90" i="1" s="1"/>
  <c r="E91" i="1"/>
  <c r="H91" i="1" s="1"/>
  <c r="H90" i="1" s="1"/>
  <c r="D91" i="1"/>
  <c r="I90" i="1"/>
  <c r="E90" i="1"/>
  <c r="D90" i="1"/>
  <c r="D85" i="1" s="1"/>
  <c r="C90" i="1"/>
  <c r="G89" i="1"/>
  <c r="G88" i="1" s="1"/>
  <c r="F89" i="1"/>
  <c r="I89" i="1" s="1"/>
  <c r="D89" i="1"/>
  <c r="E89" i="1" s="1"/>
  <c r="F88" i="1"/>
  <c r="I88" i="1" s="1"/>
  <c r="E88" i="1"/>
  <c r="D88" i="1"/>
  <c r="C88" i="1"/>
  <c r="G87" i="1"/>
  <c r="F87" i="1"/>
  <c r="E87" i="1"/>
  <c r="I87" i="1" s="1"/>
  <c r="D87" i="1"/>
  <c r="D86" i="1" s="1"/>
  <c r="G86" i="1"/>
  <c r="F86" i="1"/>
  <c r="F85" i="1" s="1"/>
  <c r="C86" i="1"/>
  <c r="C85" i="1" s="1"/>
  <c r="G84" i="1"/>
  <c r="G82" i="1" s="1"/>
  <c r="F84" i="1"/>
  <c r="E84" i="1"/>
  <c r="I84" i="1" s="1"/>
  <c r="D84" i="1"/>
  <c r="D83" i="1" s="1"/>
  <c r="G83" i="1"/>
  <c r="F83" i="1"/>
  <c r="C83" i="1"/>
  <c r="F82" i="1"/>
  <c r="D82" i="1"/>
  <c r="C82" i="1"/>
  <c r="G81" i="1"/>
  <c r="F81" i="1"/>
  <c r="D81" i="1"/>
  <c r="D80" i="1" s="1"/>
  <c r="G80" i="1"/>
  <c r="F80" i="1"/>
  <c r="C80" i="1"/>
  <c r="C76" i="1" s="1"/>
  <c r="C59" i="1" s="1"/>
  <c r="G79" i="1"/>
  <c r="F79" i="1"/>
  <c r="E79" i="1"/>
  <c r="I79" i="1" s="1"/>
  <c r="D79" i="1"/>
  <c r="G78" i="1"/>
  <c r="G77" i="1" s="1"/>
  <c r="G76" i="1" s="1"/>
  <c r="F78" i="1"/>
  <c r="I78" i="1" s="1"/>
  <c r="D78" i="1"/>
  <c r="E78" i="1" s="1"/>
  <c r="F77" i="1"/>
  <c r="F76" i="1" s="1"/>
  <c r="D77" i="1"/>
  <c r="C77" i="1"/>
  <c r="D76" i="1"/>
  <c r="G75" i="1"/>
  <c r="G73" i="1" s="1"/>
  <c r="F75" i="1"/>
  <c r="I75" i="1" s="1"/>
  <c r="D75" i="1"/>
  <c r="E75" i="1" s="1"/>
  <c r="G74" i="1"/>
  <c r="F74" i="1"/>
  <c r="D74" i="1"/>
  <c r="E74" i="1" s="1"/>
  <c r="D73" i="1"/>
  <c r="C73" i="1"/>
  <c r="G72" i="1"/>
  <c r="F72" i="1"/>
  <c r="F71" i="1" s="1"/>
  <c r="E72" i="1"/>
  <c r="H72" i="1" s="1"/>
  <c r="H71" i="1" s="1"/>
  <c r="D72" i="1"/>
  <c r="G71" i="1"/>
  <c r="D71" i="1"/>
  <c r="C71" i="1"/>
  <c r="H70" i="1"/>
  <c r="H69" i="1" s="1"/>
  <c r="G70" i="1"/>
  <c r="G69" i="1" s="1"/>
  <c r="F70" i="1"/>
  <c r="F69" i="1" s="1"/>
  <c r="I69" i="1" s="1"/>
  <c r="D70" i="1"/>
  <c r="E70" i="1" s="1"/>
  <c r="E69" i="1"/>
  <c r="D69" i="1"/>
  <c r="C69" i="1"/>
  <c r="G68" i="1"/>
  <c r="G67" i="1" s="1"/>
  <c r="F68" i="1"/>
  <c r="D68" i="1"/>
  <c r="D67" i="1" s="1"/>
  <c r="F67" i="1"/>
  <c r="G66" i="1"/>
  <c r="F66" i="1"/>
  <c r="E66" i="1"/>
  <c r="I66" i="1" s="1"/>
  <c r="D66" i="1"/>
  <c r="D65" i="1" s="1"/>
  <c r="G65" i="1"/>
  <c r="F65" i="1"/>
  <c r="C65" i="1"/>
  <c r="G64" i="1"/>
  <c r="F64" i="1"/>
  <c r="D64" i="1"/>
  <c r="E64" i="1" s="1"/>
  <c r="G63" i="1"/>
  <c r="F63" i="1"/>
  <c r="D63" i="1"/>
  <c r="C63" i="1"/>
  <c r="G62" i="1"/>
  <c r="G61" i="1" s="1"/>
  <c r="F62" i="1"/>
  <c r="F61" i="1" s="1"/>
  <c r="I61" i="1" s="1"/>
  <c r="E62" i="1"/>
  <c r="D62" i="1"/>
  <c r="E61" i="1"/>
  <c r="D61" i="1"/>
  <c r="C61" i="1"/>
  <c r="D60" i="1"/>
  <c r="G57" i="1"/>
  <c r="G55" i="1" s="1"/>
  <c r="G54" i="1" s="1"/>
  <c r="F57" i="1"/>
  <c r="D57" i="1"/>
  <c r="E57" i="1" s="1"/>
  <c r="G56" i="1"/>
  <c r="F56" i="1"/>
  <c r="D56" i="1"/>
  <c r="E56" i="1" s="1"/>
  <c r="F55" i="1"/>
  <c r="D55" i="1"/>
  <c r="D54" i="1" s="1"/>
  <c r="C55" i="1"/>
  <c r="F54" i="1"/>
  <c r="C54" i="1"/>
  <c r="G53" i="1"/>
  <c r="F53" i="1"/>
  <c r="D53" i="1"/>
  <c r="E53" i="1" s="1"/>
  <c r="G52" i="1"/>
  <c r="F52" i="1"/>
  <c r="D52" i="1"/>
  <c r="C52" i="1"/>
  <c r="G51" i="1"/>
  <c r="G49" i="1" s="1"/>
  <c r="F51" i="1"/>
  <c r="F49" i="1" s="1"/>
  <c r="E51" i="1"/>
  <c r="D51" i="1"/>
  <c r="G50" i="1"/>
  <c r="F50" i="1"/>
  <c r="D50" i="1"/>
  <c r="D49" i="1" s="1"/>
  <c r="C49" i="1"/>
  <c r="G48" i="1"/>
  <c r="F48" i="1"/>
  <c r="D48" i="1"/>
  <c r="E48" i="1" s="1"/>
  <c r="G47" i="1"/>
  <c r="F47" i="1"/>
  <c r="D47" i="1"/>
  <c r="E47" i="1" s="1"/>
  <c r="G46" i="1"/>
  <c r="F46" i="1"/>
  <c r="G45" i="1"/>
  <c r="F45" i="1"/>
  <c r="D45" i="1"/>
  <c r="E45" i="1" s="1"/>
  <c r="G44" i="1"/>
  <c r="F44" i="1"/>
  <c r="C44" i="1"/>
  <c r="C43" i="1" s="1"/>
  <c r="G42" i="1"/>
  <c r="F42" i="1"/>
  <c r="D42" i="1"/>
  <c r="E42" i="1" s="1"/>
  <c r="G41" i="1"/>
  <c r="F41" i="1"/>
  <c r="D41" i="1"/>
  <c r="E41" i="1" s="1"/>
  <c r="H41" i="1" s="1"/>
  <c r="G40" i="1"/>
  <c r="F40" i="1"/>
  <c r="D40" i="1"/>
  <c r="D39" i="1" s="1"/>
  <c r="G39" i="1"/>
  <c r="F39" i="1"/>
  <c r="C39" i="1"/>
  <c r="G38" i="1"/>
  <c r="F38" i="1"/>
  <c r="F37" i="1" s="1"/>
  <c r="E38" i="1"/>
  <c r="E37" i="1" s="1"/>
  <c r="D38" i="1"/>
  <c r="G37" i="1"/>
  <c r="D37" i="1"/>
  <c r="C37" i="1"/>
  <c r="G36" i="1"/>
  <c r="F36" i="1"/>
  <c r="D36" i="1"/>
  <c r="E36" i="1" s="1"/>
  <c r="H36" i="1" s="1"/>
  <c r="G35" i="1"/>
  <c r="F35" i="1"/>
  <c r="D35" i="1"/>
  <c r="E35" i="1" s="1"/>
  <c r="G34" i="1"/>
  <c r="G33" i="1" s="1"/>
  <c r="G32" i="1" s="1"/>
  <c r="F34" i="1"/>
  <c r="I34" i="1" s="1"/>
  <c r="D34" i="1"/>
  <c r="E34" i="1" s="1"/>
  <c r="C33" i="1"/>
  <c r="C32" i="1"/>
  <c r="G31" i="1"/>
  <c r="G30" i="1" s="1"/>
  <c r="F31" i="1"/>
  <c r="F30" i="1" s="1"/>
  <c r="D31" i="1"/>
  <c r="E31" i="1" s="1"/>
  <c r="D30" i="1"/>
  <c r="C30" i="1"/>
  <c r="G29" i="1"/>
  <c r="G28" i="1" s="1"/>
  <c r="F29" i="1"/>
  <c r="D29" i="1"/>
  <c r="D28" i="1" s="1"/>
  <c r="F28" i="1"/>
  <c r="C28" i="1"/>
  <c r="G27" i="1"/>
  <c r="F27" i="1"/>
  <c r="D27" i="1"/>
  <c r="E27" i="1" s="1"/>
  <c r="G26" i="1"/>
  <c r="F26" i="1"/>
  <c r="D26" i="1"/>
  <c r="E26" i="1" s="1"/>
  <c r="H26" i="1" s="1"/>
  <c r="G25" i="1"/>
  <c r="F25" i="1"/>
  <c r="D25" i="1"/>
  <c r="E25" i="1" s="1"/>
  <c r="G24" i="1"/>
  <c r="G23" i="1" s="1"/>
  <c r="F24" i="1"/>
  <c r="I24" i="1" s="1"/>
  <c r="D24" i="1"/>
  <c r="E24" i="1" s="1"/>
  <c r="D23" i="1"/>
  <c r="C23" i="1"/>
  <c r="G22" i="1"/>
  <c r="G21" i="1" s="1"/>
  <c r="G20" i="1" s="1"/>
  <c r="F22" i="1"/>
  <c r="D22" i="1"/>
  <c r="E22" i="1" s="1"/>
  <c r="F21" i="1"/>
  <c r="C21" i="1"/>
  <c r="C20" i="1" s="1"/>
  <c r="G19" i="1"/>
  <c r="G18" i="1" s="1"/>
  <c r="G17" i="1" s="1"/>
  <c r="F19" i="1"/>
  <c r="D19" i="1"/>
  <c r="E19" i="1" s="1"/>
  <c r="F18" i="1"/>
  <c r="F17" i="1" s="1"/>
  <c r="C18" i="1"/>
  <c r="C17" i="1" s="1"/>
  <c r="G16" i="1"/>
  <c r="F16" i="1"/>
  <c r="D16" i="1"/>
  <c r="E16" i="1" s="1"/>
  <c r="G15" i="1"/>
  <c r="F15" i="1"/>
  <c r="E15" i="1"/>
  <c r="I15" i="1" s="1"/>
  <c r="D15" i="1"/>
  <c r="G14" i="1"/>
  <c r="F14" i="1"/>
  <c r="D14" i="1"/>
  <c r="E14" i="1" s="1"/>
  <c r="G13" i="1"/>
  <c r="F13" i="1"/>
  <c r="E13" i="1"/>
  <c r="I13" i="1" s="1"/>
  <c r="D13" i="1"/>
  <c r="G12" i="1"/>
  <c r="G11" i="1" s="1"/>
  <c r="G10" i="1" s="1"/>
  <c r="F12" i="1"/>
  <c r="D12" i="1"/>
  <c r="E12" i="1" s="1"/>
  <c r="F11" i="1"/>
  <c r="F10" i="1" s="1"/>
  <c r="C11" i="1"/>
  <c r="C10" i="1" s="1"/>
  <c r="C9" i="1" s="1"/>
  <c r="I27" i="1" l="1"/>
  <c r="H27" i="1"/>
  <c r="H19" i="1"/>
  <c r="H18" i="1" s="1"/>
  <c r="H17" i="1" s="1"/>
  <c r="E18" i="1"/>
  <c r="I19" i="1"/>
  <c r="I37" i="1"/>
  <c r="G43" i="1"/>
  <c r="G9" i="1" s="1"/>
  <c r="I46" i="1"/>
  <c r="E52" i="1"/>
  <c r="I53" i="1"/>
  <c r="H53" i="1"/>
  <c r="H52" i="1" s="1"/>
  <c r="E55" i="1"/>
  <c r="E54" i="1" s="1"/>
  <c r="I56" i="1"/>
  <c r="E73" i="1"/>
  <c r="H74" i="1"/>
  <c r="H73" i="1" s="1"/>
  <c r="I74" i="1"/>
  <c r="F99" i="1"/>
  <c r="I12" i="1"/>
  <c r="E11" i="1"/>
  <c r="H12" i="1"/>
  <c r="H22" i="1"/>
  <c r="H21" i="1" s="1"/>
  <c r="E21" i="1"/>
  <c r="I22" i="1"/>
  <c r="I25" i="1"/>
  <c r="H25" i="1"/>
  <c r="I26" i="1"/>
  <c r="H31" i="1"/>
  <c r="H30" i="1" s="1"/>
  <c r="E30" i="1"/>
  <c r="I30" i="1" s="1"/>
  <c r="I35" i="1"/>
  <c r="H35" i="1"/>
  <c r="I36" i="1"/>
  <c r="I41" i="1"/>
  <c r="I45" i="1"/>
  <c r="H45" i="1"/>
  <c r="E44" i="1"/>
  <c r="I48" i="1"/>
  <c r="H48" i="1"/>
  <c r="G60" i="1"/>
  <c r="E23" i="1"/>
  <c r="H24" i="1"/>
  <c r="E33" i="1"/>
  <c r="H34" i="1"/>
  <c r="H33" i="1" s="1"/>
  <c r="H47" i="1"/>
  <c r="E46" i="1"/>
  <c r="E63" i="1"/>
  <c r="I64" i="1"/>
  <c r="H64" i="1"/>
  <c r="H63" i="1" s="1"/>
  <c r="I42" i="1"/>
  <c r="H42" i="1"/>
  <c r="H57" i="1"/>
  <c r="H55" i="1" s="1"/>
  <c r="H54" i="1" s="1"/>
  <c r="I57" i="1"/>
  <c r="I83" i="1"/>
  <c r="I16" i="1"/>
  <c r="H16" i="1"/>
  <c r="I54" i="1"/>
  <c r="I14" i="1"/>
  <c r="H14" i="1"/>
  <c r="F43" i="1"/>
  <c r="F23" i="1"/>
  <c r="I23" i="1" s="1"/>
  <c r="E29" i="1"/>
  <c r="F33" i="1"/>
  <c r="D44" i="1"/>
  <c r="D46" i="1"/>
  <c r="I51" i="1"/>
  <c r="I62" i="1"/>
  <c r="E68" i="1"/>
  <c r="F73" i="1"/>
  <c r="H75" i="1"/>
  <c r="H78" i="1"/>
  <c r="E82" i="1"/>
  <c r="I82" i="1" s="1"/>
  <c r="H89" i="1"/>
  <c r="H88" i="1" s="1"/>
  <c r="I109" i="1"/>
  <c r="I112" i="1"/>
  <c r="D11" i="1"/>
  <c r="D10" i="1" s="1"/>
  <c r="H13" i="1"/>
  <c r="H15" i="1"/>
  <c r="D18" i="1"/>
  <c r="D17" i="1" s="1"/>
  <c r="D21" i="1"/>
  <c r="D20" i="1" s="1"/>
  <c r="I31" i="1"/>
  <c r="H38" i="1"/>
  <c r="H37" i="1" s="1"/>
  <c r="H51" i="1"/>
  <c r="H62" i="1"/>
  <c r="H61" i="1" s="1"/>
  <c r="E65" i="1"/>
  <c r="I65" i="1" s="1"/>
  <c r="H66" i="1"/>
  <c r="H65" i="1" s="1"/>
  <c r="E71" i="1"/>
  <c r="I71" i="1" s="1"/>
  <c r="I72" i="1"/>
  <c r="E77" i="1"/>
  <c r="H79" i="1"/>
  <c r="E81" i="1"/>
  <c r="E83" i="1"/>
  <c r="H84" i="1"/>
  <c r="E86" i="1"/>
  <c r="E85" i="1" s="1"/>
  <c r="I85" i="1" s="1"/>
  <c r="H87" i="1"/>
  <c r="H86" i="1" s="1"/>
  <c r="H96" i="1"/>
  <c r="H95" i="1" s="1"/>
  <c r="E98" i="1"/>
  <c r="E101" i="1"/>
  <c r="F106" i="1"/>
  <c r="E107" i="1"/>
  <c r="E115" i="1"/>
  <c r="I115" i="1" s="1"/>
  <c r="H116" i="1"/>
  <c r="H115" i="1" s="1"/>
  <c r="G143" i="1"/>
  <c r="G125" i="1" s="1"/>
  <c r="I163" i="1"/>
  <c r="D33" i="1"/>
  <c r="D32" i="1" s="1"/>
  <c r="I38" i="1"/>
  <c r="I96" i="1"/>
  <c r="H122" i="1"/>
  <c r="H121" i="1" s="1"/>
  <c r="E121" i="1"/>
  <c r="E158" i="1"/>
  <c r="E157" i="1" s="1"/>
  <c r="H159" i="1"/>
  <c r="H158" i="1" s="1"/>
  <c r="G175" i="1"/>
  <c r="E40" i="1"/>
  <c r="E50" i="1"/>
  <c r="I52" i="1"/>
  <c r="I55" i="1"/>
  <c r="F60" i="1"/>
  <c r="I63" i="1"/>
  <c r="G85" i="1"/>
  <c r="E111" i="1"/>
  <c r="I111" i="1" s="1"/>
  <c r="E113" i="1"/>
  <c r="F113" i="1"/>
  <c r="I113" i="1" s="1"/>
  <c r="I114" i="1"/>
  <c r="F121" i="1"/>
  <c r="I121" i="1" s="1"/>
  <c r="I122" i="1"/>
  <c r="E148" i="1"/>
  <c r="H149" i="1"/>
  <c r="H148" i="1" s="1"/>
  <c r="E160" i="1"/>
  <c r="H161" i="1"/>
  <c r="H160" i="1" s="1"/>
  <c r="I173" i="1"/>
  <c r="I47" i="1"/>
  <c r="I70" i="1"/>
  <c r="D117" i="1"/>
  <c r="E118" i="1"/>
  <c r="I120" i="1"/>
  <c r="H120" i="1"/>
  <c r="H119" i="1" s="1"/>
  <c r="I130" i="1"/>
  <c r="H130" i="1"/>
  <c r="H129" i="1" s="1"/>
  <c r="E129" i="1"/>
  <c r="I132" i="1"/>
  <c r="H132" i="1"/>
  <c r="H131" i="1" s="1"/>
  <c r="E131" i="1"/>
  <c r="I131" i="1" s="1"/>
  <c r="I134" i="1"/>
  <c r="H134" i="1"/>
  <c r="H133" i="1" s="1"/>
  <c r="E133" i="1"/>
  <c r="I133" i="1" s="1"/>
  <c r="I144" i="1"/>
  <c r="I149" i="1"/>
  <c r="D157" i="1"/>
  <c r="I161" i="1"/>
  <c r="E162" i="1"/>
  <c r="H163" i="1"/>
  <c r="H162" i="1" s="1"/>
  <c r="D119" i="1"/>
  <c r="D110" i="1" s="1"/>
  <c r="D59" i="1" s="1"/>
  <c r="F127" i="1"/>
  <c r="D129" i="1"/>
  <c r="D131" i="1"/>
  <c r="D126" i="1" s="1"/>
  <c r="D133" i="1"/>
  <c r="H145" i="1"/>
  <c r="H144" i="1" s="1"/>
  <c r="F146" i="1"/>
  <c r="E147" i="1"/>
  <c r="I150" i="1"/>
  <c r="D153" i="1"/>
  <c r="D143" i="1" s="1"/>
  <c r="F158" i="1"/>
  <c r="F162" i="1"/>
  <c r="I162" i="1" s="1"/>
  <c r="F167" i="1"/>
  <c r="I167" i="1" s="1"/>
  <c r="H169" i="1"/>
  <c r="H167" i="1" s="1"/>
  <c r="H170" i="1"/>
  <c r="E173" i="1"/>
  <c r="H174" i="1"/>
  <c r="H173" i="1" s="1"/>
  <c r="H177" i="1"/>
  <c r="H176" i="1" s="1"/>
  <c r="H175" i="1" s="1"/>
  <c r="H181" i="1"/>
  <c r="H180" i="1" s="1"/>
  <c r="E186" i="1"/>
  <c r="I186" i="1" s="1"/>
  <c r="H187" i="1"/>
  <c r="H186" i="1" s="1"/>
  <c r="H190" i="1"/>
  <c r="H189" i="1" s="1"/>
  <c r="H194" i="1"/>
  <c r="H195" i="1"/>
  <c r="E198" i="1"/>
  <c r="I198" i="1" s="1"/>
  <c r="H199" i="1"/>
  <c r="H198" i="1" s="1"/>
  <c r="E201" i="1"/>
  <c r="I201" i="1" s="1"/>
  <c r="I202" i="1"/>
  <c r="E206" i="1"/>
  <c r="H207" i="1"/>
  <c r="H206" i="1" s="1"/>
  <c r="E211" i="1"/>
  <c r="D210" i="1"/>
  <c r="G212" i="1"/>
  <c r="E217" i="1"/>
  <c r="I217" i="1" s="1"/>
  <c r="H218" i="1"/>
  <c r="I219" i="1"/>
  <c r="H219" i="1"/>
  <c r="I223" i="1"/>
  <c r="H223" i="1"/>
  <c r="H222" i="1" s="1"/>
  <c r="I227" i="1"/>
  <c r="F226" i="1"/>
  <c r="I226" i="1" s="1"/>
  <c r="I231" i="1"/>
  <c r="I257" i="1"/>
  <c r="F256" i="1"/>
  <c r="I284" i="1"/>
  <c r="I145" i="1"/>
  <c r="G157" i="1"/>
  <c r="I179" i="1"/>
  <c r="I192" i="1"/>
  <c r="F205" i="1"/>
  <c r="E209" i="1"/>
  <c r="D208" i="1"/>
  <c r="D205" i="1" s="1"/>
  <c r="E215" i="1"/>
  <c r="I215" i="1" s="1"/>
  <c r="H216" i="1"/>
  <c r="H215" i="1" s="1"/>
  <c r="I225" i="1"/>
  <c r="H225" i="1"/>
  <c r="H224" i="1" s="1"/>
  <c r="I237" i="1"/>
  <c r="H237" i="1"/>
  <c r="H236" i="1" s="1"/>
  <c r="E236" i="1"/>
  <c r="I239" i="1"/>
  <c r="H239" i="1"/>
  <c r="H238" i="1" s="1"/>
  <c r="E238" i="1"/>
  <c r="I238" i="1" s="1"/>
  <c r="I241" i="1"/>
  <c r="H241" i="1"/>
  <c r="H240" i="1" s="1"/>
  <c r="E240" i="1"/>
  <c r="I240" i="1" s="1"/>
  <c r="G255" i="1"/>
  <c r="H271" i="1"/>
  <c r="H128" i="1"/>
  <c r="H127" i="1" s="1"/>
  <c r="H136" i="1"/>
  <c r="H135" i="1" s="1"/>
  <c r="H140" i="1"/>
  <c r="H139" i="1" s="1"/>
  <c r="H142" i="1"/>
  <c r="H141" i="1" s="1"/>
  <c r="F148" i="1"/>
  <c r="I154" i="1"/>
  <c r="F160" i="1"/>
  <c r="I160" i="1" s="1"/>
  <c r="I164" i="1"/>
  <c r="D167" i="1"/>
  <c r="E171" i="1"/>
  <c r="I171" i="1" s="1"/>
  <c r="H172" i="1"/>
  <c r="H171" i="1" s="1"/>
  <c r="D175" i="1"/>
  <c r="H179" i="1"/>
  <c r="H178" i="1" s="1"/>
  <c r="H192" i="1"/>
  <c r="H191" i="1" s="1"/>
  <c r="E196" i="1"/>
  <c r="E188" i="1" s="1"/>
  <c r="I188" i="1" s="1"/>
  <c r="H197" i="1"/>
  <c r="H196" i="1" s="1"/>
  <c r="I200" i="1"/>
  <c r="E203" i="1"/>
  <c r="I203" i="1" s="1"/>
  <c r="I204" i="1"/>
  <c r="E213" i="1"/>
  <c r="E212" i="1" s="1"/>
  <c r="I212" i="1" s="1"/>
  <c r="H214" i="1"/>
  <c r="H213" i="1" s="1"/>
  <c r="I221" i="1"/>
  <c r="H221" i="1"/>
  <c r="H220" i="1" s="1"/>
  <c r="I233" i="1"/>
  <c r="H246" i="1"/>
  <c r="H245" i="1" s="1"/>
  <c r="H244" i="1" s="1"/>
  <c r="E245" i="1"/>
  <c r="E244" i="1" s="1"/>
  <c r="E299" i="1"/>
  <c r="H300" i="1"/>
  <c r="H299" i="1" s="1"/>
  <c r="H152" i="1"/>
  <c r="H151" i="1" s="1"/>
  <c r="F244" i="1"/>
  <c r="I244" i="1" s="1"/>
  <c r="D220" i="1"/>
  <c r="D222" i="1"/>
  <c r="D212" i="1" s="1"/>
  <c r="D224" i="1"/>
  <c r="H228" i="1"/>
  <c r="H227" i="1" s="1"/>
  <c r="H230" i="1"/>
  <c r="H229" i="1" s="1"/>
  <c r="H232" i="1"/>
  <c r="H231" i="1" s="1"/>
  <c r="H234" i="1"/>
  <c r="H233" i="1" s="1"/>
  <c r="D236" i="1"/>
  <c r="D238" i="1"/>
  <c r="D240" i="1"/>
  <c r="I246" i="1"/>
  <c r="H258" i="1"/>
  <c r="H257" i="1" s="1"/>
  <c r="H256" i="1" s="1"/>
  <c r="H260" i="1"/>
  <c r="H259" i="1" s="1"/>
  <c r="H262" i="1"/>
  <c r="H261" i="1" s="1"/>
  <c r="E267" i="1"/>
  <c r="I275" i="1"/>
  <c r="D278" i="1"/>
  <c r="I283" i="1"/>
  <c r="H286" i="1"/>
  <c r="H285" i="1" s="1"/>
  <c r="H284" i="1" s="1"/>
  <c r="I289" i="1"/>
  <c r="I301" i="1"/>
  <c r="I318" i="1"/>
  <c r="H318" i="1"/>
  <c r="I319" i="1"/>
  <c r="I228" i="1"/>
  <c r="I230" i="1"/>
  <c r="I232" i="1"/>
  <c r="I234" i="1"/>
  <c r="I258" i="1"/>
  <c r="I260" i="1"/>
  <c r="I286" i="1"/>
  <c r="D322" i="1"/>
  <c r="G322" i="1"/>
  <c r="H328" i="1"/>
  <c r="H327" i="1" s="1"/>
  <c r="H326" i="1" s="1"/>
  <c r="H322" i="1" s="1"/>
  <c r="E327" i="1"/>
  <c r="E326" i="1" s="1"/>
  <c r="E322" i="1" s="1"/>
  <c r="H331" i="1"/>
  <c r="H330" i="1" s="1"/>
  <c r="H329" i="1" s="1"/>
  <c r="E330" i="1"/>
  <c r="E329" i="1" s="1"/>
  <c r="E249" i="1"/>
  <c r="E252" i="1"/>
  <c r="E265" i="1"/>
  <c r="E271" i="1"/>
  <c r="I271" i="1" s="1"/>
  <c r="D274" i="1"/>
  <c r="D271" i="1" s="1"/>
  <c r="D255" i="1" s="1"/>
  <c r="I279" i="1"/>
  <c r="D282" i="1"/>
  <c r="D288" i="1"/>
  <c r="D287" i="1" s="1"/>
  <c r="I288" i="1"/>
  <c r="E294" i="1"/>
  <c r="E295" i="1"/>
  <c r="I295" i="1" s="1"/>
  <c r="H296" i="1"/>
  <c r="H295" i="1" s="1"/>
  <c r="I297" i="1"/>
  <c r="F299" i="1"/>
  <c r="I299" i="1" s="1"/>
  <c r="I303" i="1"/>
  <c r="H308" i="1"/>
  <c r="H307" i="1" s="1"/>
  <c r="H306" i="1" s="1"/>
  <c r="E307" i="1"/>
  <c r="E306" i="1" s="1"/>
  <c r="I306" i="1" s="1"/>
  <c r="F310" i="1"/>
  <c r="I316" i="1"/>
  <c r="H316" i="1"/>
  <c r="H315" i="1" s="1"/>
  <c r="E315" i="1"/>
  <c r="I315" i="1" s="1"/>
  <c r="I317" i="1"/>
  <c r="C333" i="1"/>
  <c r="I328" i="1"/>
  <c r="I331" i="1"/>
  <c r="I262" i="1"/>
  <c r="H277" i="1"/>
  <c r="H276" i="1" s="1"/>
  <c r="I298" i="1"/>
  <c r="I313" i="1"/>
  <c r="H313" i="1"/>
  <c r="H312" i="1" s="1"/>
  <c r="H311" i="1" s="1"/>
  <c r="H310" i="1" s="1"/>
  <c r="E312" i="1"/>
  <c r="I308" i="1"/>
  <c r="D312" i="1"/>
  <c r="D311" i="1" s="1"/>
  <c r="D310" i="1" s="1"/>
  <c r="D292" i="1" s="1"/>
  <c r="F324" i="1"/>
  <c r="I325" i="1"/>
  <c r="F326" i="1"/>
  <c r="F329" i="1"/>
  <c r="I329" i="1" s="1"/>
  <c r="E311" i="1" l="1"/>
  <c r="I312" i="1"/>
  <c r="E293" i="1"/>
  <c r="I327" i="1"/>
  <c r="H249" i="1"/>
  <c r="H248" i="1" s="1"/>
  <c r="H247" i="1" s="1"/>
  <c r="H243" i="1" s="1"/>
  <c r="I249" i="1"/>
  <c r="E248" i="1"/>
  <c r="G333" i="1"/>
  <c r="D235" i="1"/>
  <c r="D125" i="1" s="1"/>
  <c r="I245" i="1"/>
  <c r="E235" i="1"/>
  <c r="I235" i="1" s="1"/>
  <c r="I236" i="1"/>
  <c r="H147" i="1"/>
  <c r="H146" i="1" s="1"/>
  <c r="E146" i="1"/>
  <c r="E143" i="1" s="1"/>
  <c r="I196" i="1"/>
  <c r="I147" i="1"/>
  <c r="I86" i="1"/>
  <c r="E60" i="1"/>
  <c r="I33" i="1"/>
  <c r="F32" i="1"/>
  <c r="H44" i="1"/>
  <c r="E10" i="1"/>
  <c r="I11" i="1"/>
  <c r="H11" i="1"/>
  <c r="E17" i="1"/>
  <c r="I17" i="1" s="1"/>
  <c r="I18" i="1"/>
  <c r="I44" i="1"/>
  <c r="I307" i="1"/>
  <c r="I265" i="1"/>
  <c r="H265" i="1"/>
  <c r="H264" i="1" s="1"/>
  <c r="E264" i="1"/>
  <c r="I330" i="1"/>
  <c r="I213" i="1"/>
  <c r="H212" i="1"/>
  <c r="I148" i="1"/>
  <c r="H126" i="1"/>
  <c r="F243" i="1"/>
  <c r="H235" i="1"/>
  <c r="I209" i="1"/>
  <c r="E208" i="1"/>
  <c r="I208" i="1" s="1"/>
  <c r="H209" i="1"/>
  <c r="H208" i="1" s="1"/>
  <c r="I256" i="1"/>
  <c r="F255" i="1"/>
  <c r="H217" i="1"/>
  <c r="I211" i="1"/>
  <c r="H211" i="1"/>
  <c r="H210" i="1" s="1"/>
  <c r="H205" i="1" s="1"/>
  <c r="E210" i="1"/>
  <c r="I210" i="1" s="1"/>
  <c r="H193" i="1"/>
  <c r="I158" i="1"/>
  <c r="F157" i="1"/>
  <c r="I157" i="1" s="1"/>
  <c r="I146" i="1"/>
  <c r="F143" i="1"/>
  <c r="I143" i="1" s="1"/>
  <c r="I50" i="1"/>
  <c r="H50" i="1"/>
  <c r="H49" i="1" s="1"/>
  <c r="E49" i="1"/>
  <c r="I49" i="1" s="1"/>
  <c r="E175" i="1"/>
  <c r="I175" i="1" s="1"/>
  <c r="F103" i="1"/>
  <c r="F59" i="1" s="1"/>
  <c r="H85" i="1"/>
  <c r="I81" i="1"/>
  <c r="H81" i="1"/>
  <c r="H80" i="1" s="1"/>
  <c r="E80" i="1"/>
  <c r="I80" i="1" s="1"/>
  <c r="I73" i="1"/>
  <c r="I29" i="1"/>
  <c r="H29" i="1"/>
  <c r="H28" i="1" s="1"/>
  <c r="E28" i="1"/>
  <c r="I28" i="1" s="1"/>
  <c r="F110" i="1"/>
  <c r="H46" i="1"/>
  <c r="H23" i="1"/>
  <c r="G59" i="1"/>
  <c r="E20" i="1"/>
  <c r="I21" i="1"/>
  <c r="I127" i="1"/>
  <c r="F126" i="1"/>
  <c r="I129" i="1"/>
  <c r="E126" i="1"/>
  <c r="I60" i="1"/>
  <c r="H40" i="1"/>
  <c r="H39" i="1" s="1"/>
  <c r="E39" i="1"/>
  <c r="I39" i="1" s="1"/>
  <c r="I40" i="1"/>
  <c r="H157" i="1"/>
  <c r="E100" i="1"/>
  <c r="I101" i="1"/>
  <c r="H101" i="1"/>
  <c r="H100" i="1" s="1"/>
  <c r="H99" i="1" s="1"/>
  <c r="H77" i="1"/>
  <c r="H76" i="1" s="1"/>
  <c r="H68" i="1"/>
  <c r="H67" i="1" s="1"/>
  <c r="H60" i="1" s="1"/>
  <c r="E67" i="1"/>
  <c r="I67" i="1" s="1"/>
  <c r="I68" i="1"/>
  <c r="H20" i="1"/>
  <c r="F20" i="1"/>
  <c r="H267" i="1"/>
  <c r="H266" i="1" s="1"/>
  <c r="E266" i="1"/>
  <c r="I266" i="1" s="1"/>
  <c r="I267" i="1"/>
  <c r="I206" i="1"/>
  <c r="E106" i="1"/>
  <c r="E103" i="1" s="1"/>
  <c r="H107" i="1"/>
  <c r="H106" i="1" s="1"/>
  <c r="H103" i="1" s="1"/>
  <c r="E97" i="1"/>
  <c r="I98" i="1"/>
  <c r="H98" i="1"/>
  <c r="H97" i="1" s="1"/>
  <c r="H92" i="1" s="1"/>
  <c r="H83" i="1"/>
  <c r="H82" i="1"/>
  <c r="E76" i="1"/>
  <c r="I76" i="1" s="1"/>
  <c r="I77" i="1"/>
  <c r="D43" i="1"/>
  <c r="D9" i="1" s="1"/>
  <c r="E32" i="1"/>
  <c r="H32" i="1" s="1"/>
  <c r="I107" i="1"/>
  <c r="I324" i="1"/>
  <c r="F323" i="1"/>
  <c r="H252" i="1"/>
  <c r="H251" i="1" s="1"/>
  <c r="H250" i="1" s="1"/>
  <c r="I252" i="1"/>
  <c r="E251" i="1"/>
  <c r="H188" i="1"/>
  <c r="F294" i="1"/>
  <c r="H294" i="1" s="1"/>
  <c r="H293" i="1" s="1"/>
  <c r="H292" i="1" s="1"/>
  <c r="I326" i="1"/>
  <c r="H226" i="1"/>
  <c r="I118" i="1"/>
  <c r="E117" i="1"/>
  <c r="I117" i="1" s="1"/>
  <c r="H118" i="1"/>
  <c r="H117" i="1" s="1"/>
  <c r="H110" i="1" s="1"/>
  <c r="H59" i="1" l="1"/>
  <c r="D333" i="1"/>
  <c r="E205" i="1"/>
  <c r="I205" i="1" s="1"/>
  <c r="E110" i="1"/>
  <c r="E263" i="1"/>
  <c r="I264" i="1"/>
  <c r="F322" i="1"/>
  <c r="I323" i="1"/>
  <c r="I97" i="1"/>
  <c r="E92" i="1"/>
  <c r="I92" i="1" s="1"/>
  <c r="I20" i="1"/>
  <c r="F9" i="1"/>
  <c r="E99" i="1"/>
  <c r="I99" i="1" s="1"/>
  <c r="I100" i="1"/>
  <c r="E250" i="1"/>
  <c r="I250" i="1" s="1"/>
  <c r="I251" i="1"/>
  <c r="H10" i="1"/>
  <c r="I10" i="1"/>
  <c r="H143" i="1"/>
  <c r="H125" i="1" s="1"/>
  <c r="E43" i="1"/>
  <c r="I106" i="1"/>
  <c r="I126" i="1"/>
  <c r="F125" i="1"/>
  <c r="F293" i="1"/>
  <c r="I294" i="1"/>
  <c r="E59" i="1"/>
  <c r="I59" i="1" s="1"/>
  <c r="I110" i="1"/>
  <c r="E125" i="1"/>
  <c r="I103" i="1"/>
  <c r="H263" i="1"/>
  <c r="H255" i="1" s="1"/>
  <c r="I32" i="1"/>
  <c r="E247" i="1"/>
  <c r="I248" i="1"/>
  <c r="E310" i="1"/>
  <c r="I310" i="1" s="1"/>
  <c r="I311" i="1"/>
  <c r="I125" i="1" l="1"/>
  <c r="H43" i="1"/>
  <c r="H9" i="1" s="1"/>
  <c r="H333" i="1" s="1"/>
  <c r="I43" i="1"/>
  <c r="E9" i="1"/>
  <c r="E243" i="1"/>
  <c r="I243" i="1" s="1"/>
  <c r="I247" i="1"/>
  <c r="I263" i="1"/>
  <c r="E255" i="1"/>
  <c r="I255" i="1" s="1"/>
  <c r="E292" i="1"/>
  <c r="E333" i="1" s="1"/>
  <c r="I9" i="1"/>
  <c r="F292" i="1"/>
  <c r="I292" i="1" s="1"/>
  <c r="I293" i="1"/>
  <c r="I322" i="1"/>
  <c r="F333" i="1" l="1"/>
  <c r="I333" i="1" s="1"/>
</calcChain>
</file>

<file path=xl/sharedStrings.xml><?xml version="1.0" encoding="utf-8"?>
<sst xmlns="http://schemas.openxmlformats.org/spreadsheetml/2006/main" count="339" uniqueCount="258">
  <si>
    <t>Sistema Estatal de Evaluacion</t>
  </si>
  <si>
    <t>Estado Analítico del Ejercicio Presupuesto de Egresos</t>
  </si>
  <si>
    <t>Por Partida del Gasto</t>
  </si>
  <si>
    <t>Comision Estatal del Agua</t>
  </si>
  <si>
    <t>Del 01 de Enero al  31 de Diciembre de 2016</t>
  </si>
  <si>
    <t>(PESOS)</t>
  </si>
  <si>
    <t>Ejercicio del Presupuesto por
Partida  /  Descripción</t>
  </si>
  <si>
    <t>Egresos Aprobado   Anual</t>
  </si>
  <si>
    <t>Ampliaciones/ (Reducciones)</t>
  </si>
  <si>
    <t>Egresos Modificado   Anual</t>
  </si>
  <si>
    <t>Egresos Devengado Acumulado</t>
  </si>
  <si>
    <t>Egresos Pagado     Acumulado</t>
  </si>
  <si>
    <t>Subejercicio</t>
  </si>
  <si>
    <t>% Avance Anual</t>
  </si>
  <si>
    <t>(1)</t>
  </si>
  <si>
    <t>(2)</t>
  </si>
  <si>
    <t>(3=1+2)</t>
  </si>
  <si>
    <t>(4)</t>
  </si>
  <si>
    <t>(5)</t>
  </si>
  <si>
    <t>( 6 = 3 - 4 )</t>
  </si>
  <si>
    <t>(7= 4/3)</t>
  </si>
  <si>
    <t>Servicios personales</t>
  </si>
  <si>
    <t>Remuneraciones al personal de carácter permanente</t>
  </si>
  <si>
    <t>Sueldo base al personal permanente</t>
  </si>
  <si>
    <t>Sueldos</t>
  </si>
  <si>
    <t>Remuneraciones Diversas</t>
  </si>
  <si>
    <t>Riesgo laboral</t>
  </si>
  <si>
    <t>Ayuda para habitación</t>
  </si>
  <si>
    <t>Ayuda para energía electrica</t>
  </si>
  <si>
    <t>Remuneraciones al personal de carácter transitorio</t>
  </si>
  <si>
    <t>Honorarios asimilables a salarios</t>
  </si>
  <si>
    <t xml:space="preserve">Honorarios  </t>
  </si>
  <si>
    <t>Remuneraciones adicionales y especiales</t>
  </si>
  <si>
    <t>Primas por años de servicios efectivos prestados</t>
  </si>
  <si>
    <t>Primas de vacaciones, dominical y gratificación de fin de año</t>
  </si>
  <si>
    <t>Prima vacacional y dominical</t>
  </si>
  <si>
    <t>Aguinaldo o gratificacion de fin de año</t>
  </si>
  <si>
    <t>Compensación por ajuste de calendario</t>
  </si>
  <si>
    <t>Compensación por bono navideño</t>
  </si>
  <si>
    <t>Horas Extraordinarias</t>
  </si>
  <si>
    <t>Remuneraciones por Horas Extraordinarias</t>
  </si>
  <si>
    <t>Compensaciones</t>
  </si>
  <si>
    <t>Estimulos al personal de confianza</t>
  </si>
  <si>
    <t>Seguridad Social</t>
  </si>
  <si>
    <t>Aportaciones de seguridad social</t>
  </si>
  <si>
    <t>Aportqaciones al ISSSTE</t>
  </si>
  <si>
    <t>Otras prestaciones de seguridad social</t>
  </si>
  <si>
    <t>Aportaciones por servicio medico del isssteson</t>
  </si>
  <si>
    <t>Aportaciones al sistema para el retiro</t>
  </si>
  <si>
    <t>Pagas por defunción, pensiones y jubilaciones</t>
  </si>
  <si>
    <t>Aportaciones para seguros</t>
  </si>
  <si>
    <t>Seguro por Retiro Estatal</t>
  </si>
  <si>
    <t>Otras aportaciones de seguros colectivos</t>
  </si>
  <si>
    <t>Seguro por defuncion familiar</t>
  </si>
  <si>
    <t>Otras prestaciones sociales y económicas</t>
  </si>
  <si>
    <t>Cuotas para el Fondo de Ahorro y Fondo de Trabajo</t>
  </si>
  <si>
    <t>Aportaciones al Fondo de Ahorro de los Trabajadores</t>
  </si>
  <si>
    <t>Indemnizaciones</t>
  </si>
  <si>
    <t>Indemnizaciones al personal</t>
  </si>
  <si>
    <t>Pago de Liquidaciones</t>
  </si>
  <si>
    <t>Prestaciones contractuales</t>
  </si>
  <si>
    <t>Bono para despensa</t>
  </si>
  <si>
    <t>Ayuda para Servicio de Transporte</t>
  </si>
  <si>
    <t>Otras prestaciones</t>
  </si>
  <si>
    <t>Pago de Estimulos a Servidores Publicos</t>
  </si>
  <si>
    <t>Estimulos</t>
  </si>
  <si>
    <t xml:space="preserve">Estimulos al personal   </t>
  </si>
  <si>
    <t>Bono por Puntualidad</t>
  </si>
  <si>
    <t>Materiales y suministros</t>
  </si>
  <si>
    <t>Materiales de administración, Emision de documentos y articulos oficiales</t>
  </si>
  <si>
    <t>Materiales, útiles y equipos menores de oficina</t>
  </si>
  <si>
    <t>Materiales y útiles de impresión y reproducción</t>
  </si>
  <si>
    <t>Materiales, útiles y equipos menores de tecnologías de la información y comunicación</t>
  </si>
  <si>
    <t>Materiales y útiles para el procesamiento de equipos y bienes informáticos</t>
  </si>
  <si>
    <t xml:space="preserve"> Material impreso e información digital</t>
  </si>
  <si>
    <t>Material para información</t>
  </si>
  <si>
    <t>Material de limpieza</t>
  </si>
  <si>
    <t>Materiales y utiles de enseñanza</t>
  </si>
  <si>
    <t>Materiales educativos</t>
  </si>
  <si>
    <t>Materiales para el registro e identificación de bienes y personas</t>
  </si>
  <si>
    <t>Placas, engomados, calcomanías y hologramas</t>
  </si>
  <si>
    <t>Emision de Licencias de Conducir</t>
  </si>
  <si>
    <t>Alimentos y utensilios</t>
  </si>
  <si>
    <t>Productos alimenticios para personas</t>
  </si>
  <si>
    <t>Productos alimenticios para el personal en las instalaciones</t>
  </si>
  <si>
    <t>Adquisición de agua potable</t>
  </si>
  <si>
    <t>Utensilios para el servicio de alimentación</t>
  </si>
  <si>
    <t>Materias primas y materiales de producción y comercializacion</t>
  </si>
  <si>
    <t>Otros productos adquiridos como Materia prima</t>
  </si>
  <si>
    <t>Materiales y artículos de construcción y de reparación</t>
  </si>
  <si>
    <t>Cemento y productos de concreto</t>
  </si>
  <si>
    <t>Material eléctrico y electrónico</t>
  </si>
  <si>
    <t>Otros materiales y artículos de construcción y reparación</t>
  </si>
  <si>
    <t>Productos químicos, farmacéuticos y de laboratorio</t>
  </si>
  <si>
    <t>Productos quimicos basicos</t>
  </si>
  <si>
    <t>Medicinas y productos farmacéuticos</t>
  </si>
  <si>
    <t>Otros Productos Quimicos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</si>
  <si>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</si>
  <si>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</si>
  <si>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</si>
  <si>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</si>
  <si>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</si>
  <si>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</si>
  <si>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</si>
  <si>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</si>
  <si>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</si>
  <si>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</si>
  <si>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educaconal y recrwativo</t>
  </si>
  <si>
    <t>Refacciones y accesorios menores de equipo de computo y tecnologías de la información</t>
  </si>
  <si>
    <t>Refacciones y accesorios menores de equipo de trasporte</t>
  </si>
  <si>
    <t>Refacciones y Accesorios Menores de Maquinaria Y Otros Equipos</t>
  </si>
  <si>
    <t>Servicios generales</t>
  </si>
  <si>
    <t>Servicios básicos</t>
  </si>
  <si>
    <t>Energía eléctrica</t>
  </si>
  <si>
    <t>Gas</t>
  </si>
  <si>
    <t>Agua</t>
  </si>
  <si>
    <t>Agua Potable</t>
  </si>
  <si>
    <t>Telefonía tradicional</t>
  </si>
  <si>
    <t>Telefonía celular</t>
  </si>
  <si>
    <t>Servicio de Telecomunicaciones y Satelites</t>
  </si>
  <si>
    <t>Servicios de acceso a internet, redes y procesamiento de información</t>
  </si>
  <si>
    <t>Servicios postales y telegráficos</t>
  </si>
  <si>
    <t>Servicio postal</t>
  </si>
  <si>
    <t>Servicio de arrendamiento</t>
  </si>
  <si>
    <t>Arrendamiento de Terrenos</t>
  </si>
  <si>
    <t>Arrendamiento de Edificios</t>
  </si>
  <si>
    <t>Arrendamiento de mobiliario y equipo de administración, educacional y recreativo</t>
  </si>
  <si>
    <t>Arrendamiento de Muebles, Maquinaria y Equipo</t>
  </si>
  <si>
    <t>Arrendamiento de Equipo y Bienes Informaticos</t>
  </si>
  <si>
    <t>Arrendamiento de Equipo de Transporte</t>
  </si>
  <si>
    <t>Arrendamiento maquinaria, otros equipos y herramientas</t>
  </si>
  <si>
    <t>Otros Arrendamientos</t>
  </si>
  <si>
    <t>Servicios profesionales, científicos, técnicos y otros servicios</t>
  </si>
  <si>
    <t>Servicios legales, de contabilidad, auditorias y relacionados</t>
  </si>
  <si>
    <t>Servicios de Diseño, Arquitectura, Ingeniería y Actividades Relacionadas</t>
  </si>
  <si>
    <t>Servicios de consultoria administrativa, procesos, tecnica y en tecnologias de la informacion</t>
  </si>
  <si>
    <t>Servicios de Informática</t>
  </si>
  <si>
    <t>servicios de Consultorias</t>
  </si>
  <si>
    <t>Servicios de capacitación</t>
  </si>
  <si>
    <t>Servicios de apoyo administrativo, traducción, fotocopiado e impresión</t>
  </si>
  <si>
    <t>Apoyos a Comisarios Públicos</t>
  </si>
  <si>
    <t>Impresiones y publicaciones oficiales</t>
  </si>
  <si>
    <t>Licitaciones, convenios y convocatorias</t>
  </si>
  <si>
    <t>Servicios de vigilancia</t>
  </si>
  <si>
    <t>Servicios Profesionales, científicos y técnicos integrales</t>
  </si>
  <si>
    <t>Servicios profesionales, cientificos y tecnicos integrales</t>
  </si>
  <si>
    <t>Servicios financieros, bancarios y comerciales</t>
  </si>
  <si>
    <t>Servicios financieros y bancarios</t>
  </si>
  <si>
    <t>Servicio de Recaudación, Traslado y Custodia de valores</t>
  </si>
  <si>
    <t>Seguros de responsabilidad patrimonial y fianzas</t>
  </si>
  <si>
    <t>Seguros de bienes patrimoniales</t>
  </si>
  <si>
    <t>Almacenaje, envase y embalaje</t>
  </si>
  <si>
    <t>Fletes y maniobras</t>
  </si>
  <si>
    <t>Servicios de instalacion, reparacion, mantenimiento y conservacion</t>
  </si>
  <si>
    <t>Conservación y mantenimiento menor de inmuebles</t>
  </si>
  <si>
    <t>Mantenimiento y conservación de inmuebles</t>
  </si>
  <si>
    <t>Instalación, reparación y mantenimiento de mobiliario y equipo de administración, educacional y recreativo</t>
  </si>
  <si>
    <t>Mantenimiento y conservación de mobiliario y equipo</t>
  </si>
  <si>
    <t>Instalación, reparación y mantenimiento de equipo de computo y tecnología de información</t>
  </si>
  <si>
    <t>Instalaciones</t>
  </si>
  <si>
    <t>Mantenimiento y conservación de bienes informáticos</t>
  </si>
  <si>
    <t>Reparación y mantenimiento de equipo de transporte</t>
  </si>
  <si>
    <t>Mantenimiento y Conservación de Equipo de Transporte</t>
  </si>
  <si>
    <t>Instalación, reparación y mantenimiento de maquinaria, otros equipos y herramientas</t>
  </si>
  <si>
    <t>Mantenimiento y conservación de maquinaria y equipo</t>
  </si>
  <si>
    <t>Mantenimiento y conservación de heraamientas, maquinas herramientas, instrumentos, utiles y equipo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</si>
  <si>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</si>
  <si>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</si>
  <si>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</si>
  <si>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</si>
  <si>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Servicios de la industris filmica, del sonido y del video</t>
  </si>
  <si>
    <t>Otros servicios de información</t>
  </si>
  <si>
    <t>Servicios de traslado y viáticos</t>
  </si>
  <si>
    <t>Pasajes aéreos</t>
  </si>
  <si>
    <t>Pasajes terrestres</t>
  </si>
  <si>
    <t>Viáticos en el país</t>
  </si>
  <si>
    <t>Gastos de camino</t>
  </si>
  <si>
    <t>Viáticos en el extranjero</t>
  </si>
  <si>
    <t>Servicios integrales de traslado y viáticos</t>
  </si>
  <si>
    <t>Otros servicios de traslado y hospedaje</t>
  </si>
  <si>
    <t>Cuotas</t>
  </si>
  <si>
    <t>Servicios oficiales</t>
  </si>
  <si>
    <t>Gastos de ceremonial</t>
  </si>
  <si>
    <t>Gasto de Orden Social y Cultural</t>
  </si>
  <si>
    <t>Congresos y convenciones</t>
  </si>
  <si>
    <t>Gastos de Representacion</t>
  </si>
  <si>
    <t>Gtso de atencion y promocion</t>
  </si>
  <si>
    <t>Otros servicios generales</t>
  </si>
  <si>
    <t>Impuestos y derechos</t>
  </si>
  <si>
    <t>Penas, multas, accesorios y actualizaciones</t>
  </si>
  <si>
    <t>Otros gastso por responsabilidades</t>
  </si>
  <si>
    <t>Otros gastos por responsabilidades</t>
  </si>
  <si>
    <t>Transferencias, asignaciones, subsidios y otras ayudas</t>
  </si>
  <si>
    <t>Transferencis al resto del sector publico</t>
  </si>
  <si>
    <t>Transferencias otorgadas a entidades federativas y municipios</t>
  </si>
  <si>
    <t>Ayudas sociales</t>
  </si>
  <si>
    <t>Becas y otras ayudas para prograas de capacitacion</t>
  </si>
  <si>
    <t>Fomento deportivo</t>
  </si>
  <si>
    <t xml:space="preserve">Donativos  </t>
  </si>
  <si>
    <t>Donativos a Instituciones sin fines de lucro</t>
  </si>
  <si>
    <t>Bienes muebles, inmuebles e intangibles</t>
  </si>
  <si>
    <t>Mobiliario y equipo de administración</t>
  </si>
  <si>
    <t>Muebles de oficina y estantería</t>
  </si>
  <si>
    <t>Mobiliario</t>
  </si>
  <si>
    <t>Equipo de cómputo y de tecnologías de la información</t>
  </si>
  <si>
    <t>Bienes informáticos</t>
  </si>
  <si>
    <t>Otros mobiliarios y equipos de administracion</t>
  </si>
  <si>
    <t>Equipo de administracion</t>
  </si>
  <si>
    <t>Mobiliario y equipo educacional y recreativo</t>
  </si>
  <si>
    <t>Equipos y aparatos audiovisuales</t>
  </si>
  <si>
    <t>Camaras fotograficas y de video</t>
  </si>
  <si>
    <t>Vehiculos y equipo de transporte</t>
  </si>
  <si>
    <t>Automoviles y camiones</t>
  </si>
  <si>
    <t>Maquinaria, otros equipos y herramientas</t>
  </si>
  <si>
    <t>Maquinaria y equipo industrial</t>
  </si>
  <si>
    <t>Sistemas de aire acondicionado, calefaccion y de refrigeracion industrial y comercial</t>
  </si>
  <si>
    <t>Equipo de Comunicación y Telecomunicacion</t>
  </si>
  <si>
    <t>Equipo de Generacion Electrica, aparatos y accesoris electrios</t>
  </si>
  <si>
    <t>Maquinaria y equipo electrico y electronico</t>
  </si>
  <si>
    <t>Herramientas y máquinas-herramienta</t>
  </si>
  <si>
    <t>Herramientas</t>
  </si>
  <si>
    <t>Otros equipos</t>
  </si>
  <si>
    <t>Otros bienes muebles</t>
  </si>
  <si>
    <t>Bienes Inmuebles</t>
  </si>
  <si>
    <t>Terrenos</t>
  </si>
  <si>
    <t>Activos intangibles</t>
  </si>
  <si>
    <t>Software</t>
  </si>
  <si>
    <t>Inversión Pública</t>
  </si>
  <si>
    <t>ESTATAL</t>
  </si>
  <si>
    <t>0bra pública en bienes de dominio publico</t>
  </si>
  <si>
    <t>Construccion de obras para el abastecimiento de agua, petroleo, gas, electricidad y telecomunicaciones</t>
  </si>
  <si>
    <t>Fortalecimiento a organismos operadores de sistemas de agua potable</t>
  </si>
  <si>
    <t>Estudios y Proyectos para sistemas de abastecimiento de agua potable.</t>
  </si>
  <si>
    <t>Apoyo y fort. A sist. De oper. De distrito de riego</t>
  </si>
  <si>
    <t>Division de terrenos y construccion de obras de urbanizacion</t>
  </si>
  <si>
    <t>Conservacion y Mantenimiento</t>
  </si>
  <si>
    <t>Estudios y proyectos</t>
  </si>
  <si>
    <t>Infraestructura y equipamiento en materia de agua potable</t>
  </si>
  <si>
    <t>Infraestructura y equipamiento en materia de alcantarillado</t>
  </si>
  <si>
    <t>Indirectos para obras en division de terrenos y construccion de obras de urbanizacion</t>
  </si>
  <si>
    <t>Supervision y control de calidad</t>
  </si>
  <si>
    <t>Obra publica en bienes propios</t>
  </si>
  <si>
    <t>FEDERAL</t>
  </si>
  <si>
    <t>Indirectos para obras de construcción para el abastecimiento de agua, petroleo, gas, electricidad y telecomunicaciones</t>
  </si>
  <si>
    <t>Deuda Publica</t>
  </si>
  <si>
    <t>Amortizacion de la deuda publica</t>
  </si>
  <si>
    <t>Amortizacion de la deuda interna con instituciones de credito</t>
  </si>
  <si>
    <t>Amortizacion de Capital Largo Plazo</t>
  </si>
  <si>
    <t>Intereses de la deuda publica</t>
  </si>
  <si>
    <t>Intereses de la deuda interna con instiruciones de credito</t>
  </si>
  <si>
    <t>Pago de Intereses Largo Plazo</t>
  </si>
  <si>
    <t>Adeudo de ejercicios fiscales anteriores (ADEFAS)</t>
  </si>
  <si>
    <t xml:space="preserve">Adefas  </t>
  </si>
  <si>
    <t>TOTAL</t>
  </si>
  <si>
    <t>C.P. JUDITH GUADALUPE NAVARRO SANTOS</t>
  </si>
  <si>
    <t>C.P. JUAN CARLOS ENCINAS IBARRA</t>
  </si>
  <si>
    <t>DIRECTOR ADMINISTRATIVO</t>
  </si>
  <si>
    <t xml:space="preserve">                   DIRECTOR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</si>
</sst>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_ ;\-0.00\ 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164" fontId="5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left" vertical="center" wrapText="1"/>
    </xf>
    <xf numFmtId="165" fontId="8" fillId="0" borderId="11" xfId="1" applyNumberFormat="1" applyFont="1" applyBorder="1"/>
    <xf numFmtId="9" fontId="8" fillId="0" borderId="11" xfId="2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left" vertical="center" wrapText="1" indent="2"/>
    </xf>
    <xf numFmtId="4" fontId="9" fillId="0" borderId="10" xfId="0" applyNumberFormat="1" applyFont="1" applyFill="1" applyBorder="1" applyAlignment="1">
      <alignment horizontal="left" vertical="center" wrapText="1"/>
    </xf>
    <xf numFmtId="165" fontId="8" fillId="0" borderId="10" xfId="1" applyNumberFormat="1" applyFont="1" applyBorder="1"/>
    <xf numFmtId="165" fontId="8" fillId="0" borderId="10" xfId="0" applyNumberFormat="1" applyFont="1" applyBorder="1"/>
    <xf numFmtId="9" fontId="8" fillId="0" borderId="10" xfId="2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left" vertical="center" wrapText="1" indent="4"/>
    </xf>
    <xf numFmtId="0" fontId="10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left" vertical="center" wrapText="1"/>
    </xf>
    <xf numFmtId="165" fontId="11" fillId="0" borderId="10" xfId="1" applyNumberFormat="1" applyFont="1" applyBorder="1"/>
    <xf numFmtId="165" fontId="11" fillId="0" borderId="10" xfId="0" applyNumberFormat="1" applyFont="1" applyBorder="1"/>
    <xf numFmtId="9" fontId="11" fillId="0" borderId="10" xfId="2" applyFont="1" applyBorder="1" applyAlignment="1">
      <alignment horizontal="center"/>
    </xf>
    <xf numFmtId="165" fontId="4" fillId="0" borderId="0" xfId="0" applyNumberFormat="1" applyFont="1"/>
    <xf numFmtId="0" fontId="12" fillId="0" borderId="0" xfId="0" applyFont="1"/>
    <xf numFmtId="0" fontId="2" fillId="0" borderId="0" xfId="0" applyFont="1"/>
    <xf numFmtId="165" fontId="12" fillId="0" borderId="0" xfId="0" applyNumberFormat="1" applyFont="1"/>
    <xf numFmtId="0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/>
    <xf numFmtId="165" fontId="8" fillId="0" borderId="10" xfId="1" applyNumberFormat="1" applyFont="1" applyFill="1" applyBorder="1"/>
    <xf numFmtId="43" fontId="12" fillId="0" borderId="0" xfId="1" applyFont="1"/>
    <xf numFmtId="43" fontId="12" fillId="0" borderId="0" xfId="0" applyNumberFormat="1" applyFont="1"/>
    <xf numFmtId="165" fontId="11" fillId="0" borderId="10" xfId="1" applyNumberFormat="1" applyFont="1" applyFill="1" applyBorder="1"/>
    <xf numFmtId="43" fontId="11" fillId="0" borderId="10" xfId="1" applyNumberFormat="1" applyFont="1" applyBorder="1"/>
    <xf numFmtId="4" fontId="8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0" xfId="0" applyFont="1"/>
    <xf numFmtId="43" fontId="11" fillId="0" borderId="0" xfId="1" applyFont="1"/>
    <xf numFmtId="0" fontId="8" fillId="0" borderId="10" xfId="0" applyFont="1" applyFill="1" applyBorder="1" applyAlignment="1">
      <alignment horizontal="center" vertical="center" wrapText="1"/>
    </xf>
    <xf numFmtId="43" fontId="4" fillId="0" borderId="0" xfId="1" applyFont="1"/>
    <xf numFmtId="43" fontId="0" fillId="0" borderId="0" xfId="1" applyNumberFormat="1" applyFont="1"/>
    <xf numFmtId="43" fontId="0" fillId="0" borderId="0" xfId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409574</xdr:colOff>
      <xdr:row>0</xdr:row>
      <xdr:rowOff>133350</xdr:rowOff>
    </xdr:from>
    <xdr:ext cx="1076325" cy="264560"/>
    <xdr:sp macro="" textlink="">
      <xdr:nvSpPr>
        <xdr:cNvPr id="2" name="4 CuadroTexto"/>
        <xdr:cNvSpPr txBox="1"/>
      </xdr:nvSpPr>
      <xdr:spPr>
        <a:xfrm>
          <a:off x="8658224" y="133350"/>
          <a:ext cx="1076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MX" sz="1100" b="1"/>
            <a:t>ETCA-II-11-D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SpPr txBox="1"/>
      </xdr:nvSpPr>
      <xdr:spPr>
        <a:xfrm>
          <a:off x="369570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SpPr txBox="1"/>
      </xdr:nvSpPr>
      <xdr:spPr>
        <a:xfrm>
          <a:off x="369570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5" name="7 CuadroTexto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SpPr txBox="1"/>
      </xdr:nvSpPr>
      <xdr:spPr>
        <a:xfrm>
          <a:off x="72104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752475</xdr:colOff>
      <xdr:row>4</xdr:row>
      <xdr:rowOff>66197</xdr:rowOff>
    </xdr:from>
    <xdr:ext cx="1790699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xmlns="" id="{00000000-0008-0000-1900-000006000000}"/>
            </a:ext>
          </a:extLst>
        </xdr:cNvPr>
        <xdr:cNvSpPr txBox="1"/>
      </xdr:nvSpPr>
      <xdr:spPr>
        <a:xfrm>
          <a:off x="7962900" y="828197"/>
          <a:ext cx="1790699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+mn-lt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7" name="11 CuadroTexto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SpPr txBox="1"/>
      </xdr:nvSpPr>
      <xdr:spPr>
        <a:xfrm>
          <a:off x="369570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SpPr txBox="1"/>
      </xdr:nvSpPr>
      <xdr:spPr>
        <a:xfrm>
          <a:off x="369570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9" name="10 CuadroTexto"/>
        <xdr:cNvSpPr txBox="1"/>
      </xdr:nvSpPr>
      <xdr:spPr>
        <a:xfrm>
          <a:off x="824865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</xdr:row>
      <xdr:rowOff>142875</xdr:rowOff>
    </xdr:from>
    <xdr:ext cx="184731" cy="264560"/>
    <xdr:sp macro="" textlink="">
      <xdr:nvSpPr>
        <xdr:cNvPr id="10" name="4 CuadroTexto"/>
        <xdr:cNvSpPr txBox="1"/>
      </xdr:nvSpPr>
      <xdr:spPr>
        <a:xfrm>
          <a:off x="82486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.castillo/AppData/Local/Microsoft/Windows/Temporary%20Internet%20Files/Content.Outlook/K576AGW4/02)%20Por%20organismos%202016%20Diciembre%20016%20Y%20ETCAS%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organismos"/>
      <sheetName val="ETCA II 11E"/>
      <sheetName val="ETCA-II-11"/>
    </sheetNames>
    <sheetDataSet>
      <sheetData sheetId="0">
        <row r="16">
          <cell r="P16">
            <v>4544399</v>
          </cell>
          <cell r="X16">
            <v>44109306.280000001</v>
          </cell>
          <cell r="AE16">
            <v>42223261.57</v>
          </cell>
        </row>
        <row r="17">
          <cell r="P17">
            <v>-521000</v>
          </cell>
          <cell r="X17">
            <v>836304.52999999991</v>
          </cell>
        </row>
        <row r="18">
          <cell r="P18">
            <v>1866656</v>
          </cell>
          <cell r="X18">
            <v>37491589.839999996</v>
          </cell>
          <cell r="AE18">
            <v>37920170.909999996</v>
          </cell>
        </row>
        <row r="19">
          <cell r="P19">
            <v>886350</v>
          </cell>
          <cell r="X19">
            <v>12028231.569999998</v>
          </cell>
        </row>
        <row r="20">
          <cell r="P20">
            <v>571200</v>
          </cell>
          <cell r="X20">
            <v>8061287.7600000016</v>
          </cell>
        </row>
        <row r="23">
          <cell r="P23">
            <v>208000</v>
          </cell>
          <cell r="X23">
            <v>295259.84000000003</v>
          </cell>
          <cell r="AE23">
            <v>283926.5</v>
          </cell>
        </row>
        <row r="26">
          <cell r="P26">
            <v>228600</v>
          </cell>
          <cell r="X26">
            <v>2212621.69</v>
          </cell>
          <cell r="AE26">
            <v>2188792.42</v>
          </cell>
        </row>
        <row r="28">
          <cell r="P28">
            <v>721600</v>
          </cell>
          <cell r="X28">
            <v>3718685.1600000006</v>
          </cell>
          <cell r="AE28">
            <v>3690489.1400000006</v>
          </cell>
        </row>
        <row r="29">
          <cell r="P29">
            <v>130914</v>
          </cell>
          <cell r="X29">
            <v>3355903.67</v>
          </cell>
          <cell r="AE29">
            <v>1149737.17</v>
          </cell>
        </row>
        <row r="30">
          <cell r="P30">
            <v>14100</v>
          </cell>
          <cell r="X30">
            <v>84695.87</v>
          </cell>
          <cell r="AE30">
            <v>84695.87</v>
          </cell>
        </row>
        <row r="31">
          <cell r="P31">
            <v>-6300</v>
          </cell>
          <cell r="X31">
            <v>64111.63</v>
          </cell>
          <cell r="AE31">
            <v>65938.649999999994</v>
          </cell>
        </row>
        <row r="33">
          <cell r="P33">
            <v>-2385000</v>
          </cell>
          <cell r="X33">
            <v>4066060.39</v>
          </cell>
          <cell r="AE33">
            <v>4066060.39</v>
          </cell>
        </row>
        <row r="35">
          <cell r="P35">
            <v>-34800</v>
          </cell>
          <cell r="X35">
            <v>117600</v>
          </cell>
          <cell r="AE35">
            <v>117600</v>
          </cell>
        </row>
        <row r="38">
          <cell r="P38">
            <v>-250213</v>
          </cell>
          <cell r="X38">
            <v>2595040.2999999998</v>
          </cell>
          <cell r="AE38">
            <v>2680859.9</v>
          </cell>
        </row>
        <row r="39">
          <cell r="P39">
            <v>677554</v>
          </cell>
          <cell r="X39">
            <v>19269307.59</v>
          </cell>
          <cell r="AE39">
            <v>17793216.84</v>
          </cell>
        </row>
        <row r="40">
          <cell r="P40">
            <v>28381</v>
          </cell>
          <cell r="X40">
            <v>10231112.630000001</v>
          </cell>
          <cell r="AE40">
            <v>6350854.3899999997</v>
          </cell>
        </row>
        <row r="42">
          <cell r="P42">
            <v>-233669</v>
          </cell>
          <cell r="X42">
            <v>318054.96999999997</v>
          </cell>
          <cell r="AE42">
            <v>318054.96999999997</v>
          </cell>
        </row>
        <row r="44">
          <cell r="P44">
            <v>2960</v>
          </cell>
          <cell r="X44">
            <v>27203</v>
          </cell>
          <cell r="AE44">
            <v>27203</v>
          </cell>
        </row>
        <row r="45">
          <cell r="P45">
            <v>609615</v>
          </cell>
          <cell r="X45">
            <v>1922504.7</v>
          </cell>
          <cell r="AE45">
            <v>1446522.36</v>
          </cell>
        </row>
        <row r="46">
          <cell r="P46">
            <v>0</v>
          </cell>
          <cell r="X46">
            <v>4949</v>
          </cell>
          <cell r="AE46">
            <v>4949</v>
          </cell>
        </row>
        <row r="49">
          <cell r="P49">
            <v>523000</v>
          </cell>
          <cell r="X49">
            <v>4940198.01</v>
          </cell>
          <cell r="AE49">
            <v>4967345.34</v>
          </cell>
        </row>
        <row r="51">
          <cell r="P51">
            <v>-62666</v>
          </cell>
          <cell r="X51">
            <v>123246.13</v>
          </cell>
          <cell r="AE51">
            <v>123246.13</v>
          </cell>
        </row>
        <row r="52">
          <cell r="P52">
            <v>-1286119</v>
          </cell>
          <cell r="X52">
            <v>876326.5</v>
          </cell>
          <cell r="AE52">
            <v>657526.12</v>
          </cell>
        </row>
        <row r="54">
          <cell r="P54">
            <v>1251000</v>
          </cell>
          <cell r="X54">
            <v>1249468.8500000001</v>
          </cell>
          <cell r="AE54">
            <v>1249468.8500000001</v>
          </cell>
        </row>
        <row r="55">
          <cell r="P55">
            <v>44000</v>
          </cell>
          <cell r="X55">
            <v>845343.47</v>
          </cell>
          <cell r="AE55">
            <v>845343.47</v>
          </cell>
        </row>
        <row r="57">
          <cell r="P57">
            <v>-3364234</v>
          </cell>
          <cell r="X57">
            <v>19719704.359999999</v>
          </cell>
          <cell r="AE57">
            <v>19714004.359999999</v>
          </cell>
        </row>
        <row r="60">
          <cell r="P60">
            <v>117912</v>
          </cell>
          <cell r="X60">
            <v>117912.46</v>
          </cell>
          <cell r="AE60">
            <v>117912.46</v>
          </cell>
        </row>
        <row r="61">
          <cell r="P61">
            <v>10000</v>
          </cell>
          <cell r="X61">
            <v>315930</v>
          </cell>
          <cell r="AE61">
            <v>155820</v>
          </cell>
        </row>
        <row r="66">
          <cell r="P66">
            <v>-123300</v>
          </cell>
          <cell r="X66">
            <v>475085.27</v>
          </cell>
          <cell r="AE66">
            <v>476733.66000000003</v>
          </cell>
        </row>
        <row r="68">
          <cell r="P68">
            <v>74459</v>
          </cell>
          <cell r="X68">
            <v>156198.64000000001</v>
          </cell>
          <cell r="AE68">
            <v>156685.63</v>
          </cell>
        </row>
        <row r="70">
          <cell r="P70">
            <v>-55304</v>
          </cell>
          <cell r="X70">
            <v>438525.35999999993</v>
          </cell>
          <cell r="AE70">
            <v>382723.84999999992</v>
          </cell>
        </row>
        <row r="72">
          <cell r="P72">
            <v>0</v>
          </cell>
          <cell r="X72">
            <v>5413</v>
          </cell>
          <cell r="AE72">
            <v>5413</v>
          </cell>
        </row>
        <row r="74">
          <cell r="P74">
            <v>-62714</v>
          </cell>
          <cell r="X74">
            <v>143629.48000000001</v>
          </cell>
          <cell r="AE74">
            <v>122730.56</v>
          </cell>
        </row>
        <row r="76">
          <cell r="P76">
            <v>5000</v>
          </cell>
          <cell r="X76">
            <v>464</v>
          </cell>
          <cell r="AE76">
            <v>464</v>
          </cell>
        </row>
        <row r="78">
          <cell r="P78">
            <v>222870</v>
          </cell>
          <cell r="X78">
            <v>337757.6</v>
          </cell>
          <cell r="AE78">
            <v>277328.58999999997</v>
          </cell>
        </row>
        <row r="79">
          <cell r="P79">
            <v>42874</v>
          </cell>
          <cell r="X79">
            <v>24862</v>
          </cell>
          <cell r="AE79">
            <v>24862</v>
          </cell>
        </row>
        <row r="82">
          <cell r="P82">
            <v>-153626</v>
          </cell>
          <cell r="X82">
            <v>638482</v>
          </cell>
          <cell r="AE82">
            <v>623348.54999999993</v>
          </cell>
        </row>
        <row r="83">
          <cell r="P83">
            <v>-40592</v>
          </cell>
          <cell r="X83">
            <v>178865.66999999998</v>
          </cell>
          <cell r="AE83">
            <v>168971.66999999998</v>
          </cell>
        </row>
        <row r="85">
          <cell r="P85">
            <v>10600</v>
          </cell>
          <cell r="X85">
            <v>8913.76</v>
          </cell>
          <cell r="AE85">
            <v>8913.76</v>
          </cell>
        </row>
        <row r="88">
          <cell r="P88">
            <v>17271758.870000001</v>
          </cell>
          <cell r="X88">
            <v>8372595.6999999993</v>
          </cell>
          <cell r="AE88">
            <v>7147095.9499999993</v>
          </cell>
        </row>
        <row r="91">
          <cell r="P91">
            <v>182977</v>
          </cell>
          <cell r="X91">
            <v>343431.17</v>
          </cell>
          <cell r="AE91">
            <v>339994.72</v>
          </cell>
        </row>
        <row r="93">
          <cell r="P93">
            <v>180465</v>
          </cell>
          <cell r="X93">
            <v>434132.84</v>
          </cell>
          <cell r="AE93">
            <v>451329.94999999995</v>
          </cell>
        </row>
        <row r="95">
          <cell r="P95">
            <v>33000</v>
          </cell>
          <cell r="X95">
            <v>52044.4</v>
          </cell>
          <cell r="AE95">
            <v>52044.4</v>
          </cell>
        </row>
        <row r="98">
          <cell r="P98">
            <v>79462</v>
          </cell>
          <cell r="X98">
            <v>58461.63</v>
          </cell>
          <cell r="AE98">
            <v>-9459.7999999999993</v>
          </cell>
        </row>
        <row r="100">
          <cell r="P100">
            <v>8200</v>
          </cell>
          <cell r="X100">
            <v>20831.740000000002</v>
          </cell>
          <cell r="AE100">
            <v>20831.740000000002</v>
          </cell>
        </row>
        <row r="102">
          <cell r="P102">
            <v>-190700</v>
          </cell>
          <cell r="X102">
            <v>2653173.4</v>
          </cell>
          <cell r="AE102">
            <v>1702583.9600000002</v>
          </cell>
        </row>
        <row r="105">
          <cell r="P105">
            <v>1537991</v>
          </cell>
          <cell r="X105">
            <v>6923822.0700000012</v>
          </cell>
          <cell r="AE105">
            <v>6668175.25</v>
          </cell>
        </row>
        <row r="106">
          <cell r="P106">
            <v>189589</v>
          </cell>
          <cell r="X106">
            <v>530017.97</v>
          </cell>
          <cell r="AE106">
            <v>507966.96</v>
          </cell>
        </row>
        <row r="109">
          <cell r="P109">
            <v>485945</v>
          </cell>
          <cell r="X109">
            <v>2091634.5</v>
          </cell>
          <cell r="AE109">
            <v>1851959.58</v>
          </cell>
        </row>
        <row r="111">
          <cell r="P111">
            <v>-48000</v>
          </cell>
          <cell r="X111">
            <v>123323.26999999999</v>
          </cell>
          <cell r="AE111">
            <v>93149.77</v>
          </cell>
        </row>
        <row r="113">
          <cell r="P113">
            <v>-10000</v>
          </cell>
          <cell r="X113">
            <v>19440</v>
          </cell>
          <cell r="AE113">
            <v>19440</v>
          </cell>
        </row>
        <row r="116">
          <cell r="P116">
            <v>-460100</v>
          </cell>
          <cell r="X116">
            <v>185599.15</v>
          </cell>
          <cell r="AE116">
            <v>88085.82</v>
          </cell>
        </row>
        <row r="118">
          <cell r="P118">
            <v>-7000</v>
          </cell>
          <cell r="X118">
            <v>50398.289999999994</v>
          </cell>
          <cell r="AE118">
            <v>50398.289999999994</v>
          </cell>
        </row>
        <row r="120">
          <cell r="P120">
            <v>14000</v>
          </cell>
          <cell r="X120">
            <v>28073.329999999998</v>
          </cell>
          <cell r="AE120">
            <v>28073.329999999998</v>
          </cell>
        </row>
        <row r="122">
          <cell r="P122">
            <v>10491</v>
          </cell>
          <cell r="X122">
            <v>79391.929999999993</v>
          </cell>
          <cell r="AE122">
            <v>79051.929999999993</v>
          </cell>
        </row>
        <row r="124">
          <cell r="P124">
            <v>540952</v>
          </cell>
          <cell r="X124">
            <v>1331224.2</v>
          </cell>
          <cell r="AE124">
            <v>1283641.3799999999</v>
          </cell>
        </row>
        <row r="126">
          <cell r="P126">
            <v>141777</v>
          </cell>
          <cell r="X126">
            <v>590478.87</v>
          </cell>
          <cell r="AE126">
            <v>539141.25</v>
          </cell>
        </row>
        <row r="132">
          <cell r="X132">
            <v>74722722.709999993</v>
          </cell>
        </row>
        <row r="134">
          <cell r="P134">
            <v>800</v>
          </cell>
          <cell r="X134">
            <v>3016.68</v>
          </cell>
          <cell r="AE134">
            <v>2416.6799999999998</v>
          </cell>
        </row>
        <row r="136">
          <cell r="P136">
            <v>115125</v>
          </cell>
          <cell r="X136">
            <v>148287.82</v>
          </cell>
          <cell r="AE136">
            <v>148287.82</v>
          </cell>
        </row>
        <row r="138">
          <cell r="P138">
            <v>-10200</v>
          </cell>
          <cell r="X138">
            <v>457886.29</v>
          </cell>
          <cell r="AE138">
            <v>422881.27999999997</v>
          </cell>
        </row>
        <row r="140">
          <cell r="P140">
            <v>-42223</v>
          </cell>
          <cell r="X140">
            <v>426283.14</v>
          </cell>
          <cell r="AE140">
            <v>426175.31</v>
          </cell>
        </row>
        <row r="142">
          <cell r="P142">
            <v>0</v>
          </cell>
          <cell r="X142">
            <v>0</v>
          </cell>
          <cell r="AE142">
            <v>0</v>
          </cell>
        </row>
        <row r="144">
          <cell r="P144">
            <v>1924</v>
          </cell>
          <cell r="X144">
            <v>142278.34999999998</v>
          </cell>
          <cell r="AE144">
            <v>151048.67000000001</v>
          </cell>
        </row>
        <row r="146">
          <cell r="P146">
            <v>2222</v>
          </cell>
          <cell r="X146">
            <v>12506.559999999998</v>
          </cell>
          <cell r="AE146">
            <v>12291.559999999998</v>
          </cell>
        </row>
        <row r="149">
          <cell r="P149">
            <v>-201000</v>
          </cell>
          <cell r="X149">
            <v>159396.9</v>
          </cell>
          <cell r="AE149">
            <v>158502.5</v>
          </cell>
        </row>
        <row r="151">
          <cell r="P151">
            <v>-109300</v>
          </cell>
          <cell r="X151">
            <v>2687390.08</v>
          </cell>
          <cell r="AE151">
            <v>2589253.5700000003</v>
          </cell>
        </row>
        <row r="153">
          <cell r="P153">
            <v>116362.69</v>
          </cell>
          <cell r="X153">
            <v>253341.15</v>
          </cell>
          <cell r="AE153">
            <v>231502.29</v>
          </cell>
        </row>
        <row r="154">
          <cell r="P154">
            <v>33000</v>
          </cell>
          <cell r="X154">
            <v>651721.59</v>
          </cell>
          <cell r="AE154">
            <v>609915.19000000006</v>
          </cell>
        </row>
        <row r="156">
          <cell r="P156">
            <v>4000</v>
          </cell>
          <cell r="X156">
            <v>10220</v>
          </cell>
          <cell r="AE156">
            <v>10220</v>
          </cell>
        </row>
        <row r="158">
          <cell r="P158">
            <v>267787</v>
          </cell>
          <cell r="X158">
            <v>755674.8899999999</v>
          </cell>
          <cell r="AE158">
            <v>563880.89</v>
          </cell>
        </row>
        <row r="160">
          <cell r="P160">
            <v>6000</v>
          </cell>
          <cell r="X160">
            <v>5939.2</v>
          </cell>
          <cell r="AE160">
            <v>5939.2</v>
          </cell>
        </row>
        <row r="163">
          <cell r="P163">
            <v>3752400</v>
          </cell>
          <cell r="X163">
            <v>6509666.4800000004</v>
          </cell>
          <cell r="AE163">
            <v>5909109.4100000001</v>
          </cell>
        </row>
        <row r="165">
          <cell r="P165">
            <v>-430700</v>
          </cell>
          <cell r="X165">
            <v>412449.72</v>
          </cell>
          <cell r="AE165">
            <v>429617.72</v>
          </cell>
        </row>
        <row r="167">
          <cell r="P167">
            <v>-48000</v>
          </cell>
          <cell r="X167">
            <v>273944.82999999996</v>
          </cell>
          <cell r="AE167">
            <v>231776.96</v>
          </cell>
        </row>
        <row r="168">
          <cell r="P168">
            <v>160000</v>
          </cell>
          <cell r="X168">
            <v>159500</v>
          </cell>
          <cell r="AE168">
            <v>159500</v>
          </cell>
        </row>
        <row r="170">
          <cell r="P170">
            <v>-222393.25</v>
          </cell>
          <cell r="X170">
            <v>91744</v>
          </cell>
          <cell r="AE170">
            <v>91744</v>
          </cell>
        </row>
        <row r="172">
          <cell r="P172">
            <v>-8000</v>
          </cell>
          <cell r="X172">
            <v>0</v>
          </cell>
          <cell r="AE172">
            <v>51556.78</v>
          </cell>
        </row>
        <row r="173">
          <cell r="P173">
            <v>-253200</v>
          </cell>
          <cell r="X173">
            <v>1082592.7000000002</v>
          </cell>
          <cell r="AE173">
            <v>989190.88</v>
          </cell>
        </row>
        <row r="174">
          <cell r="P174">
            <v>186177.15</v>
          </cell>
          <cell r="X174">
            <v>285877.15000000002</v>
          </cell>
          <cell r="AE174">
            <v>285876.84999999998</v>
          </cell>
        </row>
        <row r="176">
          <cell r="P176">
            <v>109000</v>
          </cell>
          <cell r="X176">
            <v>1058132.55</v>
          </cell>
          <cell r="AE176">
            <v>988071.4800000001</v>
          </cell>
        </row>
        <row r="178">
          <cell r="P178">
            <v>-435400</v>
          </cell>
          <cell r="X178">
            <v>1278604.21</v>
          </cell>
          <cell r="AE178">
            <v>1661998.22</v>
          </cell>
        </row>
        <row r="181">
          <cell r="P181">
            <v>8711</v>
          </cell>
          <cell r="X181">
            <v>364848.75</v>
          </cell>
          <cell r="AE181">
            <v>357443.81</v>
          </cell>
        </row>
        <row r="183">
          <cell r="P183">
            <v>3320825</v>
          </cell>
          <cell r="X183">
            <v>7922564.2999999989</v>
          </cell>
          <cell r="AE183">
            <v>6504877.2000000002</v>
          </cell>
        </row>
        <row r="185">
          <cell r="P185">
            <v>231156</v>
          </cell>
          <cell r="X185">
            <v>981258.45</v>
          </cell>
          <cell r="AE185">
            <v>954369.74</v>
          </cell>
        </row>
        <row r="187">
          <cell r="P187">
            <v>0</v>
          </cell>
          <cell r="X187">
            <v>0</v>
          </cell>
          <cell r="AE187">
            <v>0</v>
          </cell>
        </row>
        <row r="189">
          <cell r="P189">
            <v>0</v>
          </cell>
          <cell r="X189">
            <v>0</v>
          </cell>
          <cell r="AE189">
            <v>0</v>
          </cell>
        </row>
        <row r="191">
          <cell r="P191">
            <v>77744.669999999984</v>
          </cell>
          <cell r="X191">
            <v>642675.03999999992</v>
          </cell>
          <cell r="AE191">
            <v>642675.03999999992</v>
          </cell>
        </row>
        <row r="194">
          <cell r="P194">
            <v>233076</v>
          </cell>
          <cell r="X194">
            <v>511755.73</v>
          </cell>
          <cell r="AE194">
            <v>514154.61</v>
          </cell>
        </row>
        <row r="196">
          <cell r="P196">
            <v>52000</v>
          </cell>
          <cell r="X196">
            <v>224038.64</v>
          </cell>
          <cell r="AE196">
            <v>224038.64</v>
          </cell>
        </row>
        <row r="198">
          <cell r="P198">
            <v>0</v>
          </cell>
          <cell r="X198">
            <v>0</v>
          </cell>
          <cell r="AE198">
            <v>0</v>
          </cell>
        </row>
        <row r="199">
          <cell r="P199">
            <v>-54500</v>
          </cell>
          <cell r="X199">
            <v>17412.82</v>
          </cell>
          <cell r="AE199">
            <v>17412.82</v>
          </cell>
        </row>
        <row r="201">
          <cell r="P201">
            <v>1125500</v>
          </cell>
          <cell r="X201">
            <v>2369237.79</v>
          </cell>
          <cell r="AE201">
            <v>2228552.4900000002</v>
          </cell>
        </row>
        <row r="203">
          <cell r="P203">
            <v>4163300</v>
          </cell>
          <cell r="X203">
            <v>7109957.4699999997</v>
          </cell>
          <cell r="AE203">
            <v>6098646.9699999997</v>
          </cell>
        </row>
        <row r="204">
          <cell r="P204">
            <v>75000</v>
          </cell>
          <cell r="X204">
            <v>0</v>
          </cell>
          <cell r="AE204">
            <v>0</v>
          </cell>
        </row>
        <row r="206">
          <cell r="P206">
            <v>-107959.9</v>
          </cell>
          <cell r="X206">
            <v>177904.45</v>
          </cell>
          <cell r="AE206">
            <v>158389.91999999998</v>
          </cell>
        </row>
        <row r="208">
          <cell r="P208">
            <v>5200</v>
          </cell>
          <cell r="X208">
            <v>60784</v>
          </cell>
          <cell r="AE208">
            <v>60784</v>
          </cell>
        </row>
        <row r="211">
          <cell r="P211">
            <v>172987</v>
          </cell>
          <cell r="X211">
            <v>535290.36</v>
          </cell>
          <cell r="AE211">
            <v>484250.36</v>
          </cell>
        </row>
        <row r="213">
          <cell r="P213">
            <v>20000</v>
          </cell>
          <cell r="X213">
            <v>18754.79</v>
          </cell>
          <cell r="AE213">
            <v>18754.79</v>
          </cell>
        </row>
        <row r="215">
          <cell r="P215">
            <v>3900</v>
          </cell>
          <cell r="X215">
            <v>6809</v>
          </cell>
          <cell r="AE215">
            <v>6809</v>
          </cell>
        </row>
        <row r="218">
          <cell r="P218">
            <v>490911</v>
          </cell>
          <cell r="X218">
            <v>717761.41</v>
          </cell>
          <cell r="AE218">
            <v>752643.54</v>
          </cell>
        </row>
        <row r="220">
          <cell r="P220">
            <v>4644</v>
          </cell>
          <cell r="X220">
            <v>74557.72</v>
          </cell>
          <cell r="AE220">
            <v>73697.72</v>
          </cell>
        </row>
        <row r="222">
          <cell r="P222">
            <v>482110</v>
          </cell>
          <cell r="X222">
            <v>1584112.16</v>
          </cell>
          <cell r="AE222">
            <v>1557576.18</v>
          </cell>
        </row>
        <row r="223">
          <cell r="P223">
            <v>340700</v>
          </cell>
          <cell r="X223">
            <v>656792</v>
          </cell>
          <cell r="AE223">
            <v>654392</v>
          </cell>
        </row>
        <row r="225">
          <cell r="P225">
            <v>-26000</v>
          </cell>
          <cell r="X225">
            <v>143646</v>
          </cell>
          <cell r="AE225">
            <v>143646</v>
          </cell>
        </row>
        <row r="227">
          <cell r="P227">
            <v>29200</v>
          </cell>
          <cell r="X227">
            <v>51916.460000000006</v>
          </cell>
          <cell r="AE227">
            <v>51916.460000000006</v>
          </cell>
        </row>
        <row r="229">
          <cell r="P229">
            <v>22955</v>
          </cell>
          <cell r="X229">
            <v>50300</v>
          </cell>
          <cell r="AE229">
            <v>50300</v>
          </cell>
        </row>
        <row r="232">
          <cell r="P232">
            <v>10000</v>
          </cell>
          <cell r="X232">
            <v>9567</v>
          </cell>
          <cell r="AE232">
            <v>9567</v>
          </cell>
        </row>
        <row r="234">
          <cell r="P234">
            <v>10000</v>
          </cell>
          <cell r="X234">
            <v>9396</v>
          </cell>
          <cell r="AE234">
            <v>9396</v>
          </cell>
        </row>
        <row r="236">
          <cell r="P236">
            <v>-337149</v>
          </cell>
          <cell r="X236">
            <v>94608.95</v>
          </cell>
          <cell r="AE236">
            <v>93428.93</v>
          </cell>
        </row>
        <row r="238">
          <cell r="P238">
            <v>-19000</v>
          </cell>
          <cell r="X238">
            <v>105505.51</v>
          </cell>
          <cell r="AE238">
            <v>90475.51</v>
          </cell>
        </row>
        <row r="241">
          <cell r="P241">
            <v>4329500</v>
          </cell>
          <cell r="X241">
            <v>11123882.560000001</v>
          </cell>
          <cell r="AE241">
            <v>131377.22</v>
          </cell>
        </row>
        <row r="243">
          <cell r="P243">
            <v>1255235</v>
          </cell>
          <cell r="X243">
            <v>1848918.07</v>
          </cell>
          <cell r="AE243">
            <v>1102599.6400000001</v>
          </cell>
        </row>
        <row r="245">
          <cell r="P245">
            <v>-210000</v>
          </cell>
          <cell r="X245">
            <v>19038.900000000001</v>
          </cell>
          <cell r="AE245">
            <v>19038</v>
          </cell>
        </row>
        <row r="250">
          <cell r="P250">
            <v>1615000</v>
          </cell>
          <cell r="X250">
            <v>1611445.25</v>
          </cell>
          <cell r="AE250">
            <v>1611445.25</v>
          </cell>
        </row>
        <row r="253">
          <cell r="P253">
            <v>43480</v>
          </cell>
        </row>
        <row r="256">
          <cell r="P256">
            <v>-33480</v>
          </cell>
        </row>
        <row r="262">
          <cell r="P262">
            <v>43880.09</v>
          </cell>
          <cell r="X262">
            <v>151592.84</v>
          </cell>
          <cell r="AE262">
            <v>151592.84</v>
          </cell>
        </row>
        <row r="264">
          <cell r="P264">
            <v>206199</v>
          </cell>
          <cell r="X264">
            <v>1014067.52</v>
          </cell>
          <cell r="AE264">
            <v>989014.6399999999</v>
          </cell>
        </row>
        <row r="266">
          <cell r="P266">
            <v>61500</v>
          </cell>
          <cell r="X266">
            <v>61390.53</v>
          </cell>
          <cell r="AE266">
            <v>61390.53</v>
          </cell>
        </row>
        <row r="269">
          <cell r="P269">
            <v>53600</v>
          </cell>
          <cell r="X269">
            <v>53534</v>
          </cell>
          <cell r="AE269">
            <v>53534</v>
          </cell>
        </row>
        <row r="271">
          <cell r="P271">
            <v>6500</v>
          </cell>
          <cell r="X271">
            <v>6299.1</v>
          </cell>
          <cell r="AE271">
            <v>6299.1</v>
          </cell>
        </row>
        <row r="274">
          <cell r="P274">
            <v>-500000</v>
          </cell>
          <cell r="X274">
            <v>0</v>
          </cell>
          <cell r="AE274">
            <v>0</v>
          </cell>
        </row>
        <row r="277">
          <cell r="P277">
            <v>818246</v>
          </cell>
          <cell r="X277">
            <v>1254330.92</v>
          </cell>
          <cell r="AE277">
            <v>1073808.1199999999</v>
          </cell>
        </row>
        <row r="279">
          <cell r="P279">
            <v>31500</v>
          </cell>
          <cell r="X279">
            <v>17600.010000000002</v>
          </cell>
          <cell r="AE279">
            <v>20744</v>
          </cell>
        </row>
        <row r="281">
          <cell r="P281">
            <v>526182</v>
          </cell>
          <cell r="X281">
            <v>573120.77</v>
          </cell>
          <cell r="AE281">
            <v>99120.760000000009</v>
          </cell>
        </row>
        <row r="283">
          <cell r="P283">
            <v>154414</v>
          </cell>
          <cell r="X283">
            <v>154414.39999999999</v>
          </cell>
          <cell r="AE283">
            <v>154414.39999999999</v>
          </cell>
        </row>
        <row r="285">
          <cell r="P285">
            <v>52000</v>
          </cell>
          <cell r="X285">
            <v>51740.83</v>
          </cell>
          <cell r="AE285">
            <v>51740.83</v>
          </cell>
        </row>
        <row r="287">
          <cell r="P287">
            <v>20000</v>
          </cell>
          <cell r="X287">
            <v>18324.599999999999</v>
          </cell>
          <cell r="AE287">
            <v>18324.599999999999</v>
          </cell>
        </row>
        <row r="290">
          <cell r="P290">
            <v>12000900</v>
          </cell>
          <cell r="X290">
            <v>12000000</v>
          </cell>
          <cell r="AE290">
            <v>12000000</v>
          </cell>
        </row>
        <row r="293">
          <cell r="P293">
            <v>65000</v>
          </cell>
          <cell r="X293">
            <v>64119.839999999997</v>
          </cell>
          <cell r="AE293">
            <v>64119.839999999997</v>
          </cell>
        </row>
        <row r="300">
          <cell r="P300">
            <v>-232520.87</v>
          </cell>
          <cell r="X300">
            <v>236098.91</v>
          </cell>
          <cell r="AE300">
            <v>236098.91</v>
          </cell>
        </row>
        <row r="301">
          <cell r="P301">
            <v>1926082</v>
          </cell>
          <cell r="X301">
            <v>1926081.6</v>
          </cell>
        </row>
        <row r="302">
          <cell r="P302">
            <v>0</v>
          </cell>
          <cell r="X302">
            <v>0</v>
          </cell>
        </row>
        <row r="304">
          <cell r="P304">
            <v>232520.87</v>
          </cell>
          <cell r="X304">
            <v>171656.4</v>
          </cell>
          <cell r="AE304">
            <v>171656.4</v>
          </cell>
        </row>
        <row r="305">
          <cell r="P305">
            <v>5673395.6299999999</v>
          </cell>
          <cell r="X305">
            <v>1615728.49</v>
          </cell>
          <cell r="AE305">
            <v>353889.85</v>
          </cell>
        </row>
        <row r="306">
          <cell r="P306">
            <v>25520983.630000003</v>
          </cell>
          <cell r="X306">
            <v>48524032.240000002</v>
          </cell>
          <cell r="AE306">
            <v>6227691.9199999999</v>
          </cell>
        </row>
        <row r="307">
          <cell r="P307">
            <v>-17235221</v>
          </cell>
          <cell r="X307">
            <v>1694887.98</v>
          </cell>
          <cell r="AE307">
            <v>696022</v>
          </cell>
        </row>
        <row r="308">
          <cell r="P308">
            <v>0</v>
          </cell>
          <cell r="X308">
            <v>0</v>
          </cell>
          <cell r="AE308">
            <v>0</v>
          </cell>
        </row>
        <row r="309">
          <cell r="P309">
            <v>476091.25</v>
          </cell>
          <cell r="X309">
            <v>372373.34</v>
          </cell>
          <cell r="AE309">
            <v>204771.47</v>
          </cell>
        </row>
        <row r="312">
          <cell r="P312">
            <v>150000</v>
          </cell>
          <cell r="X312">
            <v>1548968.47</v>
          </cell>
          <cell r="AE312">
            <v>1195156.02</v>
          </cell>
        </row>
        <row r="317">
          <cell r="P317">
            <v>0</v>
          </cell>
          <cell r="X317">
            <v>2335080.31</v>
          </cell>
          <cell r="AE317">
            <v>2317337.12</v>
          </cell>
        </row>
        <row r="318">
          <cell r="P318">
            <v>103344.83</v>
          </cell>
          <cell r="X318">
            <v>0</v>
          </cell>
          <cell r="AE318">
            <v>0</v>
          </cell>
        </row>
        <row r="320">
          <cell r="P320">
            <v>10641230.699999999</v>
          </cell>
          <cell r="X320">
            <v>8952899.0500000007</v>
          </cell>
          <cell r="AE320">
            <v>6334845.6200000001</v>
          </cell>
        </row>
        <row r="321">
          <cell r="P321">
            <v>72479156.789999992</v>
          </cell>
          <cell r="X321">
            <v>86405918.390000001</v>
          </cell>
          <cell r="AE321">
            <v>31502319.539999999</v>
          </cell>
        </row>
        <row r="322">
          <cell r="P322">
            <v>5649626.1599999992</v>
          </cell>
          <cell r="X322">
            <v>3954738.57</v>
          </cell>
          <cell r="AE322">
            <v>1624051.31</v>
          </cell>
        </row>
        <row r="323">
          <cell r="P323">
            <v>583551.5</v>
          </cell>
          <cell r="X323">
            <v>440441.85</v>
          </cell>
          <cell r="AE323">
            <v>440441.85</v>
          </cell>
        </row>
        <row r="324">
          <cell r="P324">
            <v>798814.14</v>
          </cell>
          <cell r="X324">
            <v>669039.56999999995</v>
          </cell>
          <cell r="AE324">
            <v>592826.82999999996</v>
          </cell>
        </row>
        <row r="329">
          <cell r="X329">
            <v>10832381.019999998</v>
          </cell>
          <cell r="AE329">
            <v>10832381.019999998</v>
          </cell>
        </row>
        <row r="332">
          <cell r="P332">
            <v>0</v>
          </cell>
          <cell r="X332">
            <v>18914800.339999996</v>
          </cell>
          <cell r="AE332">
            <v>18914800.339999996</v>
          </cell>
        </row>
        <row r="335">
          <cell r="P335">
            <v>21009509.25</v>
          </cell>
          <cell r="X335">
            <v>33149200.960000001</v>
          </cell>
          <cell r="AE335">
            <v>31113125.830000002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2"/>
  <sheetViews>
    <sheetView tabSelected="1" workbookViewId="0">
      <selection activeCell="A4" sqref="A4:I4"/>
    </sheetView>
  </sheetViews>
  <sheetFormatPr baseColWidth="10" defaultRowHeight="15" customHeight="1" x14ac:dyDescent="0.25"/>
  <cols>
    <col min="1" max="1" width="10.7109375" customWidth="1"/>
    <col min="2" max="2" width="44.7109375" customWidth="1"/>
    <col min="3" max="3" width="13" customWidth="1"/>
    <col min="4" max="4" width="12.28515625" customWidth="1"/>
    <col min="5" max="5" width="13.5703125" customWidth="1"/>
    <col min="6" max="6" width="13.85546875" customWidth="1"/>
    <col min="7" max="7" width="15.5703125" customWidth="1"/>
    <col min="8" max="8" width="11.7109375" customWidth="1"/>
    <col min="10" max="10" width="11.5703125" style="2" bestFit="1" customWidth="1"/>
    <col min="11" max="11" width="14.140625" style="2" bestFit="1" customWidth="1"/>
    <col min="12" max="14" width="11.5703125" style="2" bestFit="1" customWidth="1"/>
    <col min="15" max="18" width="11.42578125" style="2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1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5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5" ht="15.75" customHeight="1" thickBot="1" x14ac:dyDescent="0.3">
      <c r="D6" t="s">
        <v>5</v>
      </c>
      <c r="H6" s="4"/>
      <c r="I6" s="4"/>
    </row>
    <row r="7" spans="1:15" ht="48.75" customHeight="1" thickTop="1" x14ac:dyDescent="0.25">
      <c r="A7" s="5" t="s">
        <v>6</v>
      </c>
      <c r="B7" s="6"/>
      <c r="C7" s="7" t="s">
        <v>7</v>
      </c>
      <c r="D7" s="7" t="s">
        <v>8</v>
      </c>
      <c r="E7" s="7" t="s">
        <v>9</v>
      </c>
      <c r="F7" s="8" t="s">
        <v>10</v>
      </c>
      <c r="G7" s="8" t="s">
        <v>11</v>
      </c>
      <c r="H7" s="7" t="s">
        <v>12</v>
      </c>
      <c r="I7" s="9" t="s">
        <v>13</v>
      </c>
    </row>
    <row r="8" spans="1:15" ht="24" customHeight="1" thickBot="1" x14ac:dyDescent="0.3">
      <c r="A8" s="10"/>
      <c r="B8" s="11"/>
      <c r="C8" s="12" t="s">
        <v>14</v>
      </c>
      <c r="D8" s="12" t="s">
        <v>15</v>
      </c>
      <c r="E8" s="12" t="s">
        <v>16</v>
      </c>
      <c r="F8" s="13" t="s">
        <v>17</v>
      </c>
      <c r="G8" s="13" t="s">
        <v>18</v>
      </c>
      <c r="H8" s="12" t="s">
        <v>19</v>
      </c>
      <c r="I8" s="14" t="s">
        <v>20</v>
      </c>
    </row>
    <row r="9" spans="1:15" ht="15" customHeight="1" x14ac:dyDescent="0.25">
      <c r="A9" s="15">
        <v>1000</v>
      </c>
      <c r="B9" s="16" t="s">
        <v>21</v>
      </c>
      <c r="C9" s="17">
        <f t="shared" ref="C9:H9" si="0">C10+C17+C20+C32+C43+C54</f>
        <v>179247574.31999999</v>
      </c>
      <c r="D9" s="17">
        <f t="shared" si="0"/>
        <v>4292240</v>
      </c>
      <c r="E9" s="17">
        <f t="shared" si="0"/>
        <v>183539814.31999999</v>
      </c>
      <c r="F9" s="17">
        <f t="shared" si="0"/>
        <v>178997960.20000002</v>
      </c>
      <c r="G9" s="17">
        <f t="shared" si="0"/>
        <v>169168823.67000002</v>
      </c>
      <c r="H9" s="17">
        <f t="shared" si="0"/>
        <v>4541854.579999987</v>
      </c>
      <c r="I9" s="18">
        <f>+F9/E9</f>
        <v>0.97525412054693872</v>
      </c>
    </row>
    <row r="10" spans="1:15" ht="15" customHeight="1" x14ac:dyDescent="0.25">
      <c r="A10" s="19">
        <v>1100</v>
      </c>
      <c r="B10" s="20" t="s">
        <v>22</v>
      </c>
      <c r="C10" s="21">
        <f>C11</f>
        <v>97941814.079999998</v>
      </c>
      <c r="D10" s="21">
        <f>D11</f>
        <v>7347605</v>
      </c>
      <c r="E10" s="21">
        <f>E11</f>
        <v>105289419.08</v>
      </c>
      <c r="F10" s="21">
        <f>F11</f>
        <v>102526719.98</v>
      </c>
      <c r="G10" s="21">
        <f>G11</f>
        <v>101069256.33999999</v>
      </c>
      <c r="H10" s="22">
        <f t="shared" ref="H10:H72" si="1">+E10-F10</f>
        <v>2762699.099999994</v>
      </c>
      <c r="I10" s="23">
        <f t="shared" ref="I10:I73" si="2">+F10/E10</f>
        <v>0.97376090471255361</v>
      </c>
    </row>
    <row r="11" spans="1:15" ht="15" customHeight="1" x14ac:dyDescent="0.25">
      <c r="A11" s="24">
        <v>113</v>
      </c>
      <c r="B11" s="20" t="s">
        <v>23</v>
      </c>
      <c r="C11" s="21">
        <f>SUM(C12:C16)</f>
        <v>97941814.079999998</v>
      </c>
      <c r="D11" s="21">
        <f>SUM(D12:D16)</f>
        <v>7347605</v>
      </c>
      <c r="E11" s="21">
        <f>SUM(E12:E16)</f>
        <v>105289419.08</v>
      </c>
      <c r="F11" s="21">
        <f>SUM(F12:F16)</f>
        <v>102526719.98</v>
      </c>
      <c r="G11" s="21">
        <f>SUM(G12:G16)</f>
        <v>101069256.33999999</v>
      </c>
      <c r="H11" s="22">
        <f t="shared" si="1"/>
        <v>2762699.099999994</v>
      </c>
      <c r="I11" s="23">
        <f t="shared" si="2"/>
        <v>0.97376090471255361</v>
      </c>
    </row>
    <row r="12" spans="1:15" ht="15" customHeight="1" x14ac:dyDescent="0.25">
      <c r="A12" s="25">
        <v>11301</v>
      </c>
      <c r="B12" s="26" t="s">
        <v>24</v>
      </c>
      <c r="C12" s="27">
        <v>39620519.049999997</v>
      </c>
      <c r="D12" s="27">
        <f>'[1]Por organismos'!P16</f>
        <v>4544399</v>
      </c>
      <c r="E12" s="27">
        <f t="shared" ref="E12:E72" si="3">+C12+D12</f>
        <v>44164918.049999997</v>
      </c>
      <c r="F12" s="27">
        <f>'[1]Por organismos'!X16</f>
        <v>44109306.280000001</v>
      </c>
      <c r="G12" s="27">
        <f>'[1]Por organismos'!AE16</f>
        <v>42223261.57</v>
      </c>
      <c r="H12" s="28">
        <f t="shared" si="1"/>
        <v>55611.769999995828</v>
      </c>
      <c r="I12" s="29">
        <f t="shared" si="2"/>
        <v>0.99874081573213747</v>
      </c>
      <c r="J12" s="30"/>
      <c r="K12" s="30"/>
      <c r="L12" s="30"/>
      <c r="M12" s="30"/>
      <c r="N12" s="30"/>
      <c r="O12" s="30"/>
    </row>
    <row r="13" spans="1:15" ht="15" customHeight="1" x14ac:dyDescent="0.25">
      <c r="A13" s="25">
        <v>11303</v>
      </c>
      <c r="B13" s="26" t="s">
        <v>25</v>
      </c>
      <c r="C13" s="27">
        <v>1367647</v>
      </c>
      <c r="D13" s="27">
        <f>'[1]Por organismos'!P17</f>
        <v>-521000</v>
      </c>
      <c r="E13" s="27">
        <f t="shared" si="3"/>
        <v>846647</v>
      </c>
      <c r="F13" s="27">
        <f>'[1]Por organismos'!X17</f>
        <v>836304.52999999991</v>
      </c>
      <c r="G13" s="27">
        <f>'[1]Por organismos'!X17</f>
        <v>836304.52999999991</v>
      </c>
      <c r="H13" s="28">
        <f t="shared" si="1"/>
        <v>10342.470000000088</v>
      </c>
      <c r="I13" s="29">
        <f t="shared" si="2"/>
        <v>0.98778420049914539</v>
      </c>
      <c r="J13" s="30"/>
      <c r="K13" s="30"/>
      <c r="L13" s="30"/>
      <c r="M13" s="30"/>
      <c r="N13" s="30"/>
      <c r="O13" s="30"/>
    </row>
    <row r="14" spans="1:15" ht="15" customHeight="1" x14ac:dyDescent="0.25">
      <c r="A14" s="25">
        <v>11306</v>
      </c>
      <c r="B14" s="26" t="s">
        <v>26</v>
      </c>
      <c r="C14" s="27">
        <v>38126322.479999997</v>
      </c>
      <c r="D14" s="27">
        <f>'[1]Por organismos'!P18</f>
        <v>1866656</v>
      </c>
      <c r="E14" s="27">
        <f t="shared" si="3"/>
        <v>39992978.479999997</v>
      </c>
      <c r="F14" s="27">
        <f>'[1]Por organismos'!X18</f>
        <v>37491589.839999996</v>
      </c>
      <c r="G14" s="27">
        <f>'[1]Por organismos'!AE18</f>
        <v>37920170.909999996</v>
      </c>
      <c r="H14" s="28">
        <f t="shared" si="1"/>
        <v>2501388.6400000006</v>
      </c>
      <c r="I14" s="29">
        <f t="shared" si="2"/>
        <v>0.93745430485376535</v>
      </c>
      <c r="J14" s="30"/>
      <c r="K14" s="30"/>
      <c r="L14" s="30"/>
      <c r="M14" s="30"/>
      <c r="N14" s="30"/>
      <c r="O14" s="30"/>
    </row>
    <row r="15" spans="1:15" ht="15" customHeight="1" x14ac:dyDescent="0.25">
      <c r="A15" s="25">
        <v>11307</v>
      </c>
      <c r="B15" s="26" t="s">
        <v>27</v>
      </c>
      <c r="C15" s="27">
        <v>11202402.279999999</v>
      </c>
      <c r="D15" s="27">
        <f>'[1]Por organismos'!P19</f>
        <v>886350</v>
      </c>
      <c r="E15" s="27">
        <f t="shared" si="3"/>
        <v>12088752.279999999</v>
      </c>
      <c r="F15" s="27">
        <f>'[1]Por organismos'!X19</f>
        <v>12028231.569999998</v>
      </c>
      <c r="G15" s="27">
        <f>'[1]Por organismos'!X19</f>
        <v>12028231.569999998</v>
      </c>
      <c r="H15" s="28">
        <f t="shared" si="1"/>
        <v>60520.710000000894</v>
      </c>
      <c r="I15" s="29">
        <f t="shared" si="2"/>
        <v>0.99499363469461377</v>
      </c>
      <c r="J15" s="30"/>
      <c r="K15" s="30"/>
      <c r="L15" s="30"/>
      <c r="M15" s="30"/>
      <c r="N15" s="30"/>
      <c r="O15" s="30"/>
    </row>
    <row r="16" spans="1:15" ht="15" customHeight="1" x14ac:dyDescent="0.25">
      <c r="A16" s="25">
        <v>11310</v>
      </c>
      <c r="B16" s="26" t="s">
        <v>28</v>
      </c>
      <c r="C16" s="27">
        <v>7624923.2699999996</v>
      </c>
      <c r="D16" s="27">
        <f>'[1]Por organismos'!P20</f>
        <v>571200</v>
      </c>
      <c r="E16" s="27">
        <f t="shared" si="3"/>
        <v>8196123.2699999996</v>
      </c>
      <c r="F16" s="27">
        <f>'[1]Por organismos'!X20</f>
        <v>8061287.7600000016</v>
      </c>
      <c r="G16" s="27">
        <f>'[1]Por organismos'!X20</f>
        <v>8061287.7600000016</v>
      </c>
      <c r="H16" s="28">
        <f t="shared" si="1"/>
        <v>134835.50999999791</v>
      </c>
      <c r="I16" s="29">
        <f t="shared" si="2"/>
        <v>0.98354886748793402</v>
      </c>
      <c r="J16" s="30"/>
      <c r="K16" s="30"/>
      <c r="L16" s="30"/>
      <c r="M16" s="30"/>
      <c r="N16" s="30"/>
      <c r="O16" s="30"/>
    </row>
    <row r="17" spans="1:18" s="32" customFormat="1" ht="15" customHeight="1" x14ac:dyDescent="0.25">
      <c r="A17" s="19">
        <v>1200</v>
      </c>
      <c r="B17" s="20" t="s">
        <v>29</v>
      </c>
      <c r="C17" s="21">
        <f t="shared" ref="C17:H17" si="4">C18</f>
        <v>184680</v>
      </c>
      <c r="D17" s="21">
        <f t="shared" si="4"/>
        <v>208000</v>
      </c>
      <c r="E17" s="21">
        <f t="shared" si="4"/>
        <v>392680</v>
      </c>
      <c r="F17" s="21">
        <f t="shared" si="4"/>
        <v>295259.84000000003</v>
      </c>
      <c r="G17" s="21">
        <f t="shared" si="4"/>
        <v>283926.5</v>
      </c>
      <c r="H17" s="21">
        <f t="shared" si="4"/>
        <v>97420.159999999974</v>
      </c>
      <c r="I17" s="23">
        <f t="shared" si="2"/>
        <v>0.75190954466741378</v>
      </c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5" customHeight="1" x14ac:dyDescent="0.25">
      <c r="A18" s="24">
        <v>121</v>
      </c>
      <c r="B18" s="20" t="s">
        <v>30</v>
      </c>
      <c r="C18" s="21">
        <f t="shared" ref="C18:H18" si="5">SUM(C19)</f>
        <v>184680</v>
      </c>
      <c r="D18" s="21">
        <f t="shared" si="5"/>
        <v>208000</v>
      </c>
      <c r="E18" s="21">
        <f t="shared" si="5"/>
        <v>392680</v>
      </c>
      <c r="F18" s="21">
        <f t="shared" si="5"/>
        <v>295259.84000000003</v>
      </c>
      <c r="G18" s="21">
        <f t="shared" si="5"/>
        <v>283926.5</v>
      </c>
      <c r="H18" s="21">
        <f t="shared" si="5"/>
        <v>97420.159999999974</v>
      </c>
      <c r="I18" s="23">
        <f t="shared" si="2"/>
        <v>0.75190954466741378</v>
      </c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5" customHeight="1" x14ac:dyDescent="0.25">
      <c r="A19" s="25">
        <v>12101</v>
      </c>
      <c r="B19" s="26" t="s">
        <v>31</v>
      </c>
      <c r="C19" s="27">
        <v>184680</v>
      </c>
      <c r="D19" s="27">
        <f>'[1]Por organismos'!P23</f>
        <v>208000</v>
      </c>
      <c r="E19" s="27">
        <f t="shared" si="3"/>
        <v>392680</v>
      </c>
      <c r="F19" s="27">
        <f>'[1]Por organismos'!X23</f>
        <v>295259.84000000003</v>
      </c>
      <c r="G19" s="27">
        <f>'[1]Por organismos'!AE23</f>
        <v>283926.5</v>
      </c>
      <c r="H19" s="28">
        <f t="shared" si="1"/>
        <v>97420.159999999974</v>
      </c>
      <c r="I19" s="29">
        <f t="shared" si="2"/>
        <v>0.75190954466741378</v>
      </c>
      <c r="J19" s="30"/>
      <c r="K19" s="30"/>
      <c r="L19" s="30"/>
      <c r="M19" s="30"/>
      <c r="N19" s="30"/>
      <c r="O19" s="30"/>
    </row>
    <row r="20" spans="1:18" s="32" customFormat="1" ht="15" customHeight="1" x14ac:dyDescent="0.25">
      <c r="A20" s="19">
        <v>1300</v>
      </c>
      <c r="B20" s="20" t="s">
        <v>32</v>
      </c>
      <c r="C20" s="21">
        <f>C21+C23+C28+C30</f>
        <v>15997881.73</v>
      </c>
      <c r="D20" s="21">
        <f>D21+D23+D28+D30</f>
        <v>-1330886</v>
      </c>
      <c r="E20" s="21">
        <f t="shared" ref="E20:H20" si="6">E21+E23+E28+E30</f>
        <v>14666995.73</v>
      </c>
      <c r="F20" s="21">
        <f t="shared" si="6"/>
        <v>13619678.41</v>
      </c>
      <c r="G20" s="21">
        <f t="shared" si="6"/>
        <v>11363313.640000001</v>
      </c>
      <c r="H20" s="21">
        <f t="shared" si="6"/>
        <v>1047317.3199999998</v>
      </c>
      <c r="I20" s="23">
        <f t="shared" si="2"/>
        <v>0.9285936029927514</v>
      </c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5" customHeight="1" x14ac:dyDescent="0.25">
      <c r="A21" s="24">
        <v>131</v>
      </c>
      <c r="B21" s="20" t="s">
        <v>33</v>
      </c>
      <c r="C21" s="21">
        <f>SUM(C22)</f>
        <v>2012882.49</v>
      </c>
      <c r="D21" s="21">
        <f>SUM(D22)</f>
        <v>228600</v>
      </c>
      <c r="E21" s="21">
        <f t="shared" ref="E21:H21" si="7">SUM(E22)</f>
        <v>2241482.4900000002</v>
      </c>
      <c r="F21" s="21">
        <f t="shared" si="7"/>
        <v>2212621.69</v>
      </c>
      <c r="G21" s="21">
        <f t="shared" si="7"/>
        <v>2188792.42</v>
      </c>
      <c r="H21" s="21">
        <f t="shared" si="7"/>
        <v>28860.800000000279</v>
      </c>
      <c r="I21" s="23">
        <f t="shared" si="2"/>
        <v>0.98712423579985209</v>
      </c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5" customHeight="1" x14ac:dyDescent="0.25">
      <c r="A22" s="25">
        <v>13101</v>
      </c>
      <c r="B22" s="26" t="s">
        <v>33</v>
      </c>
      <c r="C22" s="27">
        <v>2012882.49</v>
      </c>
      <c r="D22" s="27">
        <f>'[1]Por organismos'!P26</f>
        <v>228600</v>
      </c>
      <c r="E22" s="27">
        <f t="shared" si="3"/>
        <v>2241482.4900000002</v>
      </c>
      <c r="F22" s="27">
        <f>'[1]Por organismos'!X26</f>
        <v>2212621.69</v>
      </c>
      <c r="G22" s="27">
        <f>'[1]Por organismos'!AE26</f>
        <v>2188792.42</v>
      </c>
      <c r="H22" s="28">
        <f t="shared" si="1"/>
        <v>28860.800000000279</v>
      </c>
      <c r="I22" s="29">
        <f t="shared" si="2"/>
        <v>0.98712423579985209</v>
      </c>
      <c r="J22" s="30"/>
      <c r="K22" s="30"/>
      <c r="L22" s="30"/>
      <c r="M22" s="30"/>
      <c r="N22" s="30"/>
      <c r="O22" s="30"/>
    </row>
    <row r="23" spans="1:18" s="32" customFormat="1" ht="15" customHeight="1" x14ac:dyDescent="0.25">
      <c r="A23" s="24">
        <v>132</v>
      </c>
      <c r="B23" s="20" t="s">
        <v>34</v>
      </c>
      <c r="C23" s="21">
        <f t="shared" ref="C23:H23" si="8">SUM(C24:C27)</f>
        <v>7378515.2400000002</v>
      </c>
      <c r="D23" s="21">
        <f t="shared" si="8"/>
        <v>860314</v>
      </c>
      <c r="E23" s="21">
        <f t="shared" si="8"/>
        <v>8238829.2400000002</v>
      </c>
      <c r="F23" s="21">
        <f t="shared" si="8"/>
        <v>7223396.3300000001</v>
      </c>
      <c r="G23" s="21">
        <f t="shared" si="8"/>
        <v>4990860.830000001</v>
      </c>
      <c r="H23" s="21">
        <f t="shared" si="8"/>
        <v>1015432.9099999997</v>
      </c>
      <c r="I23" s="23">
        <f t="shared" si="2"/>
        <v>0.87675033910521971</v>
      </c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5" customHeight="1" x14ac:dyDescent="0.25">
      <c r="A24" s="25">
        <v>13201</v>
      </c>
      <c r="B24" s="26" t="s">
        <v>35</v>
      </c>
      <c r="C24" s="27">
        <v>3367123.4</v>
      </c>
      <c r="D24" s="27">
        <f>'[1]Por organismos'!P28</f>
        <v>721600</v>
      </c>
      <c r="E24" s="27">
        <f t="shared" si="3"/>
        <v>4088723.4</v>
      </c>
      <c r="F24" s="27">
        <f>'[1]Por organismos'!X28</f>
        <v>3718685.1600000006</v>
      </c>
      <c r="G24" s="27">
        <f>'[1]Por organismos'!AE28</f>
        <v>3690489.1400000006</v>
      </c>
      <c r="H24" s="28">
        <f t="shared" si="1"/>
        <v>370038.23999999929</v>
      </c>
      <c r="I24" s="29">
        <f t="shared" si="2"/>
        <v>0.90949785451370979</v>
      </c>
      <c r="J24" s="30"/>
      <c r="K24" s="30"/>
      <c r="L24" s="30"/>
      <c r="M24" s="30"/>
      <c r="N24" s="30"/>
      <c r="O24" s="30"/>
    </row>
    <row r="25" spans="1:18" ht="15" customHeight="1" x14ac:dyDescent="0.25">
      <c r="A25" s="25">
        <v>13202</v>
      </c>
      <c r="B25" s="26" t="s">
        <v>36</v>
      </c>
      <c r="C25" s="27">
        <v>3870011.2800000003</v>
      </c>
      <c r="D25" s="27">
        <f>'[1]Por organismos'!P29</f>
        <v>130914</v>
      </c>
      <c r="E25" s="27">
        <f t="shared" si="3"/>
        <v>4000925.2800000003</v>
      </c>
      <c r="F25" s="27">
        <f>'[1]Por organismos'!X29</f>
        <v>3355903.67</v>
      </c>
      <c r="G25" s="27">
        <f>'[1]Por organismos'!AE29</f>
        <v>1149737.17</v>
      </c>
      <c r="H25" s="28">
        <f t="shared" si="1"/>
        <v>645021.61000000034</v>
      </c>
      <c r="I25" s="29">
        <f t="shared" si="2"/>
        <v>0.8387818904730957</v>
      </c>
      <c r="J25" s="30"/>
      <c r="K25" s="30"/>
      <c r="L25" s="30"/>
      <c r="M25" s="30"/>
      <c r="N25" s="30"/>
      <c r="O25" s="30"/>
    </row>
    <row r="26" spans="1:18" ht="15" customHeight="1" x14ac:dyDescent="0.25">
      <c r="A26" s="25">
        <v>13203</v>
      </c>
      <c r="B26" s="26" t="s">
        <v>37</v>
      </c>
      <c r="C26" s="27">
        <v>70690.28</v>
      </c>
      <c r="D26" s="27">
        <f>'[1]Por organismos'!P30</f>
        <v>14100</v>
      </c>
      <c r="E26" s="27">
        <f t="shared" si="3"/>
        <v>84790.28</v>
      </c>
      <c r="F26" s="27">
        <f>'[1]Por organismos'!X30</f>
        <v>84695.87</v>
      </c>
      <c r="G26" s="27">
        <f>'[1]Por organismos'!AE30</f>
        <v>84695.87</v>
      </c>
      <c r="H26" s="28">
        <f t="shared" si="1"/>
        <v>94.410000000003492</v>
      </c>
      <c r="I26" s="29">
        <f t="shared" si="2"/>
        <v>0.99888654690136647</v>
      </c>
      <c r="J26" s="30"/>
      <c r="K26" s="30"/>
      <c r="L26" s="30"/>
      <c r="M26" s="30"/>
      <c r="N26" s="30"/>
      <c r="O26" s="30"/>
    </row>
    <row r="27" spans="1:18" ht="15" customHeight="1" x14ac:dyDescent="0.25">
      <c r="A27" s="25">
        <v>13204</v>
      </c>
      <c r="B27" s="26" t="s">
        <v>38</v>
      </c>
      <c r="C27" s="27">
        <v>70690.28</v>
      </c>
      <c r="D27" s="27">
        <f>'[1]Por organismos'!P31</f>
        <v>-6300</v>
      </c>
      <c r="E27" s="27">
        <f t="shared" si="3"/>
        <v>64390.28</v>
      </c>
      <c r="F27" s="27">
        <f>'[1]Por organismos'!X31</f>
        <v>64111.63</v>
      </c>
      <c r="G27" s="27">
        <f>'[1]Por organismos'!AE31</f>
        <v>65938.649999999994</v>
      </c>
      <c r="H27" s="28">
        <f t="shared" si="1"/>
        <v>278.65000000000146</v>
      </c>
      <c r="I27" s="29">
        <f t="shared" si="2"/>
        <v>0.99567248348663806</v>
      </c>
      <c r="J27" s="30"/>
      <c r="K27" s="30"/>
      <c r="L27" s="30"/>
      <c r="M27" s="30"/>
      <c r="N27" s="30"/>
      <c r="O27" s="30"/>
    </row>
    <row r="28" spans="1:18" s="32" customFormat="1" ht="15" customHeight="1" x14ac:dyDescent="0.25">
      <c r="A28" s="24">
        <v>133</v>
      </c>
      <c r="B28" s="20" t="s">
        <v>39</v>
      </c>
      <c r="C28" s="21">
        <f t="shared" ref="C28:H28" si="9">SUM(C29)</f>
        <v>6454084</v>
      </c>
      <c r="D28" s="21">
        <f t="shared" si="9"/>
        <v>-2385000</v>
      </c>
      <c r="E28" s="21">
        <f t="shared" si="9"/>
        <v>4069084</v>
      </c>
      <c r="F28" s="21">
        <f t="shared" si="9"/>
        <v>4066060.39</v>
      </c>
      <c r="G28" s="21">
        <f t="shared" si="9"/>
        <v>4066060.39</v>
      </c>
      <c r="H28" s="21">
        <f t="shared" si="9"/>
        <v>3023.6099999998696</v>
      </c>
      <c r="I28" s="23">
        <f t="shared" si="2"/>
        <v>0.99925693104394009</v>
      </c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5" customHeight="1" x14ac:dyDescent="0.25">
      <c r="A29" s="25">
        <v>13301</v>
      </c>
      <c r="B29" s="26" t="s">
        <v>40</v>
      </c>
      <c r="C29" s="27">
        <v>6454084</v>
      </c>
      <c r="D29" s="27">
        <f>'[1]Por organismos'!P33</f>
        <v>-2385000</v>
      </c>
      <c r="E29" s="27">
        <f t="shared" si="3"/>
        <v>4069084</v>
      </c>
      <c r="F29" s="27">
        <f>'[1]Por organismos'!X33</f>
        <v>4066060.39</v>
      </c>
      <c r="G29" s="27">
        <f>'[1]Por organismos'!AE33</f>
        <v>4066060.39</v>
      </c>
      <c r="H29" s="28">
        <f t="shared" si="1"/>
        <v>3023.6099999998696</v>
      </c>
      <c r="I29" s="29">
        <f t="shared" si="2"/>
        <v>0.99925693104394009</v>
      </c>
      <c r="J29" s="30"/>
      <c r="K29" s="30"/>
      <c r="L29" s="30"/>
      <c r="M29" s="30"/>
      <c r="N29" s="30"/>
      <c r="O29" s="30"/>
    </row>
    <row r="30" spans="1:18" s="32" customFormat="1" ht="15" customHeight="1" x14ac:dyDescent="0.25">
      <c r="A30" s="24">
        <v>134</v>
      </c>
      <c r="B30" s="20" t="s">
        <v>41</v>
      </c>
      <c r="C30" s="21">
        <f t="shared" ref="C30:H30" si="10">SUM(C31)</f>
        <v>152400</v>
      </c>
      <c r="D30" s="21">
        <f t="shared" si="10"/>
        <v>-34800</v>
      </c>
      <c r="E30" s="21">
        <f t="shared" si="10"/>
        <v>117600</v>
      </c>
      <c r="F30" s="21">
        <f t="shared" si="10"/>
        <v>117600</v>
      </c>
      <c r="G30" s="21">
        <f t="shared" si="10"/>
        <v>117600</v>
      </c>
      <c r="H30" s="21">
        <f t="shared" si="10"/>
        <v>0</v>
      </c>
      <c r="I30" s="23">
        <f t="shared" si="2"/>
        <v>1</v>
      </c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5" customHeight="1" x14ac:dyDescent="0.25">
      <c r="A31" s="25">
        <v>13403</v>
      </c>
      <c r="B31" s="26" t="s">
        <v>42</v>
      </c>
      <c r="C31" s="27">
        <v>152400</v>
      </c>
      <c r="D31" s="27">
        <f>'[1]Por organismos'!P35</f>
        <v>-34800</v>
      </c>
      <c r="E31" s="27">
        <f t="shared" si="3"/>
        <v>117600</v>
      </c>
      <c r="F31" s="27">
        <f>'[1]Por organismos'!X35</f>
        <v>117600</v>
      </c>
      <c r="G31" s="27">
        <f>'[1]Por organismos'!AE35</f>
        <v>117600</v>
      </c>
      <c r="H31" s="28">
        <f t="shared" si="1"/>
        <v>0</v>
      </c>
      <c r="I31" s="29">
        <f t="shared" si="2"/>
        <v>1</v>
      </c>
      <c r="J31" s="30"/>
      <c r="K31" s="30"/>
      <c r="L31" s="30"/>
      <c r="M31" s="30"/>
      <c r="N31" s="30"/>
      <c r="O31" s="30"/>
    </row>
    <row r="32" spans="1:18" s="32" customFormat="1" ht="15" customHeight="1" x14ac:dyDescent="0.25">
      <c r="A32" s="19">
        <v>1400</v>
      </c>
      <c r="B32" s="20" t="s">
        <v>43</v>
      </c>
      <c r="C32" s="21">
        <f>C33+C37+C39</f>
        <v>33831943.189999998</v>
      </c>
      <c r="D32" s="21">
        <f>D33+D37+D39</f>
        <v>834628</v>
      </c>
      <c r="E32" s="21">
        <f>E33+E37+E39</f>
        <v>34666571.189999998</v>
      </c>
      <c r="F32" s="21">
        <f>F33+F37+F39</f>
        <v>34368172.190000005</v>
      </c>
      <c r="G32" s="21">
        <f>G33+G37+G39</f>
        <v>28621660.459999997</v>
      </c>
      <c r="H32" s="22">
        <f t="shared" si="1"/>
        <v>298398.99999999255</v>
      </c>
      <c r="I32" s="23">
        <f t="shared" si="2"/>
        <v>0.99139231283173257</v>
      </c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5" customHeight="1" x14ac:dyDescent="0.25">
      <c r="A33" s="24">
        <v>141</v>
      </c>
      <c r="B33" s="20" t="s">
        <v>44</v>
      </c>
      <c r="C33" s="21">
        <f t="shared" ref="C33:H33" si="11">SUM(C34:C36)</f>
        <v>31796591.149999999</v>
      </c>
      <c r="D33" s="21">
        <f t="shared" si="11"/>
        <v>455722</v>
      </c>
      <c r="E33" s="21">
        <f t="shared" si="11"/>
        <v>32252313.149999999</v>
      </c>
      <c r="F33" s="21">
        <f t="shared" si="11"/>
        <v>32095460.520000003</v>
      </c>
      <c r="G33" s="21">
        <f t="shared" si="11"/>
        <v>26824931.129999999</v>
      </c>
      <c r="H33" s="21">
        <f t="shared" si="11"/>
        <v>156852.62999999803</v>
      </c>
      <c r="I33" s="23">
        <f t="shared" si="2"/>
        <v>0.99513670138106058</v>
      </c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5" customHeight="1" x14ac:dyDescent="0.25">
      <c r="A34" s="25">
        <v>14101</v>
      </c>
      <c r="B34" s="26" t="s">
        <v>45</v>
      </c>
      <c r="C34" s="27">
        <v>2956822</v>
      </c>
      <c r="D34" s="27">
        <f>'[1]Por organismos'!P38</f>
        <v>-250213</v>
      </c>
      <c r="E34" s="27">
        <f t="shared" si="3"/>
        <v>2706609</v>
      </c>
      <c r="F34" s="27">
        <f>'[1]Por organismos'!X38</f>
        <v>2595040.2999999998</v>
      </c>
      <c r="G34" s="27">
        <f>'[1]Por organismos'!AE38</f>
        <v>2680859.9</v>
      </c>
      <c r="H34" s="28">
        <f t="shared" si="1"/>
        <v>111568.70000000019</v>
      </c>
      <c r="I34" s="29">
        <f t="shared" si="2"/>
        <v>0.95877915871852926</v>
      </c>
      <c r="J34" s="30"/>
      <c r="K34" s="30"/>
      <c r="L34" s="30"/>
      <c r="M34" s="30"/>
      <c r="N34" s="30"/>
      <c r="O34" s="30"/>
    </row>
    <row r="35" spans="1:18" ht="15" customHeight="1" x14ac:dyDescent="0.25">
      <c r="A35" s="25">
        <v>14106</v>
      </c>
      <c r="B35" s="26" t="s">
        <v>46</v>
      </c>
      <c r="C35" s="27">
        <v>18637008.149999999</v>
      </c>
      <c r="D35" s="27">
        <f>'[1]Por organismos'!P39</f>
        <v>677554</v>
      </c>
      <c r="E35" s="27">
        <f t="shared" si="3"/>
        <v>19314562.149999999</v>
      </c>
      <c r="F35" s="27">
        <f>'[1]Por organismos'!X39</f>
        <v>19269307.59</v>
      </c>
      <c r="G35" s="27">
        <f>'[1]Por organismos'!AE39</f>
        <v>17793216.84</v>
      </c>
      <c r="H35" s="28">
        <f t="shared" si="1"/>
        <v>45254.559999998659</v>
      </c>
      <c r="I35" s="29">
        <f t="shared" si="2"/>
        <v>0.9976569719961268</v>
      </c>
      <c r="J35" s="30"/>
      <c r="K35" s="30"/>
      <c r="L35" s="30"/>
      <c r="M35" s="30"/>
      <c r="N35" s="30"/>
      <c r="O35" s="30"/>
    </row>
    <row r="36" spans="1:18" ht="15" customHeight="1" x14ac:dyDescent="0.25">
      <c r="A36" s="25">
        <v>14109</v>
      </c>
      <c r="B36" s="26" t="s">
        <v>47</v>
      </c>
      <c r="C36" s="27">
        <v>10202761</v>
      </c>
      <c r="D36" s="27">
        <f>'[1]Por organismos'!P40</f>
        <v>28381</v>
      </c>
      <c r="E36" s="27">
        <f t="shared" si="3"/>
        <v>10231142</v>
      </c>
      <c r="F36" s="27">
        <f>'[1]Por organismos'!X40</f>
        <v>10231112.630000001</v>
      </c>
      <c r="G36" s="27">
        <f>'[1]Por organismos'!AE40</f>
        <v>6350854.3899999997</v>
      </c>
      <c r="H36" s="28">
        <f t="shared" si="1"/>
        <v>29.369999999180436</v>
      </c>
      <c r="I36" s="29">
        <f t="shared" si="2"/>
        <v>0.99999712935271556</v>
      </c>
      <c r="J36" s="30"/>
      <c r="K36" s="30"/>
      <c r="L36" s="30"/>
      <c r="M36" s="30"/>
      <c r="N36" s="30"/>
      <c r="O36" s="30"/>
    </row>
    <row r="37" spans="1:18" s="32" customFormat="1" ht="15" customHeight="1" x14ac:dyDescent="0.25">
      <c r="A37" s="24">
        <v>143</v>
      </c>
      <c r="B37" s="20" t="s">
        <v>48</v>
      </c>
      <c r="C37" s="21">
        <f t="shared" ref="C37:H37" si="12">SUM(C38)</f>
        <v>552000</v>
      </c>
      <c r="D37" s="21">
        <f t="shared" si="12"/>
        <v>-233669</v>
      </c>
      <c r="E37" s="21">
        <f t="shared" si="12"/>
        <v>318331</v>
      </c>
      <c r="F37" s="21">
        <f t="shared" si="12"/>
        <v>318054.96999999997</v>
      </c>
      <c r="G37" s="21">
        <f t="shared" si="12"/>
        <v>318054.96999999997</v>
      </c>
      <c r="H37" s="21">
        <f t="shared" si="12"/>
        <v>276.03000000002794</v>
      </c>
      <c r="I37" s="23">
        <f t="shared" si="2"/>
        <v>0.99913288369652964</v>
      </c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5" customHeight="1" x14ac:dyDescent="0.25">
      <c r="A38" s="25">
        <v>14303</v>
      </c>
      <c r="B38" s="26" t="s">
        <v>49</v>
      </c>
      <c r="C38" s="27">
        <v>552000</v>
      </c>
      <c r="D38" s="27">
        <f>'[1]Por organismos'!P42</f>
        <v>-233669</v>
      </c>
      <c r="E38" s="27">
        <f t="shared" si="3"/>
        <v>318331</v>
      </c>
      <c r="F38" s="27">
        <f>'[1]Por organismos'!X42</f>
        <v>318054.96999999997</v>
      </c>
      <c r="G38" s="27">
        <f>'[1]Por organismos'!AE42</f>
        <v>318054.96999999997</v>
      </c>
      <c r="H38" s="28">
        <f t="shared" si="1"/>
        <v>276.03000000002794</v>
      </c>
      <c r="I38" s="29">
        <f t="shared" si="2"/>
        <v>0.99913288369652964</v>
      </c>
      <c r="J38" s="30"/>
      <c r="K38" s="30"/>
      <c r="L38" s="30"/>
      <c r="M38" s="30"/>
      <c r="N38" s="30"/>
      <c r="O38" s="30"/>
    </row>
    <row r="39" spans="1:18" s="32" customFormat="1" ht="15" customHeight="1" x14ac:dyDescent="0.25">
      <c r="A39" s="24">
        <v>144</v>
      </c>
      <c r="B39" s="20" t="s">
        <v>50</v>
      </c>
      <c r="C39" s="21">
        <f t="shared" ref="C39:H39" si="13">SUM(C40:C42)</f>
        <v>1483352.04</v>
      </c>
      <c r="D39" s="21">
        <f t="shared" si="13"/>
        <v>612575</v>
      </c>
      <c r="E39" s="21">
        <f t="shared" si="13"/>
        <v>2095927.04</v>
      </c>
      <c r="F39" s="21">
        <f t="shared" si="13"/>
        <v>1954656.7</v>
      </c>
      <c r="G39" s="21">
        <f t="shared" si="13"/>
        <v>1478674.36</v>
      </c>
      <c r="H39" s="21">
        <f t="shared" si="13"/>
        <v>141270.34000000008</v>
      </c>
      <c r="I39" s="23">
        <f t="shared" si="2"/>
        <v>0.93259768240787611</v>
      </c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5" customHeight="1" x14ac:dyDescent="0.25">
      <c r="A40" s="25">
        <v>14402</v>
      </c>
      <c r="B40" s="26" t="s">
        <v>51</v>
      </c>
      <c r="C40" s="27">
        <v>24255</v>
      </c>
      <c r="D40" s="27">
        <f>'[1]Por organismos'!P44</f>
        <v>2960</v>
      </c>
      <c r="E40" s="27">
        <f t="shared" si="3"/>
        <v>27215</v>
      </c>
      <c r="F40" s="27">
        <f>'[1]Por organismos'!X44</f>
        <v>27203</v>
      </c>
      <c r="G40" s="27">
        <f>'[1]Por organismos'!AE44</f>
        <v>27203</v>
      </c>
      <c r="H40" s="28">
        <f t="shared" si="1"/>
        <v>12</v>
      </c>
      <c r="I40" s="29">
        <f t="shared" si="2"/>
        <v>0.99955906669116301</v>
      </c>
      <c r="J40" s="30"/>
      <c r="K40" s="30"/>
      <c r="L40" s="30"/>
      <c r="M40" s="30"/>
      <c r="N40" s="30"/>
      <c r="O40" s="30"/>
    </row>
    <row r="41" spans="1:18" ht="15" customHeight="1" x14ac:dyDescent="0.25">
      <c r="A41" s="25">
        <v>14403</v>
      </c>
      <c r="B41" s="26" t="s">
        <v>52</v>
      </c>
      <c r="C41" s="27">
        <v>1452797.04</v>
      </c>
      <c r="D41" s="27">
        <f>'[1]Por organismos'!P45</f>
        <v>609615</v>
      </c>
      <c r="E41" s="27">
        <f t="shared" si="3"/>
        <v>2062412.04</v>
      </c>
      <c r="F41" s="27">
        <f>'[1]Por organismos'!X45</f>
        <v>1922504.7</v>
      </c>
      <c r="G41" s="27">
        <f>'[1]Por organismos'!AE45</f>
        <v>1446522.36</v>
      </c>
      <c r="H41" s="28">
        <f t="shared" si="1"/>
        <v>139907.34000000008</v>
      </c>
      <c r="I41" s="29">
        <f t="shared" si="2"/>
        <v>0.93216324512923221</v>
      </c>
      <c r="J41" s="30"/>
      <c r="K41" s="30"/>
      <c r="L41" s="30"/>
      <c r="M41" s="30"/>
      <c r="N41" s="30"/>
      <c r="O41" s="30"/>
    </row>
    <row r="42" spans="1:18" ht="15" customHeight="1" x14ac:dyDescent="0.25">
      <c r="A42" s="25">
        <v>14406</v>
      </c>
      <c r="B42" s="26" t="s">
        <v>53</v>
      </c>
      <c r="C42" s="27">
        <v>6300</v>
      </c>
      <c r="D42" s="27">
        <f>'[1]Por organismos'!P46</f>
        <v>0</v>
      </c>
      <c r="E42" s="27">
        <f t="shared" si="3"/>
        <v>6300</v>
      </c>
      <c r="F42" s="27">
        <f>'[1]Por organismos'!X46</f>
        <v>4949</v>
      </c>
      <c r="G42" s="27">
        <f>'[1]Por organismos'!AE46</f>
        <v>4949</v>
      </c>
      <c r="H42" s="28">
        <f t="shared" si="1"/>
        <v>1351</v>
      </c>
      <c r="I42" s="29">
        <f t="shared" si="2"/>
        <v>0.78555555555555556</v>
      </c>
      <c r="J42" s="30"/>
      <c r="K42" s="30"/>
      <c r="L42" s="30"/>
      <c r="M42" s="30"/>
      <c r="N42" s="30"/>
      <c r="O42" s="30"/>
    </row>
    <row r="43" spans="1:18" s="32" customFormat="1" ht="15" customHeight="1" x14ac:dyDescent="0.25">
      <c r="A43" s="19">
        <v>1500</v>
      </c>
      <c r="B43" s="20" t="s">
        <v>54</v>
      </c>
      <c r="C43" s="21">
        <f>C44+C46+C49+C52</f>
        <v>30941255.32</v>
      </c>
      <c r="D43" s="21">
        <f>D44+D46+D49+D52</f>
        <v>-2895019</v>
      </c>
      <c r="E43" s="21">
        <f>E44+E46+E49+E52</f>
        <v>28046236.32</v>
      </c>
      <c r="F43" s="21">
        <f>F44+F46+F49+F52</f>
        <v>27754287.32</v>
      </c>
      <c r="G43" s="21">
        <f>G44+G46+G49+G52</f>
        <v>27556934.27</v>
      </c>
      <c r="H43" s="22">
        <f t="shared" si="1"/>
        <v>291949</v>
      </c>
      <c r="I43" s="23">
        <f t="shared" si="2"/>
        <v>0.98959043927787882</v>
      </c>
      <c r="J43" s="31"/>
      <c r="K43" s="31"/>
      <c r="L43" s="33"/>
      <c r="M43" s="31"/>
      <c r="N43" s="31"/>
      <c r="O43" s="31"/>
      <c r="P43" s="31"/>
      <c r="Q43" s="31"/>
      <c r="R43" s="31"/>
    </row>
    <row r="44" spans="1:18" s="32" customFormat="1" ht="15" customHeight="1" x14ac:dyDescent="0.25">
      <c r="A44" s="24">
        <v>151</v>
      </c>
      <c r="B44" s="20" t="s">
        <v>55</v>
      </c>
      <c r="C44" s="21">
        <f>SUM(C45)</f>
        <v>4420870</v>
      </c>
      <c r="D44" s="21">
        <f>SUM(D45)</f>
        <v>523000</v>
      </c>
      <c r="E44" s="21">
        <f>SUM(E45)</f>
        <v>4943870</v>
      </c>
      <c r="F44" s="21">
        <f>SUM(F45)</f>
        <v>4940198.01</v>
      </c>
      <c r="G44" s="21">
        <f>SUM(G45)</f>
        <v>4967345.34</v>
      </c>
      <c r="H44" s="22">
        <f t="shared" si="1"/>
        <v>3671.9900000002235</v>
      </c>
      <c r="I44" s="23">
        <f t="shared" si="2"/>
        <v>0.99925726404618243</v>
      </c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5" customHeight="1" x14ac:dyDescent="0.25">
      <c r="A45" s="25">
        <v>15101</v>
      </c>
      <c r="B45" s="26" t="s">
        <v>56</v>
      </c>
      <c r="C45" s="27">
        <v>4420870</v>
      </c>
      <c r="D45" s="27">
        <f>'[1]Por organismos'!P49</f>
        <v>523000</v>
      </c>
      <c r="E45" s="27">
        <f t="shared" si="3"/>
        <v>4943870</v>
      </c>
      <c r="F45" s="27">
        <f>'[1]Por organismos'!X49</f>
        <v>4940198.01</v>
      </c>
      <c r="G45" s="27">
        <f>'[1]Por organismos'!AE49</f>
        <v>4967345.34</v>
      </c>
      <c r="H45" s="28">
        <f t="shared" si="1"/>
        <v>3671.9900000002235</v>
      </c>
      <c r="I45" s="29">
        <f t="shared" si="2"/>
        <v>0.99925726404618243</v>
      </c>
      <c r="J45" s="30"/>
      <c r="K45" s="30"/>
      <c r="L45" s="30"/>
      <c r="M45" s="30"/>
      <c r="N45" s="30"/>
      <c r="O45" s="30"/>
    </row>
    <row r="46" spans="1:18" s="32" customFormat="1" ht="15" customHeight="1" x14ac:dyDescent="0.25">
      <c r="A46" s="24">
        <v>152</v>
      </c>
      <c r="B46" s="20" t="s">
        <v>57</v>
      </c>
      <c r="C46" s="21">
        <v>2371535.42</v>
      </c>
      <c r="D46" s="21">
        <f>SUM(D47:D48)</f>
        <v>-1348785</v>
      </c>
      <c r="E46" s="21">
        <f>SUM(E47:E48)</f>
        <v>1022750.42</v>
      </c>
      <c r="F46" s="21">
        <f>SUM(F47:F48)</f>
        <v>999572.63</v>
      </c>
      <c r="G46" s="21">
        <f>SUM(G47:G48)</f>
        <v>780772.25</v>
      </c>
      <c r="H46" s="21">
        <f>SUM(H47:H48)</f>
        <v>23177.790000000008</v>
      </c>
      <c r="I46" s="23">
        <f t="shared" si="2"/>
        <v>0.977337784911396</v>
      </c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5" customHeight="1" x14ac:dyDescent="0.25">
      <c r="A47" s="25">
        <v>15201</v>
      </c>
      <c r="B47" s="26" t="s">
        <v>58</v>
      </c>
      <c r="C47" s="27">
        <v>192408.42</v>
      </c>
      <c r="D47" s="27">
        <f>'[1]Por organismos'!P51</f>
        <v>-62666</v>
      </c>
      <c r="E47" s="27">
        <f t="shared" si="3"/>
        <v>129742.42000000001</v>
      </c>
      <c r="F47" s="27">
        <f>'[1]Por organismos'!X51</f>
        <v>123246.13</v>
      </c>
      <c r="G47" s="27">
        <f>'[1]Por organismos'!AE51</f>
        <v>123246.13</v>
      </c>
      <c r="H47" s="28">
        <f t="shared" si="1"/>
        <v>6496.2900000000081</v>
      </c>
      <c r="I47" s="29">
        <f t="shared" si="2"/>
        <v>0.94992932920474271</v>
      </c>
      <c r="J47" s="30"/>
      <c r="K47" s="30"/>
      <c r="L47" s="30"/>
      <c r="M47" s="30"/>
      <c r="N47" s="30"/>
      <c r="O47" s="30"/>
    </row>
    <row r="48" spans="1:18" ht="15" customHeight="1" x14ac:dyDescent="0.25">
      <c r="A48" s="25">
        <v>15202</v>
      </c>
      <c r="B48" s="26" t="s">
        <v>59</v>
      </c>
      <c r="C48" s="27">
        <v>2179127</v>
      </c>
      <c r="D48" s="27">
        <f>'[1]Por organismos'!P52</f>
        <v>-1286119</v>
      </c>
      <c r="E48" s="27">
        <f t="shared" si="3"/>
        <v>893008</v>
      </c>
      <c r="F48" s="27">
        <f>'[1]Por organismos'!X52</f>
        <v>876326.5</v>
      </c>
      <c r="G48" s="27">
        <f>'[1]Por organismos'!AE52</f>
        <v>657526.12</v>
      </c>
      <c r="H48" s="28">
        <f t="shared" si="1"/>
        <v>16681.5</v>
      </c>
      <c r="I48" s="29">
        <f t="shared" si="2"/>
        <v>0.9813198761937183</v>
      </c>
      <c r="J48" s="30"/>
      <c r="K48" s="30"/>
      <c r="L48" s="30"/>
      <c r="M48" s="30"/>
      <c r="N48" s="30"/>
      <c r="O48" s="30"/>
    </row>
    <row r="49" spans="1:18" s="32" customFormat="1" ht="15" customHeight="1" x14ac:dyDescent="0.25">
      <c r="A49" s="24">
        <v>154</v>
      </c>
      <c r="B49" s="20" t="s">
        <v>60</v>
      </c>
      <c r="C49" s="21">
        <f t="shared" ref="C49:H49" si="14">SUM(C50:C51)</f>
        <v>801902</v>
      </c>
      <c r="D49" s="21">
        <f t="shared" si="14"/>
        <v>1295000</v>
      </c>
      <c r="E49" s="21">
        <f t="shared" si="14"/>
        <v>2096902</v>
      </c>
      <c r="F49" s="21">
        <f t="shared" si="14"/>
        <v>2094812.32</v>
      </c>
      <c r="G49" s="21">
        <f t="shared" si="14"/>
        <v>2094812.32</v>
      </c>
      <c r="H49" s="21">
        <f t="shared" si="14"/>
        <v>2089.6799999999348</v>
      </c>
      <c r="I49" s="23">
        <f t="shared" si="2"/>
        <v>0.99900344412852871</v>
      </c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5" customHeight="1" x14ac:dyDescent="0.25">
      <c r="A50" s="25">
        <v>15409</v>
      </c>
      <c r="B50" s="26" t="s">
        <v>61</v>
      </c>
      <c r="C50" s="27"/>
      <c r="D50" s="27">
        <f>'[1]Por organismos'!P54</f>
        <v>1251000</v>
      </c>
      <c r="E50" s="27">
        <f t="shared" si="3"/>
        <v>1251000</v>
      </c>
      <c r="F50" s="27">
        <f>'[1]Por organismos'!X54</f>
        <v>1249468.8500000001</v>
      </c>
      <c r="G50" s="27">
        <f>'[1]Por organismos'!AE54</f>
        <v>1249468.8500000001</v>
      </c>
      <c r="H50" s="28">
        <f t="shared" si="1"/>
        <v>1531.1499999999069</v>
      </c>
      <c r="I50" s="29">
        <f t="shared" si="2"/>
        <v>0.99877605915267798</v>
      </c>
      <c r="J50" s="30"/>
      <c r="K50" s="30"/>
      <c r="L50" s="30"/>
      <c r="M50" s="30"/>
      <c r="N50" s="30"/>
      <c r="O50" s="30"/>
    </row>
    <row r="51" spans="1:18" ht="15" customHeight="1" x14ac:dyDescent="0.25">
      <c r="A51" s="25">
        <v>15419</v>
      </c>
      <c r="B51" s="26" t="s">
        <v>62</v>
      </c>
      <c r="C51" s="27">
        <v>801902</v>
      </c>
      <c r="D51" s="27">
        <f>'[1]Por organismos'!P55</f>
        <v>44000</v>
      </c>
      <c r="E51" s="27">
        <f t="shared" si="3"/>
        <v>845902</v>
      </c>
      <c r="F51" s="27">
        <f>'[1]Por organismos'!X55</f>
        <v>845343.47</v>
      </c>
      <c r="G51" s="27">
        <f>'[1]Por organismos'!AE55</f>
        <v>845343.47</v>
      </c>
      <c r="H51" s="28">
        <f t="shared" si="1"/>
        <v>558.53000000002794</v>
      </c>
      <c r="I51" s="29">
        <f t="shared" si="2"/>
        <v>0.99933972256833525</v>
      </c>
      <c r="J51" s="30"/>
      <c r="K51" s="30"/>
      <c r="L51" s="30"/>
      <c r="M51" s="30"/>
      <c r="N51" s="30"/>
      <c r="O51" s="30"/>
    </row>
    <row r="52" spans="1:18" s="32" customFormat="1" ht="15" customHeight="1" x14ac:dyDescent="0.25">
      <c r="A52" s="24">
        <v>159</v>
      </c>
      <c r="B52" s="20" t="s">
        <v>54</v>
      </c>
      <c r="C52" s="21">
        <f t="shared" ref="C52:H52" si="15">SUM(C53)</f>
        <v>23346947.899999999</v>
      </c>
      <c r="D52" s="21">
        <f t="shared" si="15"/>
        <v>-3364234</v>
      </c>
      <c r="E52" s="21">
        <f t="shared" si="15"/>
        <v>19982713.899999999</v>
      </c>
      <c r="F52" s="21">
        <f t="shared" si="15"/>
        <v>19719704.359999999</v>
      </c>
      <c r="G52" s="21">
        <f t="shared" si="15"/>
        <v>19714004.359999999</v>
      </c>
      <c r="H52" s="21">
        <f t="shared" si="15"/>
        <v>263009.53999999911</v>
      </c>
      <c r="I52" s="23">
        <f t="shared" si="2"/>
        <v>0.98683814714476803</v>
      </c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" customHeight="1" x14ac:dyDescent="0.25">
      <c r="A53" s="25">
        <v>15901</v>
      </c>
      <c r="B53" s="26" t="s">
        <v>63</v>
      </c>
      <c r="C53" s="27">
        <v>23346947.899999999</v>
      </c>
      <c r="D53" s="27">
        <f>'[1]Por organismos'!P57</f>
        <v>-3364234</v>
      </c>
      <c r="E53" s="27">
        <f t="shared" si="3"/>
        <v>19982713.899999999</v>
      </c>
      <c r="F53" s="27">
        <f>'[1]Por organismos'!X57</f>
        <v>19719704.359999999</v>
      </c>
      <c r="G53" s="27">
        <f>'[1]Por organismos'!AE57</f>
        <v>19714004.359999999</v>
      </c>
      <c r="H53" s="28">
        <f t="shared" si="1"/>
        <v>263009.53999999911</v>
      </c>
      <c r="I53" s="29">
        <f t="shared" si="2"/>
        <v>0.98683814714476803</v>
      </c>
      <c r="J53" s="30"/>
      <c r="K53" s="30"/>
      <c r="L53" s="30"/>
      <c r="M53" s="30"/>
      <c r="N53" s="30"/>
      <c r="O53" s="30"/>
    </row>
    <row r="54" spans="1:18" s="32" customFormat="1" ht="15" customHeight="1" x14ac:dyDescent="0.25">
      <c r="A54" s="34">
        <v>1700</v>
      </c>
      <c r="B54" s="20" t="s">
        <v>64</v>
      </c>
      <c r="C54" s="21">
        <f t="shared" ref="C54:H54" si="16">C55</f>
        <v>350000</v>
      </c>
      <c r="D54" s="21">
        <f t="shared" si="16"/>
        <v>127912</v>
      </c>
      <c r="E54" s="21">
        <f t="shared" si="16"/>
        <v>477912</v>
      </c>
      <c r="F54" s="21">
        <f t="shared" si="16"/>
        <v>433842.46</v>
      </c>
      <c r="G54" s="21">
        <f t="shared" si="16"/>
        <v>273732.46000000002</v>
      </c>
      <c r="H54" s="21">
        <f t="shared" si="16"/>
        <v>44070</v>
      </c>
      <c r="I54" s="23">
        <f t="shared" si="2"/>
        <v>0.90778733323289651</v>
      </c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5" customHeight="1" x14ac:dyDescent="0.25">
      <c r="A55" s="34">
        <v>171</v>
      </c>
      <c r="B55" s="20" t="s">
        <v>65</v>
      </c>
      <c r="C55" s="21">
        <f t="shared" ref="C55:H55" si="17">SUM(C56:C57)</f>
        <v>350000</v>
      </c>
      <c r="D55" s="21">
        <f t="shared" si="17"/>
        <v>127912</v>
      </c>
      <c r="E55" s="21">
        <f t="shared" si="17"/>
        <v>477912</v>
      </c>
      <c r="F55" s="21">
        <f t="shared" si="17"/>
        <v>433842.46</v>
      </c>
      <c r="G55" s="21">
        <f t="shared" si="17"/>
        <v>273732.46000000002</v>
      </c>
      <c r="H55" s="21">
        <f t="shared" si="17"/>
        <v>44070</v>
      </c>
      <c r="I55" s="23">
        <f t="shared" si="2"/>
        <v>0.90778733323289651</v>
      </c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" customHeight="1" x14ac:dyDescent="0.25">
      <c r="A56" s="25">
        <v>17102</v>
      </c>
      <c r="B56" s="26" t="s">
        <v>66</v>
      </c>
      <c r="C56" s="27"/>
      <c r="D56" s="27">
        <f>'[1]Por organismos'!P60</f>
        <v>117912</v>
      </c>
      <c r="E56" s="27">
        <f>+C56+D56</f>
        <v>117912</v>
      </c>
      <c r="F56" s="27">
        <f>'[1]Por organismos'!X60</f>
        <v>117912.46</v>
      </c>
      <c r="G56" s="27">
        <f>'[1]Por organismos'!AE60</f>
        <v>117912.46</v>
      </c>
      <c r="H56" s="28"/>
      <c r="I56" s="23">
        <f t="shared" si="2"/>
        <v>1.000003901214465</v>
      </c>
      <c r="J56" s="30"/>
      <c r="K56" s="30"/>
      <c r="L56" s="30"/>
      <c r="M56" s="30"/>
      <c r="N56" s="30"/>
      <c r="O56" s="30"/>
    </row>
    <row r="57" spans="1:18" ht="15" customHeight="1" x14ac:dyDescent="0.25">
      <c r="A57" s="35">
        <v>17104</v>
      </c>
      <c r="B57" s="35" t="s">
        <v>67</v>
      </c>
      <c r="C57" s="27">
        <v>350000</v>
      </c>
      <c r="D57" s="27">
        <f>'[1]Por organismos'!P61</f>
        <v>10000</v>
      </c>
      <c r="E57" s="27">
        <f t="shared" si="3"/>
        <v>360000</v>
      </c>
      <c r="F57" s="27">
        <f>'[1]Por organismos'!X61</f>
        <v>315930</v>
      </c>
      <c r="G57" s="27">
        <f>'[1]Por organismos'!AE61</f>
        <v>155820</v>
      </c>
      <c r="H57" s="28">
        <f t="shared" si="1"/>
        <v>44070</v>
      </c>
      <c r="I57" s="29">
        <f t="shared" si="2"/>
        <v>0.87758333333333338</v>
      </c>
      <c r="J57" s="30"/>
      <c r="K57" s="30"/>
      <c r="L57" s="30"/>
      <c r="M57" s="30"/>
      <c r="N57" s="30"/>
      <c r="O57" s="30"/>
    </row>
    <row r="58" spans="1:18" ht="15" customHeight="1" x14ac:dyDescent="0.25">
      <c r="A58" s="25"/>
      <c r="B58" s="26"/>
      <c r="C58" s="27"/>
      <c r="D58" s="27"/>
      <c r="E58" s="27"/>
      <c r="F58" s="27"/>
      <c r="G58" s="27"/>
      <c r="H58" s="28"/>
      <c r="I58" s="29"/>
    </row>
    <row r="59" spans="1:18" s="32" customFormat="1" ht="15" customHeight="1" x14ac:dyDescent="0.25">
      <c r="A59" s="15">
        <v>2000</v>
      </c>
      <c r="B59" s="20" t="s">
        <v>68</v>
      </c>
      <c r="C59" s="21">
        <f t="shared" ref="C59:H59" si="18">C60+C76+C82+C85+C92+C99+C103+C110</f>
        <v>24250307.729999997</v>
      </c>
      <c r="D59" s="21">
        <f t="shared" si="18"/>
        <v>19881074.870000001</v>
      </c>
      <c r="E59" s="21">
        <f t="shared" si="18"/>
        <v>44131382.600000001</v>
      </c>
      <c r="F59" s="21">
        <f t="shared" si="18"/>
        <v>26296271.240000002</v>
      </c>
      <c r="G59" s="36">
        <f t="shared" si="18"/>
        <v>23161679.75</v>
      </c>
      <c r="H59" s="21">
        <f t="shared" si="18"/>
        <v>17835111.359999999</v>
      </c>
      <c r="I59" s="23">
        <f t="shared" si="2"/>
        <v>0.59586329932930771</v>
      </c>
      <c r="J59" s="31"/>
      <c r="K59" s="37"/>
      <c r="L59" s="33"/>
      <c r="M59" s="31"/>
      <c r="N59" s="31"/>
      <c r="O59" s="31"/>
      <c r="P59" s="31"/>
      <c r="Q59" s="31"/>
      <c r="R59" s="31"/>
    </row>
    <row r="60" spans="1:18" s="32" customFormat="1" ht="25.5" x14ac:dyDescent="0.25">
      <c r="A60" s="19">
        <v>2100</v>
      </c>
      <c r="B60" s="20" t="s">
        <v>69</v>
      </c>
      <c r="C60" s="21">
        <v>1899230.8</v>
      </c>
      <c r="D60" s="21">
        <f>D61+D63+D65+D67+D69+D71+D73</f>
        <v>103885</v>
      </c>
      <c r="E60" s="21">
        <f>E61+E63+E65+E67+E69+E71+E73</f>
        <v>2003115.8</v>
      </c>
      <c r="F60" s="21">
        <f>F61+F63+F65+F67+F69+F71+F73</f>
        <v>1581935.35</v>
      </c>
      <c r="G60" s="36">
        <f>G61+G63+G65+G67+G69+G71+G73</f>
        <v>1446941.29</v>
      </c>
      <c r="H60" s="21">
        <f>H61+H63+H65+H67+H69+H71+H73</f>
        <v>421180.45000000007</v>
      </c>
      <c r="I60" s="23">
        <f t="shared" si="2"/>
        <v>0.78973734319303956</v>
      </c>
      <c r="J60" s="31"/>
      <c r="K60" s="38"/>
      <c r="L60" s="33"/>
      <c r="M60" s="31"/>
      <c r="N60" s="31"/>
      <c r="O60" s="31"/>
      <c r="P60" s="31"/>
      <c r="Q60" s="31"/>
      <c r="R60" s="31"/>
    </row>
    <row r="61" spans="1:18" s="32" customFormat="1" ht="15" customHeight="1" x14ac:dyDescent="0.25">
      <c r="A61" s="24">
        <v>211</v>
      </c>
      <c r="B61" s="20" t="s">
        <v>70</v>
      </c>
      <c r="C61" s="21">
        <f t="shared" ref="C61:H61" si="19">SUM(C62)</f>
        <v>655002.26</v>
      </c>
      <c r="D61" s="21">
        <f t="shared" si="19"/>
        <v>-123300</v>
      </c>
      <c r="E61" s="21">
        <f t="shared" si="19"/>
        <v>531702.26</v>
      </c>
      <c r="F61" s="21">
        <f t="shared" si="19"/>
        <v>475085.27</v>
      </c>
      <c r="G61" s="36">
        <f t="shared" si="19"/>
        <v>476733.66000000003</v>
      </c>
      <c r="H61" s="21">
        <f t="shared" si="19"/>
        <v>56616.989999999991</v>
      </c>
      <c r="I61" s="23">
        <f t="shared" si="2"/>
        <v>0.89351749228976385</v>
      </c>
      <c r="J61" s="31"/>
      <c r="K61" s="33"/>
      <c r="L61" s="31"/>
      <c r="M61" s="31"/>
      <c r="N61" s="31"/>
      <c r="O61" s="31"/>
      <c r="P61" s="31"/>
      <c r="Q61" s="31"/>
      <c r="R61" s="31"/>
    </row>
    <row r="62" spans="1:18" ht="15" customHeight="1" x14ac:dyDescent="0.25">
      <c r="A62" s="25">
        <v>21101</v>
      </c>
      <c r="B62" s="26" t="s">
        <v>70</v>
      </c>
      <c r="C62" s="27">
        <v>655002.26</v>
      </c>
      <c r="D62" s="27">
        <f>'[1]Por organismos'!P66</f>
        <v>-123300</v>
      </c>
      <c r="E62" s="27">
        <f t="shared" si="3"/>
        <v>531702.26</v>
      </c>
      <c r="F62" s="27">
        <f>'[1]Por organismos'!X66</f>
        <v>475085.27</v>
      </c>
      <c r="G62" s="39">
        <f>'[1]Por organismos'!AE66</f>
        <v>476733.66000000003</v>
      </c>
      <c r="H62" s="28">
        <f t="shared" si="1"/>
        <v>56616.989999999991</v>
      </c>
      <c r="I62" s="29">
        <f t="shared" si="2"/>
        <v>0.89351749228976385</v>
      </c>
      <c r="J62" s="30"/>
      <c r="K62" s="30"/>
      <c r="L62" s="30"/>
      <c r="M62" s="30"/>
      <c r="N62" s="30"/>
      <c r="O62" s="30"/>
    </row>
    <row r="63" spans="1:18" s="32" customFormat="1" ht="15" customHeight="1" x14ac:dyDescent="0.25">
      <c r="A63" s="24">
        <v>212</v>
      </c>
      <c r="B63" s="20" t="s">
        <v>71</v>
      </c>
      <c r="C63" s="21">
        <f t="shared" ref="C63:H63" si="20">SUM(C64)</f>
        <v>141104</v>
      </c>
      <c r="D63" s="21">
        <f t="shared" si="20"/>
        <v>74459</v>
      </c>
      <c r="E63" s="21">
        <f t="shared" si="20"/>
        <v>215563</v>
      </c>
      <c r="F63" s="21">
        <f t="shared" si="20"/>
        <v>156198.64000000001</v>
      </c>
      <c r="G63" s="21">
        <f t="shared" si="20"/>
        <v>156685.63</v>
      </c>
      <c r="H63" s="21">
        <f t="shared" si="20"/>
        <v>59364.359999999986</v>
      </c>
      <c r="I63" s="23">
        <f t="shared" si="2"/>
        <v>0.72460784086322794</v>
      </c>
      <c r="J63" s="31"/>
      <c r="K63" s="37"/>
      <c r="L63" s="31"/>
      <c r="M63" s="31"/>
      <c r="N63" s="31"/>
      <c r="O63" s="31"/>
      <c r="P63" s="31"/>
      <c r="Q63" s="31"/>
      <c r="R63" s="31"/>
    </row>
    <row r="64" spans="1:18" ht="15" customHeight="1" x14ac:dyDescent="0.25">
      <c r="A64" s="25">
        <v>21201</v>
      </c>
      <c r="B64" s="26" t="s">
        <v>71</v>
      </c>
      <c r="C64" s="27">
        <v>141104</v>
      </c>
      <c r="D64" s="27">
        <f>'[1]Por organismos'!P68</f>
        <v>74459</v>
      </c>
      <c r="E64" s="27">
        <f t="shared" si="3"/>
        <v>215563</v>
      </c>
      <c r="F64" s="27">
        <f>'[1]Por organismos'!X68</f>
        <v>156198.64000000001</v>
      </c>
      <c r="G64" s="27">
        <f>'[1]Por organismos'!AE68</f>
        <v>156685.63</v>
      </c>
      <c r="H64" s="28">
        <f t="shared" si="1"/>
        <v>59364.359999999986</v>
      </c>
      <c r="I64" s="29">
        <f t="shared" si="2"/>
        <v>0.72460784086322794</v>
      </c>
      <c r="J64" s="30"/>
      <c r="K64" s="30"/>
      <c r="L64" s="30"/>
      <c r="M64" s="30"/>
      <c r="N64" s="30"/>
      <c r="O64" s="30"/>
    </row>
    <row r="65" spans="1:18" s="32" customFormat="1" ht="25.5" x14ac:dyDescent="0.25">
      <c r="A65" s="24">
        <v>214</v>
      </c>
      <c r="B65" s="20" t="s">
        <v>72</v>
      </c>
      <c r="C65" s="21">
        <f t="shared" ref="C65:H65" si="21">C66</f>
        <v>710634.26</v>
      </c>
      <c r="D65" s="21">
        <f t="shared" si="21"/>
        <v>-55304</v>
      </c>
      <c r="E65" s="21">
        <f t="shared" si="21"/>
        <v>655330.26</v>
      </c>
      <c r="F65" s="21">
        <f t="shared" si="21"/>
        <v>438525.35999999993</v>
      </c>
      <c r="G65" s="21">
        <f t="shared" si="21"/>
        <v>382723.84999999992</v>
      </c>
      <c r="H65" s="21">
        <f t="shared" si="21"/>
        <v>216804.90000000008</v>
      </c>
      <c r="I65" s="23">
        <f t="shared" si="2"/>
        <v>0.66916696323469016</v>
      </c>
      <c r="J65" s="31"/>
      <c r="K65" s="37"/>
      <c r="L65" s="31"/>
      <c r="M65" s="31"/>
      <c r="N65" s="31"/>
      <c r="O65" s="31"/>
      <c r="P65" s="31"/>
      <c r="Q65" s="31"/>
      <c r="R65" s="31"/>
    </row>
    <row r="66" spans="1:18" ht="25.5" x14ac:dyDescent="0.25">
      <c r="A66" s="25">
        <v>21401</v>
      </c>
      <c r="B66" s="26" t="s">
        <v>73</v>
      </c>
      <c r="C66" s="27">
        <v>710634.26</v>
      </c>
      <c r="D66" s="27">
        <f>'[1]Por organismos'!P70</f>
        <v>-55304</v>
      </c>
      <c r="E66" s="27">
        <f t="shared" si="3"/>
        <v>655330.26</v>
      </c>
      <c r="F66" s="27">
        <f>'[1]Por organismos'!X70</f>
        <v>438525.35999999993</v>
      </c>
      <c r="G66" s="27">
        <f>'[1]Por organismos'!AE70</f>
        <v>382723.84999999992</v>
      </c>
      <c r="H66" s="28">
        <f>+E66-F66</f>
        <v>216804.90000000008</v>
      </c>
      <c r="I66" s="29">
        <f t="shared" si="2"/>
        <v>0.66916696323469016</v>
      </c>
      <c r="J66" s="30"/>
      <c r="K66" s="30"/>
      <c r="L66" s="30"/>
      <c r="M66" s="30"/>
      <c r="N66" s="30"/>
      <c r="O66" s="30"/>
    </row>
    <row r="67" spans="1:18" s="32" customFormat="1" ht="15" customHeight="1" x14ac:dyDescent="0.25">
      <c r="A67" s="24">
        <v>215</v>
      </c>
      <c r="B67" s="20" t="s">
        <v>74</v>
      </c>
      <c r="C67" s="21">
        <v>21500</v>
      </c>
      <c r="D67" s="21">
        <f>D68</f>
        <v>0</v>
      </c>
      <c r="E67" s="21">
        <f>E68</f>
        <v>21500</v>
      </c>
      <c r="F67" s="21">
        <f>F68</f>
        <v>5413</v>
      </c>
      <c r="G67" s="21">
        <f>G68</f>
        <v>5413</v>
      </c>
      <c r="H67" s="21">
        <f>H68</f>
        <v>16087</v>
      </c>
      <c r="I67" s="23">
        <f t="shared" si="2"/>
        <v>0.25176744186046512</v>
      </c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" customHeight="1" x14ac:dyDescent="0.25">
      <c r="A68" s="25">
        <v>21501</v>
      </c>
      <c r="B68" s="26" t="s">
        <v>75</v>
      </c>
      <c r="C68" s="27">
        <v>21500</v>
      </c>
      <c r="D68" s="27">
        <f>'[1]Por organismos'!P72</f>
        <v>0</v>
      </c>
      <c r="E68" s="27">
        <f t="shared" si="3"/>
        <v>21500</v>
      </c>
      <c r="F68" s="27">
        <f>'[1]Por organismos'!X72</f>
        <v>5413</v>
      </c>
      <c r="G68" s="27">
        <f>'[1]Por organismos'!AE72</f>
        <v>5413</v>
      </c>
      <c r="H68" s="28">
        <f t="shared" si="1"/>
        <v>16087</v>
      </c>
      <c r="I68" s="29">
        <f t="shared" si="2"/>
        <v>0.25176744186046512</v>
      </c>
      <c r="J68" s="30"/>
      <c r="K68" s="30"/>
      <c r="L68" s="30"/>
      <c r="M68" s="30"/>
      <c r="N68" s="30"/>
      <c r="O68" s="30"/>
    </row>
    <row r="69" spans="1:18" s="32" customFormat="1" ht="15" customHeight="1" x14ac:dyDescent="0.25">
      <c r="A69" s="24">
        <v>216</v>
      </c>
      <c r="B69" s="20" t="s">
        <v>76</v>
      </c>
      <c r="C69" s="21">
        <f>C70</f>
        <v>233299.56</v>
      </c>
      <c r="D69" s="21">
        <f>D70</f>
        <v>-62714</v>
      </c>
      <c r="E69" s="21">
        <f t="shared" ref="E69:H69" si="22">E70</f>
        <v>170585.56</v>
      </c>
      <c r="F69" s="21">
        <f t="shared" si="22"/>
        <v>143629.48000000001</v>
      </c>
      <c r="G69" s="21">
        <f t="shared" si="22"/>
        <v>122730.56</v>
      </c>
      <c r="H69" s="21">
        <f t="shared" si="22"/>
        <v>26956.079999999987</v>
      </c>
      <c r="I69" s="23">
        <f t="shared" si="2"/>
        <v>0.84197912179671019</v>
      </c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" customHeight="1" x14ac:dyDescent="0.25">
      <c r="A70" s="25">
        <v>21601</v>
      </c>
      <c r="B70" s="26" t="s">
        <v>76</v>
      </c>
      <c r="C70" s="27">
        <v>233299.56</v>
      </c>
      <c r="D70" s="27">
        <f>'[1]Por organismos'!P74</f>
        <v>-62714</v>
      </c>
      <c r="E70" s="27">
        <f t="shared" si="3"/>
        <v>170585.56</v>
      </c>
      <c r="F70" s="27">
        <f>'[1]Por organismos'!X74</f>
        <v>143629.48000000001</v>
      </c>
      <c r="G70" s="27">
        <f>'[1]Por organismos'!AE74</f>
        <v>122730.56</v>
      </c>
      <c r="H70" s="28">
        <f t="shared" si="1"/>
        <v>26956.079999999987</v>
      </c>
      <c r="I70" s="29">
        <f t="shared" si="2"/>
        <v>0.84197912179671019</v>
      </c>
      <c r="J70" s="30"/>
      <c r="K70" s="30"/>
      <c r="L70" s="30"/>
      <c r="M70" s="30"/>
      <c r="N70" s="30"/>
      <c r="O70" s="30"/>
    </row>
    <row r="71" spans="1:18" s="32" customFormat="1" ht="15" customHeight="1" x14ac:dyDescent="0.25">
      <c r="A71" s="24">
        <v>217</v>
      </c>
      <c r="B71" s="20" t="s">
        <v>77</v>
      </c>
      <c r="C71" s="21">
        <f>C72</f>
        <v>0</v>
      </c>
      <c r="D71" s="21">
        <f>D72</f>
        <v>5000</v>
      </c>
      <c r="E71" s="21">
        <f t="shared" ref="E71:H71" si="23">E72</f>
        <v>5000</v>
      </c>
      <c r="F71" s="21">
        <f t="shared" si="23"/>
        <v>464</v>
      </c>
      <c r="G71" s="21">
        <f t="shared" si="23"/>
        <v>464</v>
      </c>
      <c r="H71" s="21">
        <f t="shared" si="23"/>
        <v>4536</v>
      </c>
      <c r="I71" s="23">
        <f t="shared" si="2"/>
        <v>9.2799999999999994E-2</v>
      </c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" customHeight="1" x14ac:dyDescent="0.25">
      <c r="A72" s="25">
        <v>21701</v>
      </c>
      <c r="B72" s="26" t="s">
        <v>78</v>
      </c>
      <c r="C72" s="27"/>
      <c r="D72" s="27">
        <f>'[1]Por organismos'!P76</f>
        <v>5000</v>
      </c>
      <c r="E72" s="27">
        <f t="shared" si="3"/>
        <v>5000</v>
      </c>
      <c r="F72" s="27">
        <f>'[1]Por organismos'!X76</f>
        <v>464</v>
      </c>
      <c r="G72" s="27">
        <f>'[1]Por organismos'!AE76</f>
        <v>464</v>
      </c>
      <c r="H72" s="28">
        <f t="shared" si="1"/>
        <v>4536</v>
      </c>
      <c r="I72" s="29">
        <f t="shared" si="2"/>
        <v>9.2799999999999994E-2</v>
      </c>
      <c r="J72" s="30"/>
      <c r="K72" s="30"/>
      <c r="L72" s="30"/>
      <c r="M72" s="30"/>
      <c r="N72" s="30"/>
      <c r="O72" s="30"/>
    </row>
    <row r="73" spans="1:18" s="32" customFormat="1" ht="15" customHeight="1" x14ac:dyDescent="0.25">
      <c r="A73" s="24">
        <v>218</v>
      </c>
      <c r="B73" s="20" t="s">
        <v>79</v>
      </c>
      <c r="C73" s="21">
        <f t="shared" ref="C73:H73" si="24">SUM(C74:C75)</f>
        <v>137690.72</v>
      </c>
      <c r="D73" s="21">
        <f t="shared" si="24"/>
        <v>265744</v>
      </c>
      <c r="E73" s="21">
        <f t="shared" si="24"/>
        <v>403434.72</v>
      </c>
      <c r="F73" s="21">
        <f t="shared" si="24"/>
        <v>362619.6</v>
      </c>
      <c r="G73" s="21">
        <f t="shared" si="24"/>
        <v>302190.58999999997</v>
      </c>
      <c r="H73" s="21">
        <f t="shared" si="24"/>
        <v>40815.119999999995</v>
      </c>
      <c r="I73" s="23">
        <f t="shared" si="2"/>
        <v>0.89883091866758513</v>
      </c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" customHeight="1" x14ac:dyDescent="0.25">
      <c r="A74" s="25">
        <v>21801</v>
      </c>
      <c r="B74" s="26" t="s">
        <v>80</v>
      </c>
      <c r="C74" s="27">
        <v>132746.72</v>
      </c>
      <c r="D74" s="27">
        <f>'[1]Por organismos'!P78</f>
        <v>222870</v>
      </c>
      <c r="E74" s="27">
        <f t="shared" ref="E74:E136" si="25">+C74+D74</f>
        <v>355616.72</v>
      </c>
      <c r="F74" s="27">
        <f>'[1]Por organismos'!X78</f>
        <v>337757.6</v>
      </c>
      <c r="G74" s="27">
        <f>'[1]Por organismos'!AE78</f>
        <v>277328.58999999997</v>
      </c>
      <c r="H74" s="28">
        <f t="shared" ref="H74:H136" si="26">+E74-F74</f>
        <v>17859.119999999995</v>
      </c>
      <c r="I74" s="29">
        <f t="shared" ref="I74:I136" si="27">+F74/E74</f>
        <v>0.94977986411887494</v>
      </c>
      <c r="J74" s="30"/>
      <c r="K74" s="30"/>
      <c r="L74" s="30"/>
      <c r="M74" s="30"/>
      <c r="N74" s="30"/>
      <c r="O74" s="30"/>
    </row>
    <row r="75" spans="1:18" ht="15" customHeight="1" x14ac:dyDescent="0.25">
      <c r="A75" s="25">
        <v>21802</v>
      </c>
      <c r="B75" s="26" t="s">
        <v>81</v>
      </c>
      <c r="C75" s="27">
        <v>4944</v>
      </c>
      <c r="D75" s="27">
        <f>'[1]Por organismos'!P79</f>
        <v>42874</v>
      </c>
      <c r="E75" s="27">
        <f t="shared" si="25"/>
        <v>47818</v>
      </c>
      <c r="F75" s="27">
        <f>'[1]Por organismos'!X79</f>
        <v>24862</v>
      </c>
      <c r="G75" s="27">
        <f>'[1]Por organismos'!AE79</f>
        <v>24862</v>
      </c>
      <c r="H75" s="28">
        <f t="shared" si="26"/>
        <v>22956</v>
      </c>
      <c r="I75" s="29">
        <f t="shared" si="27"/>
        <v>0.51992973357313144</v>
      </c>
      <c r="J75" s="30"/>
      <c r="K75" s="30"/>
      <c r="L75" s="30"/>
      <c r="M75" s="30"/>
      <c r="N75" s="30"/>
      <c r="O75" s="30"/>
    </row>
    <row r="76" spans="1:18" s="32" customFormat="1" ht="15" customHeight="1" x14ac:dyDescent="0.25">
      <c r="A76" s="19">
        <v>2200</v>
      </c>
      <c r="B76" s="20" t="s">
        <v>82</v>
      </c>
      <c r="C76" s="21">
        <f t="shared" ref="C76:H76" si="28">C77+C80</f>
        <v>1132790.04</v>
      </c>
      <c r="D76" s="21">
        <f t="shared" si="28"/>
        <v>-183618</v>
      </c>
      <c r="E76" s="21">
        <f t="shared" si="28"/>
        <v>949172.04</v>
      </c>
      <c r="F76" s="21">
        <f t="shared" si="28"/>
        <v>826261.42999999993</v>
      </c>
      <c r="G76" s="21">
        <f t="shared" si="28"/>
        <v>801233.98</v>
      </c>
      <c r="H76" s="21">
        <f t="shared" si="28"/>
        <v>122910.61</v>
      </c>
      <c r="I76" s="23">
        <f t="shared" si="27"/>
        <v>0.87050755308805761</v>
      </c>
      <c r="J76" s="31"/>
      <c r="K76" s="33"/>
      <c r="L76" s="31"/>
      <c r="M76" s="31"/>
      <c r="N76" s="31"/>
      <c r="O76" s="31"/>
      <c r="P76" s="31"/>
      <c r="Q76" s="31"/>
      <c r="R76" s="31"/>
    </row>
    <row r="77" spans="1:18" s="32" customFormat="1" ht="15" customHeight="1" x14ac:dyDescent="0.25">
      <c r="A77" s="24">
        <v>221</v>
      </c>
      <c r="B77" s="20" t="s">
        <v>83</v>
      </c>
      <c r="C77" s="21">
        <f t="shared" ref="C77:H77" si="29">SUM(C78:C79)</f>
        <v>1124389.04</v>
      </c>
      <c r="D77" s="21">
        <f t="shared" si="29"/>
        <v>-194218</v>
      </c>
      <c r="E77" s="21">
        <f t="shared" si="29"/>
        <v>930171.04</v>
      </c>
      <c r="F77" s="21">
        <f t="shared" si="29"/>
        <v>817347.66999999993</v>
      </c>
      <c r="G77" s="21">
        <f t="shared" si="29"/>
        <v>792320.22</v>
      </c>
      <c r="H77" s="21">
        <f t="shared" si="29"/>
        <v>112823.37</v>
      </c>
      <c r="I77" s="23">
        <f t="shared" si="27"/>
        <v>0.87870685589179376</v>
      </c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" customHeight="1" x14ac:dyDescent="0.25">
      <c r="A78" s="25">
        <v>22101</v>
      </c>
      <c r="B78" s="26" t="s">
        <v>84</v>
      </c>
      <c r="C78" s="27">
        <v>883862.36</v>
      </c>
      <c r="D78" s="27">
        <f>'[1]Por organismos'!P82</f>
        <v>-153626</v>
      </c>
      <c r="E78" s="27">
        <f t="shared" si="25"/>
        <v>730236.36</v>
      </c>
      <c r="F78" s="27">
        <f>'[1]Por organismos'!X82</f>
        <v>638482</v>
      </c>
      <c r="G78" s="27">
        <f>'[1]Por organismos'!AE82</f>
        <v>623348.54999999993</v>
      </c>
      <c r="H78" s="28">
        <f t="shared" si="26"/>
        <v>91754.359999999986</v>
      </c>
      <c r="I78" s="29">
        <f t="shared" si="27"/>
        <v>0.87434977902223332</v>
      </c>
      <c r="J78" s="30"/>
      <c r="K78" s="30"/>
      <c r="L78" s="30"/>
      <c r="M78" s="30"/>
      <c r="N78" s="30"/>
      <c r="O78" s="30"/>
    </row>
    <row r="79" spans="1:18" ht="15" customHeight="1" x14ac:dyDescent="0.25">
      <c r="A79" s="25">
        <v>22106</v>
      </c>
      <c r="B79" s="26" t="s">
        <v>85</v>
      </c>
      <c r="C79" s="27">
        <v>240526.68</v>
      </c>
      <c r="D79" s="27">
        <f>'[1]Por organismos'!P83</f>
        <v>-40592</v>
      </c>
      <c r="E79" s="27">
        <f t="shared" si="25"/>
        <v>199934.68</v>
      </c>
      <c r="F79" s="27">
        <f>'[1]Por organismos'!X83</f>
        <v>178865.66999999998</v>
      </c>
      <c r="G79" s="27">
        <f>'[1]Por organismos'!AE83</f>
        <v>168971.66999999998</v>
      </c>
      <c r="H79" s="28">
        <f t="shared" si="26"/>
        <v>21069.010000000009</v>
      </c>
      <c r="I79" s="29">
        <f t="shared" si="27"/>
        <v>0.89462053306609934</v>
      </c>
      <c r="J79" s="30"/>
      <c r="K79" s="30"/>
      <c r="L79" s="30"/>
      <c r="M79" s="30"/>
      <c r="N79" s="30"/>
      <c r="O79" s="30"/>
    </row>
    <row r="80" spans="1:18" s="32" customFormat="1" ht="15" customHeight="1" x14ac:dyDescent="0.25">
      <c r="A80" s="24">
        <v>223</v>
      </c>
      <c r="B80" s="20" t="s">
        <v>86</v>
      </c>
      <c r="C80" s="21">
        <f t="shared" ref="C80:H80" si="30">SUM(C81)</f>
        <v>8401</v>
      </c>
      <c r="D80" s="21">
        <f t="shared" si="30"/>
        <v>10600</v>
      </c>
      <c r="E80" s="21">
        <f t="shared" si="30"/>
        <v>19001</v>
      </c>
      <c r="F80" s="21">
        <f t="shared" si="30"/>
        <v>8913.76</v>
      </c>
      <c r="G80" s="21">
        <f t="shared" si="30"/>
        <v>8913.76</v>
      </c>
      <c r="H80" s="21">
        <f t="shared" si="30"/>
        <v>10087.24</v>
      </c>
      <c r="I80" s="23">
        <f t="shared" si="27"/>
        <v>0.46912057260144202</v>
      </c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" customHeight="1" x14ac:dyDescent="0.25">
      <c r="A81" s="25">
        <v>22301</v>
      </c>
      <c r="B81" s="26" t="s">
        <v>86</v>
      </c>
      <c r="C81" s="27">
        <v>8401</v>
      </c>
      <c r="D81" s="27">
        <f>'[1]Por organismos'!P85</f>
        <v>10600</v>
      </c>
      <c r="E81" s="27">
        <f t="shared" si="25"/>
        <v>19001</v>
      </c>
      <c r="F81" s="27">
        <f>'[1]Por organismos'!X85</f>
        <v>8913.76</v>
      </c>
      <c r="G81" s="27">
        <f>'[1]Por organismos'!AE85</f>
        <v>8913.76</v>
      </c>
      <c r="H81" s="28">
        <f t="shared" si="26"/>
        <v>10087.24</v>
      </c>
      <c r="I81" s="29">
        <f t="shared" si="27"/>
        <v>0.46912057260144202</v>
      </c>
      <c r="J81" s="30"/>
      <c r="K81" s="30"/>
      <c r="L81" s="30"/>
      <c r="M81" s="30"/>
      <c r="N81" s="30"/>
      <c r="O81" s="30"/>
    </row>
    <row r="82" spans="1:18" s="32" customFormat="1" x14ac:dyDescent="0.25">
      <c r="A82" s="19">
        <v>2300</v>
      </c>
      <c r="B82" s="20" t="s">
        <v>87</v>
      </c>
      <c r="C82" s="21">
        <f>SUM(C84)</f>
        <v>7099668.79</v>
      </c>
      <c r="D82" s="21">
        <f>SUM(D84)</f>
        <v>17271758.870000001</v>
      </c>
      <c r="E82" s="21">
        <f t="shared" ref="E82:H82" si="31">SUM(E84)</f>
        <v>24371427.66</v>
      </c>
      <c r="F82" s="21">
        <f t="shared" si="31"/>
        <v>8372595.6999999993</v>
      </c>
      <c r="G82" s="21">
        <f t="shared" si="31"/>
        <v>7147095.9499999993</v>
      </c>
      <c r="H82" s="21">
        <f t="shared" si="31"/>
        <v>15998831.960000001</v>
      </c>
      <c r="I82" s="23">
        <f t="shared" si="27"/>
        <v>0.3435414542309172</v>
      </c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5" customHeight="1" x14ac:dyDescent="0.25">
      <c r="A83" s="24">
        <v>239</v>
      </c>
      <c r="B83" s="20" t="s">
        <v>88</v>
      </c>
      <c r="C83" s="21">
        <f>SUM(C84)</f>
        <v>7099668.79</v>
      </c>
      <c r="D83" s="21">
        <f>SUM(D84)</f>
        <v>17271758.870000001</v>
      </c>
      <c r="E83" s="21">
        <f t="shared" ref="E83:H83" si="32">SUM(E84)</f>
        <v>24371427.66</v>
      </c>
      <c r="F83" s="21">
        <f t="shared" si="32"/>
        <v>8372595.6999999993</v>
      </c>
      <c r="G83" s="21">
        <f t="shared" si="32"/>
        <v>7147095.9499999993</v>
      </c>
      <c r="H83" s="21">
        <f t="shared" si="32"/>
        <v>15998831.960000001</v>
      </c>
      <c r="I83" s="23">
        <f t="shared" si="27"/>
        <v>0.3435414542309172</v>
      </c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" customHeight="1" x14ac:dyDescent="0.25">
      <c r="A84" s="25">
        <v>23901</v>
      </c>
      <c r="B84" s="26" t="s">
        <v>88</v>
      </c>
      <c r="C84" s="27">
        <v>7099668.79</v>
      </c>
      <c r="D84" s="27">
        <f>'[1]Por organismos'!P88</f>
        <v>17271758.870000001</v>
      </c>
      <c r="E84" s="27">
        <f t="shared" si="25"/>
        <v>24371427.66</v>
      </c>
      <c r="F84" s="27">
        <f>'[1]Por organismos'!X88</f>
        <v>8372595.6999999993</v>
      </c>
      <c r="G84" s="27">
        <f>'[1]Por organismos'!AE88</f>
        <v>7147095.9499999993</v>
      </c>
      <c r="H84" s="28">
        <f t="shared" si="26"/>
        <v>15998831.960000001</v>
      </c>
      <c r="I84" s="29">
        <f t="shared" si="27"/>
        <v>0.3435414542309172</v>
      </c>
      <c r="J84" s="30"/>
      <c r="K84" s="30"/>
      <c r="L84" s="30"/>
      <c r="M84" s="30"/>
      <c r="N84" s="30"/>
      <c r="O84" s="30"/>
    </row>
    <row r="85" spans="1:18" s="32" customFormat="1" x14ac:dyDescent="0.25">
      <c r="A85" s="19">
        <v>2400</v>
      </c>
      <c r="B85" s="20" t="s">
        <v>89</v>
      </c>
      <c r="C85" s="21">
        <f t="shared" ref="C85:H85" si="33">C86+C88+C90</f>
        <v>554677.34</v>
      </c>
      <c r="D85" s="21">
        <f t="shared" si="33"/>
        <v>396442</v>
      </c>
      <c r="E85" s="21">
        <f t="shared" si="33"/>
        <v>951119.34</v>
      </c>
      <c r="F85" s="21">
        <f t="shared" si="33"/>
        <v>829608.41</v>
      </c>
      <c r="G85" s="21">
        <f t="shared" si="33"/>
        <v>843369.07</v>
      </c>
      <c r="H85" s="21">
        <f t="shared" si="33"/>
        <v>121510.92999999996</v>
      </c>
      <c r="I85" s="23">
        <f t="shared" si="27"/>
        <v>0.87224428640048479</v>
      </c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5" customHeight="1" x14ac:dyDescent="0.25">
      <c r="A86" s="24">
        <v>242</v>
      </c>
      <c r="B86" s="20" t="s">
        <v>90</v>
      </c>
      <c r="C86" s="21">
        <f t="shared" ref="C86:H86" si="34">SUM(C87)</f>
        <v>165099</v>
      </c>
      <c r="D86" s="21">
        <f t="shared" si="34"/>
        <v>182977</v>
      </c>
      <c r="E86" s="21">
        <f t="shared" si="34"/>
        <v>348076</v>
      </c>
      <c r="F86" s="21">
        <f t="shared" si="34"/>
        <v>343431.17</v>
      </c>
      <c r="G86" s="21">
        <f t="shared" si="34"/>
        <v>339994.72</v>
      </c>
      <c r="H86" s="21">
        <f t="shared" si="34"/>
        <v>4644.8300000000163</v>
      </c>
      <c r="I86" s="23">
        <f t="shared" si="27"/>
        <v>0.98665570162838001</v>
      </c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" customHeight="1" x14ac:dyDescent="0.25">
      <c r="A87" s="25">
        <v>24201</v>
      </c>
      <c r="B87" s="26" t="s">
        <v>90</v>
      </c>
      <c r="C87" s="27">
        <v>165099</v>
      </c>
      <c r="D87" s="27">
        <f>'[1]Por organismos'!P91</f>
        <v>182977</v>
      </c>
      <c r="E87" s="27">
        <f t="shared" si="25"/>
        <v>348076</v>
      </c>
      <c r="F87" s="27">
        <f>'[1]Por organismos'!X91</f>
        <v>343431.17</v>
      </c>
      <c r="G87" s="27">
        <f>'[1]Por organismos'!AE91</f>
        <v>339994.72</v>
      </c>
      <c r="H87" s="28">
        <f t="shared" si="26"/>
        <v>4644.8300000000163</v>
      </c>
      <c r="I87" s="29">
        <f t="shared" si="27"/>
        <v>0.98665570162838001</v>
      </c>
      <c r="J87" s="30"/>
      <c r="K87" s="30"/>
      <c r="L87" s="30"/>
      <c r="M87" s="30"/>
      <c r="N87" s="30"/>
      <c r="O87" s="30"/>
    </row>
    <row r="88" spans="1:18" s="32" customFormat="1" ht="15" customHeight="1" x14ac:dyDescent="0.25">
      <c r="A88" s="24">
        <v>246</v>
      </c>
      <c r="B88" s="20" t="s">
        <v>91</v>
      </c>
      <c r="C88" s="21">
        <f t="shared" ref="C88:H88" si="35">SUM(C89)</f>
        <v>359578.33999999997</v>
      </c>
      <c r="D88" s="21">
        <f t="shared" si="35"/>
        <v>180465</v>
      </c>
      <c r="E88" s="21">
        <f t="shared" si="35"/>
        <v>540043.34</v>
      </c>
      <c r="F88" s="21">
        <f t="shared" si="35"/>
        <v>434132.84</v>
      </c>
      <c r="G88" s="21">
        <f t="shared" si="35"/>
        <v>451329.94999999995</v>
      </c>
      <c r="H88" s="21">
        <f t="shared" si="35"/>
        <v>105910.49999999994</v>
      </c>
      <c r="I88" s="23">
        <f t="shared" si="27"/>
        <v>0.80388518447426838</v>
      </c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" customHeight="1" x14ac:dyDescent="0.25">
      <c r="A89" s="25">
        <v>24601</v>
      </c>
      <c r="B89" s="26" t="s">
        <v>91</v>
      </c>
      <c r="C89" s="27">
        <v>359578.33999999997</v>
      </c>
      <c r="D89" s="27">
        <f>'[1]Por organismos'!P93</f>
        <v>180465</v>
      </c>
      <c r="E89" s="27">
        <f t="shared" si="25"/>
        <v>540043.34</v>
      </c>
      <c r="F89" s="27">
        <f>'[1]Por organismos'!X93</f>
        <v>434132.84</v>
      </c>
      <c r="G89" s="27">
        <f>'[1]Por organismos'!AE93</f>
        <v>451329.94999999995</v>
      </c>
      <c r="H89" s="28">
        <f t="shared" si="26"/>
        <v>105910.49999999994</v>
      </c>
      <c r="I89" s="29">
        <f t="shared" si="27"/>
        <v>0.80388518447426838</v>
      </c>
      <c r="J89" s="30"/>
      <c r="K89" s="30"/>
      <c r="L89" s="30"/>
      <c r="M89" s="30"/>
      <c r="N89" s="30"/>
      <c r="O89" s="30"/>
    </row>
    <row r="90" spans="1:18" s="32" customFormat="1" ht="15" customHeight="1" x14ac:dyDescent="0.25">
      <c r="A90" s="24">
        <v>249</v>
      </c>
      <c r="B90" s="20" t="s">
        <v>92</v>
      </c>
      <c r="C90" s="21">
        <f t="shared" ref="C90:H90" si="36">SUM(C91)</f>
        <v>30000</v>
      </c>
      <c r="D90" s="21">
        <f t="shared" si="36"/>
        <v>33000</v>
      </c>
      <c r="E90" s="21">
        <f t="shared" si="36"/>
        <v>63000</v>
      </c>
      <c r="F90" s="21">
        <f t="shared" si="36"/>
        <v>52044.4</v>
      </c>
      <c r="G90" s="21">
        <f t="shared" si="36"/>
        <v>52044.4</v>
      </c>
      <c r="H90" s="21">
        <f t="shared" si="36"/>
        <v>10955.599999999999</v>
      </c>
      <c r="I90" s="23">
        <f t="shared" si="27"/>
        <v>0.82610158730158734</v>
      </c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" customHeight="1" x14ac:dyDescent="0.25">
      <c r="A91" s="25">
        <v>24901</v>
      </c>
      <c r="B91" s="26" t="s">
        <v>92</v>
      </c>
      <c r="C91" s="27">
        <v>30000</v>
      </c>
      <c r="D91" s="27">
        <f>'[1]Por organismos'!P95</f>
        <v>33000</v>
      </c>
      <c r="E91" s="27">
        <f t="shared" si="25"/>
        <v>63000</v>
      </c>
      <c r="F91" s="27">
        <f>'[1]Por organismos'!X95</f>
        <v>52044.4</v>
      </c>
      <c r="G91" s="27">
        <f>'[1]Por organismos'!AE95</f>
        <v>52044.4</v>
      </c>
      <c r="H91" s="28">
        <f t="shared" si="26"/>
        <v>10955.599999999999</v>
      </c>
      <c r="I91" s="29">
        <f t="shared" si="27"/>
        <v>0.82610158730158734</v>
      </c>
      <c r="J91" s="30"/>
      <c r="K91" s="30"/>
      <c r="L91" s="30"/>
      <c r="M91" s="30"/>
      <c r="N91" s="30"/>
      <c r="O91" s="30"/>
    </row>
    <row r="92" spans="1:18" s="32" customFormat="1" ht="15" customHeight="1" x14ac:dyDescent="0.25">
      <c r="A92" s="19">
        <v>2500</v>
      </c>
      <c r="B92" s="20" t="s">
        <v>93</v>
      </c>
      <c r="C92" s="21">
        <f t="shared" ref="C92:H92" si="37">C93+C95+C97</f>
        <v>3464838</v>
      </c>
      <c r="D92" s="21">
        <f t="shared" si="37"/>
        <v>-103038</v>
      </c>
      <c r="E92" s="21">
        <f t="shared" si="37"/>
        <v>3361800</v>
      </c>
      <c r="F92" s="21">
        <f t="shared" si="37"/>
        <v>2732466.77</v>
      </c>
      <c r="G92" s="21">
        <f t="shared" si="37"/>
        <v>1713955.9000000001</v>
      </c>
      <c r="H92" s="21">
        <f t="shared" si="37"/>
        <v>629333.2300000001</v>
      </c>
      <c r="I92" s="23">
        <f t="shared" si="27"/>
        <v>0.81279872984710577</v>
      </c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5" customHeight="1" x14ac:dyDescent="0.25">
      <c r="A93" s="24">
        <v>251</v>
      </c>
      <c r="B93" s="20" t="s">
        <v>94</v>
      </c>
      <c r="C93" s="21">
        <f t="shared" ref="C93:H93" si="38">SUM(C94)</f>
        <v>0</v>
      </c>
      <c r="D93" s="21">
        <f t="shared" si="38"/>
        <v>79462</v>
      </c>
      <c r="E93" s="21">
        <f t="shared" si="38"/>
        <v>79462</v>
      </c>
      <c r="F93" s="21">
        <f t="shared" si="38"/>
        <v>58461.63</v>
      </c>
      <c r="G93" s="21">
        <f t="shared" si="38"/>
        <v>-9459.7999999999993</v>
      </c>
      <c r="H93" s="21">
        <f t="shared" si="38"/>
        <v>21000.370000000003</v>
      </c>
      <c r="I93" s="23">
        <f t="shared" si="27"/>
        <v>0.73571807908182529</v>
      </c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" customHeight="1" x14ac:dyDescent="0.25">
      <c r="A94" s="25">
        <v>25101</v>
      </c>
      <c r="B94" s="26" t="s">
        <v>94</v>
      </c>
      <c r="C94" s="27"/>
      <c r="D94" s="27">
        <f>'[1]Por organismos'!P98</f>
        <v>79462</v>
      </c>
      <c r="E94" s="27">
        <f t="shared" si="25"/>
        <v>79462</v>
      </c>
      <c r="F94" s="27">
        <f>'[1]Por organismos'!X98</f>
        <v>58461.63</v>
      </c>
      <c r="G94" s="27">
        <f>'[1]Por organismos'!AE98</f>
        <v>-9459.7999999999993</v>
      </c>
      <c r="H94" s="28">
        <f t="shared" si="26"/>
        <v>21000.370000000003</v>
      </c>
      <c r="I94" s="29">
        <f t="shared" si="27"/>
        <v>0.73571807908182529</v>
      </c>
      <c r="J94" s="30"/>
      <c r="K94" s="30"/>
      <c r="L94" s="30"/>
      <c r="M94" s="30"/>
      <c r="N94" s="30"/>
      <c r="O94" s="30"/>
    </row>
    <row r="95" spans="1:18" s="32" customFormat="1" ht="15" customHeight="1" x14ac:dyDescent="0.25">
      <c r="A95" s="24">
        <v>253</v>
      </c>
      <c r="B95" s="20" t="s">
        <v>95</v>
      </c>
      <c r="C95" s="21">
        <f t="shared" ref="C95:H95" si="39">SUM(C96)</f>
        <v>17698</v>
      </c>
      <c r="D95" s="21">
        <f t="shared" si="39"/>
        <v>8200</v>
      </c>
      <c r="E95" s="21">
        <f t="shared" si="39"/>
        <v>25898</v>
      </c>
      <c r="F95" s="21">
        <f t="shared" si="39"/>
        <v>20831.740000000002</v>
      </c>
      <c r="G95" s="21">
        <f t="shared" si="39"/>
        <v>20831.740000000002</v>
      </c>
      <c r="H95" s="21">
        <f t="shared" si="39"/>
        <v>5066.2599999999984</v>
      </c>
      <c r="I95" s="23">
        <f t="shared" si="27"/>
        <v>0.80437639972198627</v>
      </c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" customHeight="1" x14ac:dyDescent="0.25">
      <c r="A96" s="25">
        <v>25301</v>
      </c>
      <c r="B96" s="26" t="s">
        <v>95</v>
      </c>
      <c r="C96" s="27">
        <v>17698</v>
      </c>
      <c r="D96" s="27">
        <f>'[1]Por organismos'!P100</f>
        <v>8200</v>
      </c>
      <c r="E96" s="27">
        <f t="shared" si="25"/>
        <v>25898</v>
      </c>
      <c r="F96" s="27">
        <f>'[1]Por organismos'!X100</f>
        <v>20831.740000000002</v>
      </c>
      <c r="G96" s="27">
        <f>'[1]Por organismos'!AE100</f>
        <v>20831.740000000002</v>
      </c>
      <c r="H96" s="28">
        <f t="shared" si="26"/>
        <v>5066.2599999999984</v>
      </c>
      <c r="I96" s="29">
        <f t="shared" si="27"/>
        <v>0.80437639972198627</v>
      </c>
      <c r="J96" s="30"/>
      <c r="K96" s="30"/>
      <c r="L96" s="30"/>
      <c r="M96" s="30"/>
      <c r="N96" s="30"/>
      <c r="O96" s="30"/>
    </row>
    <row r="97" spans="1:18" s="32" customFormat="1" ht="15" customHeight="1" x14ac:dyDescent="0.25">
      <c r="A97" s="24">
        <v>259</v>
      </c>
      <c r="B97" s="20" t="s">
        <v>96</v>
      </c>
      <c r="C97" s="21">
        <f t="shared" ref="C97:H97" si="40">SUM(C98)</f>
        <v>3447140</v>
      </c>
      <c r="D97" s="21">
        <f t="shared" si="40"/>
        <v>-190700</v>
      </c>
      <c r="E97" s="21">
        <f t="shared" si="40"/>
        <v>3256440</v>
      </c>
      <c r="F97" s="21">
        <f t="shared" si="40"/>
        <v>2653173.4</v>
      </c>
      <c r="G97" s="21">
        <f t="shared" si="40"/>
        <v>1702583.9600000002</v>
      </c>
      <c r="H97" s="21">
        <f t="shared" si="40"/>
        <v>603266.60000000009</v>
      </c>
      <c r="I97" s="23">
        <f t="shared" si="27"/>
        <v>0.81474659444055464</v>
      </c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" customHeight="1" x14ac:dyDescent="0.25">
      <c r="A98" s="25">
        <v>25901</v>
      </c>
      <c r="B98" s="26" t="s">
        <v>96</v>
      </c>
      <c r="C98" s="27">
        <v>3447140</v>
      </c>
      <c r="D98" s="27">
        <f>'[1]Por organismos'!P102</f>
        <v>-190700</v>
      </c>
      <c r="E98" s="27">
        <f t="shared" si="25"/>
        <v>3256440</v>
      </c>
      <c r="F98" s="27">
        <f>'[1]Por organismos'!X102</f>
        <v>2653173.4</v>
      </c>
      <c r="G98" s="27">
        <f>'[1]Por organismos'!AE102</f>
        <v>1702583.9600000002</v>
      </c>
      <c r="H98" s="28">
        <f t="shared" si="26"/>
        <v>603266.60000000009</v>
      </c>
      <c r="I98" s="29">
        <f t="shared" si="27"/>
        <v>0.81474659444055464</v>
      </c>
      <c r="J98" s="30"/>
      <c r="K98" s="30"/>
      <c r="L98" s="30"/>
      <c r="M98" s="30"/>
      <c r="N98" s="30"/>
      <c r="O98" s="30"/>
    </row>
    <row r="99" spans="1:18" s="32" customFormat="1" ht="15" customHeight="1" x14ac:dyDescent="0.25">
      <c r="A99" s="19">
        <v>2600</v>
      </c>
      <c r="B99" s="20" t="s">
        <v>97</v>
      </c>
      <c r="C99" s="21">
        <f t="shared" ref="C99:H99" si="41">C100</f>
        <v>6059947.04</v>
      </c>
      <c r="D99" s="21">
        <f t="shared" si="41"/>
        <v>1727580</v>
      </c>
      <c r="E99" s="21">
        <f t="shared" si="41"/>
        <v>7787527.04</v>
      </c>
      <c r="F99" s="21">
        <f t="shared" si="41"/>
        <v>7453840.040000001</v>
      </c>
      <c r="G99" s="21">
        <f t="shared" si="41"/>
        <v>7176142.21</v>
      </c>
      <c r="H99" s="21">
        <f t="shared" si="41"/>
        <v>333686.9999999986</v>
      </c>
      <c r="I99" s="23">
        <f t="shared" si="27"/>
        <v>0.95715109581179714</v>
      </c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5" customHeight="1" x14ac:dyDescent="0.25">
      <c r="A100" s="24">
        <v>261</v>
      </c>
      <c r="B100" s="20" t="s">
        <v>97</v>
      </c>
      <c r="C100" s="21">
        <f>SUM(C101:C102)</f>
        <v>6059947.04</v>
      </c>
      <c r="D100" s="21">
        <f>SUM(D101:D102)</f>
        <v>1727580</v>
      </c>
      <c r="E100" s="21">
        <f t="shared" ref="E100:H100" si="42">SUM(E101:E102)</f>
        <v>7787527.04</v>
      </c>
      <c r="F100" s="21">
        <f t="shared" si="42"/>
        <v>7453840.040000001</v>
      </c>
      <c r="G100" s="21">
        <f t="shared" si="42"/>
        <v>7176142.21</v>
      </c>
      <c r="H100" s="21">
        <f t="shared" si="42"/>
        <v>333686.9999999986</v>
      </c>
      <c r="I100" s="23">
        <f t="shared" si="27"/>
        <v>0.95715109581179714</v>
      </c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" customHeight="1" x14ac:dyDescent="0.25">
      <c r="A101" s="25">
        <v>26101</v>
      </c>
      <c r="B101" s="26" t="s">
        <v>98</v>
      </c>
      <c r="C101" s="27">
        <v>5628731.8399999999</v>
      </c>
      <c r="D101" s="27">
        <f>'[1]Por organismos'!P105</f>
        <v>1537991</v>
      </c>
      <c r="E101" s="27">
        <f t="shared" si="25"/>
        <v>7166722.8399999999</v>
      </c>
      <c r="F101" s="27">
        <f>'[1]Por organismos'!X105</f>
        <v>6923822.0700000012</v>
      </c>
      <c r="G101" s="27">
        <f>'[1]Por organismos'!AE105</f>
        <v>6668175.25</v>
      </c>
      <c r="H101" s="28">
        <f t="shared" si="26"/>
        <v>242900.76999999862</v>
      </c>
      <c r="I101" s="29">
        <f t="shared" si="27"/>
        <v>0.9661071349593312</v>
      </c>
      <c r="J101" s="30"/>
      <c r="K101" s="30"/>
      <c r="L101" s="30"/>
      <c r="M101" s="30"/>
      <c r="N101" s="30"/>
      <c r="O101" s="30"/>
    </row>
    <row r="102" spans="1:18" ht="15" customHeight="1" x14ac:dyDescent="0.25">
      <c r="A102" s="25">
        <v>26102</v>
      </c>
      <c r="B102" s="26" t="s">
        <v>99</v>
      </c>
      <c r="C102" s="27">
        <v>431215.2</v>
      </c>
      <c r="D102" s="27">
        <f>'[1]Por organismos'!P106</f>
        <v>189589</v>
      </c>
      <c r="E102" s="27">
        <f t="shared" si="25"/>
        <v>620804.19999999995</v>
      </c>
      <c r="F102" s="27">
        <f>'[1]Por organismos'!X106</f>
        <v>530017.97</v>
      </c>
      <c r="G102" s="27">
        <f>'[1]Por organismos'!AE106</f>
        <v>507966.96</v>
      </c>
      <c r="H102" s="28">
        <f t="shared" si="26"/>
        <v>90786.229999999981</v>
      </c>
      <c r="I102" s="29">
        <f t="shared" si="27"/>
        <v>0.85376028383828595</v>
      </c>
      <c r="J102" s="30"/>
      <c r="K102" s="30"/>
      <c r="L102" s="30"/>
      <c r="M102" s="30"/>
      <c r="N102" s="30"/>
      <c r="O102" s="30"/>
    </row>
    <row r="103" spans="1:18" s="32" customFormat="1" x14ac:dyDescent="0.25">
      <c r="A103" s="19">
        <v>2700</v>
      </c>
      <c r="B103" s="20" t="s">
        <v>100</v>
      </c>
      <c r="C103" s="21">
        <f t="shared" ref="C103:H103" si="43">C104+C106+C108</f>
        <v>1962838.09</v>
      </c>
      <c r="D103" s="21">
        <f t="shared" si="43"/>
        <v>427945</v>
      </c>
      <c r="E103" s="21">
        <f t="shared" si="43"/>
        <v>2390783.09</v>
      </c>
      <c r="F103" s="21">
        <f t="shared" si="43"/>
        <v>2234397.77</v>
      </c>
      <c r="G103" s="21">
        <f t="shared" si="43"/>
        <v>1964549.35</v>
      </c>
      <c r="H103" s="21">
        <f t="shared" si="43"/>
        <v>156385.32</v>
      </c>
      <c r="I103" s="23">
        <f t="shared" si="27"/>
        <v>0.93458824405521468</v>
      </c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x14ac:dyDescent="0.25">
      <c r="A104" s="24">
        <v>271</v>
      </c>
      <c r="B104" s="20" t="s">
        <v>101</v>
      </c>
      <c r="C104" s="21">
        <f t="shared" ref="C104:H104" si="44">SUM(C105)</f>
        <v>1697083</v>
      </c>
      <c r="D104" s="21">
        <f t="shared" si="44"/>
        <v>485945</v>
      </c>
      <c r="E104" s="21">
        <f t="shared" si="44"/>
        <v>2183028</v>
      </c>
      <c r="F104" s="21">
        <f t="shared" si="44"/>
        <v>2091634.5</v>
      </c>
      <c r="G104" s="21">
        <f t="shared" si="44"/>
        <v>1851959.58</v>
      </c>
      <c r="H104" s="21">
        <f t="shared" si="44"/>
        <v>91393.5</v>
      </c>
      <c r="I104" s="23">
        <f t="shared" si="27"/>
        <v>0.95813452690483125</v>
      </c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" customHeight="1" x14ac:dyDescent="0.25">
      <c r="A105" s="25">
        <v>27101</v>
      </c>
      <c r="B105" s="26" t="s">
        <v>101</v>
      </c>
      <c r="C105" s="27">
        <v>1697083</v>
      </c>
      <c r="D105" s="27">
        <f>'[1]Por organismos'!P109</f>
        <v>485945</v>
      </c>
      <c r="E105" s="27">
        <f t="shared" si="25"/>
        <v>2183028</v>
      </c>
      <c r="F105" s="27">
        <f>'[1]Por organismos'!X109</f>
        <v>2091634.5</v>
      </c>
      <c r="G105" s="27">
        <f>'[1]Por organismos'!AE109</f>
        <v>1851959.58</v>
      </c>
      <c r="H105" s="28">
        <f t="shared" si="26"/>
        <v>91393.5</v>
      </c>
      <c r="I105" s="29">
        <f t="shared" si="27"/>
        <v>0.95813452690483125</v>
      </c>
      <c r="J105" s="30"/>
      <c r="K105" s="30"/>
      <c r="L105" s="30"/>
      <c r="M105" s="30"/>
      <c r="N105" s="30"/>
      <c r="O105" s="30"/>
    </row>
    <row r="106" spans="1:18" s="32" customFormat="1" ht="15" customHeight="1" x14ac:dyDescent="0.25">
      <c r="A106" s="24">
        <v>272</v>
      </c>
      <c r="B106" s="20" t="s">
        <v>102</v>
      </c>
      <c r="C106" s="21">
        <f t="shared" ref="C106:H106" si="45">SUM(C107)</f>
        <v>235755.09</v>
      </c>
      <c r="D106" s="21">
        <f t="shared" si="45"/>
        <v>-48000</v>
      </c>
      <c r="E106" s="21">
        <f t="shared" si="45"/>
        <v>187755.09</v>
      </c>
      <c r="F106" s="21">
        <f t="shared" si="45"/>
        <v>123323.26999999999</v>
      </c>
      <c r="G106" s="21">
        <f t="shared" si="45"/>
        <v>93149.77</v>
      </c>
      <c r="H106" s="21">
        <f t="shared" si="45"/>
        <v>64431.820000000007</v>
      </c>
      <c r="I106" s="23">
        <f t="shared" si="27"/>
        <v>0.65683050190543435</v>
      </c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" customHeight="1" x14ac:dyDescent="0.25">
      <c r="A107" s="25">
        <v>27201</v>
      </c>
      <c r="B107" s="26" t="s">
        <v>102</v>
      </c>
      <c r="C107" s="27">
        <v>235755.09</v>
      </c>
      <c r="D107" s="27">
        <f>'[1]Por organismos'!P111</f>
        <v>-48000</v>
      </c>
      <c r="E107" s="27">
        <f t="shared" si="25"/>
        <v>187755.09</v>
      </c>
      <c r="F107" s="27">
        <f>'[1]Por organismos'!X111</f>
        <v>123323.26999999999</v>
      </c>
      <c r="G107" s="27">
        <f>'[1]Por organismos'!AE111</f>
        <v>93149.77</v>
      </c>
      <c r="H107" s="28">
        <f t="shared" si="26"/>
        <v>64431.820000000007</v>
      </c>
      <c r="I107" s="29">
        <f t="shared" si="27"/>
        <v>0.65683050190543435</v>
      </c>
      <c r="J107" s="30"/>
      <c r="K107" s="30"/>
      <c r="L107" s="30"/>
      <c r="M107" s="30"/>
      <c r="N107" s="30"/>
      <c r="O107" s="30"/>
    </row>
    <row r="108" spans="1:18" s="32" customFormat="1" ht="15" customHeight="1" x14ac:dyDescent="0.25">
      <c r="A108" s="24">
        <v>273</v>
      </c>
      <c r="B108" s="20" t="s">
        <v>103</v>
      </c>
      <c r="C108" s="21">
        <f t="shared" ref="C108:H108" si="46">SUM(C109)</f>
        <v>30000</v>
      </c>
      <c r="D108" s="21">
        <f t="shared" si="46"/>
        <v>-10000</v>
      </c>
      <c r="E108" s="21">
        <f t="shared" si="46"/>
        <v>20000</v>
      </c>
      <c r="F108" s="21">
        <f t="shared" si="46"/>
        <v>19440</v>
      </c>
      <c r="G108" s="21">
        <f t="shared" si="46"/>
        <v>19440</v>
      </c>
      <c r="H108" s="21">
        <f t="shared" si="46"/>
        <v>560</v>
      </c>
      <c r="I108" s="23">
        <f t="shared" si="27"/>
        <v>0.97199999999999998</v>
      </c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" customHeight="1" x14ac:dyDescent="0.25">
      <c r="A109" s="25">
        <v>27301</v>
      </c>
      <c r="B109" s="26" t="s">
        <v>103</v>
      </c>
      <c r="C109" s="27">
        <v>30000</v>
      </c>
      <c r="D109" s="27">
        <f>'[1]Por organismos'!P113</f>
        <v>-10000</v>
      </c>
      <c r="E109" s="27">
        <f t="shared" si="25"/>
        <v>20000</v>
      </c>
      <c r="F109" s="27">
        <f>'[1]Por organismos'!X113</f>
        <v>19440</v>
      </c>
      <c r="G109" s="27">
        <f>'[1]Por organismos'!AE113</f>
        <v>19440</v>
      </c>
      <c r="H109" s="28">
        <f t="shared" si="26"/>
        <v>560</v>
      </c>
      <c r="I109" s="29">
        <f t="shared" si="27"/>
        <v>0.97199999999999998</v>
      </c>
      <c r="J109" s="30"/>
      <c r="K109" s="30"/>
      <c r="L109" s="30"/>
      <c r="M109" s="30"/>
      <c r="N109" s="30"/>
      <c r="O109" s="30"/>
    </row>
    <row r="110" spans="1:18" s="32" customFormat="1" ht="15" customHeight="1" x14ac:dyDescent="0.25">
      <c r="A110" s="19">
        <v>2900</v>
      </c>
      <c r="B110" s="20" t="s">
        <v>104</v>
      </c>
      <c r="C110" s="21">
        <f t="shared" ref="C110:H110" si="47">C111+C113+C115+C117+C119+C121</f>
        <v>2076317.63</v>
      </c>
      <c r="D110" s="21">
        <f t="shared" si="47"/>
        <v>240120</v>
      </c>
      <c r="E110" s="21">
        <f t="shared" si="47"/>
        <v>2316437.63</v>
      </c>
      <c r="F110" s="21">
        <f t="shared" si="47"/>
        <v>2265165.77</v>
      </c>
      <c r="G110" s="21">
        <f t="shared" si="47"/>
        <v>2068391.9999999998</v>
      </c>
      <c r="H110" s="21">
        <f t="shared" si="47"/>
        <v>51271.860000000102</v>
      </c>
      <c r="I110" s="23">
        <f t="shared" si="27"/>
        <v>0.97786607360544398</v>
      </c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5" customHeight="1" x14ac:dyDescent="0.25">
      <c r="A111" s="24">
        <v>291</v>
      </c>
      <c r="B111" s="20" t="s">
        <v>105</v>
      </c>
      <c r="C111" s="21">
        <f t="shared" ref="C111:H111" si="48">SUM(C112)</f>
        <v>662539.04</v>
      </c>
      <c r="D111" s="21">
        <f t="shared" si="48"/>
        <v>-460100</v>
      </c>
      <c r="E111" s="21">
        <f t="shared" si="48"/>
        <v>202439.04000000004</v>
      </c>
      <c r="F111" s="21">
        <f t="shared" si="48"/>
        <v>185599.15</v>
      </c>
      <c r="G111" s="21">
        <f t="shared" si="48"/>
        <v>88085.82</v>
      </c>
      <c r="H111" s="21">
        <f t="shared" si="48"/>
        <v>16839.890000000043</v>
      </c>
      <c r="I111" s="23">
        <f t="shared" si="27"/>
        <v>0.91681500761908352</v>
      </c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" customHeight="1" x14ac:dyDescent="0.25">
      <c r="A112" s="25">
        <v>29101</v>
      </c>
      <c r="B112" s="26" t="s">
        <v>105</v>
      </c>
      <c r="C112" s="27">
        <v>662539.04</v>
      </c>
      <c r="D112" s="27">
        <f>'[1]Por organismos'!P116</f>
        <v>-460100</v>
      </c>
      <c r="E112" s="27">
        <f t="shared" si="25"/>
        <v>202439.04000000004</v>
      </c>
      <c r="F112" s="27">
        <f>'[1]Por organismos'!X116</f>
        <v>185599.15</v>
      </c>
      <c r="G112" s="27">
        <f>'[1]Por organismos'!AE116</f>
        <v>88085.82</v>
      </c>
      <c r="H112" s="28">
        <f t="shared" si="26"/>
        <v>16839.890000000043</v>
      </c>
      <c r="I112" s="29">
        <f t="shared" si="27"/>
        <v>0.91681500761908352</v>
      </c>
      <c r="J112" s="30"/>
      <c r="K112" s="30"/>
      <c r="L112" s="30"/>
      <c r="M112" s="30"/>
      <c r="N112" s="30"/>
      <c r="O112" s="30"/>
    </row>
    <row r="113" spans="1:18" s="32" customFormat="1" ht="15" customHeight="1" x14ac:dyDescent="0.25">
      <c r="A113" s="24">
        <v>292</v>
      </c>
      <c r="B113" s="20" t="s">
        <v>106</v>
      </c>
      <c r="C113" s="21">
        <f t="shared" ref="C113:H113" si="49">SUM(C114)</f>
        <v>58500</v>
      </c>
      <c r="D113" s="21">
        <f t="shared" si="49"/>
        <v>-7000</v>
      </c>
      <c r="E113" s="21">
        <f t="shared" si="49"/>
        <v>51500</v>
      </c>
      <c r="F113" s="21">
        <f t="shared" si="49"/>
        <v>50398.289999999994</v>
      </c>
      <c r="G113" s="21">
        <f t="shared" si="49"/>
        <v>50398.289999999994</v>
      </c>
      <c r="H113" s="21">
        <f t="shared" si="49"/>
        <v>1101.7100000000064</v>
      </c>
      <c r="I113" s="23">
        <f t="shared" si="27"/>
        <v>0.9786075728155339</v>
      </c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" customHeight="1" x14ac:dyDescent="0.25">
      <c r="A114" s="25">
        <v>29201</v>
      </c>
      <c r="B114" s="26" t="s">
        <v>106</v>
      </c>
      <c r="C114" s="27">
        <v>58500</v>
      </c>
      <c r="D114" s="27">
        <f>'[1]Por organismos'!P118</f>
        <v>-7000</v>
      </c>
      <c r="E114" s="27">
        <f t="shared" si="25"/>
        <v>51500</v>
      </c>
      <c r="F114" s="27">
        <f>'[1]Por organismos'!X118</f>
        <v>50398.289999999994</v>
      </c>
      <c r="G114" s="27">
        <f>'[1]Por organismos'!AE118</f>
        <v>50398.289999999994</v>
      </c>
      <c r="H114" s="28">
        <f t="shared" si="26"/>
        <v>1101.7100000000064</v>
      </c>
      <c r="I114" s="29">
        <f t="shared" si="27"/>
        <v>0.9786075728155339</v>
      </c>
      <c r="J114" s="30"/>
      <c r="K114" s="30"/>
      <c r="L114" s="30"/>
      <c r="M114" s="30"/>
      <c r="N114" s="30"/>
      <c r="O114" s="30"/>
    </row>
    <row r="115" spans="1:18" s="32" customFormat="1" ht="25.5" x14ac:dyDescent="0.25">
      <c r="A115" s="24">
        <v>293</v>
      </c>
      <c r="B115" s="20" t="s">
        <v>107</v>
      </c>
      <c r="C115" s="21">
        <f t="shared" ref="C115:H115" si="50">SUM(C116)</f>
        <v>15000</v>
      </c>
      <c r="D115" s="21">
        <f t="shared" si="50"/>
        <v>14000</v>
      </c>
      <c r="E115" s="21">
        <f t="shared" si="50"/>
        <v>29000</v>
      </c>
      <c r="F115" s="21">
        <f t="shared" si="50"/>
        <v>28073.329999999998</v>
      </c>
      <c r="G115" s="21">
        <f t="shared" si="50"/>
        <v>28073.329999999998</v>
      </c>
      <c r="H115" s="21">
        <f t="shared" si="50"/>
        <v>926.67000000000189</v>
      </c>
      <c r="I115" s="23">
        <f t="shared" si="27"/>
        <v>0.96804586206896548</v>
      </c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24" customHeight="1" x14ac:dyDescent="0.25">
      <c r="A116" s="25">
        <v>29301</v>
      </c>
      <c r="B116" s="26" t="s">
        <v>107</v>
      </c>
      <c r="C116" s="27">
        <v>15000</v>
      </c>
      <c r="D116" s="27">
        <f>'[1]Por organismos'!P120</f>
        <v>14000</v>
      </c>
      <c r="E116" s="27">
        <f t="shared" si="25"/>
        <v>29000</v>
      </c>
      <c r="F116" s="27">
        <f>'[1]Por organismos'!X120</f>
        <v>28073.329999999998</v>
      </c>
      <c r="G116" s="27">
        <f>'[1]Por organismos'!AE120</f>
        <v>28073.329999999998</v>
      </c>
      <c r="H116" s="28">
        <f t="shared" si="26"/>
        <v>926.67000000000189</v>
      </c>
      <c r="I116" s="29">
        <f t="shared" si="27"/>
        <v>0.96804586206896548</v>
      </c>
      <c r="J116" s="30"/>
      <c r="K116" s="30"/>
      <c r="L116" s="30"/>
      <c r="M116" s="30"/>
      <c r="N116" s="30"/>
      <c r="O116" s="30"/>
    </row>
    <row r="117" spans="1:18" s="32" customFormat="1" ht="25.5" x14ac:dyDescent="0.25">
      <c r="A117" s="24">
        <v>294</v>
      </c>
      <c r="B117" s="20" t="s">
        <v>108</v>
      </c>
      <c r="C117" s="21">
        <f t="shared" ref="C117:H117" si="51">SUM(C118)</f>
        <v>91123.85</v>
      </c>
      <c r="D117" s="21">
        <f t="shared" si="51"/>
        <v>10491</v>
      </c>
      <c r="E117" s="21">
        <f t="shared" si="51"/>
        <v>101614.85</v>
      </c>
      <c r="F117" s="21">
        <f t="shared" si="51"/>
        <v>79391.929999999993</v>
      </c>
      <c r="G117" s="21">
        <f t="shared" si="51"/>
        <v>79051.929999999993</v>
      </c>
      <c r="H117" s="21">
        <f t="shared" si="51"/>
        <v>22222.920000000013</v>
      </c>
      <c r="I117" s="23">
        <f t="shared" si="27"/>
        <v>0.7813024375866322</v>
      </c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25.5" x14ac:dyDescent="0.25">
      <c r="A118" s="25">
        <v>29401</v>
      </c>
      <c r="B118" s="26" t="s">
        <v>108</v>
      </c>
      <c r="C118" s="27">
        <v>91123.85</v>
      </c>
      <c r="D118" s="27">
        <f>'[1]Por organismos'!P122</f>
        <v>10491</v>
      </c>
      <c r="E118" s="27">
        <f t="shared" si="25"/>
        <v>101614.85</v>
      </c>
      <c r="F118" s="27">
        <f>'[1]Por organismos'!X122</f>
        <v>79391.929999999993</v>
      </c>
      <c r="G118" s="27">
        <f>'[1]Por organismos'!AE122</f>
        <v>79051.929999999993</v>
      </c>
      <c r="H118" s="28">
        <f t="shared" si="26"/>
        <v>22222.920000000013</v>
      </c>
      <c r="I118" s="29">
        <f t="shared" si="27"/>
        <v>0.7813024375866322</v>
      </c>
      <c r="J118" s="30"/>
      <c r="K118" s="30"/>
      <c r="L118" s="30"/>
      <c r="M118" s="30"/>
      <c r="N118" s="30"/>
      <c r="O118" s="30"/>
    </row>
    <row r="119" spans="1:18" s="32" customFormat="1" x14ac:dyDescent="0.25">
      <c r="A119" s="24">
        <v>296</v>
      </c>
      <c r="B119" s="20" t="s">
        <v>109</v>
      </c>
      <c r="C119" s="21">
        <f t="shared" ref="C119:H119" si="52">SUM(C120)</f>
        <v>792030.97</v>
      </c>
      <c r="D119" s="21">
        <f t="shared" si="52"/>
        <v>540952</v>
      </c>
      <c r="E119" s="21">
        <f t="shared" si="52"/>
        <v>1332982.97</v>
      </c>
      <c r="F119" s="21">
        <f t="shared" si="52"/>
        <v>1331224.2</v>
      </c>
      <c r="G119" s="21">
        <f t="shared" si="52"/>
        <v>1283641.3799999999</v>
      </c>
      <c r="H119" s="21">
        <f t="shared" si="52"/>
        <v>1758.7700000000186</v>
      </c>
      <c r="I119" s="23">
        <f t="shared" si="27"/>
        <v>0.99868057579160219</v>
      </c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" customHeight="1" x14ac:dyDescent="0.25">
      <c r="A120" s="25">
        <v>29601</v>
      </c>
      <c r="B120" s="26" t="s">
        <v>109</v>
      </c>
      <c r="C120" s="27">
        <v>792030.97</v>
      </c>
      <c r="D120" s="27">
        <f>'[1]Por organismos'!P124</f>
        <v>540952</v>
      </c>
      <c r="E120" s="27">
        <f t="shared" si="25"/>
        <v>1332982.97</v>
      </c>
      <c r="F120" s="27">
        <f>'[1]Por organismos'!X124</f>
        <v>1331224.2</v>
      </c>
      <c r="G120" s="27">
        <f>'[1]Por organismos'!AE124</f>
        <v>1283641.3799999999</v>
      </c>
      <c r="H120" s="28">
        <f t="shared" si="26"/>
        <v>1758.7700000000186</v>
      </c>
      <c r="I120" s="29">
        <f t="shared" si="27"/>
        <v>0.99868057579160219</v>
      </c>
      <c r="J120" s="30"/>
      <c r="K120" s="30"/>
      <c r="L120" s="30"/>
      <c r="M120" s="30"/>
      <c r="N120" s="30"/>
      <c r="O120" s="30"/>
    </row>
    <row r="121" spans="1:18" s="32" customFormat="1" ht="25.5" x14ac:dyDescent="0.25">
      <c r="A121" s="24">
        <v>298</v>
      </c>
      <c r="B121" s="20" t="s">
        <v>110</v>
      </c>
      <c r="C121" s="21">
        <f t="shared" ref="C121:H121" si="53">SUM(C122)</f>
        <v>457123.77</v>
      </c>
      <c r="D121" s="21">
        <f t="shared" si="53"/>
        <v>141777</v>
      </c>
      <c r="E121" s="21">
        <f t="shared" si="53"/>
        <v>598900.77</v>
      </c>
      <c r="F121" s="21">
        <f t="shared" si="53"/>
        <v>590478.87</v>
      </c>
      <c r="G121" s="21">
        <f t="shared" si="53"/>
        <v>539141.25</v>
      </c>
      <c r="H121" s="21">
        <f t="shared" si="53"/>
        <v>8421.9000000000233</v>
      </c>
      <c r="I121" s="23">
        <f t="shared" si="27"/>
        <v>0.98593773723149492</v>
      </c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x14ac:dyDescent="0.25">
      <c r="A122" s="25">
        <v>29801</v>
      </c>
      <c r="B122" s="26" t="s">
        <v>110</v>
      </c>
      <c r="C122" s="27">
        <v>457123.77</v>
      </c>
      <c r="D122" s="27">
        <f>'[1]Por organismos'!P126</f>
        <v>141777</v>
      </c>
      <c r="E122" s="27">
        <f t="shared" si="25"/>
        <v>598900.77</v>
      </c>
      <c r="F122" s="27">
        <f>'[1]Por organismos'!X126</f>
        <v>590478.87</v>
      </c>
      <c r="G122" s="27">
        <f>'[1]Por organismos'!AE126</f>
        <v>539141.25</v>
      </c>
      <c r="H122" s="28">
        <f t="shared" si="26"/>
        <v>8421.9000000000233</v>
      </c>
      <c r="I122" s="29">
        <f t="shared" si="27"/>
        <v>0.98593773723149492</v>
      </c>
      <c r="J122" s="30"/>
      <c r="K122" s="30"/>
      <c r="L122" s="30"/>
      <c r="M122" s="30"/>
      <c r="N122" s="30"/>
      <c r="O122" s="30"/>
    </row>
    <row r="123" spans="1:18" ht="15" customHeight="1" x14ac:dyDescent="0.25">
      <c r="A123" s="25"/>
      <c r="B123" s="26"/>
      <c r="C123" s="27"/>
      <c r="D123" s="27"/>
      <c r="E123" s="27"/>
      <c r="F123" s="27"/>
      <c r="G123" s="27"/>
      <c r="H123" s="28"/>
      <c r="I123" s="29"/>
    </row>
    <row r="124" spans="1:18" ht="15" customHeight="1" x14ac:dyDescent="0.25">
      <c r="A124" s="25"/>
      <c r="B124" s="26"/>
      <c r="C124" s="27"/>
      <c r="D124" s="21"/>
      <c r="E124" s="27"/>
      <c r="F124" s="27"/>
      <c r="G124" s="27"/>
      <c r="H124" s="28"/>
      <c r="I124" s="29"/>
    </row>
    <row r="125" spans="1:18" s="32" customFormat="1" ht="15" customHeight="1" x14ac:dyDescent="0.25">
      <c r="A125" s="15">
        <v>3000</v>
      </c>
      <c r="B125" s="20" t="s">
        <v>111</v>
      </c>
      <c r="C125" s="21">
        <f t="shared" ref="C125:H125" si="54">C126+C143+C157+C175+C188+C205+C212+C226+C235</f>
        <v>69906562.829999998</v>
      </c>
      <c r="D125" s="21">
        <f>D126+D143+D157+D175+D188+D205+D212+D226+D235</f>
        <v>88332003.359999999</v>
      </c>
      <c r="E125" s="21">
        <f t="shared" si="54"/>
        <v>158238566.19</v>
      </c>
      <c r="F125" s="21">
        <f t="shared" si="54"/>
        <v>129022471.33</v>
      </c>
      <c r="G125" s="21">
        <f t="shared" si="54"/>
        <v>108426018.85000002</v>
      </c>
      <c r="H125" s="21">
        <f t="shared" si="54"/>
        <v>29216094.860000014</v>
      </c>
      <c r="I125" s="23">
        <f t="shared" si="27"/>
        <v>0.81536678722859701</v>
      </c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5" customHeight="1" x14ac:dyDescent="0.25">
      <c r="A126" s="19">
        <v>3100</v>
      </c>
      <c r="B126" s="20" t="s">
        <v>112</v>
      </c>
      <c r="C126" s="21">
        <v>20653810.98</v>
      </c>
      <c r="D126" s="21">
        <f>D127+D129+D131+D133+D135+D137+D139+D141</f>
        <v>69695224</v>
      </c>
      <c r="E126" s="21">
        <f>E127+E129+E131+E133+E135+E137+E139+E141</f>
        <v>90349034.980000004</v>
      </c>
      <c r="F126" s="21">
        <f>F127+F129+F131+F133+F135+F137+F139+F141</f>
        <v>75912981.549999997</v>
      </c>
      <c r="G126" s="21">
        <f>G127+G129+G131+G133+G135+G137+G139+G141</f>
        <v>70447149.320000008</v>
      </c>
      <c r="H126" s="21">
        <f>H127+H129+H131+H133+H135+H137+H139+H141</f>
        <v>14436053.430000013</v>
      </c>
      <c r="I126" s="23">
        <f t="shared" si="27"/>
        <v>0.84021906340011687</v>
      </c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5" customHeight="1" x14ac:dyDescent="0.25">
      <c r="A127" s="24">
        <v>311</v>
      </c>
      <c r="B127" s="20" t="s">
        <v>113</v>
      </c>
      <c r="C127" s="21">
        <v>19477560.399999999</v>
      </c>
      <c r="D127" s="21">
        <f>SUM(D128)</f>
        <v>69627576</v>
      </c>
      <c r="E127" s="21">
        <f t="shared" ref="E127:G127" si="55">SUM(E128)</f>
        <v>89105136.400000006</v>
      </c>
      <c r="F127" s="21">
        <f t="shared" si="55"/>
        <v>74722722.709999993</v>
      </c>
      <c r="G127" s="21">
        <f t="shared" si="55"/>
        <v>69284048</v>
      </c>
      <c r="H127" s="21">
        <f>SUM(H128)</f>
        <v>14382413.690000013</v>
      </c>
      <c r="I127" s="23">
        <f t="shared" si="27"/>
        <v>0.83859052046745974</v>
      </c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" customHeight="1" x14ac:dyDescent="0.25">
      <c r="A128" s="25">
        <v>31101</v>
      </c>
      <c r="B128" s="26" t="s">
        <v>113</v>
      </c>
      <c r="C128" s="27">
        <v>19477560.399999999</v>
      </c>
      <c r="D128" s="27">
        <v>69627576</v>
      </c>
      <c r="E128" s="27">
        <f t="shared" si="25"/>
        <v>89105136.400000006</v>
      </c>
      <c r="F128" s="27">
        <f>'[1]Por organismos'!X132</f>
        <v>74722722.709999993</v>
      </c>
      <c r="G128" s="40">
        <v>69284048</v>
      </c>
      <c r="H128" s="28">
        <f t="shared" si="26"/>
        <v>14382413.690000013</v>
      </c>
      <c r="I128" s="29">
        <f t="shared" si="27"/>
        <v>0.83859052046745974</v>
      </c>
      <c r="J128" s="30"/>
      <c r="K128" s="30"/>
      <c r="L128" s="30"/>
      <c r="M128" s="30"/>
      <c r="N128" s="30"/>
      <c r="O128" s="30"/>
    </row>
    <row r="129" spans="1:18" s="32" customFormat="1" ht="15" customHeight="1" x14ac:dyDescent="0.25">
      <c r="A129" s="24">
        <v>312</v>
      </c>
      <c r="B129" s="20" t="s">
        <v>114</v>
      </c>
      <c r="C129" s="21">
        <v>2900.06</v>
      </c>
      <c r="D129" s="21">
        <f>SUM(D130)</f>
        <v>800</v>
      </c>
      <c r="E129" s="21">
        <f t="shared" ref="E129:H129" si="56">SUM(E130)</f>
        <v>3700.06</v>
      </c>
      <c r="F129" s="21">
        <f t="shared" si="56"/>
        <v>3016.68</v>
      </c>
      <c r="G129" s="21">
        <f t="shared" si="56"/>
        <v>2416.6799999999998</v>
      </c>
      <c r="H129" s="21">
        <f t="shared" si="56"/>
        <v>683.38000000000011</v>
      </c>
      <c r="I129" s="23">
        <f t="shared" si="27"/>
        <v>0.81530569774544193</v>
      </c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" customHeight="1" x14ac:dyDescent="0.25">
      <c r="A130" s="25">
        <v>31201</v>
      </c>
      <c r="B130" s="26" t="s">
        <v>114</v>
      </c>
      <c r="C130" s="27">
        <v>2900.06</v>
      </c>
      <c r="D130" s="27">
        <f>'[1]Por organismos'!P134</f>
        <v>800</v>
      </c>
      <c r="E130" s="27">
        <f t="shared" si="25"/>
        <v>3700.06</v>
      </c>
      <c r="F130" s="27">
        <f>'[1]Por organismos'!X134</f>
        <v>3016.68</v>
      </c>
      <c r="G130" s="27">
        <f>'[1]Por organismos'!AE134</f>
        <v>2416.6799999999998</v>
      </c>
      <c r="H130" s="28">
        <f t="shared" si="26"/>
        <v>683.38000000000011</v>
      </c>
      <c r="I130" s="29">
        <f t="shared" si="27"/>
        <v>0.81530569774544193</v>
      </c>
      <c r="J130" s="30"/>
      <c r="K130" s="30"/>
      <c r="L130" s="30"/>
      <c r="M130" s="30"/>
      <c r="N130" s="30"/>
      <c r="O130" s="30"/>
    </row>
    <row r="131" spans="1:18" s="32" customFormat="1" ht="15" customHeight="1" x14ac:dyDescent="0.25">
      <c r="A131" s="24">
        <v>313</v>
      </c>
      <c r="B131" s="20" t="s">
        <v>115</v>
      </c>
      <c r="C131" s="21">
        <v>33640.879999999997</v>
      </c>
      <c r="D131" s="21">
        <f>SUM(D132)</f>
        <v>115125</v>
      </c>
      <c r="E131" s="21">
        <f t="shared" ref="E131:H131" si="57">SUM(E132)</f>
        <v>148765.88</v>
      </c>
      <c r="F131" s="21">
        <f t="shared" si="57"/>
        <v>148287.82</v>
      </c>
      <c r="G131" s="21">
        <f t="shared" si="57"/>
        <v>148287.82</v>
      </c>
      <c r="H131" s="21">
        <f t="shared" si="57"/>
        <v>478.05999999999767</v>
      </c>
      <c r="I131" s="23">
        <f t="shared" si="27"/>
        <v>0.99678649432248845</v>
      </c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" customHeight="1" x14ac:dyDescent="0.25">
      <c r="A132" s="25">
        <v>31301</v>
      </c>
      <c r="B132" s="26" t="s">
        <v>116</v>
      </c>
      <c r="C132" s="27">
        <v>33640.879999999997</v>
      </c>
      <c r="D132" s="27">
        <f>'[1]Por organismos'!P136</f>
        <v>115125</v>
      </c>
      <c r="E132" s="27">
        <f t="shared" si="25"/>
        <v>148765.88</v>
      </c>
      <c r="F132" s="27">
        <f>'[1]Por organismos'!X136</f>
        <v>148287.82</v>
      </c>
      <c r="G132" s="27">
        <f>'[1]Por organismos'!AE136</f>
        <v>148287.82</v>
      </c>
      <c r="H132" s="28">
        <f t="shared" si="26"/>
        <v>478.05999999999767</v>
      </c>
      <c r="I132" s="29">
        <f t="shared" si="27"/>
        <v>0.99678649432248845</v>
      </c>
      <c r="J132" s="30"/>
      <c r="K132" s="30"/>
      <c r="L132" s="30"/>
      <c r="M132" s="30"/>
      <c r="N132" s="30"/>
      <c r="O132" s="30"/>
    </row>
    <row r="133" spans="1:18" s="32" customFormat="1" ht="15" customHeight="1" x14ac:dyDescent="0.25">
      <c r="A133" s="24">
        <v>314</v>
      </c>
      <c r="B133" s="20" t="s">
        <v>117</v>
      </c>
      <c r="C133" s="21">
        <v>497665.22</v>
      </c>
      <c r="D133" s="21">
        <f>SUM(D134)</f>
        <v>-10200</v>
      </c>
      <c r="E133" s="21">
        <f t="shared" ref="E133:H133" si="58">SUM(E134)</f>
        <v>487465.22</v>
      </c>
      <c r="F133" s="21">
        <f t="shared" si="58"/>
        <v>457886.29</v>
      </c>
      <c r="G133" s="21">
        <f t="shared" si="58"/>
        <v>422881.27999999997</v>
      </c>
      <c r="H133" s="21">
        <f t="shared" si="58"/>
        <v>29578.929999999993</v>
      </c>
      <c r="I133" s="23">
        <f t="shared" si="27"/>
        <v>0.93932094273310418</v>
      </c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" customHeight="1" x14ac:dyDescent="0.25">
      <c r="A134" s="25">
        <v>31401</v>
      </c>
      <c r="B134" s="26" t="s">
        <v>117</v>
      </c>
      <c r="C134" s="27">
        <v>497665.22</v>
      </c>
      <c r="D134" s="27">
        <f>'[1]Por organismos'!P138</f>
        <v>-10200</v>
      </c>
      <c r="E134" s="27">
        <f t="shared" si="25"/>
        <v>487465.22</v>
      </c>
      <c r="F134" s="27">
        <f>'[1]Por organismos'!X138</f>
        <v>457886.29</v>
      </c>
      <c r="G134" s="27">
        <f>'[1]Por organismos'!AE138</f>
        <v>422881.27999999997</v>
      </c>
      <c r="H134" s="28">
        <f t="shared" si="26"/>
        <v>29578.929999999993</v>
      </c>
      <c r="I134" s="29">
        <f t="shared" si="27"/>
        <v>0.93932094273310418</v>
      </c>
      <c r="J134" s="30"/>
      <c r="K134" s="30"/>
      <c r="L134" s="30"/>
      <c r="M134" s="30"/>
      <c r="N134" s="30"/>
      <c r="O134" s="30"/>
    </row>
    <row r="135" spans="1:18" s="32" customFormat="1" ht="15" customHeight="1" x14ac:dyDescent="0.25">
      <c r="A135" s="24">
        <v>315</v>
      </c>
      <c r="B135" s="20" t="s">
        <v>118</v>
      </c>
      <c r="C135" s="21">
        <v>484429</v>
      </c>
      <c r="D135" s="21">
        <f>SUM(D136)</f>
        <v>-42223</v>
      </c>
      <c r="E135" s="21">
        <f t="shared" ref="E135:H135" si="59">SUM(E136)</f>
        <v>442206</v>
      </c>
      <c r="F135" s="21">
        <f t="shared" si="59"/>
        <v>426283.14</v>
      </c>
      <c r="G135" s="21">
        <f t="shared" si="59"/>
        <v>426175.31</v>
      </c>
      <c r="H135" s="21">
        <f t="shared" si="59"/>
        <v>15922.859999999986</v>
      </c>
      <c r="I135" s="23">
        <f t="shared" si="27"/>
        <v>0.96399221177460281</v>
      </c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" customHeight="1" x14ac:dyDescent="0.25">
      <c r="A136" s="25">
        <v>31501</v>
      </c>
      <c r="B136" s="26" t="s">
        <v>118</v>
      </c>
      <c r="C136" s="27">
        <v>484429</v>
      </c>
      <c r="D136" s="27">
        <f>'[1]Por organismos'!P140</f>
        <v>-42223</v>
      </c>
      <c r="E136" s="27">
        <f t="shared" si="25"/>
        <v>442206</v>
      </c>
      <c r="F136" s="27">
        <f>'[1]Por organismos'!X140</f>
        <v>426283.14</v>
      </c>
      <c r="G136" s="27">
        <f>'[1]Por organismos'!AE140</f>
        <v>426175.31</v>
      </c>
      <c r="H136" s="28">
        <f t="shared" si="26"/>
        <v>15922.859999999986</v>
      </c>
      <c r="I136" s="29">
        <f t="shared" si="27"/>
        <v>0.96399221177460281</v>
      </c>
      <c r="J136" s="30"/>
      <c r="K136" s="30"/>
      <c r="L136" s="30"/>
      <c r="M136" s="30"/>
      <c r="N136" s="30"/>
      <c r="O136" s="30"/>
    </row>
    <row r="137" spans="1:18" s="32" customFormat="1" ht="15" customHeight="1" x14ac:dyDescent="0.25">
      <c r="A137" s="24">
        <v>316</v>
      </c>
      <c r="B137" s="20" t="s">
        <v>119</v>
      </c>
      <c r="C137" s="21"/>
      <c r="D137" s="21">
        <f>SUM(D138)</f>
        <v>0</v>
      </c>
      <c r="E137" s="21">
        <f t="shared" ref="E137:H137" si="60">SUM(E138)</f>
        <v>0</v>
      </c>
      <c r="F137" s="21">
        <f t="shared" si="60"/>
        <v>0</v>
      </c>
      <c r="G137" s="21">
        <f t="shared" si="60"/>
        <v>0</v>
      </c>
      <c r="H137" s="21">
        <f t="shared" si="60"/>
        <v>0</v>
      </c>
      <c r="I137" s="23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" customHeight="1" x14ac:dyDescent="0.25">
      <c r="A138" s="25">
        <v>31601</v>
      </c>
      <c r="B138" s="26" t="s">
        <v>119</v>
      </c>
      <c r="C138" s="27"/>
      <c r="D138" s="27">
        <f>'[1]Por organismos'!P142</f>
        <v>0</v>
      </c>
      <c r="E138" s="27"/>
      <c r="F138" s="27">
        <f>'[1]Por organismos'!X142</f>
        <v>0</v>
      </c>
      <c r="G138" s="27">
        <f>'[1]Por organismos'!AE142</f>
        <v>0</v>
      </c>
      <c r="H138" s="28"/>
      <c r="I138" s="29"/>
      <c r="J138" s="30"/>
      <c r="K138" s="30"/>
      <c r="L138" s="30"/>
      <c r="M138" s="30"/>
      <c r="N138" s="30"/>
      <c r="O138" s="30"/>
    </row>
    <row r="139" spans="1:18" s="32" customFormat="1" ht="25.5" x14ac:dyDescent="0.25">
      <c r="A139" s="24">
        <v>317</v>
      </c>
      <c r="B139" s="20" t="s">
        <v>120</v>
      </c>
      <c r="C139" s="21">
        <v>145511.03</v>
      </c>
      <c r="D139" s="21">
        <f>SUM(D140)</f>
        <v>1924</v>
      </c>
      <c r="E139" s="21">
        <f t="shared" ref="E139:H139" si="61">SUM(E140)</f>
        <v>147435.03</v>
      </c>
      <c r="F139" s="21">
        <f t="shared" si="61"/>
        <v>142278.34999999998</v>
      </c>
      <c r="G139" s="21">
        <f t="shared" si="61"/>
        <v>151048.67000000001</v>
      </c>
      <c r="H139" s="21">
        <f t="shared" si="61"/>
        <v>5156.6800000000221</v>
      </c>
      <c r="I139" s="23">
        <f t="shared" ref="I139:I202" si="62">+F139/E139</f>
        <v>0.96502405161107219</v>
      </c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x14ac:dyDescent="0.25">
      <c r="A140" s="25">
        <v>31701</v>
      </c>
      <c r="B140" s="26" t="s">
        <v>120</v>
      </c>
      <c r="C140" s="27">
        <v>145511.03</v>
      </c>
      <c r="D140" s="27">
        <f>'[1]Por organismos'!P144</f>
        <v>1924</v>
      </c>
      <c r="E140" s="27">
        <f t="shared" ref="E140:E200" si="63">+C140+D140</f>
        <v>147435.03</v>
      </c>
      <c r="F140" s="27">
        <f>'[1]Por organismos'!X144</f>
        <v>142278.34999999998</v>
      </c>
      <c r="G140" s="39">
        <f>'[1]Por organismos'!AE144</f>
        <v>151048.67000000001</v>
      </c>
      <c r="H140" s="28">
        <f t="shared" ref="H140:H200" si="64">+E140-F140</f>
        <v>5156.6800000000221</v>
      </c>
      <c r="I140" s="29">
        <f t="shared" si="62"/>
        <v>0.96502405161107219</v>
      </c>
      <c r="J140" s="30"/>
      <c r="K140" s="30"/>
      <c r="L140" s="30"/>
      <c r="M140" s="30"/>
      <c r="N140" s="30"/>
      <c r="O140" s="30"/>
    </row>
    <row r="141" spans="1:18" s="32" customFormat="1" x14ac:dyDescent="0.25">
      <c r="A141" s="24">
        <v>318</v>
      </c>
      <c r="B141" s="20" t="s">
        <v>121</v>
      </c>
      <c r="C141" s="21">
        <v>12104.39</v>
      </c>
      <c r="D141" s="21">
        <f>SUM(D142)</f>
        <v>2222</v>
      </c>
      <c r="E141" s="21">
        <f t="shared" ref="E141:H141" si="65">SUM(E142)</f>
        <v>14326.39</v>
      </c>
      <c r="F141" s="21">
        <f t="shared" si="65"/>
        <v>12506.559999999998</v>
      </c>
      <c r="G141" s="21">
        <f t="shared" si="65"/>
        <v>12291.559999999998</v>
      </c>
      <c r="H141" s="21">
        <f t="shared" si="65"/>
        <v>1819.8300000000017</v>
      </c>
      <c r="I141" s="23">
        <f t="shared" si="62"/>
        <v>0.87297358231906286</v>
      </c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" customHeight="1" x14ac:dyDescent="0.25">
      <c r="A142" s="25">
        <v>31801</v>
      </c>
      <c r="B142" s="26" t="s">
        <v>122</v>
      </c>
      <c r="C142" s="27">
        <v>12104.39</v>
      </c>
      <c r="D142" s="27">
        <f>'[1]Por organismos'!P146</f>
        <v>2222</v>
      </c>
      <c r="E142" s="27">
        <f t="shared" si="63"/>
        <v>14326.39</v>
      </c>
      <c r="F142" s="27">
        <f>'[1]Por organismos'!X146</f>
        <v>12506.559999999998</v>
      </c>
      <c r="G142" s="27">
        <f>'[1]Por organismos'!AE146</f>
        <v>12291.559999999998</v>
      </c>
      <c r="H142" s="28">
        <f t="shared" si="64"/>
        <v>1819.8300000000017</v>
      </c>
      <c r="I142" s="29">
        <f t="shared" si="62"/>
        <v>0.87297358231906286</v>
      </c>
      <c r="J142" s="30"/>
      <c r="K142" s="30"/>
      <c r="L142" s="30"/>
      <c r="M142" s="30"/>
      <c r="N142" s="30"/>
      <c r="O142" s="30"/>
    </row>
    <row r="143" spans="1:18" s="32" customFormat="1" x14ac:dyDescent="0.25">
      <c r="A143" s="19">
        <v>3200</v>
      </c>
      <c r="B143" s="20" t="s">
        <v>123</v>
      </c>
      <c r="C143" s="21">
        <v>5099471.7699999996</v>
      </c>
      <c r="D143" s="21">
        <f>D144+D146+D148+D151+D153+D155</f>
        <v>116849.69</v>
      </c>
      <c r="E143" s="21">
        <f>E144+E146+E148+E151+E153+E155</f>
        <v>5216321.46</v>
      </c>
      <c r="F143" s="21">
        <f>F144+F146+F148+F151+F153+F155</f>
        <v>4523683.8099999996</v>
      </c>
      <c r="G143" s="21">
        <f>G144+G146+G148+G151+G153+G155</f>
        <v>4169213.6400000006</v>
      </c>
      <c r="H143" s="22">
        <f t="shared" si="64"/>
        <v>692637.65000000037</v>
      </c>
      <c r="I143" s="23">
        <f t="shared" si="62"/>
        <v>0.86721722284347091</v>
      </c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5" customHeight="1" x14ac:dyDescent="0.25">
      <c r="A144" s="24">
        <v>321</v>
      </c>
      <c r="B144" s="20" t="s">
        <v>124</v>
      </c>
      <c r="C144" s="21">
        <v>733018</v>
      </c>
      <c r="D144" s="21">
        <f>SUM(D145)</f>
        <v>-201000</v>
      </c>
      <c r="E144" s="21">
        <f t="shared" ref="E144:H144" si="66">SUM(E145)</f>
        <v>532018</v>
      </c>
      <c r="F144" s="21">
        <f t="shared" si="66"/>
        <v>159396.9</v>
      </c>
      <c r="G144" s="21">
        <f t="shared" si="66"/>
        <v>158502.5</v>
      </c>
      <c r="H144" s="21">
        <f t="shared" si="66"/>
        <v>372621.1</v>
      </c>
      <c r="I144" s="23">
        <f t="shared" si="62"/>
        <v>0.29960809596667781</v>
      </c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" customHeight="1" x14ac:dyDescent="0.25">
      <c r="A145" s="25">
        <v>32101</v>
      </c>
      <c r="B145" s="26" t="s">
        <v>124</v>
      </c>
      <c r="C145" s="27">
        <v>733018</v>
      </c>
      <c r="D145" s="27">
        <f>'[1]Por organismos'!P149</f>
        <v>-201000</v>
      </c>
      <c r="E145" s="27">
        <f t="shared" si="63"/>
        <v>532018</v>
      </c>
      <c r="F145" s="27">
        <f>'[1]Por organismos'!X149</f>
        <v>159396.9</v>
      </c>
      <c r="G145" s="27">
        <f>'[1]Por organismos'!AE149</f>
        <v>158502.5</v>
      </c>
      <c r="H145" s="28">
        <f t="shared" si="64"/>
        <v>372621.1</v>
      </c>
      <c r="I145" s="29">
        <f t="shared" si="62"/>
        <v>0.29960809596667781</v>
      </c>
      <c r="J145" s="30"/>
      <c r="K145" s="30"/>
      <c r="L145" s="30"/>
      <c r="M145" s="30"/>
      <c r="N145" s="30"/>
      <c r="O145" s="30"/>
    </row>
    <row r="146" spans="1:18" s="32" customFormat="1" ht="15" customHeight="1" x14ac:dyDescent="0.25">
      <c r="A146" s="24">
        <v>322</v>
      </c>
      <c r="B146" s="20" t="s">
        <v>125</v>
      </c>
      <c r="C146" s="21">
        <v>2875407.76</v>
      </c>
      <c r="D146" s="21">
        <f>SUM(D147)</f>
        <v>-109300</v>
      </c>
      <c r="E146" s="21">
        <f t="shared" ref="E146:H146" si="67">SUM(E147)</f>
        <v>2766107.76</v>
      </c>
      <c r="F146" s="21">
        <f t="shared" si="67"/>
        <v>2687390.08</v>
      </c>
      <c r="G146" s="21">
        <f t="shared" si="67"/>
        <v>2589253.5700000003</v>
      </c>
      <c r="H146" s="21">
        <f t="shared" si="67"/>
        <v>78717.679999999702</v>
      </c>
      <c r="I146" s="23">
        <f t="shared" si="62"/>
        <v>0.97154207759425837</v>
      </c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" customHeight="1" x14ac:dyDescent="0.25">
      <c r="A147" s="25">
        <v>32201</v>
      </c>
      <c r="B147" s="26" t="s">
        <v>125</v>
      </c>
      <c r="C147" s="27">
        <v>2875407.76</v>
      </c>
      <c r="D147" s="27">
        <f>'[1]Por organismos'!P151</f>
        <v>-109300</v>
      </c>
      <c r="E147" s="27">
        <f t="shared" si="63"/>
        <v>2766107.76</v>
      </c>
      <c r="F147" s="27">
        <f>'[1]Por organismos'!X151</f>
        <v>2687390.08</v>
      </c>
      <c r="G147" s="27">
        <f>'[1]Por organismos'!AE151</f>
        <v>2589253.5700000003</v>
      </c>
      <c r="H147" s="28">
        <f t="shared" si="64"/>
        <v>78717.679999999702</v>
      </c>
      <c r="I147" s="29">
        <f t="shared" si="62"/>
        <v>0.97154207759425837</v>
      </c>
      <c r="J147" s="30"/>
      <c r="K147" s="30"/>
      <c r="L147" s="30"/>
      <c r="M147" s="30"/>
      <c r="N147" s="30"/>
      <c r="O147" s="30"/>
    </row>
    <row r="148" spans="1:18" s="32" customFormat="1" ht="25.5" x14ac:dyDescent="0.25">
      <c r="A148" s="24">
        <v>323</v>
      </c>
      <c r="B148" s="20" t="s">
        <v>126</v>
      </c>
      <c r="C148" s="21">
        <v>786941.48</v>
      </c>
      <c r="D148" s="21">
        <f>SUM(D149:D150)</f>
        <v>149362.69</v>
      </c>
      <c r="E148" s="21">
        <f t="shared" ref="E148:H148" si="68">SUM(E149:E150)</f>
        <v>936304.16999999993</v>
      </c>
      <c r="F148" s="21">
        <f>SUM(F149:F150)</f>
        <v>905062.74</v>
      </c>
      <c r="G148" s="21">
        <f t="shared" si="68"/>
        <v>841417.4800000001</v>
      </c>
      <c r="H148" s="21">
        <f t="shared" si="68"/>
        <v>31241.430000000022</v>
      </c>
      <c r="I148" s="23">
        <f t="shared" si="62"/>
        <v>0.96663324697144093</v>
      </c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" customHeight="1" x14ac:dyDescent="0.25">
      <c r="A149" s="25">
        <v>32301</v>
      </c>
      <c r="B149" s="26" t="s">
        <v>127</v>
      </c>
      <c r="C149" s="27">
        <v>138280</v>
      </c>
      <c r="D149" s="27">
        <f>'[1]Por organismos'!P153</f>
        <v>116362.69</v>
      </c>
      <c r="E149" s="27">
        <f t="shared" si="63"/>
        <v>254642.69</v>
      </c>
      <c r="F149" s="27">
        <f>'[1]Por organismos'!X153</f>
        <v>253341.15</v>
      </c>
      <c r="G149" s="27">
        <f>'[1]Por organismos'!AE153</f>
        <v>231502.29</v>
      </c>
      <c r="H149" s="28">
        <f t="shared" si="64"/>
        <v>1301.5400000000081</v>
      </c>
      <c r="I149" s="29">
        <f t="shared" si="62"/>
        <v>0.99488875961842849</v>
      </c>
      <c r="J149" s="30"/>
      <c r="K149" s="30"/>
      <c r="L149" s="30"/>
      <c r="M149" s="30"/>
      <c r="N149" s="30"/>
      <c r="O149" s="30"/>
    </row>
    <row r="150" spans="1:18" ht="15" customHeight="1" x14ac:dyDescent="0.25">
      <c r="A150" s="25">
        <v>32302</v>
      </c>
      <c r="B150" s="26" t="s">
        <v>128</v>
      </c>
      <c r="C150" s="27">
        <v>648661.48</v>
      </c>
      <c r="D150" s="27">
        <f>'[1]Por organismos'!P154</f>
        <v>33000</v>
      </c>
      <c r="E150" s="27">
        <f t="shared" si="63"/>
        <v>681661.48</v>
      </c>
      <c r="F150" s="27">
        <f>'[1]Por organismos'!X154</f>
        <v>651721.59</v>
      </c>
      <c r="G150" s="27">
        <f>'[1]Por organismos'!AE154</f>
        <v>609915.19000000006</v>
      </c>
      <c r="H150" s="28">
        <f t="shared" si="64"/>
        <v>29939.890000000014</v>
      </c>
      <c r="I150" s="29">
        <f t="shared" si="62"/>
        <v>0.95607806678470375</v>
      </c>
      <c r="J150" s="30"/>
      <c r="K150" s="30"/>
      <c r="L150" s="30"/>
      <c r="M150" s="30"/>
      <c r="N150" s="30"/>
      <c r="O150" s="30"/>
    </row>
    <row r="151" spans="1:18" s="32" customFormat="1" x14ac:dyDescent="0.25">
      <c r="A151" s="24">
        <v>325</v>
      </c>
      <c r="B151" s="20" t="s">
        <v>129</v>
      </c>
      <c r="C151" s="21">
        <v>7000</v>
      </c>
      <c r="D151" s="21">
        <f>SUM(D152)</f>
        <v>4000</v>
      </c>
      <c r="E151" s="21">
        <f t="shared" ref="E151:H151" si="69">SUM(E152)</f>
        <v>11000</v>
      </c>
      <c r="F151" s="21">
        <f t="shared" si="69"/>
        <v>10220</v>
      </c>
      <c r="G151" s="21">
        <f t="shared" si="69"/>
        <v>10220</v>
      </c>
      <c r="H151" s="21">
        <f t="shared" si="69"/>
        <v>780</v>
      </c>
      <c r="I151" s="23">
        <f t="shared" si="62"/>
        <v>0.92909090909090908</v>
      </c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" customHeight="1" x14ac:dyDescent="0.25">
      <c r="A152" s="25">
        <v>32501</v>
      </c>
      <c r="B152" s="26" t="s">
        <v>129</v>
      </c>
      <c r="C152" s="27">
        <v>7000</v>
      </c>
      <c r="D152" s="27">
        <f>'[1]Por organismos'!P156</f>
        <v>4000</v>
      </c>
      <c r="E152" s="27">
        <f t="shared" si="63"/>
        <v>11000</v>
      </c>
      <c r="F152" s="27">
        <f>'[1]Por organismos'!X156</f>
        <v>10220</v>
      </c>
      <c r="G152" s="27">
        <f>'[1]Por organismos'!AE156</f>
        <v>10220</v>
      </c>
      <c r="H152" s="28">
        <f t="shared" si="64"/>
        <v>780</v>
      </c>
      <c r="I152" s="29">
        <f t="shared" si="62"/>
        <v>0.92909090909090908</v>
      </c>
      <c r="J152" s="30"/>
      <c r="K152" s="30"/>
      <c r="L152" s="30"/>
      <c r="M152" s="30"/>
      <c r="N152" s="30"/>
      <c r="O152" s="30"/>
    </row>
    <row r="153" spans="1:18" s="32" customFormat="1" ht="15" customHeight="1" x14ac:dyDescent="0.25">
      <c r="A153" s="24">
        <v>326</v>
      </c>
      <c r="B153" s="20" t="s">
        <v>130</v>
      </c>
      <c r="C153" s="21">
        <v>696155.53</v>
      </c>
      <c r="D153" s="21">
        <f>SUM(D154)</f>
        <v>267787</v>
      </c>
      <c r="E153" s="21">
        <f t="shared" ref="E153:H153" si="70">SUM(E154)</f>
        <v>963942.53</v>
      </c>
      <c r="F153" s="21">
        <f t="shared" si="70"/>
        <v>755674.8899999999</v>
      </c>
      <c r="G153" s="21">
        <f t="shared" si="70"/>
        <v>563880.89</v>
      </c>
      <c r="H153" s="21">
        <f t="shared" si="70"/>
        <v>208267.64000000013</v>
      </c>
      <c r="I153" s="23">
        <f t="shared" si="62"/>
        <v>0.78394184972832337</v>
      </c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" customHeight="1" x14ac:dyDescent="0.25">
      <c r="A154" s="25">
        <v>32601</v>
      </c>
      <c r="B154" s="26" t="s">
        <v>130</v>
      </c>
      <c r="C154" s="27">
        <v>696155.53</v>
      </c>
      <c r="D154" s="27">
        <f>'[1]Por organismos'!P158</f>
        <v>267787</v>
      </c>
      <c r="E154" s="27">
        <f t="shared" si="63"/>
        <v>963942.53</v>
      </c>
      <c r="F154" s="27">
        <f>'[1]Por organismos'!X158</f>
        <v>755674.8899999999</v>
      </c>
      <c r="G154" s="27">
        <f>'[1]Por organismos'!AE158</f>
        <v>563880.89</v>
      </c>
      <c r="H154" s="28">
        <f t="shared" si="64"/>
        <v>208267.64000000013</v>
      </c>
      <c r="I154" s="29">
        <f t="shared" si="62"/>
        <v>0.78394184972832337</v>
      </c>
      <c r="J154" s="30"/>
      <c r="K154" s="30"/>
      <c r="L154" s="30"/>
      <c r="M154" s="30"/>
      <c r="N154" s="30"/>
      <c r="O154" s="30"/>
    </row>
    <row r="155" spans="1:18" s="32" customFormat="1" ht="15" customHeight="1" x14ac:dyDescent="0.25">
      <c r="A155" s="24">
        <v>329</v>
      </c>
      <c r="B155" s="20" t="s">
        <v>131</v>
      </c>
      <c r="C155" s="21">
        <v>949</v>
      </c>
      <c r="D155" s="21">
        <f>SUM(D156)</f>
        <v>6000</v>
      </c>
      <c r="E155" s="21">
        <f t="shared" ref="E155:H155" si="71">SUM(E156)</f>
        <v>6949</v>
      </c>
      <c r="F155" s="21">
        <f t="shared" si="71"/>
        <v>5939.2</v>
      </c>
      <c r="G155" s="21">
        <f t="shared" si="71"/>
        <v>5939.2</v>
      </c>
      <c r="H155" s="21">
        <f t="shared" si="71"/>
        <v>1009.8000000000002</v>
      </c>
      <c r="I155" s="23">
        <f t="shared" si="62"/>
        <v>0.85468412721254849</v>
      </c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" customHeight="1" x14ac:dyDescent="0.25">
      <c r="A156" s="25">
        <v>32901</v>
      </c>
      <c r="B156" s="26" t="s">
        <v>131</v>
      </c>
      <c r="C156" s="27">
        <v>949</v>
      </c>
      <c r="D156" s="27">
        <f>'[1]Por organismos'!P160</f>
        <v>6000</v>
      </c>
      <c r="E156" s="27">
        <f t="shared" si="63"/>
        <v>6949</v>
      </c>
      <c r="F156" s="27">
        <f>'[1]Por organismos'!X160</f>
        <v>5939.2</v>
      </c>
      <c r="G156" s="27">
        <f>'[1]Por organismos'!AE160</f>
        <v>5939.2</v>
      </c>
      <c r="H156" s="28">
        <f t="shared" si="64"/>
        <v>1009.8000000000002</v>
      </c>
      <c r="I156" s="29">
        <f t="shared" si="62"/>
        <v>0.85468412721254849</v>
      </c>
      <c r="J156" s="30"/>
      <c r="K156" s="30"/>
      <c r="L156" s="30"/>
      <c r="M156" s="30"/>
      <c r="N156" s="30"/>
      <c r="O156" s="30"/>
    </row>
    <row r="157" spans="1:18" s="32" customFormat="1" ht="15" customHeight="1" x14ac:dyDescent="0.25">
      <c r="A157" s="19">
        <v>3300</v>
      </c>
      <c r="B157" s="20" t="s">
        <v>132</v>
      </c>
      <c r="C157" s="21">
        <v>9618619.120000001</v>
      </c>
      <c r="D157" s="21">
        <f>D158+D160+D162+D165+D167+D171+D173</f>
        <v>2809883.9</v>
      </c>
      <c r="E157" s="21">
        <f t="shared" ref="E157:H157" si="72">E158+E160+E162+E165+E167+E171+E173</f>
        <v>12428503.02</v>
      </c>
      <c r="F157" s="21">
        <f t="shared" si="72"/>
        <v>11152511.640000001</v>
      </c>
      <c r="G157" s="21">
        <f t="shared" si="72"/>
        <v>10798442.300000001</v>
      </c>
      <c r="H157" s="21">
        <f t="shared" si="72"/>
        <v>1275991.3799999994</v>
      </c>
      <c r="I157" s="23">
        <f t="shared" si="62"/>
        <v>0.89733346180576468</v>
      </c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5" customHeight="1" x14ac:dyDescent="0.25">
      <c r="A158" s="24">
        <v>331</v>
      </c>
      <c r="B158" s="20" t="s">
        <v>133</v>
      </c>
      <c r="C158" s="21">
        <v>2949436</v>
      </c>
      <c r="D158" s="21">
        <f>SUM(D159)</f>
        <v>3752400</v>
      </c>
      <c r="E158" s="21">
        <f t="shared" ref="E158:H158" si="73">SUM(E159)</f>
        <v>6701836</v>
      </c>
      <c r="F158" s="21">
        <f t="shared" si="73"/>
        <v>6509666.4800000004</v>
      </c>
      <c r="G158" s="21">
        <f t="shared" si="73"/>
        <v>5909109.4100000001</v>
      </c>
      <c r="H158" s="21">
        <f t="shared" si="73"/>
        <v>192169.51999999955</v>
      </c>
      <c r="I158" s="23">
        <f t="shared" si="62"/>
        <v>0.97132583966542907</v>
      </c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" customHeight="1" x14ac:dyDescent="0.25">
      <c r="A159" s="25">
        <v>33101</v>
      </c>
      <c r="B159" s="26" t="s">
        <v>133</v>
      </c>
      <c r="C159" s="27">
        <v>2949436</v>
      </c>
      <c r="D159" s="27">
        <f>'[1]Por organismos'!P163</f>
        <v>3752400</v>
      </c>
      <c r="E159" s="27">
        <f t="shared" si="63"/>
        <v>6701836</v>
      </c>
      <c r="F159" s="27">
        <f>'[1]Por organismos'!X163</f>
        <v>6509666.4800000004</v>
      </c>
      <c r="G159" s="27">
        <f>'[1]Por organismos'!AE163</f>
        <v>5909109.4100000001</v>
      </c>
      <c r="H159" s="28">
        <f t="shared" si="64"/>
        <v>192169.51999999955</v>
      </c>
      <c r="I159" s="29">
        <f t="shared" si="62"/>
        <v>0.97132583966542907</v>
      </c>
      <c r="J159" s="30"/>
      <c r="K159" s="30"/>
      <c r="L159" s="30"/>
      <c r="M159" s="30"/>
      <c r="N159" s="30"/>
      <c r="O159" s="30"/>
    </row>
    <row r="160" spans="1:18" s="32" customFormat="1" ht="25.5" customHeight="1" x14ac:dyDescent="0.25">
      <c r="A160" s="24">
        <v>332</v>
      </c>
      <c r="B160" s="20" t="s">
        <v>134</v>
      </c>
      <c r="C160" s="21">
        <v>851203</v>
      </c>
      <c r="D160" s="21">
        <f>SUM(D161)</f>
        <v>-430700</v>
      </c>
      <c r="E160" s="21">
        <f t="shared" ref="E160:H160" si="74">SUM(E161)</f>
        <v>420503</v>
      </c>
      <c r="F160" s="21">
        <f t="shared" si="74"/>
        <v>412449.72</v>
      </c>
      <c r="G160" s="21">
        <f t="shared" si="74"/>
        <v>429617.72</v>
      </c>
      <c r="H160" s="21">
        <f t="shared" si="74"/>
        <v>8053.2800000000279</v>
      </c>
      <c r="I160" s="23">
        <f t="shared" si="62"/>
        <v>0.98084846005854887</v>
      </c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" customHeight="1" x14ac:dyDescent="0.25">
      <c r="A161" s="25">
        <v>33201</v>
      </c>
      <c r="B161" s="26" t="s">
        <v>134</v>
      </c>
      <c r="C161" s="27">
        <v>851203</v>
      </c>
      <c r="D161" s="27">
        <f>'[1]Por organismos'!P165</f>
        <v>-430700</v>
      </c>
      <c r="E161" s="27">
        <f t="shared" si="63"/>
        <v>420503</v>
      </c>
      <c r="F161" s="27">
        <f>'[1]Por organismos'!X165</f>
        <v>412449.72</v>
      </c>
      <c r="G161" s="27">
        <f>'[1]Por organismos'!AE165</f>
        <v>429617.72</v>
      </c>
      <c r="H161" s="28">
        <f t="shared" si="64"/>
        <v>8053.2800000000279</v>
      </c>
      <c r="I161" s="29">
        <f t="shared" si="62"/>
        <v>0.98084846005854887</v>
      </c>
      <c r="J161" s="30"/>
      <c r="K161" s="30"/>
      <c r="L161" s="30"/>
      <c r="M161" s="30"/>
      <c r="N161" s="30"/>
      <c r="O161" s="30"/>
    </row>
    <row r="162" spans="1:18" s="32" customFormat="1" ht="25.5" x14ac:dyDescent="0.25">
      <c r="A162" s="24">
        <v>333</v>
      </c>
      <c r="B162" s="20" t="s">
        <v>135</v>
      </c>
      <c r="C162" s="21">
        <v>371512</v>
      </c>
      <c r="D162" s="21">
        <f>SUM(D163:D164)</f>
        <v>112000</v>
      </c>
      <c r="E162" s="21">
        <f t="shared" ref="E162:H162" si="75">SUM(E163:E164)</f>
        <v>483512</v>
      </c>
      <c r="F162" s="21">
        <f t="shared" si="75"/>
        <v>433444.82999999996</v>
      </c>
      <c r="G162" s="21">
        <f t="shared" si="75"/>
        <v>391276.95999999996</v>
      </c>
      <c r="H162" s="21">
        <f t="shared" si="75"/>
        <v>50067.170000000042</v>
      </c>
      <c r="I162" s="23">
        <f t="shared" si="62"/>
        <v>0.89645102913681551</v>
      </c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" customHeight="1" x14ac:dyDescent="0.25">
      <c r="A163" s="25">
        <v>33301</v>
      </c>
      <c r="B163" s="26" t="s">
        <v>136</v>
      </c>
      <c r="C163" s="27">
        <v>371512</v>
      </c>
      <c r="D163" s="27">
        <f>'[1]Por organismos'!P167</f>
        <v>-48000</v>
      </c>
      <c r="E163" s="27">
        <f t="shared" si="63"/>
        <v>323512</v>
      </c>
      <c r="F163" s="27">
        <f>'[1]Por organismos'!X167</f>
        <v>273944.82999999996</v>
      </c>
      <c r="G163" s="27">
        <f>'[1]Por organismos'!AE167</f>
        <v>231776.96</v>
      </c>
      <c r="H163" s="28">
        <f t="shared" si="64"/>
        <v>49567.170000000042</v>
      </c>
      <c r="I163" s="29">
        <f t="shared" si="62"/>
        <v>0.84678413783723616</v>
      </c>
      <c r="J163" s="30"/>
      <c r="K163" s="30"/>
      <c r="L163" s="30"/>
      <c r="M163" s="30"/>
      <c r="N163" s="30"/>
      <c r="O163" s="30"/>
    </row>
    <row r="164" spans="1:18" ht="15" customHeight="1" x14ac:dyDescent="0.25">
      <c r="A164" s="25">
        <v>33302</v>
      </c>
      <c r="B164" s="26" t="s">
        <v>137</v>
      </c>
      <c r="C164" s="27">
        <v>0</v>
      </c>
      <c r="D164" s="27">
        <f>'[1]Por organismos'!P168</f>
        <v>160000</v>
      </c>
      <c r="E164" s="27">
        <f t="shared" si="63"/>
        <v>160000</v>
      </c>
      <c r="F164" s="27">
        <f>'[1]Por organismos'!X168</f>
        <v>159500</v>
      </c>
      <c r="G164" s="27">
        <f>'[1]Por organismos'!AE168</f>
        <v>159500</v>
      </c>
      <c r="H164" s="28">
        <f t="shared" si="64"/>
        <v>500</v>
      </c>
      <c r="I164" s="29">
        <f t="shared" si="62"/>
        <v>0.99687499999999996</v>
      </c>
      <c r="J164" s="30"/>
      <c r="K164" s="30"/>
      <c r="L164" s="30"/>
      <c r="M164" s="30"/>
      <c r="N164" s="30"/>
      <c r="O164" s="30"/>
    </row>
    <row r="165" spans="1:18" s="32" customFormat="1" ht="15" customHeight="1" x14ac:dyDescent="0.25">
      <c r="A165" s="24">
        <v>334</v>
      </c>
      <c r="B165" s="20" t="s">
        <v>138</v>
      </c>
      <c r="C165" s="21">
        <v>334231</v>
      </c>
      <c r="D165" s="21">
        <f>SUM(D166)</f>
        <v>-222393.25</v>
      </c>
      <c r="E165" s="21">
        <f t="shared" ref="E165:H165" si="76">SUM(E166)</f>
        <v>111837.75</v>
      </c>
      <c r="F165" s="21">
        <f t="shared" si="76"/>
        <v>91744</v>
      </c>
      <c r="G165" s="21">
        <f t="shared" si="76"/>
        <v>91744</v>
      </c>
      <c r="H165" s="21">
        <f t="shared" si="76"/>
        <v>20093.75</v>
      </c>
      <c r="I165" s="23">
        <f t="shared" si="62"/>
        <v>0.82033123878118075</v>
      </c>
      <c r="J165" s="30"/>
      <c r="K165" s="30"/>
      <c r="L165" s="30"/>
      <c r="M165" s="30"/>
      <c r="N165" s="30"/>
      <c r="O165" s="30"/>
      <c r="P165" s="31"/>
      <c r="Q165" s="31"/>
      <c r="R165" s="31"/>
    </row>
    <row r="166" spans="1:18" ht="15" customHeight="1" x14ac:dyDescent="0.25">
      <c r="A166" s="25">
        <v>33401</v>
      </c>
      <c r="B166" s="26" t="s">
        <v>138</v>
      </c>
      <c r="C166" s="27">
        <v>334231</v>
      </c>
      <c r="D166" s="27">
        <f>'[1]Por organismos'!P170</f>
        <v>-222393.25</v>
      </c>
      <c r="E166" s="27">
        <f t="shared" si="63"/>
        <v>111837.75</v>
      </c>
      <c r="F166" s="27">
        <f>'[1]Por organismos'!X170</f>
        <v>91744</v>
      </c>
      <c r="G166" s="27">
        <f>'[1]Por organismos'!AE170</f>
        <v>91744</v>
      </c>
      <c r="H166" s="28">
        <f t="shared" si="64"/>
        <v>20093.75</v>
      </c>
      <c r="I166" s="29">
        <f t="shared" si="62"/>
        <v>0.82033123878118075</v>
      </c>
      <c r="J166" s="30"/>
      <c r="K166" s="30"/>
      <c r="L166" s="30"/>
      <c r="M166" s="30"/>
      <c r="N166" s="30"/>
      <c r="O166" s="30"/>
    </row>
    <row r="167" spans="1:18" s="32" customFormat="1" ht="25.5" x14ac:dyDescent="0.25">
      <c r="A167" s="24">
        <v>336</v>
      </c>
      <c r="B167" s="20" t="s">
        <v>139</v>
      </c>
      <c r="C167" s="21">
        <v>1780511.12</v>
      </c>
      <c r="D167" s="21">
        <f>SUM(D168:D170)</f>
        <v>-75022.850000000006</v>
      </c>
      <c r="E167" s="21">
        <f t="shared" ref="E167:H167" si="77">SUM(E168:E170)</f>
        <v>1705488.27</v>
      </c>
      <c r="F167" s="21">
        <f>SUM(F168:F170)</f>
        <v>1368469.85</v>
      </c>
      <c r="G167" s="21">
        <f t="shared" si="77"/>
        <v>1326624.51</v>
      </c>
      <c r="H167" s="21">
        <f t="shared" si="77"/>
        <v>337018.41999999993</v>
      </c>
      <c r="I167" s="23">
        <f t="shared" si="62"/>
        <v>0.80239182764945083</v>
      </c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" customHeight="1" x14ac:dyDescent="0.25">
      <c r="A168" s="25">
        <v>33601</v>
      </c>
      <c r="B168" s="26" t="s">
        <v>140</v>
      </c>
      <c r="C168" s="27">
        <v>8000</v>
      </c>
      <c r="D168" s="27">
        <f>'[1]Por organismos'!P172</f>
        <v>-8000</v>
      </c>
      <c r="E168" s="27">
        <f t="shared" si="63"/>
        <v>0</v>
      </c>
      <c r="F168" s="27">
        <f>'[1]Por organismos'!X172</f>
        <v>0</v>
      </c>
      <c r="G168" s="27">
        <f>'[1]Por organismos'!AE172</f>
        <v>51556.78</v>
      </c>
      <c r="H168" s="28">
        <f t="shared" si="64"/>
        <v>0</v>
      </c>
      <c r="I168" s="29"/>
      <c r="J168" s="30"/>
      <c r="K168" s="30"/>
      <c r="L168" s="30"/>
      <c r="M168" s="30"/>
      <c r="N168" s="30"/>
      <c r="O168" s="30"/>
    </row>
    <row r="169" spans="1:18" ht="15" customHeight="1" x14ac:dyDescent="0.25">
      <c r="A169" s="25">
        <v>33603</v>
      </c>
      <c r="B169" s="26" t="s">
        <v>141</v>
      </c>
      <c r="C169" s="27">
        <v>1672511.12</v>
      </c>
      <c r="D169" s="27">
        <f>'[1]Por organismos'!P173</f>
        <v>-253200</v>
      </c>
      <c r="E169" s="27">
        <f t="shared" si="63"/>
        <v>1419311.12</v>
      </c>
      <c r="F169" s="27">
        <f>'[1]Por organismos'!X173</f>
        <v>1082592.7000000002</v>
      </c>
      <c r="G169" s="27">
        <f>'[1]Por organismos'!AE173</f>
        <v>989190.88</v>
      </c>
      <c r="H169" s="28">
        <f t="shared" si="64"/>
        <v>336718.41999999993</v>
      </c>
      <c r="I169" s="29">
        <f t="shared" si="62"/>
        <v>0.7627592602811426</v>
      </c>
      <c r="J169" s="30"/>
      <c r="K169" s="30"/>
      <c r="L169" s="30"/>
      <c r="M169" s="30"/>
      <c r="N169" s="30"/>
      <c r="O169" s="30"/>
    </row>
    <row r="170" spans="1:18" ht="15" customHeight="1" x14ac:dyDescent="0.25">
      <c r="A170" s="25">
        <v>33605</v>
      </c>
      <c r="B170" s="26" t="s">
        <v>142</v>
      </c>
      <c r="C170" s="27">
        <v>100000</v>
      </c>
      <c r="D170" s="27">
        <f>'[1]Por organismos'!P174</f>
        <v>186177.15</v>
      </c>
      <c r="E170" s="27">
        <f t="shared" si="63"/>
        <v>286177.15000000002</v>
      </c>
      <c r="F170" s="27">
        <f>'[1]Por organismos'!X174</f>
        <v>285877.15000000002</v>
      </c>
      <c r="G170" s="27">
        <f>'[1]Por organismos'!AE174</f>
        <v>285876.84999999998</v>
      </c>
      <c r="H170" s="28">
        <f t="shared" si="64"/>
        <v>300</v>
      </c>
      <c r="I170" s="29">
        <f t="shared" si="62"/>
        <v>0.99895169827500208</v>
      </c>
      <c r="J170" s="30"/>
      <c r="K170" s="30"/>
      <c r="L170" s="30"/>
      <c r="M170" s="30"/>
      <c r="N170" s="30"/>
      <c r="O170" s="30"/>
    </row>
    <row r="171" spans="1:18" s="32" customFormat="1" ht="15" customHeight="1" x14ac:dyDescent="0.25">
      <c r="A171" s="24">
        <v>338</v>
      </c>
      <c r="B171" s="20" t="s">
        <v>143</v>
      </c>
      <c r="C171" s="21">
        <v>963440</v>
      </c>
      <c r="D171" s="21">
        <f>SUM(D172)</f>
        <v>109000</v>
      </c>
      <c r="E171" s="21">
        <f t="shared" ref="E171:H171" si="78">SUM(E172)</f>
        <v>1072440</v>
      </c>
      <c r="F171" s="21">
        <f t="shared" si="78"/>
        <v>1058132.55</v>
      </c>
      <c r="G171" s="21">
        <f t="shared" si="78"/>
        <v>988071.4800000001</v>
      </c>
      <c r="H171" s="21">
        <f t="shared" si="78"/>
        <v>14307.449999999953</v>
      </c>
      <c r="I171" s="23">
        <f t="shared" si="62"/>
        <v>0.98665897392861146</v>
      </c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" customHeight="1" x14ac:dyDescent="0.25">
      <c r="A172" s="25">
        <v>33801</v>
      </c>
      <c r="B172" s="26" t="s">
        <v>143</v>
      </c>
      <c r="C172" s="27">
        <v>963440</v>
      </c>
      <c r="D172" s="27">
        <f>'[1]Por organismos'!P176</f>
        <v>109000</v>
      </c>
      <c r="E172" s="27">
        <f t="shared" si="63"/>
        <v>1072440</v>
      </c>
      <c r="F172" s="27">
        <f>'[1]Por organismos'!X176</f>
        <v>1058132.55</v>
      </c>
      <c r="G172" s="27">
        <f>'[1]Por organismos'!AE176</f>
        <v>988071.4800000001</v>
      </c>
      <c r="H172" s="28">
        <f t="shared" si="64"/>
        <v>14307.449999999953</v>
      </c>
      <c r="I172" s="29">
        <f t="shared" si="62"/>
        <v>0.98665897392861146</v>
      </c>
      <c r="J172" s="30"/>
      <c r="K172" s="30"/>
      <c r="L172" s="30"/>
      <c r="M172" s="30"/>
      <c r="N172" s="30"/>
      <c r="O172" s="30"/>
    </row>
    <row r="173" spans="1:18" s="32" customFormat="1" ht="15" customHeight="1" x14ac:dyDescent="0.25">
      <c r="A173" s="24">
        <v>339</v>
      </c>
      <c r="B173" s="20" t="s">
        <v>144</v>
      </c>
      <c r="C173" s="21">
        <v>2368286</v>
      </c>
      <c r="D173" s="21">
        <f>SUM(D174)</f>
        <v>-435400</v>
      </c>
      <c r="E173" s="21">
        <f t="shared" ref="E173:H173" si="79">SUM(E174)</f>
        <v>1932886</v>
      </c>
      <c r="F173" s="21">
        <f t="shared" si="79"/>
        <v>1278604.21</v>
      </c>
      <c r="G173" s="21">
        <f t="shared" si="79"/>
        <v>1661998.22</v>
      </c>
      <c r="H173" s="21">
        <f t="shared" si="79"/>
        <v>654281.79</v>
      </c>
      <c r="I173" s="23">
        <f t="shared" si="62"/>
        <v>0.66150006260069139</v>
      </c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" customHeight="1" x14ac:dyDescent="0.25">
      <c r="A174" s="25">
        <v>33901</v>
      </c>
      <c r="B174" s="26" t="s">
        <v>145</v>
      </c>
      <c r="C174" s="27">
        <v>2368286</v>
      </c>
      <c r="D174" s="27">
        <f>'[1]Por organismos'!P178</f>
        <v>-435400</v>
      </c>
      <c r="E174" s="27">
        <f t="shared" si="63"/>
        <v>1932886</v>
      </c>
      <c r="F174" s="27">
        <f>'[1]Por organismos'!X178</f>
        <v>1278604.21</v>
      </c>
      <c r="G174" s="27">
        <f>'[1]Por organismos'!AE178</f>
        <v>1661998.22</v>
      </c>
      <c r="H174" s="28">
        <f t="shared" si="64"/>
        <v>654281.79</v>
      </c>
      <c r="I174" s="29">
        <f t="shared" si="62"/>
        <v>0.66150006260069139</v>
      </c>
      <c r="J174" s="30"/>
      <c r="K174" s="30"/>
      <c r="L174" s="30"/>
      <c r="M174" s="30"/>
      <c r="N174" s="30"/>
      <c r="O174" s="30"/>
    </row>
    <row r="175" spans="1:18" s="32" customFormat="1" ht="15" customHeight="1" x14ac:dyDescent="0.25">
      <c r="A175" s="19">
        <v>3400</v>
      </c>
      <c r="B175" s="20" t="s">
        <v>146</v>
      </c>
      <c r="C175" s="21">
        <v>7110534.6600000001</v>
      </c>
      <c r="D175" s="21">
        <f>D176+D178+D180+D182+D184+D186</f>
        <v>3638436.67</v>
      </c>
      <c r="E175" s="36">
        <f>E176+E178+E180+E182+E184+E186</f>
        <v>10748971.33</v>
      </c>
      <c r="F175" s="21">
        <f t="shared" ref="F175:H175" si="80">F176+F178+F180+F182+F184+F186</f>
        <v>9911346.5399999972</v>
      </c>
      <c r="G175" s="21">
        <f t="shared" si="80"/>
        <v>8459365.7899999991</v>
      </c>
      <c r="H175" s="21">
        <f t="shared" si="80"/>
        <v>837624.7900000012</v>
      </c>
      <c r="I175" s="23">
        <f t="shared" si="62"/>
        <v>0.92207395812265114</v>
      </c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s="32" customFormat="1" ht="15" customHeight="1" x14ac:dyDescent="0.25">
      <c r="A176" s="24">
        <v>341</v>
      </c>
      <c r="B176" s="20" t="s">
        <v>147</v>
      </c>
      <c r="C176" s="21">
        <v>412994.65</v>
      </c>
      <c r="D176" s="21">
        <f>SUM(D177)</f>
        <v>8711</v>
      </c>
      <c r="E176" s="21">
        <f t="shared" ref="E176:H176" si="81">SUM(E177)</f>
        <v>421705.65</v>
      </c>
      <c r="F176" s="21">
        <f t="shared" si="81"/>
        <v>364848.75</v>
      </c>
      <c r="G176" s="21">
        <f t="shared" si="81"/>
        <v>357443.81</v>
      </c>
      <c r="H176" s="21">
        <f t="shared" si="81"/>
        <v>56856.900000000023</v>
      </c>
      <c r="I176" s="23">
        <f t="shared" si="62"/>
        <v>0.8651739667229974</v>
      </c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" customHeight="1" x14ac:dyDescent="0.25">
      <c r="A177" s="25">
        <v>34101</v>
      </c>
      <c r="B177" s="26" t="s">
        <v>147</v>
      </c>
      <c r="C177" s="27">
        <v>412994.65</v>
      </c>
      <c r="D177" s="27">
        <f>'[1]Por organismos'!P181</f>
        <v>8711</v>
      </c>
      <c r="E177" s="27">
        <f t="shared" si="63"/>
        <v>421705.65</v>
      </c>
      <c r="F177" s="27">
        <f>'[1]Por organismos'!X181</f>
        <v>364848.75</v>
      </c>
      <c r="G177" s="27">
        <f>'[1]Por organismos'!AE181</f>
        <v>357443.81</v>
      </c>
      <c r="H177" s="28">
        <f t="shared" si="64"/>
        <v>56856.900000000023</v>
      </c>
      <c r="I177" s="29">
        <f t="shared" si="62"/>
        <v>0.8651739667229974</v>
      </c>
      <c r="J177" s="30"/>
      <c r="K177" s="30"/>
      <c r="L177" s="30"/>
      <c r="M177" s="30"/>
      <c r="N177" s="30"/>
      <c r="O177" s="30"/>
    </row>
    <row r="178" spans="1:18" s="32" customFormat="1" ht="15" customHeight="1" x14ac:dyDescent="0.25">
      <c r="A178" s="24">
        <v>343</v>
      </c>
      <c r="B178" s="20" t="s">
        <v>148</v>
      </c>
      <c r="C178" s="21">
        <v>5167052</v>
      </c>
      <c r="D178" s="21">
        <f>SUM(D179)</f>
        <v>3320825</v>
      </c>
      <c r="E178" s="21">
        <f t="shared" ref="E178:H178" si="82">SUM(E179)</f>
        <v>8487877</v>
      </c>
      <c r="F178" s="21">
        <f t="shared" si="82"/>
        <v>7922564.2999999989</v>
      </c>
      <c r="G178" s="21">
        <f t="shared" si="82"/>
        <v>6504877.2000000002</v>
      </c>
      <c r="H178" s="21">
        <f t="shared" si="82"/>
        <v>565312.70000000112</v>
      </c>
      <c r="I178" s="23">
        <f t="shared" si="62"/>
        <v>0.93339763288275723</v>
      </c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" customHeight="1" x14ac:dyDescent="0.25">
      <c r="A179" s="25">
        <v>34301</v>
      </c>
      <c r="B179" s="26" t="s">
        <v>148</v>
      </c>
      <c r="C179" s="27">
        <v>5167052</v>
      </c>
      <c r="D179" s="27">
        <f>'[1]Por organismos'!P183</f>
        <v>3320825</v>
      </c>
      <c r="E179" s="27">
        <f t="shared" si="63"/>
        <v>8487877</v>
      </c>
      <c r="F179" s="27">
        <f>'[1]Por organismos'!X183</f>
        <v>7922564.2999999989</v>
      </c>
      <c r="G179" s="27">
        <f>'[1]Por organismos'!AE183</f>
        <v>6504877.2000000002</v>
      </c>
      <c r="H179" s="28">
        <f t="shared" si="64"/>
        <v>565312.70000000112</v>
      </c>
      <c r="I179" s="29">
        <f t="shared" si="62"/>
        <v>0.93339763288275723</v>
      </c>
      <c r="J179" s="30"/>
      <c r="K179" s="30"/>
      <c r="L179" s="30"/>
      <c r="M179" s="30"/>
      <c r="N179" s="30"/>
      <c r="O179" s="30"/>
    </row>
    <row r="180" spans="1:18" s="32" customFormat="1" ht="15" customHeight="1" x14ac:dyDescent="0.25">
      <c r="A180" s="24">
        <v>344</v>
      </c>
      <c r="B180" s="20" t="s">
        <v>149</v>
      </c>
      <c r="C180" s="21">
        <v>962965</v>
      </c>
      <c r="D180" s="21">
        <f>SUM(D181)</f>
        <v>231156</v>
      </c>
      <c r="E180" s="21">
        <f t="shared" ref="E180:H180" si="83">SUM(E181)</f>
        <v>1194121</v>
      </c>
      <c r="F180" s="21">
        <f t="shared" si="83"/>
        <v>981258.45</v>
      </c>
      <c r="G180" s="21">
        <f t="shared" si="83"/>
        <v>954369.74</v>
      </c>
      <c r="H180" s="21">
        <f t="shared" si="83"/>
        <v>212862.55000000005</v>
      </c>
      <c r="I180" s="23">
        <f t="shared" si="62"/>
        <v>0.82174122220444989</v>
      </c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" customHeight="1" x14ac:dyDescent="0.25">
      <c r="A181" s="25">
        <v>34401</v>
      </c>
      <c r="B181" s="26" t="s">
        <v>149</v>
      </c>
      <c r="C181" s="27">
        <v>962965</v>
      </c>
      <c r="D181" s="27">
        <f>'[1]Por organismos'!P185</f>
        <v>231156</v>
      </c>
      <c r="E181" s="27">
        <f t="shared" si="63"/>
        <v>1194121</v>
      </c>
      <c r="F181" s="27">
        <f>'[1]Por organismos'!X185</f>
        <v>981258.45</v>
      </c>
      <c r="G181" s="27">
        <f>'[1]Por organismos'!AE185</f>
        <v>954369.74</v>
      </c>
      <c r="H181" s="28">
        <f t="shared" si="64"/>
        <v>212862.55000000005</v>
      </c>
      <c r="I181" s="29">
        <f t="shared" si="62"/>
        <v>0.82174122220444989</v>
      </c>
      <c r="J181" s="30"/>
      <c r="K181" s="30"/>
      <c r="L181" s="30"/>
      <c r="M181" s="30"/>
      <c r="N181" s="30"/>
      <c r="O181" s="30"/>
    </row>
    <row r="182" spans="1:18" s="32" customFormat="1" ht="15" customHeight="1" x14ac:dyDescent="0.25">
      <c r="A182" s="24">
        <v>345</v>
      </c>
      <c r="B182" s="20" t="s">
        <v>150</v>
      </c>
      <c r="C182" s="21"/>
      <c r="D182" s="21">
        <f>SUM(D183)</f>
        <v>0</v>
      </c>
      <c r="E182" s="21">
        <f t="shared" ref="E182:H182" si="84">SUM(E183)</f>
        <v>0</v>
      </c>
      <c r="F182" s="21">
        <f t="shared" si="84"/>
        <v>0</v>
      </c>
      <c r="G182" s="21">
        <f t="shared" si="84"/>
        <v>0</v>
      </c>
      <c r="H182" s="21">
        <f t="shared" si="84"/>
        <v>0</v>
      </c>
      <c r="I182" s="23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" customHeight="1" x14ac:dyDescent="0.25">
      <c r="A183" s="25">
        <v>34501</v>
      </c>
      <c r="B183" s="26" t="s">
        <v>150</v>
      </c>
      <c r="C183" s="27"/>
      <c r="D183" s="27">
        <f>'[1]Por organismos'!P187</f>
        <v>0</v>
      </c>
      <c r="E183" s="27"/>
      <c r="F183" s="27">
        <f>'[1]Por organismos'!X187</f>
        <v>0</v>
      </c>
      <c r="G183" s="27">
        <f>'[1]Por organismos'!AE187</f>
        <v>0</v>
      </c>
      <c r="H183" s="28"/>
      <c r="I183" s="29"/>
      <c r="J183" s="30"/>
      <c r="K183" s="30"/>
      <c r="L183" s="30"/>
      <c r="M183" s="30"/>
      <c r="N183" s="30"/>
      <c r="O183" s="30"/>
    </row>
    <row r="184" spans="1:18" s="32" customFormat="1" ht="15" customHeight="1" x14ac:dyDescent="0.25">
      <c r="A184" s="24">
        <v>346</v>
      </c>
      <c r="B184" s="20" t="s">
        <v>151</v>
      </c>
      <c r="C184" s="21"/>
      <c r="D184" s="21">
        <f>SUM(D185)</f>
        <v>0</v>
      </c>
      <c r="E184" s="21">
        <f t="shared" ref="E184:H184" si="85">SUM(E185)</f>
        <v>0</v>
      </c>
      <c r="F184" s="21">
        <f t="shared" si="85"/>
        <v>0</v>
      </c>
      <c r="G184" s="21">
        <f t="shared" si="85"/>
        <v>0</v>
      </c>
      <c r="H184" s="21">
        <f t="shared" si="85"/>
        <v>0</v>
      </c>
      <c r="I184" s="23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" customHeight="1" x14ac:dyDescent="0.25">
      <c r="A185" s="25">
        <v>34601</v>
      </c>
      <c r="B185" s="26" t="s">
        <v>151</v>
      </c>
      <c r="C185" s="27"/>
      <c r="D185" s="27">
        <f>'[1]Por organismos'!P189</f>
        <v>0</v>
      </c>
      <c r="E185" s="27">
        <f t="shared" si="63"/>
        <v>0</v>
      </c>
      <c r="F185" s="27">
        <f>'[1]Por organismos'!X189</f>
        <v>0</v>
      </c>
      <c r="G185" s="27">
        <f>'[1]Por organismos'!AE189</f>
        <v>0</v>
      </c>
      <c r="H185" s="28">
        <f t="shared" si="64"/>
        <v>0</v>
      </c>
      <c r="I185" s="29"/>
      <c r="J185" s="30"/>
      <c r="K185" s="30"/>
      <c r="L185" s="30"/>
      <c r="M185" s="30"/>
      <c r="N185" s="30"/>
      <c r="O185" s="30"/>
    </row>
    <row r="186" spans="1:18" s="32" customFormat="1" ht="15" customHeight="1" x14ac:dyDescent="0.25">
      <c r="A186" s="24">
        <v>347</v>
      </c>
      <c r="B186" s="20" t="s">
        <v>152</v>
      </c>
      <c r="C186" s="21">
        <v>567523.01</v>
      </c>
      <c r="D186" s="21">
        <f>SUM(D187)</f>
        <v>77744.669999999984</v>
      </c>
      <c r="E186" s="21">
        <f t="shared" ref="E186:H186" si="86">SUM(E187)</f>
        <v>645267.67999999993</v>
      </c>
      <c r="F186" s="21">
        <f t="shared" si="86"/>
        <v>642675.03999999992</v>
      </c>
      <c r="G186" s="21">
        <f t="shared" si="86"/>
        <v>642675.03999999992</v>
      </c>
      <c r="H186" s="21">
        <f t="shared" si="86"/>
        <v>2592.640000000014</v>
      </c>
      <c r="I186" s="23">
        <f t="shared" si="62"/>
        <v>0.99598207057263421</v>
      </c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" customHeight="1" x14ac:dyDescent="0.25">
      <c r="A187" s="25">
        <v>34701</v>
      </c>
      <c r="B187" s="26" t="s">
        <v>152</v>
      </c>
      <c r="C187" s="27">
        <v>567523.01</v>
      </c>
      <c r="D187" s="27">
        <f>'[1]Por organismos'!P191</f>
        <v>77744.669999999984</v>
      </c>
      <c r="E187" s="27">
        <f t="shared" si="63"/>
        <v>645267.67999999993</v>
      </c>
      <c r="F187" s="27">
        <f>'[1]Por organismos'!X191</f>
        <v>642675.03999999992</v>
      </c>
      <c r="G187" s="27">
        <f>'[1]Por organismos'!AE191</f>
        <v>642675.03999999992</v>
      </c>
      <c r="H187" s="28">
        <f t="shared" si="64"/>
        <v>2592.640000000014</v>
      </c>
      <c r="I187" s="29">
        <f t="shared" si="62"/>
        <v>0.99598207057263421</v>
      </c>
      <c r="J187" s="30"/>
      <c r="K187" s="30"/>
      <c r="L187" s="30"/>
      <c r="M187" s="30"/>
      <c r="N187" s="30"/>
      <c r="O187" s="30"/>
    </row>
    <row r="188" spans="1:18" s="32" customFormat="1" ht="25.5" customHeight="1" x14ac:dyDescent="0.25">
      <c r="A188" s="19">
        <v>3500</v>
      </c>
      <c r="B188" s="20" t="s">
        <v>153</v>
      </c>
      <c r="C188" s="21">
        <v>6538279.3000000007</v>
      </c>
      <c r="D188" s="21">
        <f>D189+D191+D193+D196+D198+D201+D203</f>
        <v>5491616.0999999996</v>
      </c>
      <c r="E188" s="21">
        <f t="shared" ref="E188:H188" si="87">E189+E191+E193+E196+E198+E201+E203</f>
        <v>12029895.400000002</v>
      </c>
      <c r="F188" s="21">
        <f t="shared" si="87"/>
        <v>10471090.899999999</v>
      </c>
      <c r="G188" s="21">
        <f t="shared" si="87"/>
        <v>9301979.4499999993</v>
      </c>
      <c r="H188" s="21">
        <f t="shared" si="87"/>
        <v>1558804.5000000009</v>
      </c>
      <c r="I188" s="23">
        <f t="shared" si="62"/>
        <v>0.87042243941705399</v>
      </c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s="32" customFormat="1" ht="15" customHeight="1" x14ac:dyDescent="0.25">
      <c r="A189" s="24">
        <v>351</v>
      </c>
      <c r="B189" s="20" t="s">
        <v>154</v>
      </c>
      <c r="C189" s="21">
        <v>476821</v>
      </c>
      <c r="D189" s="21">
        <f>SUM(D190)</f>
        <v>233076</v>
      </c>
      <c r="E189" s="21">
        <f t="shared" ref="E189:H189" si="88">SUM(E190)</f>
        <v>709897</v>
      </c>
      <c r="F189" s="21">
        <f t="shared" si="88"/>
        <v>511755.73</v>
      </c>
      <c r="G189" s="21">
        <f t="shared" si="88"/>
        <v>514154.61</v>
      </c>
      <c r="H189" s="21">
        <f t="shared" si="88"/>
        <v>198141.27000000002</v>
      </c>
      <c r="I189" s="23">
        <f t="shared" si="62"/>
        <v>0.72088729773474181</v>
      </c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" customHeight="1" x14ac:dyDescent="0.25">
      <c r="A190" s="25">
        <v>35101</v>
      </c>
      <c r="B190" s="26" t="s">
        <v>155</v>
      </c>
      <c r="C190" s="27">
        <v>476821</v>
      </c>
      <c r="D190" s="27">
        <f>'[1]Por organismos'!P194</f>
        <v>233076</v>
      </c>
      <c r="E190" s="27">
        <f t="shared" si="63"/>
        <v>709897</v>
      </c>
      <c r="F190" s="27">
        <f>'[1]Por organismos'!X194</f>
        <v>511755.73</v>
      </c>
      <c r="G190" s="27">
        <f>'[1]Por organismos'!AE194</f>
        <v>514154.61</v>
      </c>
      <c r="H190" s="28">
        <f t="shared" si="64"/>
        <v>198141.27000000002</v>
      </c>
      <c r="I190" s="29">
        <f t="shared" si="62"/>
        <v>0.72088729773474181</v>
      </c>
      <c r="J190" s="30"/>
      <c r="K190" s="30"/>
      <c r="L190" s="30"/>
      <c r="M190" s="30"/>
      <c r="N190" s="30"/>
      <c r="O190" s="30"/>
    </row>
    <row r="191" spans="1:18" s="32" customFormat="1" ht="25.5" x14ac:dyDescent="0.25">
      <c r="A191" s="24">
        <v>352</v>
      </c>
      <c r="B191" s="20" t="s">
        <v>156</v>
      </c>
      <c r="C191" s="21">
        <v>225837.2</v>
      </c>
      <c r="D191" s="21">
        <f>SUM(D192)</f>
        <v>52000</v>
      </c>
      <c r="E191" s="21">
        <f t="shared" ref="E191:H191" si="89">SUM(E192)</f>
        <v>277837.2</v>
      </c>
      <c r="F191" s="21">
        <f t="shared" si="89"/>
        <v>224038.64</v>
      </c>
      <c r="G191" s="21">
        <f t="shared" si="89"/>
        <v>224038.64</v>
      </c>
      <c r="H191" s="21">
        <f t="shared" si="89"/>
        <v>53798.559999999998</v>
      </c>
      <c r="I191" s="23">
        <f t="shared" si="62"/>
        <v>0.8063666060556326</v>
      </c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" customHeight="1" x14ac:dyDescent="0.25">
      <c r="A192" s="25">
        <v>35201</v>
      </c>
      <c r="B192" s="26" t="s">
        <v>157</v>
      </c>
      <c r="C192" s="27">
        <v>225837.2</v>
      </c>
      <c r="D192" s="27">
        <f>'[1]Por organismos'!P196</f>
        <v>52000</v>
      </c>
      <c r="E192" s="27">
        <f t="shared" si="63"/>
        <v>277837.2</v>
      </c>
      <c r="F192" s="27">
        <f>'[1]Por organismos'!X196</f>
        <v>224038.64</v>
      </c>
      <c r="G192" s="27">
        <f>'[1]Por organismos'!AE196</f>
        <v>224038.64</v>
      </c>
      <c r="H192" s="28">
        <f t="shared" si="64"/>
        <v>53798.559999999998</v>
      </c>
      <c r="I192" s="29">
        <f t="shared" si="62"/>
        <v>0.8063666060556326</v>
      </c>
      <c r="J192" s="30"/>
      <c r="K192" s="30"/>
      <c r="L192" s="30"/>
      <c r="M192" s="30"/>
      <c r="N192" s="30"/>
      <c r="O192" s="30"/>
    </row>
    <row r="193" spans="1:18" s="32" customFormat="1" ht="25.5" x14ac:dyDescent="0.25">
      <c r="A193" s="24">
        <v>353</v>
      </c>
      <c r="B193" s="20" t="s">
        <v>158</v>
      </c>
      <c r="C193" s="21">
        <v>143390.26</v>
      </c>
      <c r="D193" s="21">
        <f>SUM(D194:D195)</f>
        <v>-54500</v>
      </c>
      <c r="E193" s="21">
        <f>SUM(E194:E195)</f>
        <v>88890.26</v>
      </c>
      <c r="F193" s="21">
        <f t="shared" ref="F193:H193" si="90">SUM(F194:F195)</f>
        <v>17412.82</v>
      </c>
      <c r="G193" s="21">
        <f t="shared" si="90"/>
        <v>17412.82</v>
      </c>
      <c r="H193" s="21">
        <f t="shared" si="90"/>
        <v>71477.440000000002</v>
      </c>
      <c r="I193" s="23">
        <f t="shared" si="62"/>
        <v>0.19589120337818791</v>
      </c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" customHeight="1" x14ac:dyDescent="0.25">
      <c r="A194" s="25">
        <v>35301</v>
      </c>
      <c r="B194" s="26" t="s">
        <v>159</v>
      </c>
      <c r="C194" s="27">
        <v>45689</v>
      </c>
      <c r="D194" s="27">
        <f>'[1]Por organismos'!P198</f>
        <v>0</v>
      </c>
      <c r="E194" s="27">
        <f t="shared" si="63"/>
        <v>45689</v>
      </c>
      <c r="F194" s="27">
        <f>'[1]Por organismos'!X198</f>
        <v>0</v>
      </c>
      <c r="G194" s="27">
        <f>'[1]Por organismos'!AE198</f>
        <v>0</v>
      </c>
      <c r="H194" s="28">
        <f t="shared" si="64"/>
        <v>45689</v>
      </c>
      <c r="I194" s="29">
        <f t="shared" si="62"/>
        <v>0</v>
      </c>
      <c r="J194" s="30"/>
      <c r="K194" s="30"/>
      <c r="L194" s="30"/>
      <c r="M194" s="30"/>
      <c r="N194" s="30"/>
      <c r="O194" s="30"/>
    </row>
    <row r="195" spans="1:18" ht="15" customHeight="1" x14ac:dyDescent="0.25">
      <c r="A195" s="25">
        <v>35302</v>
      </c>
      <c r="B195" s="26" t="s">
        <v>160</v>
      </c>
      <c r="C195" s="27">
        <v>97701.26</v>
      </c>
      <c r="D195" s="27">
        <f>'[1]Por organismos'!P199</f>
        <v>-54500</v>
      </c>
      <c r="E195" s="27">
        <f t="shared" si="63"/>
        <v>43201.259999999995</v>
      </c>
      <c r="F195" s="27">
        <f>'[1]Por organismos'!X199</f>
        <v>17412.82</v>
      </c>
      <c r="G195" s="27">
        <f>'[1]Por organismos'!AE199</f>
        <v>17412.82</v>
      </c>
      <c r="H195" s="28">
        <f t="shared" si="64"/>
        <v>25788.439999999995</v>
      </c>
      <c r="I195" s="29">
        <f t="shared" si="62"/>
        <v>0.40306278103925675</v>
      </c>
      <c r="J195" s="30"/>
      <c r="K195" s="30"/>
      <c r="L195" s="30"/>
      <c r="M195" s="30"/>
      <c r="N195" s="30"/>
      <c r="O195" s="30"/>
    </row>
    <row r="196" spans="1:18" s="32" customFormat="1" x14ac:dyDescent="0.25">
      <c r="A196" s="24">
        <v>355</v>
      </c>
      <c r="B196" s="20" t="s">
        <v>161</v>
      </c>
      <c r="C196" s="21">
        <v>1577828.04</v>
      </c>
      <c r="D196" s="21">
        <f>SUM(D197)</f>
        <v>1125500</v>
      </c>
      <c r="E196" s="21">
        <f t="shared" ref="E196:H196" si="91">SUM(E197)</f>
        <v>2703328.04</v>
      </c>
      <c r="F196" s="21">
        <f>SUM(F197)</f>
        <v>2369237.79</v>
      </c>
      <c r="G196" s="21">
        <f t="shared" si="91"/>
        <v>2228552.4900000002</v>
      </c>
      <c r="H196" s="21">
        <f t="shared" si="91"/>
        <v>334090.25</v>
      </c>
      <c r="I196" s="23">
        <f t="shared" si="62"/>
        <v>0.87641520190794164</v>
      </c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" customHeight="1" x14ac:dyDescent="0.25">
      <c r="A197" s="25">
        <v>35501</v>
      </c>
      <c r="B197" s="26" t="s">
        <v>162</v>
      </c>
      <c r="C197" s="27">
        <v>1577828.04</v>
      </c>
      <c r="D197" s="27">
        <f>'[1]Por organismos'!P201</f>
        <v>1125500</v>
      </c>
      <c r="E197" s="27">
        <f t="shared" si="63"/>
        <v>2703328.04</v>
      </c>
      <c r="F197" s="27">
        <f>'[1]Por organismos'!X201</f>
        <v>2369237.79</v>
      </c>
      <c r="G197" s="27">
        <f>'[1]Por organismos'!AE201</f>
        <v>2228552.4900000002</v>
      </c>
      <c r="H197" s="28">
        <f t="shared" si="64"/>
        <v>334090.25</v>
      </c>
      <c r="I197" s="29">
        <f t="shared" si="62"/>
        <v>0.87641520190794164</v>
      </c>
      <c r="J197" s="30"/>
      <c r="K197" s="30"/>
      <c r="L197" s="30"/>
      <c r="M197" s="30"/>
      <c r="N197" s="30"/>
      <c r="O197" s="30"/>
    </row>
    <row r="198" spans="1:18" s="32" customFormat="1" ht="25.5" x14ac:dyDescent="0.25">
      <c r="A198" s="24">
        <v>357</v>
      </c>
      <c r="B198" s="20" t="s">
        <v>163</v>
      </c>
      <c r="C198" s="21">
        <v>3550805.44</v>
      </c>
      <c r="D198" s="21">
        <f>SUM(D199:D200)</f>
        <v>4238300</v>
      </c>
      <c r="E198" s="21">
        <f t="shared" ref="E198:H198" si="92">SUM(E199:E200)</f>
        <v>7789105.4400000004</v>
      </c>
      <c r="F198" s="21">
        <f t="shared" si="92"/>
        <v>7109957.4699999997</v>
      </c>
      <c r="G198" s="21">
        <f t="shared" si="92"/>
        <v>6098646.9699999997</v>
      </c>
      <c r="H198" s="21">
        <f t="shared" si="92"/>
        <v>679147.9700000009</v>
      </c>
      <c r="I198" s="23">
        <f t="shared" si="62"/>
        <v>0.91280796296422961</v>
      </c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" customHeight="1" x14ac:dyDescent="0.25">
      <c r="A199" s="25">
        <v>35701</v>
      </c>
      <c r="B199" s="26" t="s">
        <v>164</v>
      </c>
      <c r="C199" s="27">
        <v>3549088.64</v>
      </c>
      <c r="D199" s="27">
        <f>'[1]Por organismos'!P203</f>
        <v>4163300</v>
      </c>
      <c r="E199" s="27">
        <f t="shared" si="63"/>
        <v>7712388.6400000006</v>
      </c>
      <c r="F199" s="27">
        <f>'[1]Por organismos'!X203</f>
        <v>7109957.4699999997</v>
      </c>
      <c r="G199" s="27">
        <f>'[1]Por organismos'!AE203</f>
        <v>6098646.9699999997</v>
      </c>
      <c r="H199" s="28">
        <f t="shared" si="64"/>
        <v>602431.17000000086</v>
      </c>
      <c r="I199" s="29">
        <f t="shared" si="62"/>
        <v>0.92188786144988655</v>
      </c>
      <c r="J199" s="30"/>
      <c r="K199" s="30"/>
      <c r="L199" s="30"/>
      <c r="M199" s="30"/>
      <c r="N199" s="30"/>
      <c r="O199" s="30"/>
    </row>
    <row r="200" spans="1:18" ht="25.5" x14ac:dyDescent="0.25">
      <c r="A200" s="25">
        <v>35702</v>
      </c>
      <c r="B200" s="26" t="s">
        <v>165</v>
      </c>
      <c r="C200" s="27">
        <v>1716.8</v>
      </c>
      <c r="D200" s="27">
        <f>'[1]Por organismos'!P204</f>
        <v>75000</v>
      </c>
      <c r="E200" s="27">
        <f t="shared" si="63"/>
        <v>76716.800000000003</v>
      </c>
      <c r="F200" s="27">
        <f>'[1]Por organismos'!X204</f>
        <v>0</v>
      </c>
      <c r="G200" s="27">
        <f>'[1]Por organismos'!AE204</f>
        <v>0</v>
      </c>
      <c r="H200" s="28">
        <f t="shared" si="64"/>
        <v>76716.800000000003</v>
      </c>
      <c r="I200" s="29">
        <f t="shared" si="62"/>
        <v>0</v>
      </c>
      <c r="J200" s="30"/>
      <c r="K200" s="30"/>
      <c r="L200" s="30"/>
      <c r="M200" s="30"/>
      <c r="N200" s="30"/>
      <c r="O200" s="30"/>
    </row>
    <row r="201" spans="1:18" s="32" customFormat="1" x14ac:dyDescent="0.25">
      <c r="A201" s="24">
        <v>358</v>
      </c>
      <c r="B201" s="20" t="s">
        <v>166</v>
      </c>
      <c r="C201" s="21">
        <v>324889.36</v>
      </c>
      <c r="D201" s="21">
        <f>SUM(D202)</f>
        <v>-107959.9</v>
      </c>
      <c r="E201" s="21">
        <f t="shared" ref="E201:H201" si="93">SUM(E202)</f>
        <v>216929.46</v>
      </c>
      <c r="F201" s="21">
        <f t="shared" si="93"/>
        <v>177904.45</v>
      </c>
      <c r="G201" s="21">
        <f t="shared" si="93"/>
        <v>158389.91999999998</v>
      </c>
      <c r="H201" s="21">
        <f t="shared" si="93"/>
        <v>39025.00999999998</v>
      </c>
      <c r="I201" s="23">
        <f t="shared" si="62"/>
        <v>0.82010276520302972</v>
      </c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" customHeight="1" x14ac:dyDescent="0.25">
      <c r="A202" s="25">
        <v>35801</v>
      </c>
      <c r="B202" s="26" t="s">
        <v>166</v>
      </c>
      <c r="C202" s="27">
        <v>324889.36</v>
      </c>
      <c r="D202" s="27">
        <f>'[1]Por organismos'!P206</f>
        <v>-107959.9</v>
      </c>
      <c r="E202" s="27">
        <f t="shared" ref="E202:E270" si="94">+C202+D202</f>
        <v>216929.46</v>
      </c>
      <c r="F202" s="27">
        <f>'[1]Por organismos'!X206</f>
        <v>177904.45</v>
      </c>
      <c r="G202" s="27">
        <f>'[1]Por organismos'!AE206</f>
        <v>158389.91999999998</v>
      </c>
      <c r="H202" s="28">
        <f t="shared" ref="H202:H270" si="95">+E202-F202</f>
        <v>39025.00999999998</v>
      </c>
      <c r="I202" s="29">
        <f t="shared" si="62"/>
        <v>0.82010276520302972</v>
      </c>
      <c r="J202" s="30"/>
      <c r="K202" s="30"/>
      <c r="L202" s="30"/>
      <c r="M202" s="30"/>
      <c r="N202" s="30"/>
      <c r="O202" s="30"/>
    </row>
    <row r="203" spans="1:18" s="32" customFormat="1" ht="15" customHeight="1" x14ac:dyDescent="0.25">
      <c r="A203" s="24">
        <v>359</v>
      </c>
      <c r="B203" s="20" t="s">
        <v>167</v>
      </c>
      <c r="C203" s="21">
        <v>238708</v>
      </c>
      <c r="D203" s="21">
        <f>SUM(D204)</f>
        <v>5200</v>
      </c>
      <c r="E203" s="21">
        <f t="shared" ref="E203:H203" si="96">SUM(E204)</f>
        <v>243908</v>
      </c>
      <c r="F203" s="21">
        <f t="shared" si="96"/>
        <v>60784</v>
      </c>
      <c r="G203" s="21">
        <f t="shared" si="96"/>
        <v>60784</v>
      </c>
      <c r="H203" s="21">
        <f t="shared" si="96"/>
        <v>183124</v>
      </c>
      <c r="I203" s="23">
        <f t="shared" ref="I203:I271" si="97">+F203/E203</f>
        <v>0.24920871804122866</v>
      </c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" customHeight="1" x14ac:dyDescent="0.25">
      <c r="A204" s="25">
        <v>35901</v>
      </c>
      <c r="B204" s="26" t="s">
        <v>167</v>
      </c>
      <c r="C204" s="27">
        <v>238708</v>
      </c>
      <c r="D204" s="27">
        <f>'[1]Por organismos'!P208</f>
        <v>5200</v>
      </c>
      <c r="E204" s="27">
        <f t="shared" si="94"/>
        <v>243908</v>
      </c>
      <c r="F204" s="27">
        <f>'[1]Por organismos'!X208</f>
        <v>60784</v>
      </c>
      <c r="G204" s="27">
        <f>'[1]Por organismos'!AE208</f>
        <v>60784</v>
      </c>
      <c r="H204" s="28">
        <f t="shared" si="95"/>
        <v>183124</v>
      </c>
      <c r="I204" s="29">
        <f t="shared" si="97"/>
        <v>0.24920871804122866</v>
      </c>
      <c r="J204" s="30"/>
      <c r="K204" s="30"/>
      <c r="L204" s="30"/>
      <c r="M204" s="30"/>
      <c r="N204" s="30"/>
      <c r="O204" s="30"/>
    </row>
    <row r="205" spans="1:18" s="32" customFormat="1" ht="15" customHeight="1" x14ac:dyDescent="0.25">
      <c r="A205" s="19">
        <v>3600</v>
      </c>
      <c r="B205" s="20" t="s">
        <v>168</v>
      </c>
      <c r="C205" s="21">
        <v>10535646</v>
      </c>
      <c r="D205" s="21">
        <f>D206+D208+D210</f>
        <v>196887</v>
      </c>
      <c r="E205" s="21">
        <f>E206+E208+E210</f>
        <v>10732533</v>
      </c>
      <c r="F205" s="21">
        <f t="shared" ref="F205:H205" si="98">F206+F208+F210</f>
        <v>560854.15</v>
      </c>
      <c r="G205" s="21">
        <f t="shared" si="98"/>
        <v>509814.14999999997</v>
      </c>
      <c r="H205" s="21">
        <f t="shared" si="98"/>
        <v>10171678.850000001</v>
      </c>
      <c r="I205" s="23">
        <f t="shared" si="97"/>
        <v>5.225738881958248E-2</v>
      </c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s="32" customFormat="1" ht="25.5" x14ac:dyDescent="0.25">
      <c r="A206" s="24">
        <v>361</v>
      </c>
      <c r="B206" s="20" t="s">
        <v>169</v>
      </c>
      <c r="C206" s="21">
        <v>10531803</v>
      </c>
      <c r="D206" s="21">
        <f>SUM(D207)</f>
        <v>172987</v>
      </c>
      <c r="E206" s="21">
        <f t="shared" ref="E206:H206" si="99">SUM(E207)</f>
        <v>10704790</v>
      </c>
      <c r="F206" s="21">
        <f t="shared" si="99"/>
        <v>535290.36</v>
      </c>
      <c r="G206" s="21">
        <f t="shared" si="99"/>
        <v>484250.36</v>
      </c>
      <c r="H206" s="21">
        <f t="shared" si="99"/>
        <v>10169499.640000001</v>
      </c>
      <c r="I206" s="23">
        <f t="shared" si="97"/>
        <v>5.0004751144113992E-2</v>
      </c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25.5" x14ac:dyDescent="0.25">
      <c r="A207" s="25">
        <v>36101</v>
      </c>
      <c r="B207" s="26" t="s">
        <v>169</v>
      </c>
      <c r="C207" s="27">
        <v>10531803</v>
      </c>
      <c r="D207" s="27">
        <f>'[1]Por organismos'!P211</f>
        <v>172987</v>
      </c>
      <c r="E207" s="27">
        <f t="shared" si="94"/>
        <v>10704790</v>
      </c>
      <c r="F207" s="27">
        <f>'[1]Por organismos'!X211</f>
        <v>535290.36</v>
      </c>
      <c r="G207" s="27">
        <f>'[1]Por organismos'!AE211</f>
        <v>484250.36</v>
      </c>
      <c r="H207" s="28">
        <f t="shared" si="95"/>
        <v>10169499.640000001</v>
      </c>
      <c r="I207" s="29">
        <f t="shared" si="97"/>
        <v>5.0004751144113992E-2</v>
      </c>
      <c r="J207" s="30"/>
      <c r="K207" s="30"/>
      <c r="L207" s="30"/>
      <c r="M207" s="30"/>
      <c r="N207" s="30"/>
      <c r="O207" s="30"/>
    </row>
    <row r="208" spans="1:18" s="32" customFormat="1" ht="15" customHeight="1" x14ac:dyDescent="0.25">
      <c r="A208" s="24">
        <v>365</v>
      </c>
      <c r="B208" s="20" t="s">
        <v>170</v>
      </c>
      <c r="C208" s="21"/>
      <c r="D208" s="21">
        <f>SUM(D209)</f>
        <v>20000</v>
      </c>
      <c r="E208" s="21">
        <f>SUM(E209)</f>
        <v>20000</v>
      </c>
      <c r="F208" s="21">
        <f t="shared" ref="F208:H208" si="100">SUM(F209)</f>
        <v>18754.79</v>
      </c>
      <c r="G208" s="21">
        <f t="shared" si="100"/>
        <v>18754.79</v>
      </c>
      <c r="H208" s="21">
        <f t="shared" si="100"/>
        <v>1245.2099999999991</v>
      </c>
      <c r="I208" s="29">
        <f t="shared" si="97"/>
        <v>0.93773950000000006</v>
      </c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" customHeight="1" x14ac:dyDescent="0.25">
      <c r="A209" s="25">
        <v>36501</v>
      </c>
      <c r="B209" s="26" t="s">
        <v>170</v>
      </c>
      <c r="C209" s="27"/>
      <c r="D209" s="27">
        <f>'[1]Por organismos'!P213</f>
        <v>20000</v>
      </c>
      <c r="E209" s="27">
        <f t="shared" si="94"/>
        <v>20000</v>
      </c>
      <c r="F209" s="27">
        <f>'[1]Por organismos'!X213</f>
        <v>18754.79</v>
      </c>
      <c r="G209" s="27">
        <f>'[1]Por organismos'!AE213</f>
        <v>18754.79</v>
      </c>
      <c r="H209" s="28">
        <f t="shared" si="95"/>
        <v>1245.2099999999991</v>
      </c>
      <c r="I209" s="29">
        <f t="shared" si="97"/>
        <v>0.93773950000000006</v>
      </c>
      <c r="J209" s="30"/>
      <c r="K209" s="30"/>
      <c r="L209" s="30"/>
      <c r="M209" s="30"/>
      <c r="N209" s="30"/>
      <c r="O209" s="30"/>
    </row>
    <row r="210" spans="1:18" s="32" customFormat="1" ht="15" customHeight="1" x14ac:dyDescent="0.25">
      <c r="A210" s="24">
        <v>369</v>
      </c>
      <c r="B210" s="20" t="s">
        <v>171</v>
      </c>
      <c r="C210" s="21">
        <v>3843</v>
      </c>
      <c r="D210" s="21">
        <f>SUM(D211)</f>
        <v>3900</v>
      </c>
      <c r="E210" s="21">
        <f t="shared" ref="E210:H210" si="101">SUM(E211)</f>
        <v>7743</v>
      </c>
      <c r="F210" s="21">
        <f t="shared" si="101"/>
        <v>6809</v>
      </c>
      <c r="G210" s="21">
        <f t="shared" si="101"/>
        <v>6809</v>
      </c>
      <c r="H210" s="21">
        <f t="shared" si="101"/>
        <v>934</v>
      </c>
      <c r="I210" s="23">
        <f t="shared" si="97"/>
        <v>0.87937491928193212</v>
      </c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" customHeight="1" x14ac:dyDescent="0.25">
      <c r="A211" s="25">
        <v>36901</v>
      </c>
      <c r="B211" s="26" t="s">
        <v>171</v>
      </c>
      <c r="C211" s="27">
        <v>3843</v>
      </c>
      <c r="D211" s="27">
        <f>'[1]Por organismos'!P215</f>
        <v>3900</v>
      </c>
      <c r="E211" s="27">
        <f t="shared" si="94"/>
        <v>7743</v>
      </c>
      <c r="F211" s="27">
        <f>'[1]Por organismos'!X215</f>
        <v>6809</v>
      </c>
      <c r="G211" s="27">
        <f>'[1]Por organismos'!AE215</f>
        <v>6809</v>
      </c>
      <c r="H211" s="28">
        <f t="shared" si="95"/>
        <v>934</v>
      </c>
      <c r="I211" s="29">
        <f t="shared" si="97"/>
        <v>0.87937491928193212</v>
      </c>
      <c r="J211" s="30"/>
      <c r="K211" s="30"/>
      <c r="L211" s="30"/>
      <c r="M211" s="30"/>
      <c r="N211" s="30"/>
      <c r="O211" s="30"/>
    </row>
    <row r="212" spans="1:18" s="32" customFormat="1" ht="15" customHeight="1" x14ac:dyDescent="0.25">
      <c r="A212" s="19">
        <v>3700</v>
      </c>
      <c r="B212" s="20" t="s">
        <v>172</v>
      </c>
      <c r="C212" s="21">
        <v>1964322</v>
      </c>
      <c r="D212" s="21">
        <f>D213+D215+D217+D220+D222+D224</f>
        <v>1344520</v>
      </c>
      <c r="E212" s="21">
        <f t="shared" ref="E212:H212" si="102">E213+E215+E217+E220+E222+E224</f>
        <v>3308842</v>
      </c>
      <c r="F212" s="21">
        <f t="shared" si="102"/>
        <v>3279085.75</v>
      </c>
      <c r="G212" s="21">
        <f t="shared" si="102"/>
        <v>3284171.8999999994</v>
      </c>
      <c r="H212" s="21">
        <f t="shared" si="102"/>
        <v>29756.250000000044</v>
      </c>
      <c r="I212" s="23">
        <f t="shared" si="97"/>
        <v>0.99100705020064417</v>
      </c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s="32" customFormat="1" ht="15" customHeight="1" x14ac:dyDescent="0.25">
      <c r="A213" s="24">
        <v>371</v>
      </c>
      <c r="B213" s="20" t="s">
        <v>173</v>
      </c>
      <c r="C213" s="21">
        <v>227000</v>
      </c>
      <c r="D213" s="21">
        <f>SUM(D214)</f>
        <v>490911</v>
      </c>
      <c r="E213" s="21">
        <f t="shared" ref="E213:H213" si="103">SUM(E214)</f>
        <v>717911</v>
      </c>
      <c r="F213" s="21">
        <f t="shared" si="103"/>
        <v>717761.41</v>
      </c>
      <c r="G213" s="21">
        <f t="shared" si="103"/>
        <v>752643.54</v>
      </c>
      <c r="H213" s="21">
        <f t="shared" si="103"/>
        <v>149.5899999999674</v>
      </c>
      <c r="I213" s="23">
        <f t="shared" si="97"/>
        <v>0.99979163155321482</v>
      </c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" customHeight="1" x14ac:dyDescent="0.25">
      <c r="A214" s="25">
        <v>37101</v>
      </c>
      <c r="B214" s="26" t="s">
        <v>173</v>
      </c>
      <c r="C214" s="27">
        <v>227000</v>
      </c>
      <c r="D214" s="27">
        <f>'[1]Por organismos'!P218</f>
        <v>490911</v>
      </c>
      <c r="E214" s="27">
        <f t="shared" si="94"/>
        <v>717911</v>
      </c>
      <c r="F214" s="27">
        <f>'[1]Por organismos'!X218</f>
        <v>717761.41</v>
      </c>
      <c r="G214" s="27">
        <f>'[1]Por organismos'!AE218</f>
        <v>752643.54</v>
      </c>
      <c r="H214" s="28">
        <f t="shared" si="95"/>
        <v>149.5899999999674</v>
      </c>
      <c r="I214" s="29">
        <f t="shared" si="97"/>
        <v>0.99979163155321482</v>
      </c>
      <c r="J214" s="30"/>
      <c r="K214" s="30"/>
      <c r="L214" s="30"/>
      <c r="M214" s="30"/>
      <c r="N214" s="30"/>
      <c r="O214" s="30"/>
    </row>
    <row r="215" spans="1:18" s="32" customFormat="1" ht="15" customHeight="1" x14ac:dyDescent="0.25">
      <c r="A215" s="24">
        <v>372</v>
      </c>
      <c r="B215" s="20" t="s">
        <v>174</v>
      </c>
      <c r="C215" s="21">
        <v>70000</v>
      </c>
      <c r="D215" s="21">
        <f>SUM(D216)</f>
        <v>4644</v>
      </c>
      <c r="E215" s="21">
        <f t="shared" ref="E215:H215" si="104">SUM(E216)</f>
        <v>74644</v>
      </c>
      <c r="F215" s="21">
        <f t="shared" si="104"/>
        <v>74557.72</v>
      </c>
      <c r="G215" s="21">
        <f t="shared" si="104"/>
        <v>73697.72</v>
      </c>
      <c r="H215" s="21">
        <f t="shared" si="104"/>
        <v>86.279999999998836</v>
      </c>
      <c r="I215" s="23">
        <f t="shared" si="97"/>
        <v>0.99884411339156531</v>
      </c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" customHeight="1" x14ac:dyDescent="0.25">
      <c r="A216" s="25">
        <v>37201</v>
      </c>
      <c r="B216" s="26" t="s">
        <v>174</v>
      </c>
      <c r="C216" s="27">
        <v>70000</v>
      </c>
      <c r="D216" s="27">
        <f>'[1]Por organismos'!P220</f>
        <v>4644</v>
      </c>
      <c r="E216" s="27">
        <f t="shared" si="94"/>
        <v>74644</v>
      </c>
      <c r="F216" s="27">
        <f>'[1]Por organismos'!X220</f>
        <v>74557.72</v>
      </c>
      <c r="G216" s="27">
        <f>'[1]Por organismos'!AE220</f>
        <v>73697.72</v>
      </c>
      <c r="H216" s="28">
        <f t="shared" si="95"/>
        <v>86.279999999998836</v>
      </c>
      <c r="I216" s="29">
        <f t="shared" si="97"/>
        <v>0.99884411339156531</v>
      </c>
      <c r="J216" s="30"/>
      <c r="K216" s="30"/>
      <c r="L216" s="30"/>
      <c r="M216" s="30"/>
      <c r="N216" s="30"/>
      <c r="O216" s="30"/>
    </row>
    <row r="217" spans="1:18" s="32" customFormat="1" ht="15" customHeight="1" x14ac:dyDescent="0.25">
      <c r="A217" s="24">
        <v>375</v>
      </c>
      <c r="B217" s="20" t="s">
        <v>175</v>
      </c>
      <c r="C217" s="21">
        <v>1446212</v>
      </c>
      <c r="D217" s="21">
        <f>SUM(D218:D219)</f>
        <v>822810</v>
      </c>
      <c r="E217" s="21">
        <f t="shared" ref="E217:H217" si="105">SUM(E218:E219)</f>
        <v>2269022</v>
      </c>
      <c r="F217" s="21">
        <f t="shared" si="105"/>
        <v>2240904.16</v>
      </c>
      <c r="G217" s="21">
        <f t="shared" si="105"/>
        <v>2211968.1799999997</v>
      </c>
      <c r="H217" s="21">
        <f t="shared" si="105"/>
        <v>28117.840000000084</v>
      </c>
      <c r="I217" s="23">
        <f t="shared" si="97"/>
        <v>0.98760794738878699</v>
      </c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" customHeight="1" x14ac:dyDescent="0.25">
      <c r="A218" s="25">
        <v>37501</v>
      </c>
      <c r="B218" s="26" t="s">
        <v>175</v>
      </c>
      <c r="C218" s="27">
        <v>1115694</v>
      </c>
      <c r="D218" s="27">
        <f>'[1]Por organismos'!P222</f>
        <v>482110</v>
      </c>
      <c r="E218" s="27">
        <f t="shared" si="94"/>
        <v>1597804</v>
      </c>
      <c r="F218" s="27">
        <f>'[1]Por organismos'!X222</f>
        <v>1584112.16</v>
      </c>
      <c r="G218" s="27">
        <f>'[1]Por organismos'!AE222</f>
        <v>1557576.18</v>
      </c>
      <c r="H218" s="28">
        <f t="shared" si="95"/>
        <v>13691.840000000084</v>
      </c>
      <c r="I218" s="29">
        <f t="shared" si="97"/>
        <v>0.99143083882628902</v>
      </c>
      <c r="J218" s="30"/>
      <c r="K218" s="30"/>
      <c r="L218" s="30"/>
      <c r="M218" s="30"/>
      <c r="N218" s="30"/>
      <c r="O218" s="30"/>
    </row>
    <row r="219" spans="1:18" ht="15" customHeight="1" x14ac:dyDescent="0.25">
      <c r="A219" s="25">
        <v>37502</v>
      </c>
      <c r="B219" s="26" t="s">
        <v>176</v>
      </c>
      <c r="C219" s="27">
        <v>330518</v>
      </c>
      <c r="D219" s="27">
        <f>'[1]Por organismos'!P223</f>
        <v>340700</v>
      </c>
      <c r="E219" s="27">
        <f t="shared" si="94"/>
        <v>671218</v>
      </c>
      <c r="F219" s="27">
        <f>'[1]Por organismos'!X223</f>
        <v>656792</v>
      </c>
      <c r="G219" s="27">
        <f>'[1]Por organismos'!AE223</f>
        <v>654392</v>
      </c>
      <c r="H219" s="28">
        <f t="shared" si="95"/>
        <v>14426</v>
      </c>
      <c r="I219" s="29">
        <f t="shared" si="97"/>
        <v>0.97850772774270056</v>
      </c>
      <c r="J219" s="30"/>
      <c r="K219" s="30"/>
      <c r="L219" s="30"/>
      <c r="M219" s="30"/>
      <c r="N219" s="30"/>
      <c r="O219" s="30"/>
    </row>
    <row r="220" spans="1:18" s="32" customFormat="1" ht="15" customHeight="1" x14ac:dyDescent="0.25">
      <c r="A220" s="24">
        <v>376</v>
      </c>
      <c r="B220" s="20" t="s">
        <v>177</v>
      </c>
      <c r="C220" s="21">
        <v>170000</v>
      </c>
      <c r="D220" s="21">
        <f>SUM(D221)</f>
        <v>-26000</v>
      </c>
      <c r="E220" s="21">
        <f t="shared" ref="E220:H220" si="106">SUM(E221)</f>
        <v>144000</v>
      </c>
      <c r="F220" s="21">
        <f t="shared" si="106"/>
        <v>143646</v>
      </c>
      <c r="G220" s="21">
        <f t="shared" si="106"/>
        <v>143646</v>
      </c>
      <c r="H220" s="21">
        <f t="shared" si="106"/>
        <v>354</v>
      </c>
      <c r="I220" s="23">
        <f t="shared" si="97"/>
        <v>0.99754166666666666</v>
      </c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" customHeight="1" x14ac:dyDescent="0.25">
      <c r="A221" s="25">
        <v>37601</v>
      </c>
      <c r="B221" s="26" t="s">
        <v>177</v>
      </c>
      <c r="C221" s="27">
        <v>170000</v>
      </c>
      <c r="D221" s="27">
        <f>'[1]Por organismos'!P225</f>
        <v>-26000</v>
      </c>
      <c r="E221" s="27">
        <f t="shared" si="94"/>
        <v>144000</v>
      </c>
      <c r="F221" s="27">
        <f>'[1]Por organismos'!X225</f>
        <v>143646</v>
      </c>
      <c r="G221" s="27">
        <f>'[1]Por organismos'!AE225</f>
        <v>143646</v>
      </c>
      <c r="H221" s="28">
        <f t="shared" si="95"/>
        <v>354</v>
      </c>
      <c r="I221" s="29">
        <f t="shared" si="97"/>
        <v>0.99754166666666666</v>
      </c>
      <c r="J221" s="30"/>
      <c r="K221" s="30"/>
      <c r="L221" s="30"/>
      <c r="M221" s="30"/>
      <c r="N221" s="30"/>
      <c r="O221" s="30"/>
    </row>
    <row r="222" spans="1:18" s="32" customFormat="1" ht="15" customHeight="1" x14ac:dyDescent="0.25">
      <c r="A222" s="24">
        <v>378</v>
      </c>
      <c r="B222" s="20" t="s">
        <v>178</v>
      </c>
      <c r="C222" s="21">
        <v>22807</v>
      </c>
      <c r="D222" s="21">
        <f>SUM(D223)</f>
        <v>29200</v>
      </c>
      <c r="E222" s="21">
        <f t="shared" ref="E222:H222" si="107">SUM(E223)</f>
        <v>52007</v>
      </c>
      <c r="F222" s="21">
        <f t="shared" si="107"/>
        <v>51916.460000000006</v>
      </c>
      <c r="G222" s="21">
        <f t="shared" si="107"/>
        <v>51916.460000000006</v>
      </c>
      <c r="H222" s="21">
        <f t="shared" si="107"/>
        <v>90.539999999993597</v>
      </c>
      <c r="I222" s="23">
        <f t="shared" si="97"/>
        <v>0.99825908050839318</v>
      </c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" customHeight="1" x14ac:dyDescent="0.25">
      <c r="A223" s="25">
        <v>37801</v>
      </c>
      <c r="B223" s="26" t="s">
        <v>178</v>
      </c>
      <c r="C223" s="27">
        <v>22807</v>
      </c>
      <c r="D223" s="27">
        <f>'[1]Por organismos'!P227</f>
        <v>29200</v>
      </c>
      <c r="E223" s="27">
        <f t="shared" si="94"/>
        <v>52007</v>
      </c>
      <c r="F223" s="27">
        <f>'[1]Por organismos'!X227</f>
        <v>51916.460000000006</v>
      </c>
      <c r="G223" s="27">
        <f>'[1]Por organismos'!AE227</f>
        <v>51916.460000000006</v>
      </c>
      <c r="H223" s="28">
        <f t="shared" si="95"/>
        <v>90.539999999993597</v>
      </c>
      <c r="I223" s="29">
        <f t="shared" si="97"/>
        <v>0.99825908050839318</v>
      </c>
      <c r="J223" s="30"/>
      <c r="K223" s="30"/>
      <c r="L223" s="30"/>
      <c r="M223" s="30"/>
      <c r="N223" s="30"/>
      <c r="O223" s="30"/>
    </row>
    <row r="224" spans="1:18" s="32" customFormat="1" ht="15" customHeight="1" x14ac:dyDescent="0.25">
      <c r="A224" s="24">
        <v>379</v>
      </c>
      <c r="B224" s="20" t="s">
        <v>179</v>
      </c>
      <c r="C224" s="21">
        <v>28303</v>
      </c>
      <c r="D224" s="21">
        <f>SUM(D225)</f>
        <v>22955</v>
      </c>
      <c r="E224" s="21">
        <f t="shared" ref="E224:H224" si="108">SUM(E225)</f>
        <v>51258</v>
      </c>
      <c r="F224" s="21">
        <f t="shared" si="108"/>
        <v>50300</v>
      </c>
      <c r="G224" s="21">
        <f t="shared" si="108"/>
        <v>50300</v>
      </c>
      <c r="H224" s="21">
        <f t="shared" si="108"/>
        <v>958</v>
      </c>
      <c r="I224" s="23">
        <f t="shared" si="97"/>
        <v>0.98131023449998045</v>
      </c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" customHeight="1" x14ac:dyDescent="0.25">
      <c r="A225" s="25">
        <v>37901</v>
      </c>
      <c r="B225" s="26" t="s">
        <v>180</v>
      </c>
      <c r="C225" s="27">
        <v>28303</v>
      </c>
      <c r="D225" s="27">
        <f>'[1]Por organismos'!P229</f>
        <v>22955</v>
      </c>
      <c r="E225" s="27">
        <f t="shared" si="94"/>
        <v>51258</v>
      </c>
      <c r="F225" s="27">
        <f>'[1]Por organismos'!X229</f>
        <v>50300</v>
      </c>
      <c r="G225" s="27">
        <f>'[1]Por organismos'!AE229</f>
        <v>50300</v>
      </c>
      <c r="H225" s="28">
        <f t="shared" si="95"/>
        <v>958</v>
      </c>
      <c r="I225" s="29">
        <f t="shared" si="97"/>
        <v>0.98131023449998045</v>
      </c>
      <c r="J225" s="30"/>
      <c r="K225" s="30"/>
      <c r="L225" s="30"/>
      <c r="M225" s="30"/>
      <c r="N225" s="30"/>
      <c r="O225" s="30"/>
    </row>
    <row r="226" spans="1:18" s="32" customFormat="1" ht="15" customHeight="1" x14ac:dyDescent="0.25">
      <c r="A226" s="19">
        <v>3800</v>
      </c>
      <c r="B226" s="20" t="s">
        <v>181</v>
      </c>
      <c r="C226" s="21">
        <v>611501</v>
      </c>
      <c r="D226" s="21">
        <f>D227+D229+D231+D233</f>
        <v>-336149</v>
      </c>
      <c r="E226" s="21">
        <f t="shared" ref="E226:H226" si="109">E227+E229+E231+E233</f>
        <v>275352</v>
      </c>
      <c r="F226" s="21">
        <f t="shared" si="109"/>
        <v>219077.46</v>
      </c>
      <c r="G226" s="21">
        <f t="shared" si="109"/>
        <v>202867.44</v>
      </c>
      <c r="H226" s="21">
        <f t="shared" si="109"/>
        <v>56274.540000000008</v>
      </c>
      <c r="I226" s="23">
        <f t="shared" si="97"/>
        <v>0.79562690665039659</v>
      </c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s="32" customFormat="1" ht="15" customHeight="1" x14ac:dyDescent="0.25">
      <c r="A227" s="24">
        <v>381</v>
      </c>
      <c r="B227" s="20" t="s">
        <v>182</v>
      </c>
      <c r="C227" s="21">
        <v>16609</v>
      </c>
      <c r="D227" s="21">
        <f>SUM(D228)</f>
        <v>10000</v>
      </c>
      <c r="E227" s="21">
        <f t="shared" ref="E227:H227" si="110">SUM(E228)</f>
        <v>26609</v>
      </c>
      <c r="F227" s="21">
        <f t="shared" si="110"/>
        <v>9567</v>
      </c>
      <c r="G227" s="21">
        <f t="shared" si="110"/>
        <v>9567</v>
      </c>
      <c r="H227" s="21">
        <f t="shared" si="110"/>
        <v>17042</v>
      </c>
      <c r="I227" s="23">
        <f t="shared" si="97"/>
        <v>0.35954000526137775</v>
      </c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" customHeight="1" x14ac:dyDescent="0.25">
      <c r="A228" s="25">
        <v>38101</v>
      </c>
      <c r="B228" s="26" t="s">
        <v>182</v>
      </c>
      <c r="C228" s="27">
        <v>16609</v>
      </c>
      <c r="D228" s="27">
        <f>'[1]Por organismos'!P232</f>
        <v>10000</v>
      </c>
      <c r="E228" s="27">
        <f t="shared" si="94"/>
        <v>26609</v>
      </c>
      <c r="F228" s="27">
        <f>'[1]Por organismos'!X232</f>
        <v>9567</v>
      </c>
      <c r="G228" s="27">
        <f>'[1]Por organismos'!AE232</f>
        <v>9567</v>
      </c>
      <c r="H228" s="28">
        <f t="shared" si="95"/>
        <v>17042</v>
      </c>
      <c r="I228" s="29">
        <f t="shared" si="97"/>
        <v>0.35954000526137775</v>
      </c>
      <c r="J228" s="30"/>
      <c r="K228" s="30"/>
      <c r="L228" s="30"/>
      <c r="M228" s="30"/>
      <c r="N228" s="30"/>
      <c r="O228" s="30"/>
    </row>
    <row r="229" spans="1:18" s="32" customFormat="1" ht="15" customHeight="1" x14ac:dyDescent="0.25">
      <c r="A229" s="24">
        <v>382</v>
      </c>
      <c r="B229" s="20" t="s">
        <v>183</v>
      </c>
      <c r="C229" s="21">
        <v>10000</v>
      </c>
      <c r="D229" s="21">
        <f>SUM(D230)</f>
        <v>10000</v>
      </c>
      <c r="E229" s="21">
        <f t="shared" ref="E229:H229" si="111">SUM(E230)</f>
        <v>20000</v>
      </c>
      <c r="F229" s="21">
        <f t="shared" si="111"/>
        <v>9396</v>
      </c>
      <c r="G229" s="21">
        <f t="shared" si="111"/>
        <v>9396</v>
      </c>
      <c r="H229" s="21">
        <f t="shared" si="111"/>
        <v>10604</v>
      </c>
      <c r="I229" s="23">
        <f t="shared" si="97"/>
        <v>0.4698</v>
      </c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" customHeight="1" x14ac:dyDescent="0.25">
      <c r="A230" s="25">
        <v>38201</v>
      </c>
      <c r="B230" s="26" t="s">
        <v>183</v>
      </c>
      <c r="C230" s="27">
        <v>10000</v>
      </c>
      <c r="D230" s="27">
        <f>'[1]Por organismos'!P234</f>
        <v>10000</v>
      </c>
      <c r="E230" s="27">
        <f t="shared" si="94"/>
        <v>20000</v>
      </c>
      <c r="F230" s="27">
        <f>'[1]Por organismos'!X234</f>
        <v>9396</v>
      </c>
      <c r="G230" s="27">
        <f>'[1]Por organismos'!AE234</f>
        <v>9396</v>
      </c>
      <c r="H230" s="28">
        <f t="shared" si="95"/>
        <v>10604</v>
      </c>
      <c r="I230" s="29">
        <f t="shared" si="97"/>
        <v>0.4698</v>
      </c>
      <c r="J230" s="30"/>
      <c r="K230" s="30"/>
      <c r="L230" s="30"/>
      <c r="M230" s="30"/>
      <c r="N230" s="30"/>
      <c r="O230" s="30"/>
    </row>
    <row r="231" spans="1:18" s="32" customFormat="1" ht="15" customHeight="1" x14ac:dyDescent="0.25">
      <c r="A231" s="24">
        <v>383</v>
      </c>
      <c r="B231" s="20" t="s">
        <v>184</v>
      </c>
      <c r="C231" s="21">
        <v>459892</v>
      </c>
      <c r="D231" s="21">
        <f>SUM(D232)</f>
        <v>-337149</v>
      </c>
      <c r="E231" s="21">
        <f t="shared" ref="E231:H231" si="112">SUM(E232)</f>
        <v>122743</v>
      </c>
      <c r="F231" s="21">
        <f t="shared" si="112"/>
        <v>94608.95</v>
      </c>
      <c r="G231" s="21">
        <f t="shared" si="112"/>
        <v>93428.93</v>
      </c>
      <c r="H231" s="21">
        <f t="shared" si="112"/>
        <v>28134.050000000003</v>
      </c>
      <c r="I231" s="23">
        <f t="shared" si="97"/>
        <v>0.7707889655621909</v>
      </c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" customHeight="1" x14ac:dyDescent="0.25">
      <c r="A232" s="25">
        <v>38301</v>
      </c>
      <c r="B232" s="26" t="s">
        <v>184</v>
      </c>
      <c r="C232" s="27">
        <v>459892</v>
      </c>
      <c r="D232" s="27">
        <f>'[1]Por organismos'!P236</f>
        <v>-337149</v>
      </c>
      <c r="E232" s="27">
        <f t="shared" si="94"/>
        <v>122743</v>
      </c>
      <c r="F232" s="27">
        <f>'[1]Por organismos'!X236</f>
        <v>94608.95</v>
      </c>
      <c r="G232" s="27">
        <f>'[1]Por organismos'!AE236</f>
        <v>93428.93</v>
      </c>
      <c r="H232" s="28">
        <f t="shared" si="95"/>
        <v>28134.050000000003</v>
      </c>
      <c r="I232" s="29">
        <f t="shared" si="97"/>
        <v>0.7707889655621909</v>
      </c>
      <c r="J232" s="30"/>
      <c r="K232" s="30"/>
      <c r="L232" s="30"/>
      <c r="M232" s="30"/>
      <c r="N232" s="30"/>
      <c r="O232" s="30"/>
    </row>
    <row r="233" spans="1:18" s="32" customFormat="1" ht="15" customHeight="1" x14ac:dyDescent="0.25">
      <c r="A233" s="24">
        <v>385</v>
      </c>
      <c r="B233" s="20" t="s">
        <v>185</v>
      </c>
      <c r="C233" s="21">
        <v>125000</v>
      </c>
      <c r="D233" s="21">
        <f>SUM(D234)</f>
        <v>-19000</v>
      </c>
      <c r="E233" s="21">
        <f t="shared" ref="E233:H233" si="113">SUM(E234)</f>
        <v>106000</v>
      </c>
      <c r="F233" s="21">
        <f t="shared" si="113"/>
        <v>105505.51</v>
      </c>
      <c r="G233" s="21">
        <f t="shared" si="113"/>
        <v>90475.51</v>
      </c>
      <c r="H233" s="21">
        <f t="shared" si="113"/>
        <v>494.49000000000524</v>
      </c>
      <c r="I233" s="23">
        <f t="shared" si="97"/>
        <v>0.99533499999999997</v>
      </c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" customHeight="1" x14ac:dyDescent="0.25">
      <c r="A234" s="25">
        <v>38501</v>
      </c>
      <c r="B234" s="26" t="s">
        <v>186</v>
      </c>
      <c r="C234" s="27">
        <v>125000</v>
      </c>
      <c r="D234" s="27">
        <f>'[1]Por organismos'!P238</f>
        <v>-19000</v>
      </c>
      <c r="E234" s="27">
        <f t="shared" si="94"/>
        <v>106000</v>
      </c>
      <c r="F234" s="27">
        <f>'[1]Por organismos'!X238</f>
        <v>105505.51</v>
      </c>
      <c r="G234" s="27">
        <f>'[1]Por organismos'!AE238</f>
        <v>90475.51</v>
      </c>
      <c r="H234" s="28">
        <f t="shared" si="95"/>
        <v>494.49000000000524</v>
      </c>
      <c r="I234" s="29">
        <f t="shared" si="97"/>
        <v>0.99533499999999997</v>
      </c>
      <c r="J234" s="30"/>
      <c r="K234" s="30"/>
      <c r="L234" s="30"/>
      <c r="M234" s="30"/>
      <c r="N234" s="30"/>
      <c r="O234" s="30"/>
    </row>
    <row r="235" spans="1:18" s="32" customFormat="1" ht="15" customHeight="1" x14ac:dyDescent="0.25">
      <c r="A235" s="19">
        <v>3900</v>
      </c>
      <c r="B235" s="20" t="s">
        <v>187</v>
      </c>
      <c r="C235" s="21">
        <v>7774378</v>
      </c>
      <c r="D235" s="21">
        <f>D236+D238+D240</f>
        <v>5374735</v>
      </c>
      <c r="E235" s="21">
        <f t="shared" ref="E235:H235" si="114">E236+E238+E240</f>
        <v>13149113</v>
      </c>
      <c r="F235" s="21">
        <f t="shared" si="114"/>
        <v>12991839.530000001</v>
      </c>
      <c r="G235" s="21">
        <f t="shared" si="114"/>
        <v>1253014.8600000001</v>
      </c>
      <c r="H235" s="21">
        <f t="shared" si="114"/>
        <v>157273.46999999942</v>
      </c>
      <c r="I235" s="23">
        <f t="shared" si="97"/>
        <v>0.98803923352092271</v>
      </c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s="32" customFormat="1" ht="15" customHeight="1" x14ac:dyDescent="0.25">
      <c r="A236" s="24">
        <v>392</v>
      </c>
      <c r="B236" s="20" t="s">
        <v>188</v>
      </c>
      <c r="C236" s="21">
        <v>6824127</v>
      </c>
      <c r="D236" s="21">
        <f>SUM(D237)</f>
        <v>4329500</v>
      </c>
      <c r="E236" s="21">
        <f t="shared" ref="E236:H236" si="115">SUM(E237)</f>
        <v>11153627</v>
      </c>
      <c r="F236" s="21">
        <f t="shared" si="115"/>
        <v>11123882.560000001</v>
      </c>
      <c r="G236" s="21">
        <f t="shared" si="115"/>
        <v>131377.22</v>
      </c>
      <c r="H236" s="21">
        <f t="shared" si="115"/>
        <v>29744.439999999478</v>
      </c>
      <c r="I236" s="23">
        <f t="shared" si="97"/>
        <v>0.99733320470551867</v>
      </c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" customHeight="1" x14ac:dyDescent="0.25">
      <c r="A237" s="25">
        <v>39201</v>
      </c>
      <c r="B237" s="26" t="s">
        <v>188</v>
      </c>
      <c r="C237" s="27">
        <v>6824127</v>
      </c>
      <c r="D237" s="27">
        <f>'[1]Por organismos'!P241</f>
        <v>4329500</v>
      </c>
      <c r="E237" s="27">
        <f t="shared" si="94"/>
        <v>11153627</v>
      </c>
      <c r="F237" s="27">
        <f>'[1]Por organismos'!X241</f>
        <v>11123882.560000001</v>
      </c>
      <c r="G237" s="27">
        <f>'[1]Por organismos'!AE241</f>
        <v>131377.22</v>
      </c>
      <c r="H237" s="28">
        <f t="shared" si="95"/>
        <v>29744.439999999478</v>
      </c>
      <c r="I237" s="29">
        <f t="shared" si="97"/>
        <v>0.99733320470551867</v>
      </c>
      <c r="J237" s="30"/>
      <c r="K237" s="30"/>
      <c r="L237" s="30"/>
      <c r="M237" s="30"/>
      <c r="N237" s="30"/>
      <c r="O237" s="30"/>
    </row>
    <row r="238" spans="1:18" s="32" customFormat="1" ht="15" customHeight="1" x14ac:dyDescent="0.25">
      <c r="A238" s="24">
        <v>395</v>
      </c>
      <c r="B238" s="20" t="s">
        <v>189</v>
      </c>
      <c r="C238" s="21">
        <v>697860</v>
      </c>
      <c r="D238" s="21">
        <f>SUM(D239)</f>
        <v>1255235</v>
      </c>
      <c r="E238" s="21">
        <f t="shared" ref="E238:H238" si="116">SUM(E239)</f>
        <v>1953095</v>
      </c>
      <c r="F238" s="21">
        <f t="shared" si="116"/>
        <v>1848918.07</v>
      </c>
      <c r="G238" s="21">
        <f t="shared" si="116"/>
        <v>1102599.6400000001</v>
      </c>
      <c r="H238" s="21">
        <f t="shared" si="116"/>
        <v>104176.92999999993</v>
      </c>
      <c r="I238" s="23">
        <f t="shared" si="97"/>
        <v>0.94666059254670154</v>
      </c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" customHeight="1" x14ac:dyDescent="0.25">
      <c r="A239" s="25">
        <v>39501</v>
      </c>
      <c r="B239" s="26" t="s">
        <v>189</v>
      </c>
      <c r="C239" s="27">
        <v>697860</v>
      </c>
      <c r="D239" s="27">
        <f>'[1]Por organismos'!P243</f>
        <v>1255235</v>
      </c>
      <c r="E239" s="27">
        <f t="shared" si="94"/>
        <v>1953095</v>
      </c>
      <c r="F239" s="27">
        <f>'[1]Por organismos'!X243</f>
        <v>1848918.07</v>
      </c>
      <c r="G239" s="27">
        <f>'[1]Por organismos'!AE243</f>
        <v>1102599.6400000001</v>
      </c>
      <c r="H239" s="28">
        <f t="shared" si="95"/>
        <v>104176.92999999993</v>
      </c>
      <c r="I239" s="29">
        <f t="shared" si="97"/>
        <v>0.94666059254670154</v>
      </c>
      <c r="J239" s="30"/>
      <c r="K239" s="30"/>
      <c r="L239" s="30"/>
      <c r="M239" s="30"/>
      <c r="N239" s="30"/>
      <c r="O239" s="30"/>
    </row>
    <row r="240" spans="1:18" s="32" customFormat="1" ht="15" customHeight="1" x14ac:dyDescent="0.25">
      <c r="A240" s="24">
        <v>396</v>
      </c>
      <c r="B240" s="20" t="s">
        <v>190</v>
      </c>
      <c r="C240" s="21">
        <v>252391</v>
      </c>
      <c r="D240" s="21">
        <f>SUM(D241)</f>
        <v>-210000</v>
      </c>
      <c r="E240" s="21">
        <f t="shared" ref="E240:H240" si="117">SUM(E241)</f>
        <v>42391</v>
      </c>
      <c r="F240" s="21">
        <f t="shared" si="117"/>
        <v>19038.900000000001</v>
      </c>
      <c r="G240" s="21">
        <f t="shared" si="117"/>
        <v>19038</v>
      </c>
      <c r="H240" s="21">
        <f t="shared" si="117"/>
        <v>23352.1</v>
      </c>
      <c r="I240" s="23">
        <f t="shared" si="97"/>
        <v>0.44912599372508316</v>
      </c>
      <c r="J240" s="31"/>
      <c r="K240" s="31"/>
      <c r="L240" s="31"/>
      <c r="M240" s="31"/>
      <c r="N240" s="31"/>
      <c r="O240" s="31"/>
      <c r="P240" s="31"/>
      <c r="Q240" s="31"/>
      <c r="R240" s="31"/>
    </row>
    <row r="241" spans="1:18" ht="15" customHeight="1" x14ac:dyDescent="0.25">
      <c r="A241" s="25">
        <v>39601</v>
      </c>
      <c r="B241" s="26" t="s">
        <v>191</v>
      </c>
      <c r="C241" s="27">
        <v>252391</v>
      </c>
      <c r="D241" s="27">
        <f>'[1]Por organismos'!P245</f>
        <v>-210000</v>
      </c>
      <c r="E241" s="27">
        <f t="shared" si="94"/>
        <v>42391</v>
      </c>
      <c r="F241" s="27">
        <f>'[1]Por organismos'!X245</f>
        <v>19038.900000000001</v>
      </c>
      <c r="G241" s="27">
        <f>'[1]Por organismos'!AE245</f>
        <v>19038</v>
      </c>
      <c r="H241" s="28">
        <f t="shared" si="95"/>
        <v>23352.1</v>
      </c>
      <c r="I241" s="29">
        <f t="shared" si="97"/>
        <v>0.44912599372508316</v>
      </c>
      <c r="J241" s="30"/>
      <c r="K241" s="30"/>
      <c r="L241" s="30"/>
      <c r="M241" s="30"/>
      <c r="N241" s="30"/>
      <c r="O241" s="30"/>
    </row>
    <row r="242" spans="1:18" ht="15" customHeight="1" x14ac:dyDescent="0.25">
      <c r="A242" s="25"/>
      <c r="B242" s="26"/>
      <c r="C242" s="27"/>
      <c r="D242" s="27"/>
      <c r="E242" s="27"/>
      <c r="F242" s="27"/>
      <c r="G242" s="27"/>
      <c r="H242" s="28"/>
      <c r="I242" s="29"/>
    </row>
    <row r="243" spans="1:18" s="32" customFormat="1" ht="15" customHeight="1" x14ac:dyDescent="0.25">
      <c r="A243" s="15">
        <v>4000</v>
      </c>
      <c r="B243" s="20" t="s">
        <v>192</v>
      </c>
      <c r="C243" s="21">
        <f>C247+C250</f>
        <v>200000</v>
      </c>
      <c r="D243" s="21">
        <f>D247+D250+D244</f>
        <v>1625000</v>
      </c>
      <c r="E243" s="21">
        <f>E247+E250+E244</f>
        <v>1825000</v>
      </c>
      <c r="F243" s="21">
        <f>F247+F250+F244</f>
        <v>1792324.48</v>
      </c>
      <c r="G243" s="21">
        <f>G247+G250+G244</f>
        <v>1792324.48</v>
      </c>
      <c r="H243" s="21">
        <f>H247+H250+H244</f>
        <v>32675.520000000004</v>
      </c>
      <c r="I243" s="23">
        <f t="shared" si="97"/>
        <v>0.98209560547945207</v>
      </c>
      <c r="J243" s="31"/>
      <c r="K243" s="31"/>
      <c r="L243" s="31"/>
      <c r="M243" s="31"/>
      <c r="N243" s="31"/>
      <c r="O243" s="31"/>
      <c r="P243" s="31"/>
      <c r="Q243" s="31"/>
      <c r="R243" s="31"/>
    </row>
    <row r="244" spans="1:18" s="32" customFormat="1" ht="15" customHeight="1" x14ac:dyDescent="0.25">
      <c r="A244" s="19">
        <v>4200</v>
      </c>
      <c r="B244" s="20" t="s">
        <v>193</v>
      </c>
      <c r="C244" s="21">
        <v>0</v>
      </c>
      <c r="D244" s="21">
        <f>SUM(D245)</f>
        <v>1615000</v>
      </c>
      <c r="E244" s="21">
        <f t="shared" ref="E244:H245" si="118">SUM(E245)</f>
        <v>1615000</v>
      </c>
      <c r="F244" s="21">
        <f t="shared" si="118"/>
        <v>1611445.25</v>
      </c>
      <c r="G244" s="21">
        <f t="shared" si="118"/>
        <v>1611445.25</v>
      </c>
      <c r="H244" s="21">
        <f t="shared" si="118"/>
        <v>3554.75</v>
      </c>
      <c r="I244" s="23">
        <f t="shared" si="97"/>
        <v>0.99779891640866869</v>
      </c>
      <c r="J244" s="31"/>
      <c r="K244" s="31"/>
      <c r="L244" s="31"/>
      <c r="M244" s="31"/>
      <c r="N244" s="31"/>
      <c r="O244" s="31"/>
      <c r="P244" s="31"/>
      <c r="Q244" s="31"/>
      <c r="R244" s="31"/>
    </row>
    <row r="245" spans="1:18" s="32" customFormat="1" ht="15" customHeight="1" x14ac:dyDescent="0.25">
      <c r="A245" s="24">
        <v>424</v>
      </c>
      <c r="B245" s="20" t="s">
        <v>194</v>
      </c>
      <c r="C245" s="21">
        <v>0</v>
      </c>
      <c r="D245" s="21">
        <f>SUM(D246)</f>
        <v>1615000</v>
      </c>
      <c r="E245" s="21">
        <f>SUM(E246)</f>
        <v>1615000</v>
      </c>
      <c r="F245" s="21">
        <f t="shared" si="118"/>
        <v>1611445.25</v>
      </c>
      <c r="G245" s="21">
        <f t="shared" si="118"/>
        <v>1611445.25</v>
      </c>
      <c r="H245" s="21">
        <f t="shared" si="118"/>
        <v>3554.75</v>
      </c>
      <c r="I245" s="23">
        <f t="shared" si="97"/>
        <v>0.99779891640866869</v>
      </c>
      <c r="J245" s="31"/>
      <c r="K245" s="31"/>
      <c r="L245" s="31"/>
      <c r="M245" s="31"/>
      <c r="N245" s="31"/>
      <c r="O245" s="31"/>
      <c r="P245" s="31"/>
      <c r="Q245" s="31"/>
      <c r="R245" s="31"/>
    </row>
    <row r="246" spans="1:18" ht="15" customHeight="1" x14ac:dyDescent="0.25">
      <c r="A246" s="25">
        <v>42401</v>
      </c>
      <c r="B246" s="26" t="s">
        <v>194</v>
      </c>
      <c r="C246" s="27">
        <v>0</v>
      </c>
      <c r="D246" s="27">
        <f>'[1]Por organismos'!P250</f>
        <v>1615000</v>
      </c>
      <c r="E246" s="27">
        <f t="shared" si="94"/>
        <v>1615000</v>
      </c>
      <c r="F246" s="27">
        <f>'[1]Por organismos'!X250</f>
        <v>1611445.25</v>
      </c>
      <c r="G246" s="27">
        <f>'[1]Por organismos'!AE250</f>
        <v>1611445.25</v>
      </c>
      <c r="H246" s="28">
        <f t="shared" ref="H246" si="119">+E246-F246</f>
        <v>3554.75</v>
      </c>
      <c r="I246" s="23">
        <f t="shared" si="97"/>
        <v>0.99779891640866869</v>
      </c>
      <c r="J246" s="30"/>
      <c r="K246" s="30"/>
      <c r="L246" s="30"/>
      <c r="M246" s="30"/>
      <c r="N246" s="30"/>
      <c r="O246" s="30"/>
    </row>
    <row r="247" spans="1:18" s="32" customFormat="1" ht="15" customHeight="1" x14ac:dyDescent="0.25">
      <c r="A247" s="19">
        <v>4400</v>
      </c>
      <c r="B247" s="20" t="s">
        <v>195</v>
      </c>
      <c r="C247" s="21">
        <v>0</v>
      </c>
      <c r="D247" s="21">
        <f>SUM(D248)</f>
        <v>43480</v>
      </c>
      <c r="E247" s="21">
        <f t="shared" ref="E247:H248" si="120">SUM(E248)</f>
        <v>43480</v>
      </c>
      <c r="F247" s="21">
        <f t="shared" si="120"/>
        <v>43480.2</v>
      </c>
      <c r="G247" s="21">
        <f t="shared" si="120"/>
        <v>43480.2</v>
      </c>
      <c r="H247" s="21">
        <f t="shared" si="120"/>
        <v>-0.19999999999708962</v>
      </c>
      <c r="I247" s="23">
        <f t="shared" si="97"/>
        <v>1.0000045998160072</v>
      </c>
      <c r="J247" s="31"/>
      <c r="K247" s="31"/>
      <c r="L247" s="31"/>
      <c r="M247" s="31"/>
      <c r="N247" s="31"/>
      <c r="O247" s="31"/>
      <c r="P247" s="31"/>
      <c r="Q247" s="31"/>
      <c r="R247" s="31"/>
    </row>
    <row r="248" spans="1:18" s="32" customFormat="1" ht="15" customHeight="1" x14ac:dyDescent="0.25">
      <c r="A248" s="24">
        <v>442</v>
      </c>
      <c r="B248" s="20" t="s">
        <v>196</v>
      </c>
      <c r="C248" s="21">
        <v>0</v>
      </c>
      <c r="D248" s="21">
        <f>SUM(D249)</f>
        <v>43480</v>
      </c>
      <c r="E248" s="21">
        <f t="shared" si="120"/>
        <v>43480</v>
      </c>
      <c r="F248" s="21">
        <f t="shared" si="120"/>
        <v>43480.2</v>
      </c>
      <c r="G248" s="21">
        <f t="shared" si="120"/>
        <v>43480.2</v>
      </c>
      <c r="H248" s="21">
        <f t="shared" si="120"/>
        <v>-0.19999999999708962</v>
      </c>
      <c r="I248" s="23">
        <f t="shared" si="97"/>
        <v>1.0000045998160072</v>
      </c>
      <c r="J248" s="31"/>
      <c r="K248" s="31"/>
      <c r="L248" s="31"/>
      <c r="M248" s="31"/>
      <c r="N248" s="31"/>
      <c r="O248" s="31"/>
      <c r="P248" s="31"/>
      <c r="Q248" s="31"/>
      <c r="R248" s="31"/>
    </row>
    <row r="249" spans="1:18" ht="15" customHeight="1" x14ac:dyDescent="0.25">
      <c r="A249" s="25">
        <v>44204</v>
      </c>
      <c r="B249" s="26" t="s">
        <v>197</v>
      </c>
      <c r="C249" s="27">
        <v>0</v>
      </c>
      <c r="D249" s="27">
        <f>'[1]Por organismos'!P253</f>
        <v>43480</v>
      </c>
      <c r="E249" s="27">
        <f t="shared" si="94"/>
        <v>43480</v>
      </c>
      <c r="F249" s="27">
        <v>43480.2</v>
      </c>
      <c r="G249" s="27">
        <v>43480.2</v>
      </c>
      <c r="H249" s="28">
        <f t="shared" si="95"/>
        <v>-0.19999999999708962</v>
      </c>
      <c r="I249" s="29">
        <f t="shared" si="97"/>
        <v>1.0000045998160072</v>
      </c>
      <c r="J249" s="30"/>
      <c r="K249" s="30"/>
      <c r="L249" s="30"/>
      <c r="M249" s="30"/>
      <c r="N249" s="30"/>
      <c r="O249" s="30"/>
    </row>
    <row r="250" spans="1:18" s="32" customFormat="1" ht="15" customHeight="1" x14ac:dyDescent="0.25">
      <c r="A250" s="19">
        <v>4800</v>
      </c>
      <c r="B250" s="20" t="s">
        <v>198</v>
      </c>
      <c r="C250" s="21">
        <v>200000</v>
      </c>
      <c r="D250" s="21">
        <f>SUM(D251)</f>
        <v>-33480</v>
      </c>
      <c r="E250" s="21">
        <f t="shared" ref="E250:H251" si="121">SUM(E251)</f>
        <v>166520</v>
      </c>
      <c r="F250" s="21">
        <f t="shared" si="121"/>
        <v>137399.03</v>
      </c>
      <c r="G250" s="21">
        <f t="shared" si="121"/>
        <v>137399.03</v>
      </c>
      <c r="H250" s="21">
        <f t="shared" si="121"/>
        <v>29120.97</v>
      </c>
      <c r="I250" s="23">
        <f t="shared" si="97"/>
        <v>0.8251202858515494</v>
      </c>
      <c r="J250" s="31"/>
      <c r="K250" s="31"/>
      <c r="L250" s="31"/>
      <c r="M250" s="31"/>
      <c r="N250" s="31"/>
      <c r="O250" s="31"/>
      <c r="P250" s="31"/>
      <c r="Q250" s="31"/>
      <c r="R250" s="31"/>
    </row>
    <row r="251" spans="1:18" s="32" customFormat="1" ht="15" customHeight="1" x14ac:dyDescent="0.25">
      <c r="A251" s="24">
        <v>481</v>
      </c>
      <c r="B251" s="20" t="s">
        <v>199</v>
      </c>
      <c r="C251" s="21">
        <v>200000</v>
      </c>
      <c r="D251" s="21">
        <f>SUM(D252)</f>
        <v>-33480</v>
      </c>
      <c r="E251" s="21">
        <f t="shared" si="121"/>
        <v>166520</v>
      </c>
      <c r="F251" s="21">
        <f t="shared" si="121"/>
        <v>137399.03</v>
      </c>
      <c r="G251" s="21">
        <f t="shared" si="121"/>
        <v>137399.03</v>
      </c>
      <c r="H251" s="21">
        <f t="shared" si="121"/>
        <v>29120.97</v>
      </c>
      <c r="I251" s="23">
        <f t="shared" si="97"/>
        <v>0.8251202858515494</v>
      </c>
      <c r="J251" s="31"/>
      <c r="K251" s="31"/>
      <c r="L251" s="31"/>
      <c r="M251" s="31"/>
      <c r="N251" s="31"/>
      <c r="O251" s="31"/>
      <c r="P251" s="31"/>
      <c r="Q251" s="31"/>
      <c r="R251" s="31"/>
    </row>
    <row r="252" spans="1:18" ht="15" customHeight="1" x14ac:dyDescent="0.25">
      <c r="A252" s="25">
        <v>48101</v>
      </c>
      <c r="B252" s="26" t="s">
        <v>199</v>
      </c>
      <c r="C252" s="27">
        <v>200000</v>
      </c>
      <c r="D252" s="27">
        <f>'[1]Por organismos'!P256</f>
        <v>-33480</v>
      </c>
      <c r="E252" s="27">
        <f t="shared" si="94"/>
        <v>166520</v>
      </c>
      <c r="F252" s="27">
        <v>137399.03</v>
      </c>
      <c r="G252" s="27">
        <v>137399.03</v>
      </c>
      <c r="H252" s="28">
        <f t="shared" si="95"/>
        <v>29120.97</v>
      </c>
      <c r="I252" s="29">
        <f t="shared" si="97"/>
        <v>0.8251202858515494</v>
      </c>
      <c r="J252" s="30"/>
      <c r="K252" s="30"/>
      <c r="L252" s="30"/>
      <c r="M252" s="30"/>
      <c r="N252" s="30"/>
      <c r="O252" s="30"/>
    </row>
    <row r="253" spans="1:18" ht="15" customHeight="1" x14ac:dyDescent="0.25">
      <c r="A253" s="25"/>
      <c r="B253" s="26"/>
      <c r="C253" s="27"/>
      <c r="D253" s="27"/>
      <c r="E253" s="27"/>
      <c r="F253" s="27"/>
      <c r="G253" s="27"/>
      <c r="H253" s="28"/>
      <c r="I253" s="29"/>
    </row>
    <row r="254" spans="1:18" ht="15" customHeight="1" x14ac:dyDescent="0.25">
      <c r="A254" s="25"/>
      <c r="B254" s="26"/>
      <c r="C254" s="27"/>
      <c r="D254" s="27"/>
      <c r="E254" s="27"/>
      <c r="F254" s="27"/>
      <c r="G254" s="27"/>
      <c r="H254" s="28"/>
      <c r="I254" s="29"/>
    </row>
    <row r="255" spans="1:18" s="32" customFormat="1" ht="15" customHeight="1" x14ac:dyDescent="0.25">
      <c r="A255" s="15">
        <v>5000</v>
      </c>
      <c r="B255" s="20" t="s">
        <v>200</v>
      </c>
      <c r="C255" s="21">
        <f t="shared" ref="C255:H255" si="122">C256+C263+C268+C271+C284+C287</f>
        <v>2188798</v>
      </c>
      <c r="D255" s="21">
        <f t="shared" si="122"/>
        <v>13539921.09</v>
      </c>
      <c r="E255" s="21">
        <f t="shared" si="122"/>
        <v>15728719.09</v>
      </c>
      <c r="F255" s="21">
        <f t="shared" si="122"/>
        <v>15420535.359999999</v>
      </c>
      <c r="G255" s="21">
        <f t="shared" si="122"/>
        <v>14744103.66</v>
      </c>
      <c r="H255" s="21">
        <f t="shared" si="122"/>
        <v>308183.73</v>
      </c>
      <c r="I255" s="23">
        <f t="shared" si="97"/>
        <v>0.98040630465605194</v>
      </c>
      <c r="J255" s="31"/>
      <c r="K255" s="31"/>
      <c r="L255" s="31"/>
      <c r="M255" s="31"/>
      <c r="N255" s="31"/>
      <c r="O255" s="31"/>
      <c r="P255" s="31"/>
      <c r="Q255" s="31"/>
      <c r="R255" s="31"/>
    </row>
    <row r="256" spans="1:18" s="32" customFormat="1" ht="15" customHeight="1" x14ac:dyDescent="0.25">
      <c r="A256" s="19">
        <v>5100</v>
      </c>
      <c r="B256" s="20" t="s">
        <v>201</v>
      </c>
      <c r="C256" s="21">
        <v>1112798</v>
      </c>
      <c r="D256" s="21">
        <f>D257+D259+D261</f>
        <v>311579.08999999997</v>
      </c>
      <c r="E256" s="21">
        <f t="shared" ref="E256:H256" si="123">E257+E259+E261</f>
        <v>1424377.09</v>
      </c>
      <c r="F256" s="21">
        <f t="shared" si="123"/>
        <v>1227050.8900000001</v>
      </c>
      <c r="G256" s="21">
        <f t="shared" si="123"/>
        <v>1201998.01</v>
      </c>
      <c r="H256" s="21">
        <f t="shared" si="123"/>
        <v>197326.19999999998</v>
      </c>
      <c r="I256" s="23">
        <f t="shared" si="97"/>
        <v>0.86146491586718799</v>
      </c>
      <c r="J256" s="31"/>
      <c r="K256" s="31"/>
      <c r="L256" s="31"/>
      <c r="M256" s="31"/>
      <c r="N256" s="31"/>
      <c r="O256" s="31"/>
      <c r="P256" s="31"/>
      <c r="Q256" s="31"/>
      <c r="R256" s="31"/>
    </row>
    <row r="257" spans="1:18" s="32" customFormat="1" ht="15" customHeight="1" x14ac:dyDescent="0.25">
      <c r="A257" s="24">
        <v>511</v>
      </c>
      <c r="B257" s="20" t="s">
        <v>202</v>
      </c>
      <c r="C257" s="21">
        <v>200000</v>
      </c>
      <c r="D257" s="21">
        <f>SUM(D258)</f>
        <v>43880.09</v>
      </c>
      <c r="E257" s="21">
        <f t="shared" ref="E257:H257" si="124">SUM(E258)</f>
        <v>243880.09</v>
      </c>
      <c r="F257" s="21">
        <f t="shared" si="124"/>
        <v>151592.84</v>
      </c>
      <c r="G257" s="21">
        <f t="shared" si="124"/>
        <v>151592.84</v>
      </c>
      <c r="H257" s="21">
        <f t="shared" si="124"/>
        <v>92287.25</v>
      </c>
      <c r="I257" s="23">
        <f t="shared" si="97"/>
        <v>0.6215876006934391</v>
      </c>
      <c r="J257" s="31"/>
      <c r="K257" s="31"/>
      <c r="L257" s="31"/>
      <c r="M257" s="31"/>
      <c r="N257" s="31"/>
      <c r="O257" s="31"/>
      <c r="P257" s="31"/>
      <c r="Q257" s="31"/>
      <c r="R257" s="31"/>
    </row>
    <row r="258" spans="1:18" ht="15" customHeight="1" x14ac:dyDescent="0.25">
      <c r="A258" s="25">
        <v>51101</v>
      </c>
      <c r="B258" s="26" t="s">
        <v>203</v>
      </c>
      <c r="C258" s="27">
        <v>200000</v>
      </c>
      <c r="D258" s="27">
        <f>'[1]Por organismos'!P262</f>
        <v>43880.09</v>
      </c>
      <c r="E258" s="27">
        <f t="shared" si="94"/>
        <v>243880.09</v>
      </c>
      <c r="F258" s="27">
        <f>'[1]Por organismos'!X262</f>
        <v>151592.84</v>
      </c>
      <c r="G258" s="27">
        <f>'[1]Por organismos'!AE262</f>
        <v>151592.84</v>
      </c>
      <c r="H258" s="28">
        <f t="shared" si="95"/>
        <v>92287.25</v>
      </c>
      <c r="I258" s="29">
        <f t="shared" si="97"/>
        <v>0.6215876006934391</v>
      </c>
      <c r="J258" s="30"/>
      <c r="K258" s="30"/>
      <c r="L258" s="30"/>
      <c r="M258" s="30"/>
      <c r="N258" s="30"/>
      <c r="O258" s="30"/>
    </row>
    <row r="259" spans="1:18" s="32" customFormat="1" ht="15" customHeight="1" x14ac:dyDescent="0.25">
      <c r="A259" s="24">
        <v>515</v>
      </c>
      <c r="B259" s="20" t="s">
        <v>204</v>
      </c>
      <c r="C259" s="21">
        <v>912798</v>
      </c>
      <c r="D259" s="21">
        <f>SUM(D260)</f>
        <v>206199</v>
      </c>
      <c r="E259" s="21">
        <f t="shared" ref="E259:H259" si="125">SUM(E260)</f>
        <v>1118997</v>
      </c>
      <c r="F259" s="21">
        <f t="shared" si="125"/>
        <v>1014067.52</v>
      </c>
      <c r="G259" s="21">
        <f t="shared" si="125"/>
        <v>989014.6399999999</v>
      </c>
      <c r="H259" s="21">
        <f t="shared" si="125"/>
        <v>104929.47999999998</v>
      </c>
      <c r="I259" s="23">
        <f t="shared" si="97"/>
        <v>0.90622898899639592</v>
      </c>
      <c r="J259" s="31"/>
      <c r="K259" s="31"/>
      <c r="L259" s="31"/>
      <c r="M259" s="31"/>
      <c r="N259" s="31"/>
      <c r="O259" s="31"/>
      <c r="P259" s="31"/>
      <c r="Q259" s="31"/>
      <c r="R259" s="31"/>
    </row>
    <row r="260" spans="1:18" ht="15" customHeight="1" x14ac:dyDescent="0.25">
      <c r="A260" s="25">
        <v>51501</v>
      </c>
      <c r="B260" s="26" t="s">
        <v>205</v>
      </c>
      <c r="C260" s="27">
        <v>912798</v>
      </c>
      <c r="D260" s="27">
        <f>'[1]Por organismos'!P264</f>
        <v>206199</v>
      </c>
      <c r="E260" s="27">
        <f t="shared" si="94"/>
        <v>1118997</v>
      </c>
      <c r="F260" s="27">
        <f>'[1]Por organismos'!X264</f>
        <v>1014067.52</v>
      </c>
      <c r="G260" s="27">
        <f>'[1]Por organismos'!AE264</f>
        <v>989014.6399999999</v>
      </c>
      <c r="H260" s="28">
        <f t="shared" si="95"/>
        <v>104929.47999999998</v>
      </c>
      <c r="I260" s="29">
        <f t="shared" si="97"/>
        <v>0.90622898899639592</v>
      </c>
      <c r="J260" s="30"/>
      <c r="K260" s="30"/>
      <c r="L260" s="30"/>
      <c r="M260" s="30"/>
      <c r="N260" s="30"/>
      <c r="O260" s="30"/>
    </row>
    <row r="261" spans="1:18" s="32" customFormat="1" ht="15" customHeight="1" x14ac:dyDescent="0.25">
      <c r="A261" s="24">
        <v>519</v>
      </c>
      <c r="B261" s="20" t="s">
        <v>206</v>
      </c>
      <c r="C261" s="21"/>
      <c r="D261" s="21">
        <f>SUM(D262)</f>
        <v>61500</v>
      </c>
      <c r="E261" s="21">
        <f t="shared" ref="E261:H261" si="126">SUM(E262)</f>
        <v>61500</v>
      </c>
      <c r="F261" s="21">
        <f t="shared" si="126"/>
        <v>61390.53</v>
      </c>
      <c r="G261" s="21">
        <f t="shared" si="126"/>
        <v>61390.53</v>
      </c>
      <c r="H261" s="21">
        <f t="shared" si="126"/>
        <v>109.47000000000116</v>
      </c>
      <c r="I261" s="23">
        <f t="shared" si="97"/>
        <v>0.99822</v>
      </c>
      <c r="J261" s="31"/>
      <c r="K261" s="31"/>
      <c r="L261" s="31"/>
      <c r="M261" s="31"/>
      <c r="N261" s="31"/>
      <c r="O261" s="31"/>
      <c r="P261" s="31"/>
      <c r="Q261" s="31"/>
      <c r="R261" s="31"/>
    </row>
    <row r="262" spans="1:18" ht="15" customHeight="1" x14ac:dyDescent="0.25">
      <c r="A262" s="25">
        <v>51901</v>
      </c>
      <c r="B262" s="26" t="s">
        <v>207</v>
      </c>
      <c r="C262" s="27"/>
      <c r="D262" s="27">
        <f>'[1]Por organismos'!P266</f>
        <v>61500</v>
      </c>
      <c r="E262" s="27">
        <f t="shared" si="94"/>
        <v>61500</v>
      </c>
      <c r="F262" s="27">
        <f>'[1]Por organismos'!X266</f>
        <v>61390.53</v>
      </c>
      <c r="G262" s="27">
        <f>'[1]Por organismos'!AE266</f>
        <v>61390.53</v>
      </c>
      <c r="H262" s="28">
        <f t="shared" si="95"/>
        <v>109.47000000000116</v>
      </c>
      <c r="I262" s="29">
        <f t="shared" si="97"/>
        <v>0.99822</v>
      </c>
      <c r="J262" s="30"/>
      <c r="K262" s="30"/>
      <c r="L262" s="30"/>
      <c r="M262" s="30"/>
      <c r="N262" s="30"/>
      <c r="O262" s="30"/>
    </row>
    <row r="263" spans="1:18" s="32" customFormat="1" ht="15" customHeight="1" x14ac:dyDescent="0.25">
      <c r="A263" s="19">
        <v>5200</v>
      </c>
      <c r="B263" s="20" t="s">
        <v>208</v>
      </c>
      <c r="C263" s="21"/>
      <c r="D263" s="21">
        <f>D264+D266</f>
        <v>60100</v>
      </c>
      <c r="E263" s="21">
        <f>E264+E266</f>
        <v>60100</v>
      </c>
      <c r="F263" s="21">
        <f>F264+F266</f>
        <v>59833.1</v>
      </c>
      <c r="G263" s="21">
        <f>G264+G266</f>
        <v>59833.1</v>
      </c>
      <c r="H263" s="21">
        <f>H264+H266</f>
        <v>266.89999999999964</v>
      </c>
      <c r="I263" s="23">
        <f t="shared" si="97"/>
        <v>0.99555906821963391</v>
      </c>
      <c r="J263" s="31"/>
      <c r="K263" s="31"/>
      <c r="L263" s="31"/>
      <c r="M263" s="31"/>
      <c r="N263" s="31"/>
      <c r="O263" s="31"/>
      <c r="P263" s="31"/>
      <c r="Q263" s="31"/>
      <c r="R263" s="31"/>
    </row>
    <row r="264" spans="1:18" s="32" customFormat="1" ht="15" customHeight="1" x14ac:dyDescent="0.25">
      <c r="A264" s="24">
        <v>521</v>
      </c>
      <c r="B264" s="20" t="s">
        <v>209</v>
      </c>
      <c r="C264" s="21"/>
      <c r="D264" s="21">
        <f>SUM(D265)</f>
        <v>53600</v>
      </c>
      <c r="E264" s="21">
        <f t="shared" ref="E264:H266" si="127">SUM(E265)</f>
        <v>53600</v>
      </c>
      <c r="F264" s="21">
        <f t="shared" si="127"/>
        <v>53534</v>
      </c>
      <c r="G264" s="21">
        <f t="shared" si="127"/>
        <v>53534</v>
      </c>
      <c r="H264" s="21">
        <f t="shared" si="127"/>
        <v>66</v>
      </c>
      <c r="I264" s="23">
        <f t="shared" si="97"/>
        <v>0.9987686567164179</v>
      </c>
      <c r="J264" s="31"/>
      <c r="K264" s="31"/>
      <c r="L264" s="31"/>
      <c r="M264" s="31"/>
      <c r="N264" s="31"/>
      <c r="O264" s="31"/>
      <c r="P264" s="31"/>
      <c r="Q264" s="31"/>
      <c r="R264" s="31"/>
    </row>
    <row r="265" spans="1:18" ht="15" customHeight="1" x14ac:dyDescent="0.25">
      <c r="A265" s="25">
        <v>52101</v>
      </c>
      <c r="B265" s="26" t="s">
        <v>209</v>
      </c>
      <c r="C265" s="27"/>
      <c r="D265" s="27">
        <f>'[1]Por organismos'!P269</f>
        <v>53600</v>
      </c>
      <c r="E265" s="27">
        <f t="shared" si="94"/>
        <v>53600</v>
      </c>
      <c r="F265" s="27">
        <f>'[1]Por organismos'!X269</f>
        <v>53534</v>
      </c>
      <c r="G265" s="27">
        <f>'[1]Por organismos'!AE269</f>
        <v>53534</v>
      </c>
      <c r="H265" s="28">
        <f t="shared" si="95"/>
        <v>66</v>
      </c>
      <c r="I265" s="29">
        <f t="shared" si="97"/>
        <v>0.9987686567164179</v>
      </c>
      <c r="J265" s="30"/>
      <c r="K265" s="30"/>
      <c r="L265" s="30"/>
      <c r="M265" s="30"/>
      <c r="N265" s="30"/>
      <c r="O265" s="30"/>
    </row>
    <row r="266" spans="1:18" ht="15" customHeight="1" x14ac:dyDescent="0.25">
      <c r="A266" s="24">
        <v>523</v>
      </c>
      <c r="B266" s="20" t="s">
        <v>210</v>
      </c>
      <c r="C266" s="27"/>
      <c r="D266" s="21">
        <f>SUM(D267)</f>
        <v>6500</v>
      </c>
      <c r="E266" s="21">
        <f t="shared" si="127"/>
        <v>6500</v>
      </c>
      <c r="F266" s="21">
        <f t="shared" si="127"/>
        <v>6299.1</v>
      </c>
      <c r="G266" s="21">
        <f t="shared" si="127"/>
        <v>6299.1</v>
      </c>
      <c r="H266" s="21">
        <f t="shared" si="127"/>
        <v>200.89999999999964</v>
      </c>
      <c r="I266" s="29">
        <f t="shared" si="97"/>
        <v>0.9690923076923077</v>
      </c>
    </row>
    <row r="267" spans="1:18" ht="15" customHeight="1" x14ac:dyDescent="0.25">
      <c r="A267" s="25">
        <v>52301</v>
      </c>
      <c r="B267" s="26" t="s">
        <v>210</v>
      </c>
      <c r="C267" s="27"/>
      <c r="D267" s="27">
        <f>'[1]Por organismos'!P271</f>
        <v>6500</v>
      </c>
      <c r="E267" s="27">
        <f t="shared" ref="E267" si="128">+C267+D267</f>
        <v>6500</v>
      </c>
      <c r="F267" s="27">
        <f>'[1]Por organismos'!X271</f>
        <v>6299.1</v>
      </c>
      <c r="G267" s="27">
        <f>'[1]Por organismos'!AE271</f>
        <v>6299.1</v>
      </c>
      <c r="H267" s="28">
        <f t="shared" ref="H267" si="129">+E267-F267</f>
        <v>200.89999999999964</v>
      </c>
      <c r="I267" s="29">
        <f t="shared" si="97"/>
        <v>0.9690923076923077</v>
      </c>
      <c r="J267" s="30"/>
      <c r="K267" s="30"/>
      <c r="L267" s="30"/>
      <c r="M267" s="30"/>
      <c r="N267" s="30"/>
      <c r="O267" s="30"/>
    </row>
    <row r="268" spans="1:18" s="32" customFormat="1" ht="15" customHeight="1" x14ac:dyDescent="0.25">
      <c r="A268" s="19">
        <v>5400</v>
      </c>
      <c r="B268" s="20" t="s">
        <v>211</v>
      </c>
      <c r="C268" s="21">
        <v>500000</v>
      </c>
      <c r="D268" s="21">
        <f>SUM(D269)</f>
        <v>-500000</v>
      </c>
      <c r="E268" s="21">
        <f t="shared" ref="E268:H269" si="130">SUM(E269)</f>
        <v>0</v>
      </c>
      <c r="F268" s="21">
        <f t="shared" si="130"/>
        <v>0</v>
      </c>
      <c r="G268" s="21">
        <f t="shared" si="130"/>
        <v>0</v>
      </c>
      <c r="H268" s="21">
        <f t="shared" si="130"/>
        <v>0</v>
      </c>
      <c r="I268" s="29"/>
      <c r="J268" s="31"/>
      <c r="K268" s="31"/>
      <c r="L268" s="31"/>
      <c r="M268" s="31"/>
      <c r="N268" s="31"/>
      <c r="O268" s="31"/>
      <c r="P268" s="31"/>
      <c r="Q268" s="31"/>
      <c r="R268" s="31"/>
    </row>
    <row r="269" spans="1:18" s="32" customFormat="1" ht="15" customHeight="1" x14ac:dyDescent="0.25">
      <c r="A269" s="24">
        <v>541</v>
      </c>
      <c r="B269" s="20" t="s">
        <v>211</v>
      </c>
      <c r="C269" s="21">
        <v>500000</v>
      </c>
      <c r="D269" s="21">
        <f>SUM(D270)</f>
        <v>-500000</v>
      </c>
      <c r="E269" s="21">
        <f t="shared" si="130"/>
        <v>0</v>
      </c>
      <c r="F269" s="21">
        <f t="shared" si="130"/>
        <v>0</v>
      </c>
      <c r="G269" s="21">
        <f t="shared" si="130"/>
        <v>0</v>
      </c>
      <c r="H269" s="21">
        <f t="shared" si="130"/>
        <v>0</v>
      </c>
      <c r="I269" s="23"/>
      <c r="J269" s="31"/>
      <c r="K269" s="31"/>
      <c r="L269" s="31"/>
      <c r="M269" s="31"/>
      <c r="N269" s="31"/>
      <c r="O269" s="31"/>
      <c r="P269" s="31"/>
      <c r="Q269" s="31"/>
      <c r="R269" s="31"/>
    </row>
    <row r="270" spans="1:18" ht="15" customHeight="1" x14ac:dyDescent="0.25">
      <c r="A270" s="25">
        <v>54101</v>
      </c>
      <c r="B270" s="26" t="s">
        <v>212</v>
      </c>
      <c r="C270" s="27">
        <v>500000</v>
      </c>
      <c r="D270" s="27">
        <f>'[1]Por organismos'!P274</f>
        <v>-500000</v>
      </c>
      <c r="E270" s="27">
        <f t="shared" si="94"/>
        <v>0</v>
      </c>
      <c r="F270" s="27">
        <f>'[1]Por organismos'!X274</f>
        <v>0</v>
      </c>
      <c r="G270" s="27">
        <f>'[1]Por organismos'!AE274</f>
        <v>0</v>
      </c>
      <c r="H270" s="28">
        <f t="shared" si="95"/>
        <v>0</v>
      </c>
      <c r="I270" s="29"/>
      <c r="J270" s="30"/>
      <c r="K270" s="30"/>
      <c r="L270" s="30"/>
      <c r="M270" s="30"/>
      <c r="N270" s="30"/>
      <c r="O270" s="30"/>
    </row>
    <row r="271" spans="1:18" s="32" customFormat="1" ht="15" customHeight="1" x14ac:dyDescent="0.25">
      <c r="A271" s="19">
        <v>5600</v>
      </c>
      <c r="B271" s="20" t="s">
        <v>213</v>
      </c>
      <c r="C271" s="21">
        <v>576000</v>
      </c>
      <c r="D271" s="21">
        <f>D272+D274+D276+D278+D282+D280</f>
        <v>1602342</v>
      </c>
      <c r="E271" s="21">
        <f>E272+E274+E276+E278+E282+E280</f>
        <v>2178342</v>
      </c>
      <c r="F271" s="21">
        <f>F272+F274+F276+F278+F282+F280</f>
        <v>2069531.53</v>
      </c>
      <c r="G271" s="21">
        <f>G272+G274+G276+G278+G282+G280</f>
        <v>1418152.71</v>
      </c>
      <c r="H271" s="21">
        <f>H272+H274+H276+H278+H282+H280</f>
        <v>108810.47000000004</v>
      </c>
      <c r="I271" s="23">
        <f t="shared" si="97"/>
        <v>0.95004895007303725</v>
      </c>
      <c r="J271" s="31"/>
      <c r="K271" s="31"/>
      <c r="L271" s="31"/>
      <c r="M271" s="31"/>
      <c r="N271" s="31"/>
      <c r="O271" s="31"/>
      <c r="P271" s="31"/>
      <c r="Q271" s="31"/>
      <c r="R271" s="31"/>
    </row>
    <row r="272" spans="1:18" s="32" customFormat="1" ht="15" customHeight="1" x14ac:dyDescent="0.25">
      <c r="A272" s="24">
        <v>562</v>
      </c>
      <c r="B272" s="20" t="s">
        <v>214</v>
      </c>
      <c r="C272" s="21">
        <v>529000</v>
      </c>
      <c r="D272" s="21">
        <f>SUM(D273)</f>
        <v>818246</v>
      </c>
      <c r="E272" s="21">
        <f t="shared" ref="E272:H272" si="131">SUM(E273)</f>
        <v>1347246</v>
      </c>
      <c r="F272" s="21">
        <f t="shared" si="131"/>
        <v>1254330.92</v>
      </c>
      <c r="G272" s="21">
        <f t="shared" si="131"/>
        <v>1073808.1199999999</v>
      </c>
      <c r="H272" s="21">
        <f t="shared" si="131"/>
        <v>92915.080000000075</v>
      </c>
      <c r="I272" s="23">
        <f t="shared" ref="I272:I333" si="132">+F272/E272</f>
        <v>0.93103332279331308</v>
      </c>
      <c r="J272" s="31"/>
      <c r="K272" s="31"/>
      <c r="L272" s="31"/>
      <c r="M272" s="31"/>
      <c r="N272" s="31"/>
      <c r="O272" s="31"/>
      <c r="P272" s="31"/>
      <c r="Q272" s="31"/>
      <c r="R272" s="31"/>
    </row>
    <row r="273" spans="1:18" ht="15" customHeight="1" x14ac:dyDescent="0.25">
      <c r="A273" s="25">
        <v>56201</v>
      </c>
      <c r="B273" s="26" t="s">
        <v>214</v>
      </c>
      <c r="C273" s="27">
        <v>529000</v>
      </c>
      <c r="D273" s="27">
        <f>'[1]Por organismos'!P277</f>
        <v>818246</v>
      </c>
      <c r="E273" s="27">
        <f t="shared" ref="E273:E331" si="133">+C273+D273</f>
        <v>1347246</v>
      </c>
      <c r="F273" s="27">
        <f>'[1]Por organismos'!X277</f>
        <v>1254330.92</v>
      </c>
      <c r="G273" s="27">
        <f>'[1]Por organismos'!AE277</f>
        <v>1073808.1199999999</v>
      </c>
      <c r="H273" s="28">
        <f t="shared" ref="H273:H331" si="134">+E273-F273</f>
        <v>92915.080000000075</v>
      </c>
      <c r="I273" s="29">
        <f t="shared" si="132"/>
        <v>0.93103332279331308</v>
      </c>
      <c r="J273" s="30"/>
      <c r="K273" s="30"/>
      <c r="L273" s="30"/>
      <c r="M273" s="30"/>
      <c r="N273" s="30"/>
      <c r="O273" s="30"/>
    </row>
    <row r="274" spans="1:18" s="32" customFormat="1" ht="23.25" customHeight="1" x14ac:dyDescent="0.25">
      <c r="A274" s="24">
        <v>564</v>
      </c>
      <c r="B274" s="20" t="s">
        <v>215</v>
      </c>
      <c r="C274" s="21">
        <v>0</v>
      </c>
      <c r="D274" s="21">
        <f>SUM(D275)</f>
        <v>31500</v>
      </c>
      <c r="E274" s="21">
        <f t="shared" ref="E274:H274" si="135">SUM(E275)</f>
        <v>31500</v>
      </c>
      <c r="F274" s="21">
        <f t="shared" si="135"/>
        <v>17600.010000000002</v>
      </c>
      <c r="G274" s="21">
        <f t="shared" si="135"/>
        <v>20744</v>
      </c>
      <c r="H274" s="21">
        <f t="shared" si="135"/>
        <v>13899.989999999998</v>
      </c>
      <c r="I274" s="23">
        <f t="shared" si="132"/>
        <v>0.55873047619047622</v>
      </c>
      <c r="J274" s="31"/>
      <c r="K274" s="31"/>
      <c r="L274" s="31"/>
      <c r="M274" s="31"/>
      <c r="N274" s="31"/>
      <c r="O274" s="31"/>
      <c r="P274" s="31"/>
      <c r="Q274" s="31"/>
      <c r="R274" s="31"/>
    </row>
    <row r="275" spans="1:18" ht="24.75" customHeight="1" x14ac:dyDescent="0.25">
      <c r="A275" s="25">
        <v>56401</v>
      </c>
      <c r="B275" s="26" t="s">
        <v>215</v>
      </c>
      <c r="C275" s="27">
        <v>0</v>
      </c>
      <c r="D275" s="27">
        <f>'[1]Por organismos'!P279</f>
        <v>31500</v>
      </c>
      <c r="E275" s="27">
        <f t="shared" si="133"/>
        <v>31500</v>
      </c>
      <c r="F275" s="27">
        <f>'[1]Por organismos'!X279</f>
        <v>17600.010000000002</v>
      </c>
      <c r="G275" s="27">
        <f>'[1]Por organismos'!AE279</f>
        <v>20744</v>
      </c>
      <c r="H275" s="28">
        <f t="shared" si="134"/>
        <v>13899.989999999998</v>
      </c>
      <c r="I275" s="29">
        <f t="shared" si="132"/>
        <v>0.55873047619047622</v>
      </c>
      <c r="J275" s="30"/>
      <c r="K275" s="30"/>
      <c r="L275" s="30"/>
      <c r="M275" s="30"/>
      <c r="N275" s="30"/>
      <c r="O275" s="30"/>
    </row>
    <row r="276" spans="1:18" s="32" customFormat="1" ht="15" customHeight="1" x14ac:dyDescent="0.25">
      <c r="A276" s="34">
        <v>565</v>
      </c>
      <c r="B276" s="41" t="s">
        <v>216</v>
      </c>
      <c r="C276" s="21">
        <v>47000</v>
      </c>
      <c r="D276" s="21">
        <f>SUM(D277)</f>
        <v>526182</v>
      </c>
      <c r="E276" s="21">
        <f t="shared" ref="E276:H276" si="136">SUM(E277)</f>
        <v>573182</v>
      </c>
      <c r="F276" s="21">
        <f t="shared" si="136"/>
        <v>573120.77</v>
      </c>
      <c r="G276" s="21">
        <f t="shared" si="136"/>
        <v>99120.760000000009</v>
      </c>
      <c r="H276" s="21">
        <f t="shared" si="136"/>
        <v>61.229999999981374</v>
      </c>
      <c r="I276" s="23">
        <f t="shared" si="132"/>
        <v>0.9998931752916177</v>
      </c>
      <c r="J276" s="31"/>
      <c r="K276" s="31"/>
      <c r="L276" s="31"/>
      <c r="M276" s="31"/>
      <c r="N276" s="31"/>
      <c r="O276" s="31"/>
      <c r="P276" s="31"/>
      <c r="Q276" s="31"/>
      <c r="R276" s="31"/>
    </row>
    <row r="277" spans="1:18" ht="15" customHeight="1" x14ac:dyDescent="0.25">
      <c r="A277" s="42">
        <v>56501</v>
      </c>
      <c r="B277" s="43" t="s">
        <v>216</v>
      </c>
      <c r="C277" s="27">
        <v>47000</v>
      </c>
      <c r="D277" s="27">
        <f>'[1]Por organismos'!P281</f>
        <v>526182</v>
      </c>
      <c r="E277" s="27">
        <f t="shared" si="133"/>
        <v>573182</v>
      </c>
      <c r="F277" s="27">
        <f>'[1]Por organismos'!X281</f>
        <v>573120.77</v>
      </c>
      <c r="G277" s="27">
        <f>'[1]Por organismos'!AE281</f>
        <v>99120.760000000009</v>
      </c>
      <c r="H277" s="28">
        <f t="shared" si="134"/>
        <v>61.229999999981374</v>
      </c>
      <c r="I277" s="29">
        <f t="shared" si="132"/>
        <v>0.9998931752916177</v>
      </c>
      <c r="J277" s="30"/>
      <c r="K277" s="30"/>
      <c r="L277" s="30"/>
      <c r="M277" s="30"/>
      <c r="N277" s="30"/>
      <c r="O277" s="30"/>
    </row>
    <row r="278" spans="1:18" s="32" customFormat="1" ht="15" customHeight="1" x14ac:dyDescent="0.25">
      <c r="A278" s="34">
        <v>566</v>
      </c>
      <c r="B278" s="41" t="s">
        <v>217</v>
      </c>
      <c r="C278" s="21"/>
      <c r="D278" s="21">
        <f>SUM(D279)</f>
        <v>154414</v>
      </c>
      <c r="E278" s="21">
        <f t="shared" ref="E278:H280" si="137">SUM(E279)</f>
        <v>154414</v>
      </c>
      <c r="F278" s="21">
        <f t="shared" si="137"/>
        <v>154414.39999999999</v>
      </c>
      <c r="G278" s="21">
        <f t="shared" si="137"/>
        <v>154414.39999999999</v>
      </c>
      <c r="H278" s="21">
        <f t="shared" si="137"/>
        <v>-0.39999999999417923</v>
      </c>
      <c r="I278" s="23">
        <f t="shared" si="132"/>
        <v>1.0000025904386907</v>
      </c>
      <c r="J278" s="31"/>
      <c r="K278" s="31"/>
      <c r="L278" s="31"/>
      <c r="M278" s="31"/>
      <c r="N278" s="31"/>
      <c r="O278" s="31"/>
      <c r="P278" s="31"/>
      <c r="Q278" s="31"/>
      <c r="R278" s="31"/>
    </row>
    <row r="279" spans="1:18" ht="15" customHeight="1" x14ac:dyDescent="0.25">
      <c r="A279" s="42">
        <v>56601</v>
      </c>
      <c r="B279" s="43" t="s">
        <v>218</v>
      </c>
      <c r="C279" s="27"/>
      <c r="D279" s="27">
        <f>'[1]Por organismos'!P283</f>
        <v>154414</v>
      </c>
      <c r="E279" s="27">
        <f t="shared" si="133"/>
        <v>154414</v>
      </c>
      <c r="F279" s="27">
        <f>'[1]Por organismos'!X283</f>
        <v>154414.39999999999</v>
      </c>
      <c r="G279" s="27">
        <f>'[1]Por organismos'!AE283</f>
        <v>154414.39999999999</v>
      </c>
      <c r="H279" s="28">
        <f t="shared" si="134"/>
        <v>-0.39999999999417923</v>
      </c>
      <c r="I279" s="29">
        <f t="shared" si="132"/>
        <v>1.0000025904386907</v>
      </c>
      <c r="J279" s="30"/>
      <c r="K279" s="30"/>
      <c r="L279" s="30"/>
      <c r="M279" s="30"/>
      <c r="N279" s="30"/>
      <c r="O279" s="30"/>
    </row>
    <row r="280" spans="1:18" ht="15" customHeight="1" x14ac:dyDescent="0.25">
      <c r="A280" s="34">
        <v>567</v>
      </c>
      <c r="B280" s="41" t="s">
        <v>219</v>
      </c>
      <c r="C280" s="27"/>
      <c r="D280" s="21">
        <f>SUM(D281)</f>
        <v>52000</v>
      </c>
      <c r="E280" s="21">
        <f t="shared" si="137"/>
        <v>52000</v>
      </c>
      <c r="F280" s="21">
        <f t="shared" si="137"/>
        <v>51740.83</v>
      </c>
      <c r="G280" s="21">
        <f t="shared" si="137"/>
        <v>51740.83</v>
      </c>
      <c r="H280" s="21">
        <f t="shared" si="137"/>
        <v>259.16999999999825</v>
      </c>
      <c r="I280" s="29">
        <f t="shared" si="132"/>
        <v>0.99501596153846161</v>
      </c>
    </row>
    <row r="281" spans="1:18" ht="15" customHeight="1" x14ac:dyDescent="0.25">
      <c r="A281" s="42">
        <v>56701</v>
      </c>
      <c r="B281" s="43" t="s">
        <v>220</v>
      </c>
      <c r="C281" s="27"/>
      <c r="D281" s="27">
        <f>'[1]Por organismos'!P285</f>
        <v>52000</v>
      </c>
      <c r="E281" s="27">
        <f t="shared" ref="E281" si="138">+C281+D281</f>
        <v>52000</v>
      </c>
      <c r="F281" s="27">
        <f>'[1]Por organismos'!X285</f>
        <v>51740.83</v>
      </c>
      <c r="G281" s="27">
        <f>'[1]Por organismos'!AE285</f>
        <v>51740.83</v>
      </c>
      <c r="H281" s="28">
        <f t="shared" ref="H281" si="139">+E281-F281</f>
        <v>259.16999999999825</v>
      </c>
      <c r="I281" s="29">
        <f t="shared" si="132"/>
        <v>0.99501596153846161</v>
      </c>
      <c r="J281" s="30"/>
      <c r="K281" s="30"/>
      <c r="L281" s="30"/>
      <c r="M281" s="30"/>
      <c r="N281" s="30"/>
      <c r="O281" s="30"/>
    </row>
    <row r="282" spans="1:18" s="32" customFormat="1" ht="15" customHeight="1" x14ac:dyDescent="0.25">
      <c r="A282" s="34">
        <v>569</v>
      </c>
      <c r="B282" s="41" t="s">
        <v>221</v>
      </c>
      <c r="C282" s="21"/>
      <c r="D282" s="21">
        <f>SUM(D283)</f>
        <v>20000</v>
      </c>
      <c r="E282" s="21">
        <f t="shared" ref="E282:H282" si="140">SUM(E283)</f>
        <v>20000</v>
      </c>
      <c r="F282" s="21">
        <f t="shared" si="140"/>
        <v>18324.599999999999</v>
      </c>
      <c r="G282" s="21">
        <f t="shared" si="140"/>
        <v>18324.599999999999</v>
      </c>
      <c r="H282" s="21">
        <f t="shared" si="140"/>
        <v>1675.4000000000015</v>
      </c>
      <c r="I282" s="23">
        <f t="shared" si="132"/>
        <v>0.91622999999999988</v>
      </c>
      <c r="J282" s="31"/>
      <c r="K282" s="31"/>
      <c r="L282" s="31"/>
      <c r="M282" s="31"/>
      <c r="N282" s="31"/>
      <c r="O282" s="31"/>
      <c r="P282" s="31"/>
      <c r="Q282" s="31"/>
      <c r="R282" s="31"/>
    </row>
    <row r="283" spans="1:18" ht="15" customHeight="1" x14ac:dyDescent="0.25">
      <c r="A283" s="42">
        <v>56902</v>
      </c>
      <c r="B283" s="43" t="s">
        <v>222</v>
      </c>
      <c r="C283" s="27"/>
      <c r="D283" s="27">
        <f>'[1]Por organismos'!P287</f>
        <v>20000</v>
      </c>
      <c r="E283" s="27">
        <f t="shared" si="133"/>
        <v>20000</v>
      </c>
      <c r="F283" s="27">
        <f>'[1]Por organismos'!X287</f>
        <v>18324.599999999999</v>
      </c>
      <c r="G283" s="27">
        <f>'[1]Por organismos'!AE287</f>
        <v>18324.599999999999</v>
      </c>
      <c r="H283" s="28">
        <f t="shared" si="134"/>
        <v>1675.4000000000015</v>
      </c>
      <c r="I283" s="29">
        <f t="shared" si="132"/>
        <v>0.91622999999999988</v>
      </c>
      <c r="J283" s="30"/>
      <c r="K283" s="30"/>
      <c r="L283" s="30"/>
      <c r="M283" s="30"/>
      <c r="N283" s="30"/>
      <c r="O283" s="30"/>
    </row>
    <row r="284" spans="1:18" s="32" customFormat="1" ht="15" customHeight="1" x14ac:dyDescent="0.25">
      <c r="A284" s="19">
        <v>5800</v>
      </c>
      <c r="B284" s="41" t="s">
        <v>223</v>
      </c>
      <c r="C284" s="21"/>
      <c r="D284" s="21">
        <f>D285</f>
        <v>12000900</v>
      </c>
      <c r="E284" s="21">
        <f t="shared" ref="E284:H284" si="141">E285</f>
        <v>12000900</v>
      </c>
      <c r="F284" s="21">
        <f t="shared" si="141"/>
        <v>12000000</v>
      </c>
      <c r="G284" s="21">
        <f t="shared" si="141"/>
        <v>12000000</v>
      </c>
      <c r="H284" s="21">
        <f t="shared" si="141"/>
        <v>900</v>
      </c>
      <c r="I284" s="23">
        <f t="shared" si="132"/>
        <v>0.9999250056245782</v>
      </c>
      <c r="J284" s="31"/>
      <c r="K284" s="31"/>
      <c r="L284" s="31"/>
      <c r="M284" s="31"/>
      <c r="N284" s="31"/>
      <c r="O284" s="31"/>
      <c r="P284" s="31"/>
      <c r="Q284" s="31"/>
      <c r="R284" s="31"/>
    </row>
    <row r="285" spans="1:18" s="32" customFormat="1" ht="15" customHeight="1" x14ac:dyDescent="0.25">
      <c r="A285" s="24">
        <v>581</v>
      </c>
      <c r="B285" s="41" t="s">
        <v>224</v>
      </c>
      <c r="C285" s="21"/>
      <c r="D285" s="21">
        <f>SUM(D286)</f>
        <v>12000900</v>
      </c>
      <c r="E285" s="21">
        <f t="shared" ref="E285:H285" si="142">SUM(E286)</f>
        <v>12000900</v>
      </c>
      <c r="F285" s="21">
        <f t="shared" si="142"/>
        <v>12000000</v>
      </c>
      <c r="G285" s="21">
        <f t="shared" si="142"/>
        <v>12000000</v>
      </c>
      <c r="H285" s="21">
        <f t="shared" si="142"/>
        <v>900</v>
      </c>
      <c r="I285" s="23">
        <f t="shared" si="132"/>
        <v>0.9999250056245782</v>
      </c>
      <c r="J285" s="31"/>
      <c r="K285" s="31"/>
      <c r="L285" s="31"/>
      <c r="M285" s="31"/>
      <c r="N285" s="31"/>
      <c r="O285" s="31"/>
      <c r="P285" s="31"/>
      <c r="Q285" s="31"/>
      <c r="R285" s="31"/>
    </row>
    <row r="286" spans="1:18" ht="15" customHeight="1" x14ac:dyDescent="0.25">
      <c r="A286" s="25">
        <v>58101</v>
      </c>
      <c r="B286" s="43" t="s">
        <v>224</v>
      </c>
      <c r="C286" s="27"/>
      <c r="D286" s="27">
        <f>'[1]Por organismos'!P290</f>
        <v>12000900</v>
      </c>
      <c r="E286" s="27">
        <f t="shared" si="133"/>
        <v>12000900</v>
      </c>
      <c r="F286" s="27">
        <f>'[1]Por organismos'!X290</f>
        <v>12000000</v>
      </c>
      <c r="G286" s="27">
        <f>'[1]Por organismos'!AE290</f>
        <v>12000000</v>
      </c>
      <c r="H286" s="28">
        <f t="shared" si="134"/>
        <v>900</v>
      </c>
      <c r="I286" s="29">
        <f t="shared" si="132"/>
        <v>0.9999250056245782</v>
      </c>
      <c r="J286" s="30"/>
      <c r="K286" s="30"/>
      <c r="L286" s="30"/>
      <c r="M286" s="30"/>
      <c r="N286" s="30"/>
      <c r="O286" s="30"/>
    </row>
    <row r="287" spans="1:18" s="32" customFormat="1" ht="15" customHeight="1" x14ac:dyDescent="0.25">
      <c r="A287" s="19">
        <v>5900</v>
      </c>
      <c r="B287" s="41" t="s">
        <v>225</v>
      </c>
      <c r="C287" s="21"/>
      <c r="D287" s="21">
        <f>SUM(D288)</f>
        <v>65000</v>
      </c>
      <c r="E287" s="21">
        <f t="shared" ref="E287:H288" si="143">SUM(E288)</f>
        <v>65000</v>
      </c>
      <c r="F287" s="21">
        <f t="shared" si="143"/>
        <v>64119.839999999997</v>
      </c>
      <c r="G287" s="21">
        <f t="shared" si="143"/>
        <v>64119.839999999997</v>
      </c>
      <c r="H287" s="21">
        <f t="shared" si="143"/>
        <v>880.16000000000349</v>
      </c>
      <c r="I287" s="23">
        <f t="shared" si="132"/>
        <v>0.98645907692307688</v>
      </c>
      <c r="J287" s="31"/>
      <c r="K287" s="31"/>
      <c r="L287" s="31"/>
      <c r="M287" s="31"/>
      <c r="N287" s="31"/>
      <c r="O287" s="31"/>
      <c r="P287" s="31"/>
      <c r="Q287" s="31"/>
      <c r="R287" s="31"/>
    </row>
    <row r="288" spans="1:18" s="32" customFormat="1" ht="15" customHeight="1" x14ac:dyDescent="0.25">
      <c r="A288" s="24">
        <v>591</v>
      </c>
      <c r="B288" s="41" t="s">
        <v>226</v>
      </c>
      <c r="C288" s="21"/>
      <c r="D288" s="21">
        <f>SUM(D289)</f>
        <v>65000</v>
      </c>
      <c r="E288" s="21">
        <f t="shared" si="143"/>
        <v>65000</v>
      </c>
      <c r="F288" s="21">
        <f t="shared" si="143"/>
        <v>64119.839999999997</v>
      </c>
      <c r="G288" s="21">
        <f t="shared" si="143"/>
        <v>64119.839999999997</v>
      </c>
      <c r="H288" s="21">
        <f t="shared" si="143"/>
        <v>880.16000000000349</v>
      </c>
      <c r="I288" s="23">
        <f t="shared" si="132"/>
        <v>0.98645907692307688</v>
      </c>
      <c r="J288" s="31"/>
      <c r="K288" s="31"/>
      <c r="L288" s="31"/>
      <c r="M288" s="31"/>
      <c r="N288" s="31"/>
      <c r="O288" s="31"/>
      <c r="P288" s="31"/>
      <c r="Q288" s="31"/>
      <c r="R288" s="31"/>
    </row>
    <row r="289" spans="1:18" ht="15" customHeight="1" x14ac:dyDescent="0.25">
      <c r="A289" s="25">
        <v>59101</v>
      </c>
      <c r="B289" s="43" t="s">
        <v>226</v>
      </c>
      <c r="C289" s="27"/>
      <c r="D289" s="27">
        <f>'[1]Por organismos'!P293</f>
        <v>65000</v>
      </c>
      <c r="E289" s="27">
        <f t="shared" si="133"/>
        <v>65000</v>
      </c>
      <c r="F289" s="27">
        <f>'[1]Por organismos'!X293</f>
        <v>64119.839999999997</v>
      </c>
      <c r="G289" s="27">
        <f>'[1]Por organismos'!AE293</f>
        <v>64119.839999999997</v>
      </c>
      <c r="H289" s="28">
        <f t="shared" si="134"/>
        <v>880.16000000000349</v>
      </c>
      <c r="I289" s="29">
        <f t="shared" si="132"/>
        <v>0.98645907692307688</v>
      </c>
      <c r="J289" s="30"/>
      <c r="K289" s="30"/>
      <c r="L289" s="30"/>
      <c r="M289" s="30"/>
      <c r="N289" s="30"/>
      <c r="O289" s="30"/>
    </row>
    <row r="290" spans="1:18" ht="15" customHeight="1" x14ac:dyDescent="0.25">
      <c r="A290" s="25"/>
      <c r="B290" s="26"/>
      <c r="C290" s="27"/>
      <c r="D290" s="27"/>
      <c r="E290" s="27"/>
      <c r="F290" s="27"/>
      <c r="G290" s="27"/>
      <c r="H290" s="28"/>
      <c r="I290" s="29"/>
    </row>
    <row r="291" spans="1:18" ht="15" customHeight="1" x14ac:dyDescent="0.25">
      <c r="A291" s="25"/>
      <c r="B291" s="26"/>
      <c r="C291" s="27"/>
      <c r="D291" s="21"/>
      <c r="E291" s="27"/>
      <c r="F291" s="27"/>
      <c r="G291" s="27"/>
      <c r="H291" s="28"/>
      <c r="I291" s="29"/>
    </row>
    <row r="292" spans="1:18" s="32" customFormat="1" ht="15" customHeight="1" x14ac:dyDescent="0.25">
      <c r="A292" s="44">
        <v>6000</v>
      </c>
      <c r="B292" s="45" t="s">
        <v>227</v>
      </c>
      <c r="C292" s="21">
        <f t="shared" ref="C292:H292" si="144">C293+C310</f>
        <v>85070000</v>
      </c>
      <c r="D292" s="21">
        <f t="shared" si="144"/>
        <v>106767055.63</v>
      </c>
      <c r="E292" s="21">
        <f t="shared" si="144"/>
        <v>191837055.63</v>
      </c>
      <c r="F292" s="21">
        <f t="shared" si="144"/>
        <v>158847945.16999999</v>
      </c>
      <c r="G292" s="21">
        <f t="shared" si="144"/>
        <v>51981358.839999996</v>
      </c>
      <c r="H292" s="21">
        <f t="shared" si="144"/>
        <v>32989110.459999993</v>
      </c>
      <c r="I292" s="23">
        <f t="shared" si="132"/>
        <v>0.82803577571776976</v>
      </c>
      <c r="J292" s="31"/>
      <c r="K292" s="31"/>
      <c r="L292" s="31"/>
      <c r="M292" s="31"/>
      <c r="N292" s="31"/>
      <c r="O292" s="31"/>
      <c r="P292" s="31"/>
      <c r="Q292" s="31"/>
      <c r="R292" s="31"/>
    </row>
    <row r="293" spans="1:18" s="32" customFormat="1" ht="15" customHeight="1" x14ac:dyDescent="0.25">
      <c r="A293" s="46"/>
      <c r="B293" s="45" t="s">
        <v>228</v>
      </c>
      <c r="C293" s="21">
        <v>50600000</v>
      </c>
      <c r="D293" s="21">
        <f>D294+D306</f>
        <v>16511331.510000002</v>
      </c>
      <c r="E293" s="21">
        <f>E294+E306</f>
        <v>67111331.510000005</v>
      </c>
      <c r="F293" s="21">
        <f>F294+F306</f>
        <v>56089827.43</v>
      </c>
      <c r="G293" s="21">
        <f>G294+G306</f>
        <v>9169536.5700000003</v>
      </c>
      <c r="H293" s="21">
        <f t="shared" ref="H293" si="145">H294+H306</f>
        <v>11021504.080000004</v>
      </c>
      <c r="I293" s="23">
        <f t="shared" si="132"/>
        <v>0.83577282953538579</v>
      </c>
      <c r="J293" s="31"/>
      <c r="K293" s="31"/>
      <c r="L293" s="31"/>
      <c r="M293" s="31"/>
      <c r="N293" s="31"/>
      <c r="O293" s="31"/>
      <c r="P293" s="31"/>
      <c r="Q293" s="31"/>
      <c r="R293" s="31"/>
    </row>
    <row r="294" spans="1:18" s="32" customFormat="1" ht="15" customHeight="1" x14ac:dyDescent="0.25">
      <c r="A294" s="44">
        <v>6100</v>
      </c>
      <c r="B294" s="45" t="s">
        <v>229</v>
      </c>
      <c r="C294" s="21">
        <v>49100000</v>
      </c>
      <c r="D294" s="21">
        <f>D295+D299</f>
        <v>16361331.510000002</v>
      </c>
      <c r="E294" s="21">
        <f t="shared" si="133"/>
        <v>65461331.510000005</v>
      </c>
      <c r="F294" s="21">
        <f>F295+F299</f>
        <v>54540858.960000001</v>
      </c>
      <c r="G294" s="21">
        <f>G295+G299</f>
        <v>7974380.5499999998</v>
      </c>
      <c r="H294" s="22">
        <f t="shared" si="134"/>
        <v>10920472.550000004</v>
      </c>
      <c r="I294" s="23">
        <f t="shared" si="132"/>
        <v>0.83317674269531516</v>
      </c>
      <c r="J294" s="31"/>
      <c r="K294" s="31"/>
      <c r="L294" s="31"/>
      <c r="M294" s="31"/>
      <c r="N294" s="31"/>
      <c r="O294" s="31"/>
      <c r="P294" s="31"/>
      <c r="Q294" s="31"/>
      <c r="R294" s="31"/>
    </row>
    <row r="295" spans="1:18" s="32" customFormat="1" ht="25.5" customHeight="1" x14ac:dyDescent="0.25">
      <c r="A295" s="46">
        <v>613</v>
      </c>
      <c r="B295" s="45" t="s">
        <v>230</v>
      </c>
      <c r="C295" s="21">
        <v>5100000</v>
      </c>
      <c r="D295" s="21">
        <f>SUM(D296:D298)</f>
        <v>1693561.13</v>
      </c>
      <c r="E295" s="21">
        <f t="shared" ref="E295:H295" si="146">SUM(E296:E298)</f>
        <v>6793561.1299999999</v>
      </c>
      <c r="F295" s="21">
        <f t="shared" si="146"/>
        <v>2162180.5100000002</v>
      </c>
      <c r="G295" s="21">
        <f t="shared" si="146"/>
        <v>320348.91000000003</v>
      </c>
      <c r="H295" s="21">
        <f t="shared" si="146"/>
        <v>4631380.62</v>
      </c>
      <c r="I295" s="23">
        <f t="shared" si="132"/>
        <v>0.31826908871871745</v>
      </c>
      <c r="J295" s="31"/>
      <c r="K295" s="31"/>
      <c r="L295" s="31"/>
      <c r="M295" s="31"/>
      <c r="N295" s="31"/>
      <c r="O295" s="31"/>
      <c r="P295" s="31"/>
      <c r="Q295" s="31"/>
      <c r="R295" s="31"/>
    </row>
    <row r="296" spans="1:18" ht="15" customHeight="1" x14ac:dyDescent="0.25">
      <c r="A296" s="47">
        <v>61305</v>
      </c>
      <c r="B296" s="48" t="s">
        <v>231</v>
      </c>
      <c r="C296" s="27">
        <v>2000000</v>
      </c>
      <c r="D296" s="27">
        <f>'[1]Por organismos'!P300</f>
        <v>-232520.87</v>
      </c>
      <c r="E296" s="27">
        <f t="shared" si="133"/>
        <v>1767479.13</v>
      </c>
      <c r="F296" s="27">
        <f>'[1]Por organismos'!X300</f>
        <v>236098.91</v>
      </c>
      <c r="G296" s="27">
        <f>'[1]Por organismos'!AE300</f>
        <v>236098.91</v>
      </c>
      <c r="H296" s="28">
        <f t="shared" si="134"/>
        <v>1531380.22</v>
      </c>
      <c r="I296" s="29">
        <f t="shared" si="132"/>
        <v>0.13357946127488363</v>
      </c>
      <c r="J296" s="30"/>
      <c r="K296" s="30"/>
      <c r="L296" s="30"/>
      <c r="M296" s="30"/>
      <c r="N296" s="30"/>
      <c r="O296" s="30"/>
    </row>
    <row r="297" spans="1:18" ht="15" customHeight="1" x14ac:dyDescent="0.25">
      <c r="A297" s="47">
        <v>61309</v>
      </c>
      <c r="B297" s="48" t="s">
        <v>232</v>
      </c>
      <c r="C297" s="27"/>
      <c r="D297" s="27">
        <f>'[1]Por organismos'!P301</f>
        <v>1926082</v>
      </c>
      <c r="E297" s="27">
        <f t="shared" si="133"/>
        <v>1926082</v>
      </c>
      <c r="F297" s="27">
        <f>'[1]Por organismos'!X301</f>
        <v>1926081.6</v>
      </c>
      <c r="G297" s="27">
        <v>84250</v>
      </c>
      <c r="H297" s="28">
        <f t="shared" si="134"/>
        <v>0.39999999990686774</v>
      </c>
      <c r="I297" s="29">
        <f t="shared" si="132"/>
        <v>0.99999979232452207</v>
      </c>
      <c r="J297" s="30"/>
      <c r="K297" s="30"/>
      <c r="L297" s="30"/>
      <c r="M297" s="30"/>
      <c r="N297" s="30"/>
      <c r="O297" s="30"/>
    </row>
    <row r="298" spans="1:18" ht="15" customHeight="1" x14ac:dyDescent="0.25">
      <c r="A298" s="47">
        <v>61310</v>
      </c>
      <c r="B298" s="48" t="s">
        <v>233</v>
      </c>
      <c r="C298" s="27">
        <v>3100000</v>
      </c>
      <c r="D298" s="27">
        <f>'[1]Por organismos'!P302</f>
        <v>0</v>
      </c>
      <c r="E298" s="27">
        <f t="shared" si="133"/>
        <v>3100000</v>
      </c>
      <c r="F298" s="27">
        <f>'[1]Por organismos'!X302</f>
        <v>0</v>
      </c>
      <c r="G298" s="27"/>
      <c r="H298" s="28">
        <f t="shared" si="134"/>
        <v>3100000</v>
      </c>
      <c r="I298" s="29">
        <f t="shared" si="132"/>
        <v>0</v>
      </c>
      <c r="J298" s="30"/>
      <c r="K298" s="30"/>
      <c r="L298" s="30"/>
      <c r="M298" s="30"/>
      <c r="N298" s="30"/>
      <c r="O298" s="30"/>
    </row>
    <row r="299" spans="1:18" s="32" customFormat="1" ht="15" customHeight="1" x14ac:dyDescent="0.25">
      <c r="A299" s="46">
        <v>614</v>
      </c>
      <c r="B299" s="45" t="s">
        <v>234</v>
      </c>
      <c r="C299" s="21">
        <f t="shared" ref="C299:H299" si="147">SUM(C300:C305)</f>
        <v>44000000</v>
      </c>
      <c r="D299" s="21">
        <f t="shared" si="147"/>
        <v>14667770.380000003</v>
      </c>
      <c r="E299" s="21">
        <f t="shared" si="147"/>
        <v>58667770.380000003</v>
      </c>
      <c r="F299" s="21">
        <f t="shared" si="147"/>
        <v>52378678.450000003</v>
      </c>
      <c r="G299" s="21">
        <f t="shared" si="147"/>
        <v>7654031.6399999997</v>
      </c>
      <c r="H299" s="21">
        <f t="shared" si="147"/>
        <v>6289091.9299999997</v>
      </c>
      <c r="I299" s="23">
        <f t="shared" si="132"/>
        <v>0.89280158613043237</v>
      </c>
      <c r="J299" s="31"/>
      <c r="K299" s="31"/>
      <c r="L299" s="31"/>
      <c r="M299" s="31"/>
      <c r="N299" s="31"/>
      <c r="O299" s="31"/>
      <c r="P299" s="31"/>
      <c r="Q299" s="31"/>
      <c r="R299" s="31"/>
    </row>
    <row r="300" spans="1:18" ht="15" customHeight="1" x14ac:dyDescent="0.25">
      <c r="A300" s="47">
        <v>61404</v>
      </c>
      <c r="B300" s="48" t="s">
        <v>235</v>
      </c>
      <c r="C300" s="27"/>
      <c r="D300" s="27">
        <f>'[1]Por organismos'!P304</f>
        <v>232520.87</v>
      </c>
      <c r="E300" s="27">
        <f t="shared" si="133"/>
        <v>232520.87</v>
      </c>
      <c r="F300" s="27">
        <f>'[1]Por organismos'!X304</f>
        <v>171656.4</v>
      </c>
      <c r="G300" s="27">
        <f>'[1]Por organismos'!AE304</f>
        <v>171656.4</v>
      </c>
      <c r="H300" s="28">
        <f t="shared" si="134"/>
        <v>60864.47</v>
      </c>
      <c r="I300" s="29">
        <f t="shared" si="132"/>
        <v>0.73824082973713279</v>
      </c>
      <c r="J300" s="30"/>
      <c r="K300" s="30"/>
      <c r="L300" s="30"/>
      <c r="M300" s="30"/>
      <c r="N300" s="30"/>
      <c r="O300" s="30"/>
    </row>
    <row r="301" spans="1:18" ht="15" customHeight="1" x14ac:dyDescent="0.25">
      <c r="A301" s="47">
        <v>61406</v>
      </c>
      <c r="B301" s="48" t="s">
        <v>236</v>
      </c>
      <c r="C301" s="27">
        <v>1270000</v>
      </c>
      <c r="D301" s="27">
        <f>'[1]Por organismos'!P305</f>
        <v>5673395.6299999999</v>
      </c>
      <c r="E301" s="27">
        <f t="shared" si="133"/>
        <v>6943395.6299999999</v>
      </c>
      <c r="F301" s="27">
        <f>'[1]Por organismos'!X305</f>
        <v>1615728.49</v>
      </c>
      <c r="G301" s="27">
        <f>'[1]Por organismos'!AE305</f>
        <v>353889.85</v>
      </c>
      <c r="H301" s="28">
        <f t="shared" si="134"/>
        <v>5327667.1399999997</v>
      </c>
      <c r="I301" s="29">
        <f t="shared" si="132"/>
        <v>0.23270004708056655</v>
      </c>
      <c r="J301" s="30"/>
      <c r="K301" s="30"/>
      <c r="L301" s="30"/>
      <c r="M301" s="30"/>
      <c r="N301" s="30"/>
      <c r="O301" s="30"/>
    </row>
    <row r="302" spans="1:18" ht="15" customHeight="1" x14ac:dyDescent="0.25">
      <c r="A302" s="47">
        <v>61408</v>
      </c>
      <c r="B302" s="48" t="s">
        <v>237</v>
      </c>
      <c r="C302" s="27">
        <v>23003049</v>
      </c>
      <c r="D302" s="27">
        <f>'[1]Por organismos'!P306</f>
        <v>25520983.630000003</v>
      </c>
      <c r="E302" s="27">
        <f t="shared" si="133"/>
        <v>48524032.630000003</v>
      </c>
      <c r="F302" s="27">
        <f>'[1]Por organismos'!X306</f>
        <v>48524032.240000002</v>
      </c>
      <c r="G302" s="27">
        <f>'[1]Por organismos'!AE306</f>
        <v>6227691.9199999999</v>
      </c>
      <c r="H302" s="28">
        <f t="shared" si="134"/>
        <v>0.39000000059604645</v>
      </c>
      <c r="I302" s="29">
        <f t="shared" si="132"/>
        <v>0.99999999196274547</v>
      </c>
      <c r="J302" s="30"/>
      <c r="K302" s="30"/>
      <c r="L302" s="30"/>
      <c r="M302" s="30"/>
      <c r="N302" s="30"/>
      <c r="O302" s="30"/>
    </row>
    <row r="303" spans="1:18" ht="15" customHeight="1" x14ac:dyDescent="0.25">
      <c r="A303" s="47">
        <v>61409</v>
      </c>
      <c r="B303" s="48" t="s">
        <v>238</v>
      </c>
      <c r="C303" s="27">
        <v>19726951</v>
      </c>
      <c r="D303" s="27">
        <f>'[1]Por organismos'!P307</f>
        <v>-17235221</v>
      </c>
      <c r="E303" s="27">
        <f t="shared" si="133"/>
        <v>2491730</v>
      </c>
      <c r="F303" s="27">
        <f>'[1]Por organismos'!X307</f>
        <v>1694887.98</v>
      </c>
      <c r="G303" s="27">
        <f>'[1]Por organismos'!AE307</f>
        <v>696022</v>
      </c>
      <c r="H303" s="28">
        <f t="shared" si="134"/>
        <v>796842.02</v>
      </c>
      <c r="I303" s="29">
        <f t="shared" si="132"/>
        <v>0.68020531116934824</v>
      </c>
      <c r="J303" s="30"/>
      <c r="K303" s="30"/>
      <c r="L303" s="30"/>
      <c r="M303" s="30"/>
      <c r="N303" s="30"/>
      <c r="O303" s="30"/>
    </row>
    <row r="304" spans="1:18" ht="24.75" customHeight="1" x14ac:dyDescent="0.25">
      <c r="A304" s="49">
        <v>61424</v>
      </c>
      <c r="B304" s="50" t="s">
        <v>239</v>
      </c>
      <c r="C304" s="27"/>
      <c r="D304" s="27">
        <f>'[1]Por organismos'!P308</f>
        <v>0</v>
      </c>
      <c r="E304" s="27"/>
      <c r="F304" s="27">
        <f>'[1]Por organismos'!X308</f>
        <v>0</v>
      </c>
      <c r="G304" s="27">
        <f>'[1]Por organismos'!AE308</f>
        <v>0</v>
      </c>
      <c r="H304" s="28">
        <f t="shared" si="134"/>
        <v>0</v>
      </c>
      <c r="I304" s="29"/>
      <c r="J304" s="30"/>
      <c r="K304" s="30"/>
      <c r="L304" s="30"/>
      <c r="M304" s="30"/>
      <c r="N304" s="30"/>
      <c r="O304" s="30"/>
    </row>
    <row r="305" spans="1:18" ht="15" customHeight="1" x14ac:dyDescent="0.25">
      <c r="A305" s="49">
        <v>61425</v>
      </c>
      <c r="B305" s="50" t="s">
        <v>240</v>
      </c>
      <c r="C305" s="27"/>
      <c r="D305" s="27">
        <f>'[1]Por organismos'!P309</f>
        <v>476091.25</v>
      </c>
      <c r="E305" s="27">
        <f t="shared" si="133"/>
        <v>476091.25</v>
      </c>
      <c r="F305" s="27">
        <f>'[1]Por organismos'!X309</f>
        <v>372373.34</v>
      </c>
      <c r="G305" s="27">
        <f>'[1]Por organismos'!AE309</f>
        <v>204771.47</v>
      </c>
      <c r="H305" s="28">
        <f t="shared" si="134"/>
        <v>103717.90999999997</v>
      </c>
      <c r="I305" s="29">
        <f t="shared" si="132"/>
        <v>0.78214699387984976</v>
      </c>
      <c r="J305" s="30"/>
      <c r="K305" s="30"/>
      <c r="L305" s="30"/>
      <c r="M305" s="30"/>
      <c r="N305" s="30"/>
      <c r="O305" s="30"/>
    </row>
    <row r="306" spans="1:18" s="32" customFormat="1" ht="15" customHeight="1" x14ac:dyDescent="0.25">
      <c r="A306" s="51">
        <v>6200</v>
      </c>
      <c r="B306" s="52" t="s">
        <v>241</v>
      </c>
      <c r="C306" s="21">
        <v>1500000</v>
      </c>
      <c r="D306" s="21">
        <f>D307</f>
        <v>150000</v>
      </c>
      <c r="E306" s="21">
        <f t="shared" ref="E306:H306" si="148">E307</f>
        <v>1650000</v>
      </c>
      <c r="F306" s="21">
        <f>F307</f>
        <v>1548968.47</v>
      </c>
      <c r="G306" s="21">
        <f t="shared" si="148"/>
        <v>1195156.02</v>
      </c>
      <c r="H306" s="21">
        <f t="shared" si="148"/>
        <v>101031.53000000003</v>
      </c>
      <c r="I306" s="23">
        <f t="shared" si="132"/>
        <v>0.93876876969696965</v>
      </c>
      <c r="J306" s="31"/>
      <c r="K306" s="31"/>
      <c r="L306" s="31"/>
      <c r="M306" s="31"/>
      <c r="N306" s="31"/>
      <c r="O306" s="31"/>
      <c r="P306" s="31"/>
      <c r="Q306" s="31"/>
      <c r="R306" s="31"/>
    </row>
    <row r="307" spans="1:18" s="32" customFormat="1" ht="15" customHeight="1" x14ac:dyDescent="0.25">
      <c r="A307" s="46">
        <v>624</v>
      </c>
      <c r="B307" s="52" t="s">
        <v>234</v>
      </c>
      <c r="C307" s="21">
        <v>1500000</v>
      </c>
      <c r="D307" s="21">
        <f>SUM(D308)</f>
        <v>150000</v>
      </c>
      <c r="E307" s="21">
        <f t="shared" ref="E307:H307" si="149">SUM(E308)</f>
        <v>1650000</v>
      </c>
      <c r="F307" s="21">
        <f t="shared" si="149"/>
        <v>1548968.47</v>
      </c>
      <c r="G307" s="21">
        <f t="shared" si="149"/>
        <v>1195156.02</v>
      </c>
      <c r="H307" s="21">
        <f t="shared" si="149"/>
        <v>101031.53000000003</v>
      </c>
      <c r="I307" s="23">
        <f t="shared" si="132"/>
        <v>0.93876876969696965</v>
      </c>
      <c r="J307" s="31"/>
      <c r="K307" s="31"/>
      <c r="L307" s="31"/>
      <c r="M307" s="31"/>
      <c r="N307" s="31"/>
      <c r="O307" s="31"/>
      <c r="P307" s="31"/>
      <c r="Q307" s="31"/>
      <c r="R307" s="31"/>
    </row>
    <row r="308" spans="1:18" ht="15" customHeight="1" x14ac:dyDescent="0.25">
      <c r="A308" s="49">
        <v>62404</v>
      </c>
      <c r="B308" s="50" t="s">
        <v>235</v>
      </c>
      <c r="C308" s="27">
        <v>1500000</v>
      </c>
      <c r="D308" s="27">
        <f>'[1]Por organismos'!P312</f>
        <v>150000</v>
      </c>
      <c r="E308" s="27">
        <f t="shared" si="133"/>
        <v>1650000</v>
      </c>
      <c r="F308" s="27">
        <f>'[1]Por organismos'!X312</f>
        <v>1548968.47</v>
      </c>
      <c r="G308" s="27">
        <f>'[1]Por organismos'!AE312</f>
        <v>1195156.02</v>
      </c>
      <c r="H308" s="28">
        <f t="shared" si="134"/>
        <v>101031.53000000003</v>
      </c>
      <c r="I308" s="29">
        <f t="shared" si="132"/>
        <v>0.93876876969696965</v>
      </c>
      <c r="J308" s="30"/>
      <c r="K308" s="30"/>
      <c r="L308" s="30"/>
      <c r="M308" s="30"/>
      <c r="N308" s="30"/>
      <c r="O308" s="30"/>
    </row>
    <row r="309" spans="1:18" ht="15" customHeight="1" x14ac:dyDescent="0.25">
      <c r="A309" s="49"/>
      <c r="B309" s="50"/>
      <c r="C309" s="27"/>
      <c r="D309" s="27"/>
      <c r="E309" s="27"/>
      <c r="F309" s="27"/>
      <c r="G309" s="27"/>
      <c r="H309" s="28"/>
      <c r="I309" s="29"/>
    </row>
    <row r="310" spans="1:18" s="32" customFormat="1" ht="15" customHeight="1" x14ac:dyDescent="0.25">
      <c r="A310" s="53"/>
      <c r="B310" s="51" t="s">
        <v>242</v>
      </c>
      <c r="C310" s="21">
        <f t="shared" ref="C310:H310" si="150">C311</f>
        <v>34470000</v>
      </c>
      <c r="D310" s="21">
        <f t="shared" si="150"/>
        <v>90255724.11999999</v>
      </c>
      <c r="E310" s="21">
        <f t="shared" si="150"/>
        <v>124725724.11999999</v>
      </c>
      <c r="F310" s="21">
        <f t="shared" si="150"/>
        <v>102758117.73999998</v>
      </c>
      <c r="G310" s="21">
        <f t="shared" si="150"/>
        <v>42811822.269999996</v>
      </c>
      <c r="H310" s="21">
        <f t="shared" si="150"/>
        <v>21967606.379999988</v>
      </c>
      <c r="I310" s="23">
        <f t="shared" si="132"/>
        <v>0.82387268917465062</v>
      </c>
      <c r="J310" s="31"/>
      <c r="K310" s="31"/>
      <c r="L310" s="31"/>
      <c r="M310" s="31"/>
      <c r="N310" s="31"/>
      <c r="O310" s="31"/>
      <c r="P310" s="31"/>
      <c r="Q310" s="31"/>
      <c r="R310" s="31"/>
    </row>
    <row r="311" spans="1:18" s="32" customFormat="1" ht="15" customHeight="1" x14ac:dyDescent="0.25">
      <c r="A311" s="51">
        <v>6100</v>
      </c>
      <c r="B311" s="52" t="s">
        <v>229</v>
      </c>
      <c r="C311" s="21">
        <f>C312+C315</f>
        <v>34470000</v>
      </c>
      <c r="D311" s="21">
        <f>D312+D315</f>
        <v>90255724.11999999</v>
      </c>
      <c r="E311" s="21">
        <f t="shared" ref="E311:H311" si="151">E312+E315</f>
        <v>124725724.11999999</v>
      </c>
      <c r="F311" s="21">
        <f t="shared" si="151"/>
        <v>102758117.73999998</v>
      </c>
      <c r="G311" s="21">
        <f t="shared" si="151"/>
        <v>42811822.269999996</v>
      </c>
      <c r="H311" s="21">
        <f t="shared" si="151"/>
        <v>21967606.379999988</v>
      </c>
      <c r="I311" s="23">
        <f t="shared" si="132"/>
        <v>0.82387268917465062</v>
      </c>
      <c r="J311" s="31"/>
      <c r="K311" s="31"/>
      <c r="L311" s="31"/>
      <c r="M311" s="31"/>
      <c r="N311" s="31"/>
      <c r="O311" s="31"/>
      <c r="P311" s="31"/>
      <c r="Q311" s="31"/>
      <c r="R311" s="31"/>
    </row>
    <row r="312" spans="1:18" s="32" customFormat="1" ht="24" customHeight="1" x14ac:dyDescent="0.25">
      <c r="A312" s="53">
        <v>613</v>
      </c>
      <c r="B312" s="45" t="s">
        <v>230</v>
      </c>
      <c r="C312" s="21">
        <f>SUM(C313)</f>
        <v>3100000</v>
      </c>
      <c r="D312" s="21">
        <f>SUM(D313:D314)</f>
        <v>103344.83</v>
      </c>
      <c r="E312" s="21">
        <f>SUM(E313:E314)</f>
        <v>3203344.83</v>
      </c>
      <c r="F312" s="21">
        <f>SUM(F313:F314)</f>
        <v>2335080.31</v>
      </c>
      <c r="G312" s="21">
        <f>SUM(G313:G314)</f>
        <v>2317337.12</v>
      </c>
      <c r="H312" s="21">
        <f>SUM(H313:H314)</f>
        <v>868264.5199999999</v>
      </c>
      <c r="I312" s="23">
        <f t="shared" si="132"/>
        <v>0.72895065436960782</v>
      </c>
      <c r="J312" s="31"/>
      <c r="K312" s="31"/>
      <c r="L312" s="31"/>
      <c r="M312" s="31"/>
      <c r="N312" s="31"/>
      <c r="O312" s="31"/>
      <c r="P312" s="31"/>
      <c r="Q312" s="31"/>
      <c r="R312" s="31"/>
    </row>
    <row r="313" spans="1:18" ht="15" customHeight="1" x14ac:dyDescent="0.25">
      <c r="A313" s="49">
        <v>61310</v>
      </c>
      <c r="B313" s="48" t="s">
        <v>233</v>
      </c>
      <c r="C313" s="27">
        <v>3100000</v>
      </c>
      <c r="D313" s="27">
        <f>'[1]Por organismos'!P317</f>
        <v>0</v>
      </c>
      <c r="E313" s="27">
        <f t="shared" si="133"/>
        <v>3100000</v>
      </c>
      <c r="F313" s="27">
        <f>'[1]Por organismos'!X317</f>
        <v>2335080.31</v>
      </c>
      <c r="G313" s="27">
        <f>'[1]Por organismos'!AE317</f>
        <v>2317337.12</v>
      </c>
      <c r="H313" s="28">
        <f t="shared" si="134"/>
        <v>764919.69</v>
      </c>
      <c r="I313" s="29">
        <f t="shared" si="132"/>
        <v>0.75325171290322579</v>
      </c>
      <c r="J313" s="30"/>
      <c r="K313" s="30"/>
      <c r="L313" s="30"/>
      <c r="M313" s="30"/>
      <c r="N313" s="30"/>
      <c r="O313" s="30"/>
    </row>
    <row r="314" spans="1:18" ht="23.25" customHeight="1" x14ac:dyDescent="0.25">
      <c r="A314" s="49">
        <v>61313</v>
      </c>
      <c r="B314" s="48" t="s">
        <v>243</v>
      </c>
      <c r="C314" s="27"/>
      <c r="D314" s="27">
        <f>'[1]Por organismos'!P318</f>
        <v>103344.83</v>
      </c>
      <c r="E314" s="27">
        <f t="shared" si="133"/>
        <v>103344.83</v>
      </c>
      <c r="F314" s="27">
        <f>'[1]Por organismos'!X318</f>
        <v>0</v>
      </c>
      <c r="G314" s="27">
        <f>'[1]Por organismos'!AE318</f>
        <v>0</v>
      </c>
      <c r="H314" s="28">
        <f t="shared" si="134"/>
        <v>103344.83</v>
      </c>
      <c r="I314" s="29">
        <f t="shared" si="132"/>
        <v>0</v>
      </c>
      <c r="J314" s="30"/>
      <c r="K314" s="30"/>
      <c r="L314" s="30"/>
      <c r="M314" s="30"/>
      <c r="N314" s="30"/>
      <c r="O314" s="30"/>
    </row>
    <row r="315" spans="1:18" s="32" customFormat="1" ht="15" customHeight="1" x14ac:dyDescent="0.25">
      <c r="A315" s="46">
        <v>614</v>
      </c>
      <c r="B315" s="45" t="s">
        <v>234</v>
      </c>
      <c r="C315" s="21">
        <f>SUM(C316:C320)</f>
        <v>31370000</v>
      </c>
      <c r="D315" s="21">
        <f>SUM(D316:D320)</f>
        <v>90152379.289999992</v>
      </c>
      <c r="E315" s="21">
        <f>SUM(E316:E320)</f>
        <v>121522379.28999999</v>
      </c>
      <c r="F315" s="21">
        <f>SUM(F316:F320)</f>
        <v>100423037.42999998</v>
      </c>
      <c r="G315" s="21">
        <f t="shared" ref="G315:H315" si="152">SUM(G316:G320)</f>
        <v>40494485.149999999</v>
      </c>
      <c r="H315" s="21">
        <f t="shared" si="152"/>
        <v>21099341.859999988</v>
      </c>
      <c r="I315" s="23">
        <f t="shared" si="132"/>
        <v>0.82637484565991981</v>
      </c>
      <c r="J315" s="31"/>
      <c r="K315" s="31"/>
      <c r="L315" s="31"/>
      <c r="M315" s="31"/>
      <c r="N315" s="31"/>
      <c r="O315" s="31"/>
      <c r="P315" s="31"/>
      <c r="Q315" s="31"/>
      <c r="R315" s="31"/>
    </row>
    <row r="316" spans="1:18" ht="15" customHeight="1" x14ac:dyDescent="0.25">
      <c r="A316" s="47">
        <v>61406</v>
      </c>
      <c r="B316" s="48" t="s">
        <v>236</v>
      </c>
      <c r="C316" s="27"/>
      <c r="D316" s="27">
        <f>'[1]Por organismos'!P320</f>
        <v>10641230.699999999</v>
      </c>
      <c r="E316" s="27">
        <f t="shared" si="133"/>
        <v>10641230.699999999</v>
      </c>
      <c r="F316" s="27">
        <f>'[1]Por organismos'!X320</f>
        <v>8952899.0500000007</v>
      </c>
      <c r="G316" s="27">
        <f>'[1]Por organismos'!AE320</f>
        <v>6334845.6200000001</v>
      </c>
      <c r="H316" s="28">
        <f t="shared" si="134"/>
        <v>1688331.6499999985</v>
      </c>
      <c r="I316" s="29">
        <f t="shared" si="132"/>
        <v>0.84134056505325094</v>
      </c>
      <c r="J316" s="30"/>
      <c r="K316" s="30"/>
      <c r="L316" s="30"/>
      <c r="M316" s="30"/>
      <c r="N316" s="30"/>
      <c r="O316" s="30"/>
    </row>
    <row r="317" spans="1:18" ht="15" customHeight="1" x14ac:dyDescent="0.25">
      <c r="A317" s="47">
        <v>61408</v>
      </c>
      <c r="B317" s="48" t="s">
        <v>237</v>
      </c>
      <c r="C317" s="27">
        <v>31370000</v>
      </c>
      <c r="D317" s="27">
        <f>'[1]Por organismos'!P321</f>
        <v>72479156.789999992</v>
      </c>
      <c r="E317" s="27">
        <f t="shared" si="133"/>
        <v>103849156.78999999</v>
      </c>
      <c r="F317" s="27">
        <f>'[1]Por organismos'!X321</f>
        <v>86405918.390000001</v>
      </c>
      <c r="G317" s="27">
        <f>'[1]Por organismos'!AE321</f>
        <v>31502319.539999999</v>
      </c>
      <c r="H317" s="28">
        <f t="shared" si="134"/>
        <v>17443238.399999991</v>
      </c>
      <c r="I317" s="29">
        <f t="shared" si="132"/>
        <v>0.832032931810192</v>
      </c>
      <c r="J317" s="30"/>
      <c r="K317" s="30"/>
      <c r="L317" s="30"/>
      <c r="M317" s="30"/>
      <c r="N317" s="30"/>
      <c r="O317" s="30"/>
    </row>
    <row r="318" spans="1:18" ht="15" customHeight="1" x14ac:dyDescent="0.25">
      <c r="A318" s="47">
        <v>61409</v>
      </c>
      <c r="B318" s="48" t="s">
        <v>238</v>
      </c>
      <c r="C318" s="27"/>
      <c r="D318" s="27">
        <f>'[1]Por organismos'!P322</f>
        <v>5649626.1599999992</v>
      </c>
      <c r="E318" s="27">
        <f t="shared" si="133"/>
        <v>5649626.1599999992</v>
      </c>
      <c r="F318" s="27">
        <f>'[1]Por organismos'!X322</f>
        <v>3954738.57</v>
      </c>
      <c r="G318" s="27">
        <f>'[1]Por organismos'!AE322</f>
        <v>1624051.31</v>
      </c>
      <c r="H318" s="28">
        <f t="shared" si="134"/>
        <v>1694887.5899999994</v>
      </c>
      <c r="I318" s="29">
        <f t="shared" si="132"/>
        <v>0.70000004566673846</v>
      </c>
      <c r="J318" s="30"/>
      <c r="K318" s="30"/>
      <c r="L318" s="30"/>
      <c r="M318" s="30"/>
      <c r="N318" s="30"/>
      <c r="O318" s="30"/>
    </row>
    <row r="319" spans="1:18" ht="24" customHeight="1" x14ac:dyDescent="0.25">
      <c r="A319" s="47">
        <v>61424</v>
      </c>
      <c r="B319" s="48" t="s">
        <v>239</v>
      </c>
      <c r="C319" s="27"/>
      <c r="D319" s="27">
        <f>'[1]Por organismos'!P323</f>
        <v>583551.5</v>
      </c>
      <c r="E319" s="27">
        <f t="shared" si="133"/>
        <v>583551.5</v>
      </c>
      <c r="F319" s="27">
        <f>'[1]Por organismos'!X323</f>
        <v>440441.85</v>
      </c>
      <c r="G319" s="27">
        <f>'[1]Por organismos'!AE323</f>
        <v>440441.85</v>
      </c>
      <c r="H319" s="28">
        <f t="shared" si="134"/>
        <v>143109.65000000002</v>
      </c>
      <c r="I319" s="29">
        <f t="shared" si="132"/>
        <v>0.75476089085539144</v>
      </c>
      <c r="J319" s="30"/>
      <c r="K319" s="30"/>
      <c r="L319" s="30"/>
      <c r="M319" s="30"/>
      <c r="N319" s="30"/>
      <c r="O319" s="30"/>
    </row>
    <row r="320" spans="1:18" ht="15" customHeight="1" x14ac:dyDescent="0.25">
      <c r="A320" s="47">
        <v>61425</v>
      </c>
      <c r="B320" s="48" t="s">
        <v>240</v>
      </c>
      <c r="C320" s="27"/>
      <c r="D320" s="27">
        <f>'[1]Por organismos'!P324</f>
        <v>798814.14</v>
      </c>
      <c r="E320" s="27">
        <f t="shared" si="133"/>
        <v>798814.14</v>
      </c>
      <c r="F320" s="27">
        <f>'[1]Por organismos'!X324</f>
        <v>669039.56999999995</v>
      </c>
      <c r="G320" s="27">
        <f>'[1]Por organismos'!AE324</f>
        <v>592826.82999999996</v>
      </c>
      <c r="H320" s="28">
        <f t="shared" si="134"/>
        <v>129774.57000000007</v>
      </c>
      <c r="I320" s="29">
        <f t="shared" si="132"/>
        <v>0.83754097041897624</v>
      </c>
      <c r="J320" s="30"/>
      <c r="K320" s="30"/>
      <c r="L320" s="30"/>
      <c r="M320" s="30"/>
      <c r="N320" s="30"/>
      <c r="O320" s="30"/>
    </row>
    <row r="321" spans="1:18" ht="15" customHeight="1" x14ac:dyDescent="0.25">
      <c r="A321" s="49"/>
      <c r="B321" s="50"/>
      <c r="C321" s="27"/>
      <c r="D321" s="27"/>
      <c r="E321" s="27"/>
      <c r="F321" s="27"/>
      <c r="G321" s="27"/>
      <c r="H321" s="28"/>
      <c r="I321" s="29"/>
    </row>
    <row r="322" spans="1:18" s="32" customFormat="1" ht="15" customHeight="1" x14ac:dyDescent="0.25">
      <c r="A322" s="44">
        <v>9000</v>
      </c>
      <c r="B322" s="52" t="s">
        <v>244</v>
      </c>
      <c r="C322" s="21">
        <f>C323+C326+C329</f>
        <v>54261058.899999999</v>
      </c>
      <c r="D322" s="21">
        <f t="shared" ref="D322:H322" si="153">D323+D326+D329</f>
        <v>21009509.25</v>
      </c>
      <c r="E322" s="21">
        <f t="shared" si="153"/>
        <v>75270568.150000006</v>
      </c>
      <c r="F322" s="21">
        <f t="shared" si="153"/>
        <v>62896382.319999993</v>
      </c>
      <c r="G322" s="21">
        <f t="shared" si="153"/>
        <v>60860307.189999998</v>
      </c>
      <c r="H322" s="21">
        <f t="shared" si="153"/>
        <v>12374185.830000004</v>
      </c>
      <c r="I322" s="23">
        <f t="shared" si="132"/>
        <v>0.83560392681850626</v>
      </c>
      <c r="J322" s="31"/>
      <c r="K322" s="31"/>
      <c r="L322" s="31"/>
      <c r="M322" s="31"/>
      <c r="N322" s="31"/>
      <c r="O322" s="31"/>
      <c r="P322" s="31"/>
      <c r="Q322" s="31"/>
      <c r="R322" s="31"/>
    </row>
    <row r="323" spans="1:18" s="32" customFormat="1" ht="15" customHeight="1" x14ac:dyDescent="0.25">
      <c r="A323" s="44">
        <v>9100</v>
      </c>
      <c r="B323" s="52" t="s">
        <v>245</v>
      </c>
      <c r="C323" s="21">
        <f>C324</f>
        <v>14400000</v>
      </c>
      <c r="D323" s="21">
        <f t="shared" ref="D323:H324" si="154">D324</f>
        <v>0</v>
      </c>
      <c r="E323" s="21">
        <f t="shared" si="154"/>
        <v>14400000</v>
      </c>
      <c r="F323" s="21">
        <f t="shared" si="154"/>
        <v>10832381.019999998</v>
      </c>
      <c r="G323" s="21">
        <f t="shared" si="154"/>
        <v>10832381.019999998</v>
      </c>
      <c r="H323" s="21">
        <f t="shared" si="154"/>
        <v>3567618.9800000023</v>
      </c>
      <c r="I323" s="23">
        <f t="shared" si="132"/>
        <v>0.75224868194444428</v>
      </c>
      <c r="J323" s="31"/>
      <c r="K323" s="31"/>
      <c r="L323" s="31"/>
      <c r="M323" s="31"/>
      <c r="N323" s="31"/>
      <c r="O323" s="31"/>
      <c r="P323" s="31"/>
      <c r="Q323" s="31"/>
      <c r="R323" s="31"/>
    </row>
    <row r="324" spans="1:18" s="32" customFormat="1" ht="15" customHeight="1" x14ac:dyDescent="0.25">
      <c r="A324" s="46">
        <v>911</v>
      </c>
      <c r="B324" s="52" t="s">
        <v>246</v>
      </c>
      <c r="C324" s="21">
        <f>C325</f>
        <v>14400000</v>
      </c>
      <c r="D324" s="21">
        <f t="shared" si="154"/>
        <v>0</v>
      </c>
      <c r="E324" s="21">
        <f t="shared" si="154"/>
        <v>14400000</v>
      </c>
      <c r="F324" s="21">
        <f t="shared" si="154"/>
        <v>10832381.019999998</v>
      </c>
      <c r="G324" s="21">
        <f t="shared" si="154"/>
        <v>10832381.019999998</v>
      </c>
      <c r="H324" s="21">
        <f t="shared" si="154"/>
        <v>3567618.9800000023</v>
      </c>
      <c r="I324" s="23">
        <f t="shared" si="132"/>
        <v>0.75224868194444428</v>
      </c>
      <c r="J324" s="31"/>
      <c r="K324" s="31"/>
      <c r="L324" s="31"/>
      <c r="M324" s="31"/>
      <c r="N324" s="31"/>
      <c r="O324" s="31"/>
      <c r="P324" s="31"/>
      <c r="Q324" s="31"/>
      <c r="R324" s="31"/>
    </row>
    <row r="325" spans="1:18" ht="15" customHeight="1" x14ac:dyDescent="0.25">
      <c r="A325" s="47">
        <v>91101</v>
      </c>
      <c r="B325" s="50" t="s">
        <v>247</v>
      </c>
      <c r="C325" s="27">
        <v>14400000</v>
      </c>
      <c r="D325" s="27">
        <v>0</v>
      </c>
      <c r="E325" s="27">
        <f t="shared" si="133"/>
        <v>14400000</v>
      </c>
      <c r="F325" s="27">
        <f>'[1]Por organismos'!X329</f>
        <v>10832381.019999998</v>
      </c>
      <c r="G325" s="27">
        <f>'[1]Por organismos'!AE329</f>
        <v>10832381.019999998</v>
      </c>
      <c r="H325" s="28">
        <f t="shared" si="134"/>
        <v>3567618.9800000023</v>
      </c>
      <c r="I325" s="29">
        <f t="shared" si="132"/>
        <v>0.75224868194444428</v>
      </c>
      <c r="J325" s="30"/>
      <c r="K325" s="30"/>
      <c r="L325" s="30"/>
      <c r="M325" s="30"/>
      <c r="N325" s="30"/>
      <c r="O325" s="30"/>
    </row>
    <row r="326" spans="1:18" s="32" customFormat="1" ht="15" customHeight="1" x14ac:dyDescent="0.25">
      <c r="A326" s="44">
        <v>9200</v>
      </c>
      <c r="B326" s="52" t="s">
        <v>248</v>
      </c>
      <c r="C326" s="21">
        <f>C327</f>
        <v>21600000</v>
      </c>
      <c r="D326" s="21">
        <f t="shared" ref="D326:H326" si="155">D327</f>
        <v>0</v>
      </c>
      <c r="E326" s="21">
        <f t="shared" si="155"/>
        <v>21600000</v>
      </c>
      <c r="F326" s="21">
        <f t="shared" si="155"/>
        <v>18914800.339999996</v>
      </c>
      <c r="G326" s="21">
        <f t="shared" si="155"/>
        <v>18914800.339999996</v>
      </c>
      <c r="H326" s="21">
        <f t="shared" si="155"/>
        <v>2685199.6600000039</v>
      </c>
      <c r="I326" s="23">
        <f t="shared" si="132"/>
        <v>0.87568520092592572</v>
      </c>
      <c r="J326" s="31"/>
      <c r="K326" s="31"/>
      <c r="L326" s="31"/>
      <c r="M326" s="31"/>
      <c r="N326" s="31"/>
      <c r="O326" s="31"/>
      <c r="P326" s="31"/>
      <c r="Q326" s="31"/>
      <c r="R326" s="31"/>
    </row>
    <row r="327" spans="1:18" s="32" customFormat="1" ht="15" customHeight="1" x14ac:dyDescent="0.25">
      <c r="A327" s="46">
        <v>921</v>
      </c>
      <c r="B327" s="52" t="s">
        <v>249</v>
      </c>
      <c r="C327" s="21">
        <f>SUM(C328)</f>
        <v>21600000</v>
      </c>
      <c r="D327" s="21">
        <f t="shared" ref="D327:H327" si="156">SUM(D328)</f>
        <v>0</v>
      </c>
      <c r="E327" s="21">
        <f t="shared" si="156"/>
        <v>21600000</v>
      </c>
      <c r="F327" s="21">
        <f t="shared" si="156"/>
        <v>18914800.339999996</v>
      </c>
      <c r="G327" s="21">
        <f t="shared" si="156"/>
        <v>18914800.339999996</v>
      </c>
      <c r="H327" s="21">
        <f t="shared" si="156"/>
        <v>2685199.6600000039</v>
      </c>
      <c r="I327" s="23">
        <f t="shared" si="132"/>
        <v>0.87568520092592572</v>
      </c>
      <c r="J327" s="31"/>
      <c r="K327" s="31"/>
      <c r="L327" s="31"/>
      <c r="M327" s="31"/>
      <c r="N327" s="31"/>
      <c r="O327" s="31"/>
      <c r="P327" s="31"/>
      <c r="Q327" s="31"/>
      <c r="R327" s="31"/>
    </row>
    <row r="328" spans="1:18" ht="15" customHeight="1" x14ac:dyDescent="0.25">
      <c r="A328" s="47">
        <v>92101</v>
      </c>
      <c r="B328" s="50" t="s">
        <v>250</v>
      </c>
      <c r="C328" s="27">
        <v>21600000</v>
      </c>
      <c r="D328" s="27">
        <f>'[1]Por organismos'!P332</f>
        <v>0</v>
      </c>
      <c r="E328" s="27">
        <f t="shared" si="133"/>
        <v>21600000</v>
      </c>
      <c r="F328" s="27">
        <f>'[1]Por organismos'!X332</f>
        <v>18914800.339999996</v>
      </c>
      <c r="G328" s="27">
        <f>'[1]Por organismos'!AE332</f>
        <v>18914800.339999996</v>
      </c>
      <c r="H328" s="28">
        <f t="shared" si="134"/>
        <v>2685199.6600000039</v>
      </c>
      <c r="I328" s="29">
        <f t="shared" si="132"/>
        <v>0.87568520092592572</v>
      </c>
      <c r="J328" s="30"/>
      <c r="K328" s="30"/>
      <c r="L328" s="30"/>
      <c r="M328" s="30"/>
      <c r="N328" s="30"/>
      <c r="O328" s="30"/>
    </row>
    <row r="329" spans="1:18" s="32" customFormat="1" ht="15" customHeight="1" x14ac:dyDescent="0.25">
      <c r="A329" s="44">
        <v>9900</v>
      </c>
      <c r="B329" s="52" t="s">
        <v>251</v>
      </c>
      <c r="C329" s="21">
        <f>C330</f>
        <v>18261058.899999999</v>
      </c>
      <c r="D329" s="21">
        <f t="shared" ref="D329:H329" si="157">D330</f>
        <v>21009509.25</v>
      </c>
      <c r="E329" s="21">
        <f t="shared" si="157"/>
        <v>39270568.149999999</v>
      </c>
      <c r="F329" s="21">
        <f t="shared" si="157"/>
        <v>33149200.960000001</v>
      </c>
      <c r="G329" s="21">
        <f t="shared" si="157"/>
        <v>31113125.830000002</v>
      </c>
      <c r="H329" s="21">
        <f t="shared" si="157"/>
        <v>6121367.1899999976</v>
      </c>
      <c r="I329" s="23">
        <f t="shared" si="132"/>
        <v>0.84412328422093386</v>
      </c>
      <c r="J329" s="31"/>
      <c r="K329" s="31"/>
      <c r="L329" s="31"/>
      <c r="M329" s="31"/>
      <c r="N329" s="31"/>
      <c r="O329" s="31"/>
      <c r="P329" s="31"/>
      <c r="Q329" s="31"/>
      <c r="R329" s="31"/>
    </row>
    <row r="330" spans="1:18" ht="15" customHeight="1" x14ac:dyDescent="0.25">
      <c r="A330" s="46">
        <v>991</v>
      </c>
      <c r="B330" s="50" t="s">
        <v>252</v>
      </c>
      <c r="C330" s="21">
        <f>SUM(C331)</f>
        <v>18261058.899999999</v>
      </c>
      <c r="D330" s="21">
        <f t="shared" ref="D330:H330" si="158">SUM(D331)</f>
        <v>21009509.25</v>
      </c>
      <c r="E330" s="21">
        <f t="shared" si="158"/>
        <v>39270568.149999999</v>
      </c>
      <c r="F330" s="21">
        <f t="shared" si="158"/>
        <v>33149200.960000001</v>
      </c>
      <c r="G330" s="21">
        <f t="shared" si="158"/>
        <v>31113125.830000002</v>
      </c>
      <c r="H330" s="21">
        <f t="shared" si="158"/>
        <v>6121367.1899999976</v>
      </c>
      <c r="I330" s="23">
        <f t="shared" si="132"/>
        <v>0.84412328422093386</v>
      </c>
    </row>
    <row r="331" spans="1:18" ht="15" customHeight="1" x14ac:dyDescent="0.25">
      <c r="A331" s="49">
        <v>99101</v>
      </c>
      <c r="B331" s="50" t="s">
        <v>252</v>
      </c>
      <c r="C331" s="27">
        <v>18261058.899999999</v>
      </c>
      <c r="D331" s="27">
        <f>'[1]Por organismos'!P335</f>
        <v>21009509.25</v>
      </c>
      <c r="E331" s="27">
        <f t="shared" si="133"/>
        <v>39270568.149999999</v>
      </c>
      <c r="F331" s="27">
        <f>'[1]Por organismos'!X335</f>
        <v>33149200.960000001</v>
      </c>
      <c r="G331" s="27">
        <f>'[1]Por organismos'!AE335</f>
        <v>31113125.830000002</v>
      </c>
      <c r="H331" s="28">
        <f t="shared" si="134"/>
        <v>6121367.1899999976</v>
      </c>
      <c r="I331" s="29">
        <f t="shared" si="132"/>
        <v>0.84412328422093386</v>
      </c>
      <c r="J331" s="30"/>
      <c r="K331" s="30"/>
      <c r="L331" s="30"/>
      <c r="M331" s="30"/>
      <c r="N331" s="30"/>
      <c r="O331" s="30"/>
    </row>
    <row r="332" spans="1:18" ht="15" customHeight="1" x14ac:dyDescent="0.25">
      <c r="A332" s="54"/>
      <c r="B332" s="54"/>
      <c r="C332" s="55"/>
      <c r="D332" s="55"/>
      <c r="E332" s="55"/>
      <c r="F332" s="54"/>
      <c r="G332" s="54"/>
      <c r="H332" s="54"/>
      <c r="I332" s="54"/>
    </row>
    <row r="333" spans="1:18" ht="15" customHeight="1" x14ac:dyDescent="0.25">
      <c r="A333" s="35"/>
      <c r="B333" s="56" t="s">
        <v>253</v>
      </c>
      <c r="C333" s="21">
        <f t="shared" ref="C333:H333" si="159">C322+C292+C255+C243+C125+C59+C9</f>
        <v>415124301.77999997</v>
      </c>
      <c r="D333" s="21">
        <f t="shared" si="159"/>
        <v>255446804.19999999</v>
      </c>
      <c r="E333" s="21">
        <f t="shared" si="159"/>
        <v>670571105.98000002</v>
      </c>
      <c r="F333" s="21">
        <f t="shared" si="159"/>
        <v>573273890.10000002</v>
      </c>
      <c r="G333" s="21">
        <f t="shared" si="159"/>
        <v>430134616.44000006</v>
      </c>
      <c r="H333" s="21">
        <f t="shared" si="159"/>
        <v>97297216.339999989</v>
      </c>
      <c r="I333" s="23">
        <f t="shared" si="132"/>
        <v>0.85490395423792398</v>
      </c>
      <c r="J333" s="30"/>
      <c r="K333" s="30"/>
      <c r="L333" s="30"/>
      <c r="M333" s="30"/>
      <c r="N333" s="30"/>
      <c r="O333" s="30"/>
    </row>
    <row r="334" spans="1:18" ht="15" customHeight="1" x14ac:dyDescent="0.25">
      <c r="A334" s="2"/>
      <c r="B334" s="2"/>
      <c r="C334" s="57"/>
      <c r="D334" s="57"/>
      <c r="E334" s="57"/>
      <c r="F334" s="2"/>
      <c r="G334" s="2"/>
      <c r="H334" s="2"/>
      <c r="I334" s="2"/>
    </row>
    <row r="335" spans="1:18" ht="15" customHeight="1" x14ac:dyDescent="0.25">
      <c r="C335" s="58"/>
      <c r="D335" s="58"/>
      <c r="E335" s="58"/>
      <c r="F335" s="58"/>
      <c r="G335" s="58"/>
      <c r="H335" s="58"/>
      <c r="I335" s="58"/>
    </row>
    <row r="336" spans="1:18" ht="15" customHeight="1" x14ac:dyDescent="0.25">
      <c r="C336" s="59"/>
      <c r="D336" s="59"/>
      <c r="E336" s="59"/>
      <c r="J336" s="30"/>
      <c r="K336" s="30"/>
      <c r="L336" s="30"/>
      <c r="M336" s="30"/>
      <c r="N336" s="30"/>
      <c r="O336" s="30"/>
    </row>
    <row r="337" spans="2:7" ht="15" customHeight="1" x14ac:dyDescent="0.25">
      <c r="C337" s="59"/>
      <c r="D337" s="59"/>
      <c r="E337" s="59"/>
    </row>
    <row r="338" spans="2:7" ht="15" customHeight="1" x14ac:dyDescent="0.25">
      <c r="C338" s="59"/>
      <c r="D338" s="59"/>
      <c r="E338" s="59"/>
    </row>
    <row r="339" spans="2:7" ht="15" customHeight="1" x14ac:dyDescent="0.25">
      <c r="C339" s="59"/>
      <c r="D339" s="59"/>
      <c r="E339" s="59"/>
    </row>
    <row r="340" spans="2:7" ht="15" customHeight="1" x14ac:dyDescent="0.25">
      <c r="B340" s="60" t="s">
        <v>254</v>
      </c>
      <c r="C340" s="59"/>
      <c r="D340" s="59"/>
      <c r="E340" s="59"/>
      <c r="G340" s="61" t="s">
        <v>255</v>
      </c>
    </row>
    <row r="341" spans="2:7" ht="15" customHeight="1" x14ac:dyDescent="0.25">
      <c r="B341" s="60" t="s">
        <v>256</v>
      </c>
      <c r="C341" s="59"/>
      <c r="D341" s="59"/>
      <c r="E341" s="59"/>
      <c r="F341" s="61" t="s">
        <v>257</v>
      </c>
    </row>
    <row r="342" spans="2:7" ht="15" customHeight="1" x14ac:dyDescent="0.25">
      <c r="C342" s="59"/>
      <c r="D342" s="59"/>
      <c r="E342" s="59"/>
    </row>
    <row r="343" spans="2:7" ht="15" customHeight="1" x14ac:dyDescent="0.25">
      <c r="C343" s="59"/>
      <c r="D343" s="59"/>
      <c r="E343" s="59"/>
    </row>
    <row r="344" spans="2:7" ht="15" customHeight="1" x14ac:dyDescent="0.25">
      <c r="C344" s="59"/>
      <c r="D344" s="59"/>
      <c r="E344" s="59"/>
    </row>
    <row r="345" spans="2:7" ht="15" customHeight="1" x14ac:dyDescent="0.25">
      <c r="C345" s="59"/>
      <c r="D345" s="59"/>
      <c r="E345" s="59"/>
    </row>
    <row r="346" spans="2:7" ht="15" customHeight="1" x14ac:dyDescent="0.25">
      <c r="C346" s="59"/>
      <c r="D346" s="59"/>
      <c r="E346" s="59"/>
    </row>
    <row r="347" spans="2:7" ht="15" customHeight="1" x14ac:dyDescent="0.25">
      <c r="C347" s="59"/>
      <c r="D347" s="59"/>
      <c r="E347" s="59"/>
    </row>
    <row r="348" spans="2:7" ht="15" customHeight="1" x14ac:dyDescent="0.25">
      <c r="C348" s="59"/>
      <c r="D348" s="59"/>
      <c r="E348" s="59"/>
    </row>
    <row r="349" spans="2:7" ht="15" customHeight="1" x14ac:dyDescent="0.25">
      <c r="C349" s="59"/>
      <c r="D349" s="59"/>
      <c r="E349" s="59"/>
    </row>
    <row r="350" spans="2:7" ht="15" customHeight="1" x14ac:dyDescent="0.25">
      <c r="C350" s="59"/>
      <c r="D350" s="59"/>
      <c r="E350" s="59"/>
    </row>
    <row r="351" spans="2:7" ht="15" customHeight="1" x14ac:dyDescent="0.25">
      <c r="C351" s="59"/>
      <c r="D351" s="59"/>
      <c r="E351" s="59"/>
    </row>
    <row r="352" spans="2:7" ht="15" customHeight="1" x14ac:dyDescent="0.25">
      <c r="C352" s="59"/>
      <c r="D352" s="59"/>
      <c r="E352" s="59"/>
    </row>
    <row r="353" spans="3:5" ht="15" customHeight="1" x14ac:dyDescent="0.25">
      <c r="C353" s="59"/>
      <c r="D353" s="59"/>
      <c r="E353" s="59"/>
    </row>
    <row r="354" spans="3:5" ht="15" customHeight="1" x14ac:dyDescent="0.25">
      <c r="C354" s="59"/>
      <c r="D354" s="59"/>
      <c r="E354" s="59"/>
    </row>
    <row r="355" spans="3:5" ht="15" customHeight="1" x14ac:dyDescent="0.25">
      <c r="C355" s="59"/>
      <c r="D355" s="59"/>
      <c r="E355" s="59"/>
    </row>
    <row r="356" spans="3:5" ht="15" customHeight="1" x14ac:dyDescent="0.25">
      <c r="C356" s="59"/>
      <c r="D356" s="59"/>
      <c r="E356" s="59"/>
    </row>
    <row r="357" spans="3:5" ht="15" customHeight="1" x14ac:dyDescent="0.25">
      <c r="C357" s="59"/>
      <c r="D357" s="59"/>
      <c r="E357" s="59"/>
    </row>
    <row r="358" spans="3:5" ht="15" customHeight="1" x14ac:dyDescent="0.25">
      <c r="C358" s="59"/>
      <c r="D358" s="59"/>
      <c r="E358" s="59"/>
    </row>
    <row r="359" spans="3:5" ht="15" customHeight="1" x14ac:dyDescent="0.25">
      <c r="C359" s="59"/>
      <c r="D359" s="59"/>
      <c r="E359" s="59"/>
    </row>
    <row r="360" spans="3:5" ht="15" customHeight="1" x14ac:dyDescent="0.25">
      <c r="C360" s="59"/>
      <c r="D360" s="59"/>
      <c r="E360" s="59"/>
    </row>
    <row r="361" spans="3:5" ht="15" customHeight="1" x14ac:dyDescent="0.25">
      <c r="C361" s="59"/>
      <c r="D361" s="59"/>
      <c r="E361" s="59"/>
    </row>
    <row r="362" spans="3:5" ht="15" customHeight="1" x14ac:dyDescent="0.25">
      <c r="C362" s="59"/>
      <c r="D362" s="59"/>
      <c r="E362" s="59"/>
    </row>
    <row r="363" spans="3:5" ht="15" customHeight="1" x14ac:dyDescent="0.25">
      <c r="C363" s="59"/>
      <c r="D363" s="59"/>
      <c r="E363" s="59"/>
    </row>
    <row r="364" spans="3:5" ht="15" customHeight="1" x14ac:dyDescent="0.25">
      <c r="C364" s="59"/>
      <c r="D364" s="59"/>
      <c r="E364" s="59"/>
    </row>
    <row r="365" spans="3:5" ht="15" customHeight="1" x14ac:dyDescent="0.25">
      <c r="C365" s="59"/>
      <c r="D365" s="59"/>
      <c r="E365" s="59"/>
    </row>
    <row r="366" spans="3:5" ht="15" customHeight="1" x14ac:dyDescent="0.25">
      <c r="C366" s="59"/>
      <c r="D366" s="59"/>
      <c r="E366" s="59"/>
    </row>
    <row r="367" spans="3:5" ht="15" customHeight="1" x14ac:dyDescent="0.25">
      <c r="C367" s="59"/>
      <c r="D367" s="59"/>
      <c r="E367" s="59"/>
    </row>
    <row r="368" spans="3:5" ht="15" customHeight="1" x14ac:dyDescent="0.25">
      <c r="C368" s="59"/>
      <c r="D368" s="59"/>
      <c r="E368" s="59"/>
    </row>
    <row r="369" spans="3:5" ht="15" customHeight="1" x14ac:dyDescent="0.25">
      <c r="C369" s="59"/>
      <c r="D369" s="59"/>
      <c r="E369" s="59"/>
    </row>
    <row r="370" spans="3:5" ht="15" customHeight="1" x14ac:dyDescent="0.25">
      <c r="C370" s="59"/>
      <c r="D370" s="59"/>
      <c r="E370" s="59"/>
    </row>
    <row r="371" spans="3:5" ht="15" customHeight="1" x14ac:dyDescent="0.25">
      <c r="C371" s="59"/>
      <c r="D371" s="59"/>
      <c r="E371" s="59"/>
    </row>
    <row r="372" spans="3:5" ht="15" customHeight="1" x14ac:dyDescent="0.25">
      <c r="C372" s="59"/>
      <c r="D372" s="59"/>
      <c r="E372" s="59"/>
    </row>
    <row r="373" spans="3:5" ht="15" customHeight="1" x14ac:dyDescent="0.25">
      <c r="C373" s="59"/>
      <c r="D373" s="59"/>
      <c r="E373" s="59"/>
    </row>
    <row r="374" spans="3:5" ht="15" customHeight="1" x14ac:dyDescent="0.25">
      <c r="C374" s="59"/>
      <c r="D374" s="59"/>
      <c r="E374" s="59"/>
    </row>
    <row r="375" spans="3:5" ht="15" customHeight="1" x14ac:dyDescent="0.25">
      <c r="C375" s="59"/>
      <c r="D375" s="59"/>
      <c r="E375" s="59"/>
    </row>
    <row r="376" spans="3:5" ht="15" customHeight="1" x14ac:dyDescent="0.25">
      <c r="C376" s="59"/>
      <c r="D376" s="59"/>
      <c r="E376" s="59"/>
    </row>
    <row r="377" spans="3:5" ht="15" customHeight="1" x14ac:dyDescent="0.25">
      <c r="C377" s="59"/>
      <c r="D377" s="59"/>
      <c r="E377" s="59"/>
    </row>
    <row r="378" spans="3:5" ht="15" customHeight="1" x14ac:dyDescent="0.25">
      <c r="C378" s="59"/>
      <c r="D378" s="59"/>
      <c r="E378" s="59"/>
    </row>
    <row r="379" spans="3:5" ht="15" customHeight="1" x14ac:dyDescent="0.25">
      <c r="C379" s="59"/>
      <c r="D379" s="59"/>
      <c r="E379" s="59"/>
    </row>
    <row r="380" spans="3:5" ht="15" customHeight="1" x14ac:dyDescent="0.25">
      <c r="C380" s="59"/>
      <c r="D380" s="59"/>
      <c r="E380" s="59"/>
    </row>
    <row r="381" spans="3:5" ht="15" customHeight="1" x14ac:dyDescent="0.25">
      <c r="C381" s="59"/>
      <c r="D381" s="59"/>
      <c r="E381" s="59"/>
    </row>
    <row r="382" spans="3:5" ht="15" customHeight="1" x14ac:dyDescent="0.25">
      <c r="C382" s="59"/>
      <c r="D382" s="59"/>
      <c r="E382" s="59"/>
    </row>
    <row r="383" spans="3:5" ht="15" customHeight="1" x14ac:dyDescent="0.25">
      <c r="C383" s="59"/>
      <c r="D383" s="59"/>
      <c r="E383" s="59"/>
    </row>
    <row r="384" spans="3:5" ht="15" customHeight="1" x14ac:dyDescent="0.25">
      <c r="C384" s="59"/>
      <c r="D384" s="59"/>
      <c r="E384" s="59"/>
    </row>
    <row r="385" spans="3:5" ht="15" customHeight="1" x14ac:dyDescent="0.25">
      <c r="C385" s="59"/>
      <c r="D385" s="59"/>
      <c r="E385" s="59"/>
    </row>
    <row r="386" spans="3:5" ht="15" customHeight="1" x14ac:dyDescent="0.25">
      <c r="C386" s="59"/>
      <c r="D386" s="59"/>
      <c r="E386" s="59"/>
    </row>
    <row r="387" spans="3:5" ht="15" customHeight="1" x14ac:dyDescent="0.25">
      <c r="C387" s="59"/>
      <c r="D387" s="59"/>
      <c r="E387" s="59"/>
    </row>
    <row r="388" spans="3:5" ht="15" customHeight="1" x14ac:dyDescent="0.25">
      <c r="C388" s="59"/>
      <c r="D388" s="59"/>
      <c r="E388" s="59"/>
    </row>
    <row r="389" spans="3:5" ht="15" customHeight="1" x14ac:dyDescent="0.25">
      <c r="C389" s="59"/>
      <c r="D389" s="59"/>
      <c r="E389" s="59"/>
    </row>
    <row r="390" spans="3:5" ht="15" customHeight="1" x14ac:dyDescent="0.25">
      <c r="C390" s="59"/>
      <c r="D390" s="59"/>
      <c r="E390" s="59"/>
    </row>
    <row r="391" spans="3:5" ht="15" customHeight="1" x14ac:dyDescent="0.25">
      <c r="C391" s="59"/>
      <c r="D391" s="59"/>
      <c r="E391" s="59"/>
    </row>
    <row r="392" spans="3:5" ht="15" customHeight="1" x14ac:dyDescent="0.25">
      <c r="C392" s="59"/>
      <c r="D392" s="59"/>
      <c r="E392" s="59"/>
    </row>
    <row r="393" spans="3:5" ht="15" customHeight="1" x14ac:dyDescent="0.25">
      <c r="C393" s="59"/>
      <c r="D393" s="59"/>
      <c r="E393" s="59"/>
    </row>
    <row r="394" spans="3:5" ht="15" customHeight="1" x14ac:dyDescent="0.25">
      <c r="C394" s="59"/>
      <c r="D394" s="59"/>
      <c r="E394" s="59"/>
    </row>
    <row r="395" spans="3:5" ht="15" customHeight="1" x14ac:dyDescent="0.25">
      <c r="C395" s="59"/>
      <c r="D395" s="59"/>
      <c r="E395" s="59"/>
    </row>
    <row r="396" spans="3:5" ht="15" customHeight="1" x14ac:dyDescent="0.25">
      <c r="C396" s="59"/>
      <c r="D396" s="59"/>
      <c r="E396" s="59"/>
    </row>
    <row r="397" spans="3:5" ht="15" customHeight="1" x14ac:dyDescent="0.25">
      <c r="C397" s="59"/>
      <c r="D397" s="59"/>
      <c r="E397" s="59"/>
    </row>
    <row r="398" spans="3:5" ht="15" customHeight="1" x14ac:dyDescent="0.25">
      <c r="C398" s="59"/>
      <c r="D398" s="59"/>
      <c r="E398" s="59"/>
    </row>
    <row r="399" spans="3:5" ht="15" customHeight="1" x14ac:dyDescent="0.25">
      <c r="C399" s="59"/>
      <c r="D399" s="59"/>
      <c r="E399" s="59"/>
    </row>
    <row r="400" spans="3:5" ht="15" customHeight="1" x14ac:dyDescent="0.25">
      <c r="C400" s="59"/>
      <c r="D400" s="59"/>
      <c r="E400" s="59"/>
    </row>
    <row r="401" spans="3:5" ht="15" customHeight="1" x14ac:dyDescent="0.25">
      <c r="C401" s="59"/>
      <c r="D401" s="59"/>
      <c r="E401" s="59"/>
    </row>
    <row r="402" spans="3:5" ht="15" customHeight="1" x14ac:dyDescent="0.25">
      <c r="C402" s="59"/>
      <c r="D402" s="59"/>
      <c r="E402" s="59"/>
    </row>
    <row r="403" spans="3:5" ht="15" customHeight="1" x14ac:dyDescent="0.25">
      <c r="C403" s="59"/>
      <c r="D403" s="59"/>
      <c r="E403" s="59"/>
    </row>
    <row r="404" spans="3:5" ht="15" customHeight="1" x14ac:dyDescent="0.25">
      <c r="C404" s="59"/>
      <c r="D404" s="59"/>
      <c r="E404" s="59"/>
    </row>
    <row r="405" spans="3:5" ht="15" customHeight="1" x14ac:dyDescent="0.25">
      <c r="C405" s="59"/>
      <c r="D405" s="59"/>
      <c r="E405" s="59"/>
    </row>
    <row r="406" spans="3:5" ht="15" customHeight="1" x14ac:dyDescent="0.25">
      <c r="C406" s="59"/>
      <c r="D406" s="59"/>
      <c r="E406" s="59"/>
    </row>
    <row r="407" spans="3:5" ht="15" customHeight="1" x14ac:dyDescent="0.25">
      <c r="C407" s="59"/>
      <c r="D407" s="59"/>
      <c r="E407" s="59"/>
    </row>
    <row r="408" spans="3:5" ht="15" customHeight="1" x14ac:dyDescent="0.25">
      <c r="C408" s="59"/>
      <c r="D408" s="59"/>
      <c r="E408" s="59"/>
    </row>
    <row r="409" spans="3:5" ht="15" customHeight="1" x14ac:dyDescent="0.25">
      <c r="C409" s="59"/>
      <c r="D409" s="59"/>
      <c r="E409" s="59"/>
    </row>
    <row r="410" spans="3:5" ht="15" customHeight="1" x14ac:dyDescent="0.25">
      <c r="C410" s="59"/>
      <c r="D410" s="59"/>
      <c r="E410" s="59"/>
    </row>
    <row r="411" spans="3:5" ht="15" customHeight="1" x14ac:dyDescent="0.25">
      <c r="C411" s="59"/>
      <c r="D411" s="59"/>
      <c r="E411" s="59"/>
    </row>
    <row r="412" spans="3:5" ht="15" customHeight="1" x14ac:dyDescent="0.25">
      <c r="C412" s="59"/>
      <c r="D412" s="59"/>
      <c r="E412" s="59"/>
    </row>
    <row r="413" spans="3:5" ht="15" customHeight="1" x14ac:dyDescent="0.25">
      <c r="C413" s="59"/>
      <c r="D413" s="59"/>
      <c r="E413" s="59"/>
    </row>
    <row r="414" spans="3:5" ht="15" customHeight="1" x14ac:dyDescent="0.25">
      <c r="C414" s="59"/>
      <c r="D414" s="59"/>
      <c r="E414" s="59"/>
    </row>
    <row r="415" spans="3:5" ht="15" customHeight="1" x14ac:dyDescent="0.25">
      <c r="C415" s="59"/>
      <c r="D415" s="59"/>
      <c r="E415" s="59"/>
    </row>
    <row r="416" spans="3:5" ht="15" customHeight="1" x14ac:dyDescent="0.25">
      <c r="C416" s="59"/>
      <c r="D416" s="59"/>
      <c r="E416" s="59"/>
    </row>
    <row r="417" spans="3:5" ht="15" customHeight="1" x14ac:dyDescent="0.25">
      <c r="C417" s="59"/>
      <c r="D417" s="59"/>
      <c r="E417" s="59"/>
    </row>
    <row r="418" spans="3:5" ht="15" customHeight="1" x14ac:dyDescent="0.25">
      <c r="C418" s="59"/>
      <c r="D418" s="59"/>
      <c r="E418" s="59"/>
    </row>
    <row r="419" spans="3:5" ht="15" customHeight="1" x14ac:dyDescent="0.25">
      <c r="C419" s="59"/>
      <c r="D419" s="59"/>
      <c r="E419" s="59"/>
    </row>
    <row r="420" spans="3:5" ht="15" customHeight="1" x14ac:dyDescent="0.25">
      <c r="C420" s="59"/>
      <c r="D420" s="59"/>
      <c r="E420" s="59"/>
    </row>
    <row r="421" spans="3:5" ht="15" customHeight="1" x14ac:dyDescent="0.25">
      <c r="C421" s="59"/>
      <c r="D421" s="59"/>
      <c r="E421" s="59"/>
    </row>
    <row r="422" spans="3:5" ht="15" customHeight="1" x14ac:dyDescent="0.25">
      <c r="C422" s="59"/>
      <c r="D422" s="59"/>
      <c r="E422" s="59"/>
    </row>
    <row r="423" spans="3:5" ht="15" customHeight="1" x14ac:dyDescent="0.25">
      <c r="C423" s="59"/>
      <c r="D423" s="59"/>
      <c r="E423" s="59"/>
    </row>
    <row r="424" spans="3:5" ht="15" customHeight="1" x14ac:dyDescent="0.25">
      <c r="C424" s="59"/>
      <c r="D424" s="59"/>
      <c r="E424" s="59"/>
    </row>
    <row r="425" spans="3:5" ht="15" customHeight="1" x14ac:dyDescent="0.25">
      <c r="C425" s="59"/>
      <c r="D425" s="59"/>
      <c r="E425" s="59"/>
    </row>
    <row r="426" spans="3:5" ht="15" customHeight="1" x14ac:dyDescent="0.25">
      <c r="C426" s="59"/>
      <c r="D426" s="59"/>
      <c r="E426" s="59"/>
    </row>
    <row r="427" spans="3:5" ht="15" customHeight="1" x14ac:dyDescent="0.25">
      <c r="C427" s="59"/>
      <c r="D427" s="59"/>
      <c r="E427" s="59"/>
    </row>
    <row r="428" spans="3:5" ht="15" customHeight="1" x14ac:dyDescent="0.25">
      <c r="C428" s="59"/>
      <c r="D428" s="59"/>
      <c r="E428" s="59"/>
    </row>
    <row r="429" spans="3:5" ht="15" customHeight="1" x14ac:dyDescent="0.25">
      <c r="C429" s="59"/>
      <c r="D429" s="59"/>
      <c r="E429" s="59"/>
    </row>
    <row r="430" spans="3:5" ht="15" customHeight="1" x14ac:dyDescent="0.25">
      <c r="C430" s="59"/>
      <c r="D430" s="59"/>
      <c r="E430" s="59"/>
    </row>
    <row r="431" spans="3:5" ht="15" customHeight="1" x14ac:dyDescent="0.25">
      <c r="C431" s="59"/>
      <c r="D431" s="59"/>
      <c r="E431" s="59"/>
    </row>
    <row r="432" spans="3:5" ht="15" customHeight="1" x14ac:dyDescent="0.25">
      <c r="C432" s="59"/>
      <c r="D432" s="59"/>
      <c r="E432" s="59"/>
    </row>
    <row r="433" spans="3:5" ht="15" customHeight="1" x14ac:dyDescent="0.25">
      <c r="C433" s="59"/>
      <c r="D433" s="59"/>
      <c r="E433" s="59"/>
    </row>
    <row r="434" spans="3:5" ht="15" customHeight="1" x14ac:dyDescent="0.25">
      <c r="C434" s="59"/>
      <c r="D434" s="59"/>
      <c r="E434" s="59"/>
    </row>
    <row r="435" spans="3:5" ht="15" customHeight="1" x14ac:dyDescent="0.25">
      <c r="C435" s="59"/>
      <c r="D435" s="59"/>
      <c r="E435" s="59"/>
    </row>
    <row r="436" spans="3:5" ht="15" customHeight="1" x14ac:dyDescent="0.25">
      <c r="C436" s="59"/>
      <c r="D436" s="59"/>
      <c r="E436" s="59"/>
    </row>
    <row r="437" spans="3:5" ht="15" customHeight="1" x14ac:dyDescent="0.25">
      <c r="C437" s="59"/>
      <c r="D437" s="59"/>
      <c r="E437" s="59"/>
    </row>
    <row r="438" spans="3:5" ht="15" customHeight="1" x14ac:dyDescent="0.25">
      <c r="C438" s="59"/>
      <c r="D438" s="59"/>
      <c r="E438" s="59"/>
    </row>
    <row r="439" spans="3:5" ht="15" customHeight="1" x14ac:dyDescent="0.25">
      <c r="C439" s="59"/>
      <c r="D439" s="59"/>
      <c r="E439" s="59"/>
    </row>
    <row r="440" spans="3:5" ht="15" customHeight="1" x14ac:dyDescent="0.25">
      <c r="C440" s="59"/>
      <c r="D440" s="59"/>
      <c r="E440" s="59"/>
    </row>
    <row r="441" spans="3:5" ht="15" customHeight="1" x14ac:dyDescent="0.25">
      <c r="C441" s="59"/>
      <c r="D441" s="59"/>
      <c r="E441" s="59"/>
    </row>
    <row r="442" spans="3:5" ht="15" customHeight="1" x14ac:dyDescent="0.25">
      <c r="C442" s="59"/>
      <c r="D442" s="59"/>
      <c r="E442" s="59"/>
    </row>
    <row r="443" spans="3:5" ht="15" customHeight="1" x14ac:dyDescent="0.25">
      <c r="C443" s="59"/>
      <c r="D443" s="59"/>
      <c r="E443" s="59"/>
    </row>
    <row r="444" spans="3:5" ht="15" customHeight="1" x14ac:dyDescent="0.25">
      <c r="C444" s="59"/>
      <c r="D444" s="59"/>
      <c r="E444" s="59"/>
    </row>
    <row r="445" spans="3:5" ht="15" customHeight="1" x14ac:dyDescent="0.25">
      <c r="C445" s="59"/>
      <c r="D445" s="59"/>
      <c r="E445" s="59"/>
    </row>
    <row r="446" spans="3:5" ht="15" customHeight="1" x14ac:dyDescent="0.25">
      <c r="C446" s="59"/>
      <c r="D446" s="59"/>
      <c r="E446" s="59"/>
    </row>
    <row r="447" spans="3:5" ht="15" customHeight="1" x14ac:dyDescent="0.25">
      <c r="C447" s="59"/>
      <c r="D447" s="59"/>
      <c r="E447" s="59"/>
    </row>
    <row r="448" spans="3:5" ht="15" customHeight="1" x14ac:dyDescent="0.25">
      <c r="C448" s="59"/>
      <c r="D448" s="59"/>
      <c r="E448" s="59"/>
    </row>
    <row r="449" spans="3:5" ht="15" customHeight="1" x14ac:dyDescent="0.25">
      <c r="C449" s="59"/>
      <c r="D449" s="59"/>
      <c r="E449" s="59"/>
    </row>
    <row r="450" spans="3:5" ht="15" customHeight="1" x14ac:dyDescent="0.25">
      <c r="C450" s="59"/>
      <c r="D450" s="59"/>
      <c r="E450" s="59"/>
    </row>
    <row r="451" spans="3:5" ht="15" customHeight="1" x14ac:dyDescent="0.25">
      <c r="C451" s="59"/>
      <c r="D451" s="59"/>
      <c r="E451" s="59"/>
    </row>
    <row r="452" spans="3:5" ht="15" customHeight="1" x14ac:dyDescent="0.25">
      <c r="C452" s="59"/>
      <c r="D452" s="59"/>
      <c r="E452" s="59"/>
    </row>
    <row r="453" spans="3:5" ht="15" customHeight="1" x14ac:dyDescent="0.25">
      <c r="C453" s="59"/>
      <c r="D453" s="59"/>
      <c r="E453" s="59"/>
    </row>
    <row r="454" spans="3:5" ht="15" customHeight="1" x14ac:dyDescent="0.25">
      <c r="C454" s="59"/>
      <c r="D454" s="59"/>
      <c r="E454" s="59"/>
    </row>
    <row r="455" spans="3:5" ht="15" customHeight="1" x14ac:dyDescent="0.25">
      <c r="C455" s="59"/>
      <c r="D455" s="59"/>
      <c r="E455" s="59"/>
    </row>
    <row r="456" spans="3:5" ht="15" customHeight="1" x14ac:dyDescent="0.25">
      <c r="C456" s="59"/>
      <c r="D456" s="59"/>
      <c r="E456" s="59"/>
    </row>
    <row r="457" spans="3:5" ht="15" customHeight="1" x14ac:dyDescent="0.25">
      <c r="C457" s="59"/>
      <c r="D457" s="59"/>
      <c r="E457" s="59"/>
    </row>
    <row r="458" spans="3:5" ht="15" customHeight="1" x14ac:dyDescent="0.25">
      <c r="C458" s="59"/>
      <c r="D458" s="59"/>
      <c r="E458" s="59"/>
    </row>
    <row r="459" spans="3:5" ht="15" customHeight="1" x14ac:dyDescent="0.25">
      <c r="C459" s="59"/>
      <c r="D459" s="59"/>
      <c r="E459" s="59"/>
    </row>
    <row r="460" spans="3:5" ht="15" customHeight="1" x14ac:dyDescent="0.25">
      <c r="C460" s="59"/>
      <c r="D460" s="59"/>
      <c r="E460" s="59"/>
    </row>
    <row r="461" spans="3:5" ht="15" customHeight="1" x14ac:dyDescent="0.25">
      <c r="C461" s="59"/>
      <c r="D461" s="59"/>
      <c r="E461" s="59"/>
    </row>
    <row r="462" spans="3:5" ht="15" customHeight="1" x14ac:dyDescent="0.25">
      <c r="C462" s="59"/>
      <c r="D462" s="59"/>
      <c r="E462" s="59"/>
    </row>
    <row r="463" spans="3:5" ht="15" customHeight="1" x14ac:dyDescent="0.25">
      <c r="C463" s="59"/>
      <c r="D463" s="59"/>
      <c r="E463" s="59"/>
    </row>
    <row r="464" spans="3:5" ht="15" customHeight="1" x14ac:dyDescent="0.25">
      <c r="C464" s="59"/>
      <c r="D464" s="59"/>
      <c r="E464" s="59"/>
    </row>
    <row r="465" spans="3:5" ht="15" customHeight="1" x14ac:dyDescent="0.25">
      <c r="C465" s="59"/>
      <c r="D465" s="59"/>
      <c r="E465" s="59"/>
    </row>
    <row r="466" spans="3:5" ht="15" customHeight="1" x14ac:dyDescent="0.25">
      <c r="C466" s="59"/>
      <c r="D466" s="59"/>
      <c r="E466" s="59"/>
    </row>
    <row r="467" spans="3:5" ht="15" customHeight="1" x14ac:dyDescent="0.25">
      <c r="C467" s="59"/>
      <c r="D467" s="59"/>
      <c r="E467" s="59"/>
    </row>
    <row r="468" spans="3:5" ht="15" customHeight="1" x14ac:dyDescent="0.25">
      <c r="C468" s="59"/>
      <c r="D468" s="59"/>
      <c r="E468" s="59"/>
    </row>
    <row r="469" spans="3:5" ht="15" customHeight="1" x14ac:dyDescent="0.25">
      <c r="C469" s="59"/>
      <c r="D469" s="59"/>
      <c r="E469" s="59"/>
    </row>
    <row r="470" spans="3:5" ht="15" customHeight="1" x14ac:dyDescent="0.25">
      <c r="C470" s="59"/>
      <c r="D470" s="59"/>
      <c r="E470" s="59"/>
    </row>
    <row r="471" spans="3:5" ht="15" customHeight="1" x14ac:dyDescent="0.25">
      <c r="C471" s="59"/>
      <c r="D471" s="59"/>
      <c r="E471" s="59"/>
    </row>
    <row r="472" spans="3:5" ht="15" customHeight="1" x14ac:dyDescent="0.25">
      <c r="C472" s="59"/>
      <c r="D472" s="59"/>
      <c r="E472" s="59"/>
    </row>
    <row r="473" spans="3:5" ht="15" customHeight="1" x14ac:dyDescent="0.25">
      <c r="C473" s="59"/>
      <c r="D473" s="59"/>
      <c r="E473" s="59"/>
    </row>
    <row r="474" spans="3:5" ht="15" customHeight="1" x14ac:dyDescent="0.25">
      <c r="C474" s="59"/>
      <c r="D474" s="59"/>
      <c r="E474" s="59"/>
    </row>
    <row r="475" spans="3:5" ht="15" customHeight="1" x14ac:dyDescent="0.25">
      <c r="C475" s="59"/>
      <c r="D475" s="59"/>
      <c r="E475" s="59"/>
    </row>
    <row r="476" spans="3:5" ht="15" customHeight="1" x14ac:dyDescent="0.25">
      <c r="C476" s="59"/>
      <c r="D476" s="59"/>
      <c r="E476" s="59"/>
    </row>
    <row r="477" spans="3:5" ht="15" customHeight="1" x14ac:dyDescent="0.25">
      <c r="C477" s="59"/>
      <c r="D477" s="59"/>
      <c r="E477" s="59"/>
    </row>
    <row r="478" spans="3:5" ht="15" customHeight="1" x14ac:dyDescent="0.25">
      <c r="C478" s="59"/>
      <c r="D478" s="59"/>
      <c r="E478" s="59"/>
    </row>
    <row r="479" spans="3:5" ht="15" customHeight="1" x14ac:dyDescent="0.25">
      <c r="C479" s="59"/>
      <c r="D479" s="59"/>
      <c r="E479" s="59"/>
    </row>
    <row r="480" spans="3:5" ht="15" customHeight="1" x14ac:dyDescent="0.25">
      <c r="C480" s="59"/>
      <c r="D480" s="59"/>
      <c r="E480" s="59"/>
    </row>
    <row r="481" spans="3:5" ht="15" customHeight="1" x14ac:dyDescent="0.25">
      <c r="C481" s="59"/>
      <c r="D481" s="59"/>
      <c r="E481" s="59"/>
    </row>
    <row r="482" spans="3:5" ht="15" customHeight="1" x14ac:dyDescent="0.25">
      <c r="C482" s="59"/>
      <c r="D482" s="59"/>
      <c r="E482" s="59"/>
    </row>
    <row r="483" spans="3:5" ht="15" customHeight="1" x14ac:dyDescent="0.25">
      <c r="C483" s="59"/>
      <c r="D483" s="59"/>
      <c r="E483" s="59"/>
    </row>
    <row r="484" spans="3:5" ht="15" customHeight="1" x14ac:dyDescent="0.25">
      <c r="C484" s="59"/>
      <c r="D484" s="59"/>
      <c r="E484" s="59"/>
    </row>
    <row r="485" spans="3:5" ht="15" customHeight="1" x14ac:dyDescent="0.25">
      <c r="C485" s="59"/>
      <c r="D485" s="59"/>
      <c r="E485" s="59"/>
    </row>
    <row r="486" spans="3:5" ht="15" customHeight="1" x14ac:dyDescent="0.25">
      <c r="C486" s="59"/>
      <c r="D486" s="59"/>
      <c r="E486" s="59"/>
    </row>
    <row r="487" spans="3:5" ht="15" customHeight="1" x14ac:dyDescent="0.25">
      <c r="C487" s="59"/>
      <c r="D487" s="59"/>
      <c r="E487" s="59"/>
    </row>
    <row r="488" spans="3:5" ht="15" customHeight="1" x14ac:dyDescent="0.25">
      <c r="C488" s="59"/>
      <c r="D488" s="59"/>
      <c r="E488" s="59"/>
    </row>
    <row r="489" spans="3:5" ht="15" customHeight="1" x14ac:dyDescent="0.25">
      <c r="C489" s="59"/>
      <c r="D489" s="59"/>
      <c r="E489" s="59"/>
    </row>
    <row r="490" spans="3:5" ht="15" customHeight="1" x14ac:dyDescent="0.25">
      <c r="C490" s="59"/>
      <c r="D490" s="59"/>
      <c r="E490" s="59"/>
    </row>
    <row r="491" spans="3:5" ht="15" customHeight="1" x14ac:dyDescent="0.25">
      <c r="C491" s="59"/>
      <c r="D491" s="59"/>
      <c r="E491" s="59"/>
    </row>
    <row r="492" spans="3:5" ht="15" customHeight="1" x14ac:dyDescent="0.25">
      <c r="C492" s="59"/>
      <c r="D492" s="59"/>
      <c r="E492" s="59"/>
    </row>
    <row r="493" spans="3:5" ht="15" customHeight="1" x14ac:dyDescent="0.25">
      <c r="C493" s="59"/>
      <c r="D493" s="59"/>
      <c r="E493" s="59"/>
    </row>
    <row r="494" spans="3:5" ht="15" customHeight="1" x14ac:dyDescent="0.25">
      <c r="C494" s="59"/>
      <c r="D494" s="59"/>
      <c r="E494" s="59"/>
    </row>
    <row r="495" spans="3:5" ht="15" customHeight="1" x14ac:dyDescent="0.25">
      <c r="C495" s="59"/>
      <c r="D495" s="59"/>
      <c r="E495" s="59"/>
    </row>
    <row r="496" spans="3:5" ht="15" customHeight="1" x14ac:dyDescent="0.25">
      <c r="C496" s="59"/>
      <c r="D496" s="59"/>
      <c r="E496" s="59"/>
    </row>
    <row r="497" spans="3:5" ht="15" customHeight="1" x14ac:dyDescent="0.25">
      <c r="C497" s="59"/>
      <c r="D497" s="59"/>
      <c r="E497" s="59"/>
    </row>
    <row r="498" spans="3:5" ht="15" customHeight="1" x14ac:dyDescent="0.25">
      <c r="C498" s="59"/>
      <c r="D498" s="59"/>
      <c r="E498" s="59"/>
    </row>
    <row r="499" spans="3:5" ht="15" customHeight="1" x14ac:dyDescent="0.25">
      <c r="C499" s="59"/>
      <c r="D499" s="59"/>
      <c r="E499" s="59"/>
    </row>
    <row r="500" spans="3:5" ht="15" customHeight="1" x14ac:dyDescent="0.25">
      <c r="C500" s="59"/>
      <c r="D500" s="59"/>
      <c r="E500" s="59"/>
    </row>
    <row r="501" spans="3:5" ht="15" customHeight="1" x14ac:dyDescent="0.25">
      <c r="C501" s="59"/>
      <c r="D501" s="59"/>
      <c r="E501" s="59"/>
    </row>
    <row r="502" spans="3:5" ht="15" customHeight="1" x14ac:dyDescent="0.25">
      <c r="C502" s="59"/>
      <c r="D502" s="59"/>
      <c r="E502" s="59"/>
    </row>
    <row r="503" spans="3:5" ht="15" customHeight="1" x14ac:dyDescent="0.25">
      <c r="C503" s="59"/>
      <c r="D503" s="59"/>
      <c r="E503" s="59"/>
    </row>
    <row r="504" spans="3:5" ht="15" customHeight="1" x14ac:dyDescent="0.25">
      <c r="C504" s="59"/>
      <c r="D504" s="59"/>
      <c r="E504" s="59"/>
    </row>
    <row r="505" spans="3:5" ht="15" customHeight="1" x14ac:dyDescent="0.25">
      <c r="C505" s="59"/>
      <c r="D505" s="59"/>
      <c r="E505" s="59"/>
    </row>
    <row r="506" spans="3:5" ht="15" customHeight="1" x14ac:dyDescent="0.25">
      <c r="C506" s="59"/>
      <c r="D506" s="59"/>
      <c r="E506" s="59"/>
    </row>
    <row r="507" spans="3:5" ht="15" customHeight="1" x14ac:dyDescent="0.25">
      <c r="C507" s="59"/>
      <c r="D507" s="59"/>
      <c r="E507" s="59"/>
    </row>
    <row r="508" spans="3:5" ht="15" customHeight="1" x14ac:dyDescent="0.25">
      <c r="C508" s="59"/>
      <c r="D508" s="59"/>
      <c r="E508" s="59"/>
    </row>
    <row r="509" spans="3:5" ht="15" customHeight="1" x14ac:dyDescent="0.25">
      <c r="C509" s="59"/>
      <c r="D509" s="59"/>
      <c r="E509" s="59"/>
    </row>
    <row r="510" spans="3:5" ht="15" customHeight="1" x14ac:dyDescent="0.25">
      <c r="C510" s="59"/>
      <c r="D510" s="59"/>
      <c r="E510" s="59"/>
    </row>
    <row r="511" spans="3:5" ht="15" customHeight="1" x14ac:dyDescent="0.25">
      <c r="C511" s="59"/>
      <c r="D511" s="59"/>
      <c r="E511" s="59"/>
    </row>
    <row r="512" spans="3:5" ht="15" customHeight="1" x14ac:dyDescent="0.25">
      <c r="C512" s="59"/>
      <c r="D512" s="59"/>
      <c r="E512" s="59"/>
    </row>
    <row r="513" spans="3:5" ht="15" customHeight="1" x14ac:dyDescent="0.25">
      <c r="C513" s="59"/>
      <c r="D513" s="59"/>
      <c r="E513" s="59"/>
    </row>
    <row r="514" spans="3:5" ht="15" customHeight="1" x14ac:dyDescent="0.25">
      <c r="C514" s="59"/>
      <c r="D514" s="59"/>
      <c r="E514" s="59"/>
    </row>
    <row r="515" spans="3:5" ht="15" customHeight="1" x14ac:dyDescent="0.25">
      <c r="C515" s="59"/>
      <c r="D515" s="59"/>
      <c r="E515" s="59"/>
    </row>
    <row r="516" spans="3:5" ht="15" customHeight="1" x14ac:dyDescent="0.25">
      <c r="C516" s="59"/>
      <c r="D516" s="59"/>
      <c r="E516" s="59"/>
    </row>
    <row r="517" spans="3:5" ht="15" customHeight="1" x14ac:dyDescent="0.25">
      <c r="C517" s="59"/>
      <c r="D517" s="59"/>
      <c r="E517" s="59"/>
    </row>
    <row r="518" spans="3:5" ht="15" customHeight="1" x14ac:dyDescent="0.25">
      <c r="C518" s="59"/>
      <c r="D518" s="59"/>
      <c r="E518" s="59"/>
    </row>
    <row r="519" spans="3:5" ht="15" customHeight="1" x14ac:dyDescent="0.25">
      <c r="C519" s="59"/>
      <c r="D519" s="59"/>
      <c r="E519" s="59"/>
    </row>
    <row r="520" spans="3:5" ht="15" customHeight="1" x14ac:dyDescent="0.25">
      <c r="C520" s="59"/>
      <c r="D520" s="59"/>
      <c r="E520" s="59"/>
    </row>
    <row r="521" spans="3:5" ht="15" customHeight="1" x14ac:dyDescent="0.25">
      <c r="C521" s="59"/>
      <c r="D521" s="59"/>
      <c r="E521" s="59"/>
    </row>
    <row r="522" spans="3:5" ht="15" customHeight="1" x14ac:dyDescent="0.25">
      <c r="C522" s="59"/>
      <c r="D522" s="59"/>
      <c r="E522" s="59"/>
    </row>
    <row r="523" spans="3:5" ht="15" customHeight="1" x14ac:dyDescent="0.25">
      <c r="C523" s="59"/>
      <c r="D523" s="59"/>
      <c r="E523" s="59"/>
    </row>
    <row r="524" spans="3:5" ht="15" customHeight="1" x14ac:dyDescent="0.25">
      <c r="C524" s="59"/>
      <c r="D524" s="59"/>
      <c r="E524" s="59"/>
    </row>
    <row r="525" spans="3:5" ht="15" customHeight="1" x14ac:dyDescent="0.25">
      <c r="C525" s="59"/>
      <c r="D525" s="59"/>
      <c r="E525" s="59"/>
    </row>
    <row r="526" spans="3:5" ht="15" customHeight="1" x14ac:dyDescent="0.25">
      <c r="C526" s="59"/>
      <c r="D526" s="59"/>
      <c r="E526" s="59"/>
    </row>
    <row r="527" spans="3:5" ht="15" customHeight="1" x14ac:dyDescent="0.25">
      <c r="C527" s="59"/>
      <c r="D527" s="59"/>
      <c r="E527" s="59"/>
    </row>
    <row r="528" spans="3:5" ht="15" customHeight="1" x14ac:dyDescent="0.25">
      <c r="C528" s="59"/>
      <c r="D528" s="59"/>
      <c r="E528" s="59"/>
    </row>
    <row r="529" spans="3:5" ht="15" customHeight="1" x14ac:dyDescent="0.25">
      <c r="C529" s="59"/>
      <c r="D529" s="59"/>
      <c r="E529" s="59"/>
    </row>
    <row r="530" spans="3:5" ht="15" customHeight="1" x14ac:dyDescent="0.25">
      <c r="C530" s="59"/>
      <c r="D530" s="59"/>
      <c r="E530" s="59"/>
    </row>
    <row r="531" spans="3:5" ht="15" customHeight="1" x14ac:dyDescent="0.25">
      <c r="C531" s="59"/>
      <c r="D531" s="59"/>
      <c r="E531" s="59"/>
    </row>
    <row r="532" spans="3:5" ht="15" customHeight="1" x14ac:dyDescent="0.25">
      <c r="C532" s="59"/>
      <c r="D532" s="59"/>
      <c r="E532" s="59"/>
    </row>
    <row r="533" spans="3:5" ht="15" customHeight="1" x14ac:dyDescent="0.25">
      <c r="C533" s="59"/>
      <c r="D533" s="59"/>
      <c r="E533" s="59"/>
    </row>
    <row r="534" spans="3:5" ht="15" customHeight="1" x14ac:dyDescent="0.25">
      <c r="C534" s="59"/>
      <c r="D534" s="59"/>
      <c r="E534" s="59"/>
    </row>
    <row r="535" spans="3:5" ht="15" customHeight="1" x14ac:dyDescent="0.25">
      <c r="C535" s="59"/>
      <c r="D535" s="59"/>
      <c r="E535" s="59"/>
    </row>
    <row r="536" spans="3:5" ht="15" customHeight="1" x14ac:dyDescent="0.25">
      <c r="C536" s="59"/>
      <c r="D536" s="59"/>
      <c r="E536" s="59"/>
    </row>
    <row r="537" spans="3:5" ht="15" customHeight="1" x14ac:dyDescent="0.25">
      <c r="C537" s="59"/>
      <c r="D537" s="59"/>
      <c r="E537" s="59"/>
    </row>
    <row r="538" spans="3:5" ht="15" customHeight="1" x14ac:dyDescent="0.25">
      <c r="C538" s="59"/>
      <c r="D538" s="59"/>
      <c r="E538" s="59"/>
    </row>
    <row r="539" spans="3:5" ht="15" customHeight="1" x14ac:dyDescent="0.25">
      <c r="C539" s="59"/>
      <c r="D539" s="59"/>
      <c r="E539" s="59"/>
    </row>
    <row r="540" spans="3:5" ht="15" customHeight="1" x14ac:dyDescent="0.25">
      <c r="C540" s="59"/>
      <c r="D540" s="59"/>
      <c r="E540" s="59"/>
    </row>
    <row r="541" spans="3:5" ht="15" customHeight="1" x14ac:dyDescent="0.25">
      <c r="C541" s="59"/>
      <c r="D541" s="59"/>
      <c r="E541" s="59"/>
    </row>
    <row r="542" spans="3:5" ht="15" customHeight="1" x14ac:dyDescent="0.25">
      <c r="C542" s="59"/>
      <c r="D542" s="59"/>
      <c r="E542" s="59"/>
    </row>
    <row r="543" spans="3:5" ht="15" customHeight="1" x14ac:dyDescent="0.25">
      <c r="C543" s="59"/>
      <c r="D543" s="59"/>
      <c r="E543" s="59"/>
    </row>
    <row r="544" spans="3:5" ht="15" customHeight="1" x14ac:dyDescent="0.25">
      <c r="C544" s="59"/>
      <c r="D544" s="59"/>
      <c r="E544" s="59"/>
    </row>
    <row r="545" spans="3:5" ht="15" customHeight="1" x14ac:dyDescent="0.25">
      <c r="C545" s="59"/>
      <c r="D545" s="59"/>
      <c r="E545" s="59"/>
    </row>
    <row r="546" spans="3:5" ht="15" customHeight="1" x14ac:dyDescent="0.25">
      <c r="C546" s="59"/>
      <c r="D546" s="59"/>
      <c r="E546" s="59"/>
    </row>
    <row r="547" spans="3:5" ht="15" customHeight="1" x14ac:dyDescent="0.25">
      <c r="C547" s="59"/>
      <c r="D547" s="59"/>
      <c r="E547" s="59"/>
    </row>
    <row r="548" spans="3:5" ht="15" customHeight="1" x14ac:dyDescent="0.25">
      <c r="C548" s="59"/>
      <c r="D548" s="59"/>
      <c r="E548" s="59"/>
    </row>
    <row r="549" spans="3:5" ht="15" customHeight="1" x14ac:dyDescent="0.25">
      <c r="C549" s="59"/>
      <c r="D549" s="59"/>
      <c r="E549" s="59"/>
    </row>
    <row r="550" spans="3:5" ht="15" customHeight="1" x14ac:dyDescent="0.25">
      <c r="C550" s="59"/>
      <c r="D550" s="59"/>
      <c r="E550" s="59"/>
    </row>
    <row r="551" spans="3:5" ht="15" customHeight="1" x14ac:dyDescent="0.25">
      <c r="C551" s="59"/>
      <c r="D551" s="59"/>
      <c r="E551" s="59"/>
    </row>
    <row r="552" spans="3:5" ht="15" customHeight="1" x14ac:dyDescent="0.25">
      <c r="C552" s="59"/>
      <c r="D552" s="59"/>
      <c r="E552" s="59"/>
    </row>
    <row r="553" spans="3:5" ht="15" customHeight="1" x14ac:dyDescent="0.25">
      <c r="C553" s="59"/>
      <c r="D553" s="59"/>
      <c r="E553" s="59"/>
    </row>
    <row r="554" spans="3:5" ht="15" customHeight="1" x14ac:dyDescent="0.25">
      <c r="C554" s="59"/>
      <c r="D554" s="59"/>
      <c r="E554" s="59"/>
    </row>
    <row r="555" spans="3:5" ht="15" customHeight="1" x14ac:dyDescent="0.25">
      <c r="C555" s="59"/>
      <c r="D555" s="59"/>
      <c r="E555" s="59"/>
    </row>
    <row r="556" spans="3:5" ht="15" customHeight="1" x14ac:dyDescent="0.25">
      <c r="C556" s="59"/>
      <c r="D556" s="59"/>
      <c r="E556" s="59"/>
    </row>
    <row r="557" spans="3:5" ht="15" customHeight="1" x14ac:dyDescent="0.25">
      <c r="C557" s="59"/>
      <c r="D557" s="59"/>
      <c r="E557" s="59"/>
    </row>
    <row r="558" spans="3:5" ht="15" customHeight="1" x14ac:dyDescent="0.25">
      <c r="C558" s="59"/>
      <c r="D558" s="59"/>
      <c r="E558" s="59"/>
    </row>
    <row r="559" spans="3:5" ht="15" customHeight="1" x14ac:dyDescent="0.25">
      <c r="C559" s="59"/>
      <c r="D559" s="59"/>
      <c r="E559" s="59"/>
    </row>
    <row r="560" spans="3:5" ht="15" customHeight="1" x14ac:dyDescent="0.25">
      <c r="C560" s="59"/>
      <c r="D560" s="59"/>
      <c r="E560" s="59"/>
    </row>
    <row r="561" spans="3:5" ht="15" customHeight="1" x14ac:dyDescent="0.25">
      <c r="C561" s="59"/>
      <c r="D561" s="59"/>
      <c r="E561" s="59"/>
    </row>
    <row r="562" spans="3:5" ht="15" customHeight="1" x14ac:dyDescent="0.25">
      <c r="C562" s="59"/>
      <c r="D562" s="59"/>
      <c r="E562" s="59"/>
    </row>
    <row r="563" spans="3:5" ht="15" customHeight="1" x14ac:dyDescent="0.25">
      <c r="C563" s="59"/>
      <c r="D563" s="59"/>
      <c r="E563" s="59"/>
    </row>
    <row r="564" spans="3:5" ht="15" customHeight="1" x14ac:dyDescent="0.25">
      <c r="C564" s="59"/>
      <c r="D564" s="59"/>
      <c r="E564" s="59"/>
    </row>
    <row r="565" spans="3:5" ht="15" customHeight="1" x14ac:dyDescent="0.25">
      <c r="C565" s="59"/>
      <c r="D565" s="59"/>
      <c r="E565" s="59"/>
    </row>
    <row r="566" spans="3:5" ht="15" customHeight="1" x14ac:dyDescent="0.25">
      <c r="C566" s="59"/>
      <c r="D566" s="59"/>
      <c r="E566" s="59"/>
    </row>
    <row r="567" spans="3:5" ht="15" customHeight="1" x14ac:dyDescent="0.25">
      <c r="C567" s="59"/>
      <c r="D567" s="59"/>
      <c r="E567" s="59"/>
    </row>
    <row r="568" spans="3:5" ht="15" customHeight="1" x14ac:dyDescent="0.25">
      <c r="C568" s="59"/>
      <c r="D568" s="59"/>
      <c r="E568" s="59"/>
    </row>
    <row r="569" spans="3:5" ht="15" customHeight="1" x14ac:dyDescent="0.25">
      <c r="C569" s="59"/>
      <c r="D569" s="59"/>
      <c r="E569" s="59"/>
    </row>
    <row r="570" spans="3:5" ht="15" customHeight="1" x14ac:dyDescent="0.25">
      <c r="C570" s="59"/>
      <c r="D570" s="59"/>
      <c r="E570" s="59"/>
    </row>
    <row r="571" spans="3:5" ht="15" customHeight="1" x14ac:dyDescent="0.25">
      <c r="C571" s="59"/>
      <c r="D571" s="59"/>
      <c r="E571" s="59"/>
    </row>
    <row r="572" spans="3:5" ht="15" customHeight="1" x14ac:dyDescent="0.25">
      <c r="C572" s="59"/>
      <c r="D572" s="59"/>
      <c r="E572" s="59"/>
    </row>
  </sheetData>
  <mergeCells count="7">
    <mergeCell ref="A7:B8"/>
    <mergeCell ref="A1:I1"/>
    <mergeCell ref="A2:I2"/>
    <mergeCell ref="A3:I3"/>
    <mergeCell ref="A4:I4"/>
    <mergeCell ref="A5:I5"/>
    <mergeCell ref="H6:I6"/>
  </mergeCells>
  <printOptions horizontalCentered="1"/>
  <pageMargins left="0" right="0" top="0.59055118110236227" bottom="0.39370078740157483" header="0.15748031496062992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ETCA-II-11-D</vt:lpstr>
      <vt:lpstr>'ETCA-II-11-D'!Área_de_impresión</vt:lpstr>
      <vt:lpstr>'ETCA-II-11-D'!Títulos_a_imprimir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cp:lastPrinted>2017-01-26T16:03:48Z</cp:lastPrinted>
  <dcterms:created xsi:type="dcterms:W3CDTF">2017-01-26T15:56:39Z</dcterms:created>
  <dcterms:modified xsi:type="dcterms:W3CDTF">2017-01-26T16:03:50Z</dcterms:modified>
</cp:coreProperties>
</file>