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IX. Presupuesto\Avance Presupuestal\Analítico ETCA-II-09-A\"/>
    </mc:Choice>
  </mc:AlternateContent>
  <bookViews>
    <workbookView xWindow="0" yWindow="0" windowWidth="24000" windowHeight="9735" activeTab="1"/>
  </bookViews>
  <sheets>
    <sheet name="ETCA-II-10" sheetId="1" r:id="rId1"/>
    <sheet name="ETCA-II-11" sheetId="2" r:id="rId2"/>
  </sheets>
  <externalReferences>
    <externalReference r:id="rId3"/>
    <externalReference r:id="rId4"/>
  </externalReferences>
  <definedNames>
    <definedName name="_xlnm.Print_Area" localSheetId="1">'ETCA-II-11'!$A$1:$H$65</definedName>
    <definedName name="_xlnm.Database">#REF!</definedName>
    <definedName name="ppto">[1]Hoja2!$B$3:$M$95</definedName>
    <definedName name="qw">#REF!</definedName>
    <definedName name="_xlnm.Print_Titles" localSheetId="1">'ETCA-II-11'!#REF!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2" l="1"/>
  <c r="E55" i="2"/>
  <c r="H54" i="2"/>
  <c r="E54" i="2"/>
  <c r="H53" i="2"/>
  <c r="E53" i="2"/>
  <c r="G52" i="2"/>
  <c r="G56" i="2" s="1"/>
  <c r="F52" i="2"/>
  <c r="F56" i="2" s="1"/>
  <c r="E52" i="2"/>
  <c r="D52" i="2"/>
  <c r="D56" i="2" s="1"/>
  <c r="C52" i="2"/>
  <c r="C56" i="2" s="1"/>
  <c r="H51" i="2"/>
  <c r="E51" i="2"/>
  <c r="E50" i="2"/>
  <c r="E49" i="2"/>
  <c r="H49" i="2" s="1"/>
  <c r="E48" i="2"/>
  <c r="E46" i="2" s="1"/>
  <c r="H46" i="2" s="1"/>
  <c r="E47" i="2"/>
  <c r="G46" i="2"/>
  <c r="F46" i="2"/>
  <c r="D46" i="2"/>
  <c r="C46" i="2"/>
  <c r="H45" i="2"/>
  <c r="E45" i="2"/>
  <c r="H44" i="2"/>
  <c r="E44" i="2"/>
  <c r="H43" i="2"/>
  <c r="E43" i="2"/>
  <c r="H42" i="2"/>
  <c r="E42" i="2"/>
  <c r="H41" i="2"/>
  <c r="E41" i="2"/>
  <c r="H40" i="2"/>
  <c r="E40" i="2"/>
  <c r="G39" i="2"/>
  <c r="F39" i="2"/>
  <c r="H39" i="2" s="1"/>
  <c r="E39" i="2"/>
  <c r="D39" i="2"/>
  <c r="C39" i="2"/>
  <c r="H38" i="2"/>
  <c r="E38" i="2"/>
  <c r="H37" i="2"/>
  <c r="E37" i="2"/>
  <c r="H36" i="2"/>
  <c r="E36" i="2"/>
  <c r="G35" i="2"/>
  <c r="F35" i="2"/>
  <c r="D35" i="2"/>
  <c r="E35" i="2" s="1"/>
  <c r="H35" i="2" s="1"/>
  <c r="C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E25" i="2" s="1"/>
  <c r="H25" i="2" s="1"/>
  <c r="H26" i="2"/>
  <c r="E26" i="2"/>
  <c r="G25" i="2"/>
  <c r="F25" i="2"/>
  <c r="D25" i="2"/>
  <c r="C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G16" i="2"/>
  <c r="F16" i="2"/>
  <c r="E16" i="2"/>
  <c r="D16" i="2"/>
  <c r="C16" i="2"/>
  <c r="H15" i="2"/>
  <c r="E15" i="2"/>
  <c r="H14" i="2"/>
  <c r="E14" i="2"/>
  <c r="H13" i="2"/>
  <c r="E13" i="2"/>
  <c r="H12" i="2"/>
  <c r="E12" i="2"/>
  <c r="H11" i="2"/>
  <c r="E11" i="2"/>
  <c r="E9" i="2" s="1"/>
  <c r="H9" i="2" s="1"/>
  <c r="H10" i="2"/>
  <c r="E10" i="2"/>
  <c r="G9" i="2"/>
  <c r="F9" i="2"/>
  <c r="D9" i="2"/>
  <c r="C9" i="2"/>
  <c r="E56" i="2" l="1"/>
  <c r="H52" i="2"/>
  <c r="H56" i="2" s="1"/>
  <c r="H48" i="2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G16" i="1"/>
  <c r="F16" i="1"/>
  <c r="D16" i="1"/>
  <c r="E16" i="1" s="1"/>
  <c r="C16" i="1"/>
  <c r="H15" i="1"/>
  <c r="E15" i="1"/>
  <c r="H14" i="1"/>
  <c r="E14" i="1"/>
  <c r="H13" i="1"/>
  <c r="G13" i="1"/>
  <c r="G24" i="1" s="1"/>
  <c r="F13" i="1"/>
  <c r="F24" i="1" s="1"/>
  <c r="D13" i="1"/>
  <c r="D24" i="1" s="1"/>
  <c r="C13" i="1"/>
  <c r="C24" i="1" s="1"/>
  <c r="E24" i="1" s="1"/>
  <c r="H12" i="1"/>
  <c r="E12" i="1"/>
  <c r="H11" i="1"/>
  <c r="E11" i="1"/>
  <c r="H10" i="1"/>
  <c r="E10" i="1"/>
  <c r="H9" i="1"/>
  <c r="E9" i="1"/>
  <c r="A4" i="1"/>
  <c r="A3" i="1"/>
  <c r="H25" i="1" l="1"/>
  <c r="H24" i="1"/>
  <c r="E13" i="1"/>
</calcChain>
</file>

<file path=xl/comments1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</commentList>
</comments>
</file>

<file path=xl/sharedStrings.xml><?xml version="1.0" encoding="utf-8"?>
<sst xmlns="http://schemas.openxmlformats.org/spreadsheetml/2006/main" count="104" uniqueCount="96">
  <si>
    <t>Sistema Estatal de Evaluación</t>
  </si>
  <si>
    <t>Estado Analítico de Ingresos</t>
  </si>
  <si>
    <t>(PESOS)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</si>
  <si>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</si>
  <si>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</si>
  <si>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</si>
  <si>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</si>
  <si>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</si>
  <si>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</si>
  <si>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</si>
  <si>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</si>
  <si>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</si>
  <si>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</si>
  <si>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</si>
  <si>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</si>
  <si>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</si>
  <si>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</si>
  <si>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</si>
  <si>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</si>
  <si>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</si>
  <si>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</si>
  <si>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</si>
  <si>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</si>
  <si>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</si>
  <si>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</si>
  <si>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t>Participaciones y Aportaciones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</si>
  <si>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</si>
  <si>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</si>
  <si>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</si>
  <si>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Total</t>
  </si>
  <si>
    <t>Ingresos Excedentes 1</t>
  </si>
  <si>
    <t>Estado Analítico del Ejercicio Presupuesto de Egresos</t>
  </si>
  <si>
    <t>Clasificación por Objeto del Gasto (Capítulo y Concepto)</t>
  </si>
  <si>
    <t>Comision Estatal del Agua</t>
  </si>
  <si>
    <t>Del 01 de Enero al 31 de Diciembre  de 2016</t>
  </si>
  <si>
    <t xml:space="preserve">                                (PESOS)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</si>
  <si>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</si>
  <si>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</si>
  <si>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</si>
  <si>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</si>
  <si>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</si>
  <si>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</si>
  <si>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</si>
  <si>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</si>
  <si>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</si>
  <si>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</si>
  <si>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</si>
  <si>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</si>
  <si>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</si>
  <si>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</si>
  <si>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</si>
  <si>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Estimulos a Servidores Publicos</t>
  </si>
  <si>
    <t>Materiales y Suministros</t>
  </si>
  <si>
    <t>Materiales de administración, Emision de documentos y articulos oficiales</t>
  </si>
  <si>
    <t>Alimentos y utensilios</t>
  </si>
  <si>
    <t>Materias primas y materiales de producción y comercializacion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</si>
  <si>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</si>
  <si>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</si>
  <si>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</si>
  <si>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</si>
  <si>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</si>
  <si>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</si>
  <si>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</si>
  <si>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 de arrendamiento</t>
  </si>
  <si>
    <t>Servicios profesionales, científicos, técnicos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</si>
  <si>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</si>
  <si>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</si>
  <si>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</si>
  <si>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</si>
  <si>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</si>
  <si>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</si>
  <si>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</si>
  <si>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publico</t>
  </si>
  <si>
    <t>Ayudas Sociales</t>
  </si>
  <si>
    <t xml:space="preserve">Donativos  </t>
  </si>
  <si>
    <t>Bienes Muebles, Inmuebles e Intangibles</t>
  </si>
  <si>
    <t>Mobiliario y equipo de administración</t>
  </si>
  <si>
    <t>Mobiliario y equipo educacional y recreativo</t>
  </si>
  <si>
    <t>Vehiculos y equipo de transporte</t>
  </si>
  <si>
    <t>Maquinaria, otros equipos y herramientas</t>
  </si>
  <si>
    <t>Bienes Inmuebles</t>
  </si>
  <si>
    <t>Activos intangibles</t>
  </si>
  <si>
    <t>Inversión Pública</t>
  </si>
  <si>
    <t>Estatal</t>
  </si>
  <si>
    <t>0bra pública en bienes de dominio publico</t>
  </si>
  <si>
    <t>Obra publica en bienes propios</t>
  </si>
  <si>
    <t>Federal</t>
  </si>
  <si>
    <t>Deuda Pública</t>
  </si>
  <si>
    <t>Amortizacion de la deuda publica</t>
  </si>
  <si>
    <t>Intereses de la deuda publica</t>
  </si>
  <si>
    <t>Adeudo de ejercicios fiscales anteriores (ADEFAS)</t>
  </si>
  <si>
    <t>Total del Gasto</t>
  </si>
  <si>
    <t>C.P. JUDITH GUADALUPE NAVARRO SANTOS</t>
  </si>
  <si>
    <t>C.P. JUAN CARLOS ENCINAS IBARRA</t>
  </si>
  <si>
    <t xml:space="preserve">        DIRECTOR ADMINISTRATIVO</t>
  </si>
  <si>
    <t xml:space="preserve">                     DIRECTOR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</si>
</sst>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5" fillId="0" borderId="9" xfId="0" applyFont="1" applyBorder="1" applyAlignment="1" applyProtection="1">
      <alignment horizontal="justify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</xf>
    <xf numFmtId="3" fontId="5" fillId="0" borderId="11" xfId="0" applyNumberFormat="1" applyFont="1" applyBorder="1" applyAlignment="1" applyProtection="1">
      <alignment horizontal="right" vertical="center" wrapText="1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6" xfId="0" applyNumberFormat="1" applyFont="1" applyBorder="1" applyAlignment="1" applyProtection="1">
      <alignment horizontal="right" vertical="center" wrapText="1"/>
    </xf>
    <xf numFmtId="3" fontId="5" fillId="0" borderId="7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 applyProtection="1">
      <alignment horizontal="right" vertical="center" wrapText="1"/>
    </xf>
    <xf numFmtId="3" fontId="4" fillId="0" borderId="7" xfId="0" applyNumberFormat="1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justify"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164" fontId="15" fillId="0" borderId="23" xfId="1" applyNumberFormat="1" applyFont="1" applyFill="1" applyBorder="1" applyAlignment="1">
      <alignment horizontal="right" vertical="center" indent="1"/>
    </xf>
    <xf numFmtId="165" fontId="14" fillId="0" borderId="23" xfId="1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center" wrapText="1"/>
    </xf>
    <xf numFmtId="164" fontId="16" fillId="0" borderId="23" xfId="1" applyNumberFormat="1" applyFont="1" applyFill="1" applyBorder="1" applyAlignment="1">
      <alignment horizontal="right" vertical="center" indent="1"/>
    </xf>
    <xf numFmtId="165" fontId="15" fillId="0" borderId="23" xfId="1" applyNumberFormat="1" applyFont="1" applyFill="1" applyBorder="1" applyAlignment="1">
      <alignment horizontal="right" vertical="center" indent="1"/>
    </xf>
    <xf numFmtId="165" fontId="11" fillId="0" borderId="23" xfId="1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65" fontId="16" fillId="0" borderId="23" xfId="1" applyNumberFormat="1" applyFont="1" applyFill="1" applyBorder="1" applyAlignment="1">
      <alignment horizontal="right" vertical="center" indent="1"/>
    </xf>
    <xf numFmtId="4" fontId="11" fillId="0" borderId="23" xfId="0" applyNumberFormat="1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65" fontId="11" fillId="0" borderId="23" xfId="1" applyNumberFormat="1" applyFont="1" applyFill="1" applyBorder="1"/>
    <xf numFmtId="164" fontId="11" fillId="0" borderId="23" xfId="1" applyNumberFormat="1" applyFont="1" applyFill="1" applyBorder="1" applyAlignment="1">
      <alignment horizontal="right" vertical="center"/>
    </xf>
    <xf numFmtId="165" fontId="11" fillId="0" borderId="23" xfId="0" applyNumberFormat="1" applyFont="1" applyFill="1" applyBorder="1"/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165" fontId="11" fillId="0" borderId="23" xfId="1" applyNumberFormat="1" applyFont="1" applyBorder="1"/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164" fontId="14" fillId="0" borderId="1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428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428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7627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742950</xdr:colOff>
      <xdr:row>3</xdr:row>
      <xdr:rowOff>116918</xdr:rowOff>
    </xdr:from>
    <xdr:ext cx="1790699" cy="254557"/>
    <xdr:sp macro="" textlink="">
      <xdr:nvSpPr>
        <xdr:cNvPr id="7" name="12 CuadroTexto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5715000" y="71699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" name="4 CuadroTexto"/>
        <xdr:cNvSpPr txBox="1"/>
      </xdr:nvSpPr>
      <xdr:spPr>
        <a:xfrm>
          <a:off x="7800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695325</xdr:colOff>
      <xdr:row>4</xdr:row>
      <xdr:rowOff>91268</xdr:rowOff>
    </xdr:from>
    <xdr:ext cx="1790699" cy="239489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 txBox="1"/>
      </xdr:nvSpPr>
      <xdr:spPr>
        <a:xfrm>
          <a:off x="5753100" y="900893"/>
          <a:ext cx="1790699" cy="23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000" b="1">
              <a:latin typeface="Arial Narrow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23145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5 CuadroTexto"/>
        <xdr:cNvSpPr txBox="1"/>
      </xdr:nvSpPr>
      <xdr:spPr>
        <a:xfrm>
          <a:off x="5972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5972175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7" name="7 CuadroTexto"/>
        <xdr:cNvSpPr txBox="1"/>
      </xdr:nvSpPr>
      <xdr:spPr>
        <a:xfrm>
          <a:off x="5972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8 CuadroTexto"/>
        <xdr:cNvSpPr txBox="1"/>
      </xdr:nvSpPr>
      <xdr:spPr>
        <a:xfrm>
          <a:off x="23145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130687</xdr:colOff>
      <xdr:row>0</xdr:row>
      <xdr:rowOff>91268</xdr:rowOff>
    </xdr:from>
    <xdr:ext cx="716350" cy="239489"/>
    <xdr:sp macro="" textlink="">
      <xdr:nvSpPr>
        <xdr:cNvPr id="9" name="9 CuadroTexto"/>
        <xdr:cNvSpPr txBox="1"/>
      </xdr:nvSpPr>
      <xdr:spPr>
        <a:xfrm>
          <a:off x="7017262" y="91268"/>
          <a:ext cx="716350" cy="23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 Narrow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0" name="10 CuadroTexto"/>
        <xdr:cNvSpPr txBox="1"/>
      </xdr:nvSpPr>
      <xdr:spPr>
        <a:xfrm>
          <a:off x="5972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1" name="11 CuadroTexto"/>
        <xdr:cNvSpPr txBox="1"/>
      </xdr:nvSpPr>
      <xdr:spPr>
        <a:xfrm>
          <a:off x="5972175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/>
        <xdr:cNvSpPr txBox="1"/>
      </xdr:nvSpPr>
      <xdr:spPr>
        <a:xfrm>
          <a:off x="5972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taylor.CEASONORA/Desktop/2016/CAJONES%20FINANCIEROS%202016/4to.%20TRim-2016/CEA%20%20%20FORMATOS%20ECTA%204to.TRIM%20DIC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(anexo)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Comision Estatal del Agua</v>
          </cell>
        </row>
      </sheetData>
      <sheetData sheetId="2"/>
      <sheetData sheetId="3">
        <row r="4">
          <cell r="A4" t="str">
            <v>Del 01 de Enero al 31 de Diciembre de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B16" sqref="B16"/>
    </sheetView>
  </sheetViews>
  <sheetFormatPr baseColWidth="10" defaultRowHeight="15" x14ac:dyDescent="0.25"/>
  <cols>
    <col min="1" max="1" width="2.140625" customWidth="1"/>
    <col min="2" max="2" width="38.140625" customWidth="1"/>
    <col min="7" max="7" width="15.42578125" customWidth="1"/>
  </cols>
  <sheetData>
    <row r="1" spans="1:8" ht="15.75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.75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.75" x14ac:dyDescent="0.25">
      <c r="A3" s="38" t="str">
        <f>'[2]ETCA-I-01'!A3:G3</f>
        <v>Comision Estatal del Agua</v>
      </c>
      <c r="B3" s="38"/>
      <c r="C3" s="38"/>
      <c r="D3" s="38"/>
      <c r="E3" s="38"/>
      <c r="F3" s="38"/>
      <c r="G3" s="38"/>
      <c r="H3" s="38"/>
    </row>
    <row r="4" spans="1:8" ht="16.5" x14ac:dyDescent="0.25">
      <c r="A4" s="39" t="str">
        <f>'[2]ETCA-I-02'!A4:D4</f>
        <v>Del 01 de Enero al 31 de Diciembre de 2016</v>
      </c>
      <c r="B4" s="39"/>
      <c r="C4" s="39"/>
      <c r="D4" s="39"/>
      <c r="E4" s="39"/>
      <c r="F4" s="39"/>
      <c r="G4" s="39"/>
      <c r="H4" s="39"/>
    </row>
    <row r="5" spans="1:8" ht="17.25" thickBot="1" x14ac:dyDescent="0.3">
      <c r="A5" s="1"/>
      <c r="B5" s="1"/>
      <c r="C5" s="40" t="s">
        <v>2</v>
      </c>
      <c r="D5" s="40"/>
      <c r="E5" s="40"/>
      <c r="F5" s="40"/>
      <c r="G5" s="2"/>
      <c r="H5" s="3"/>
    </row>
    <row r="6" spans="1:8" ht="51" x14ac:dyDescent="0.25">
      <c r="A6" s="41" t="s">
        <v>3</v>
      </c>
      <c r="B6" s="42"/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  <c r="H6" s="6" t="s">
        <v>9</v>
      </c>
    </row>
    <row r="7" spans="1:8" ht="15.75" thickBot="1" x14ac:dyDescent="0.3">
      <c r="A7" s="43"/>
      <c r="B7" s="44"/>
      <c r="C7" s="7" t="s">
        <v>10</v>
      </c>
      <c r="D7" s="7" t="s">
        <v>11</v>
      </c>
      <c r="E7" s="7" t="s">
        <v>12</v>
      </c>
      <c r="F7" s="8" t="s">
        <v>13</v>
      </c>
      <c r="G7" s="8" t="s">
        <v>14</v>
      </c>
      <c r="H7" s="9" t="s">
        <v>15</v>
      </c>
    </row>
    <row r="8" spans="1:8" x14ac:dyDescent="0.25">
      <c r="A8" s="10"/>
      <c r="B8" s="11"/>
      <c r="C8" s="12"/>
      <c r="D8" s="12"/>
      <c r="E8" s="13"/>
      <c r="F8" s="12"/>
      <c r="G8" s="12"/>
      <c r="H8" s="14"/>
    </row>
    <row r="9" spans="1:8" x14ac:dyDescent="0.25">
      <c r="A9" s="15"/>
      <c r="B9" s="16" t="s">
        <v>16</v>
      </c>
      <c r="C9" s="17"/>
      <c r="D9" s="17"/>
      <c r="E9" s="18">
        <f>C9+D9</f>
        <v>0</v>
      </c>
      <c r="F9" s="17"/>
      <c r="G9" s="17"/>
      <c r="H9" s="19">
        <f>G9-C9</f>
        <v>0</v>
      </c>
    </row>
    <row r="10" spans="1:8" x14ac:dyDescent="0.25">
      <c r="A10" s="15"/>
      <c r="B10" s="16" t="s">
        <v>17</v>
      </c>
      <c r="C10" s="17">
        <v>0</v>
      </c>
      <c r="D10" s="17">
        <v>0</v>
      </c>
      <c r="E10" s="18">
        <f t="shared" ref="E10:E24" si="0">C10+D10</f>
        <v>0</v>
      </c>
      <c r="F10" s="17">
        <v>0</v>
      </c>
      <c r="G10" s="17">
        <v>0</v>
      </c>
      <c r="H10" s="19">
        <f t="shared" ref="H10:H24" si="1">G10-C10</f>
        <v>0</v>
      </c>
    </row>
    <row r="11" spans="1:8" x14ac:dyDescent="0.25">
      <c r="A11" s="15"/>
      <c r="B11" s="16" t="s">
        <v>18</v>
      </c>
      <c r="C11" s="17"/>
      <c r="D11" s="17"/>
      <c r="E11" s="18">
        <f t="shared" si="0"/>
        <v>0</v>
      </c>
      <c r="F11" s="17"/>
      <c r="G11" s="17"/>
      <c r="H11" s="19">
        <f t="shared" si="1"/>
        <v>0</v>
      </c>
    </row>
    <row r="12" spans="1:8" x14ac:dyDescent="0.25">
      <c r="A12" s="15"/>
      <c r="B12" s="16" t="s">
        <v>19</v>
      </c>
      <c r="C12" s="17"/>
      <c r="D12" s="17"/>
      <c r="E12" s="18">
        <f t="shared" si="0"/>
        <v>0</v>
      </c>
      <c r="F12" s="17"/>
      <c r="G12" s="17"/>
      <c r="H12" s="19">
        <f t="shared" si="1"/>
        <v>0</v>
      </c>
    </row>
    <row r="13" spans="1:8" x14ac:dyDescent="0.25">
      <c r="A13" s="15"/>
      <c r="B13" s="16" t="s">
        <v>20</v>
      </c>
      <c r="C13" s="18">
        <f>C14+C15</f>
        <v>0</v>
      </c>
      <c r="D13" s="18">
        <f>D14+D15</f>
        <v>0</v>
      </c>
      <c r="E13" s="18">
        <f t="shared" si="0"/>
        <v>0</v>
      </c>
      <c r="F13" s="18">
        <f>F14+F15</f>
        <v>0</v>
      </c>
      <c r="G13" s="18">
        <f>G14+G15</f>
        <v>0</v>
      </c>
      <c r="H13" s="19">
        <f t="shared" si="1"/>
        <v>0</v>
      </c>
    </row>
    <row r="14" spans="1:8" x14ac:dyDescent="0.25">
      <c r="A14" s="15"/>
      <c r="B14" s="16" t="s">
        <v>21</v>
      </c>
      <c r="C14" s="17"/>
      <c r="D14" s="17"/>
      <c r="E14" s="18">
        <f t="shared" si="0"/>
        <v>0</v>
      </c>
      <c r="F14" s="17"/>
      <c r="G14" s="17"/>
      <c r="H14" s="19">
        <f t="shared" si="1"/>
        <v>0</v>
      </c>
    </row>
    <row r="15" spans="1:8" x14ac:dyDescent="0.25">
      <c r="A15" s="15"/>
      <c r="B15" s="16" t="s">
        <v>22</v>
      </c>
      <c r="C15" s="17"/>
      <c r="D15" s="17"/>
      <c r="E15" s="18">
        <f t="shared" si="0"/>
        <v>0</v>
      </c>
      <c r="F15" s="17"/>
      <c r="G15" s="20"/>
      <c r="H15" s="19">
        <f t="shared" si="1"/>
        <v>0</v>
      </c>
    </row>
    <row r="16" spans="1:8" x14ac:dyDescent="0.25">
      <c r="A16" s="15"/>
      <c r="B16" s="16" t="s">
        <v>23</v>
      </c>
      <c r="C16" s="18">
        <f>C17+C18</f>
        <v>0</v>
      </c>
      <c r="D16" s="18">
        <f>D17+D18</f>
        <v>0</v>
      </c>
      <c r="E16" s="18">
        <f t="shared" si="0"/>
        <v>0</v>
      </c>
      <c r="F16" s="18">
        <f>F17+F18</f>
        <v>0</v>
      </c>
      <c r="G16" s="18">
        <f>G17+G18</f>
        <v>0</v>
      </c>
      <c r="H16" s="19">
        <f t="shared" si="1"/>
        <v>0</v>
      </c>
    </row>
    <row r="17" spans="1:8" x14ac:dyDescent="0.25">
      <c r="A17" s="15"/>
      <c r="B17" s="16" t="s">
        <v>21</v>
      </c>
      <c r="C17" s="17"/>
      <c r="D17" s="17"/>
      <c r="E17" s="18">
        <f t="shared" si="0"/>
        <v>0</v>
      </c>
      <c r="F17" s="17"/>
      <c r="G17" s="17"/>
      <c r="H17" s="19">
        <f t="shared" si="1"/>
        <v>0</v>
      </c>
    </row>
    <row r="18" spans="1:8" x14ac:dyDescent="0.25">
      <c r="A18" s="15"/>
      <c r="B18" s="16" t="s">
        <v>22</v>
      </c>
      <c r="C18" s="17"/>
      <c r="D18" s="17"/>
      <c r="E18" s="18">
        <f t="shared" si="0"/>
        <v>0</v>
      </c>
      <c r="F18" s="17"/>
      <c r="G18" s="17"/>
      <c r="H18" s="19">
        <f t="shared" si="1"/>
        <v>0</v>
      </c>
    </row>
    <row r="19" spans="1:8" x14ac:dyDescent="0.25">
      <c r="A19" s="15"/>
      <c r="B19" s="16" t="s">
        <v>24</v>
      </c>
      <c r="C19" s="21">
        <v>213301328</v>
      </c>
      <c r="D19" s="21">
        <v>55162577.07</v>
      </c>
      <c r="E19" s="22">
        <f t="shared" si="0"/>
        <v>268463905.06999999</v>
      </c>
      <c r="F19" s="21">
        <v>214463905.06999999</v>
      </c>
      <c r="G19" s="21">
        <v>182238644.71000001</v>
      </c>
      <c r="H19" s="19">
        <f t="shared" si="1"/>
        <v>-31062683.289999992</v>
      </c>
    </row>
    <row r="20" spans="1:8" x14ac:dyDescent="0.25">
      <c r="A20" s="15"/>
      <c r="B20" s="16" t="s">
        <v>25</v>
      </c>
      <c r="C20" s="17"/>
      <c r="D20" s="17"/>
      <c r="E20" s="18">
        <f t="shared" si="0"/>
        <v>0</v>
      </c>
      <c r="F20" s="17"/>
      <c r="G20" s="17"/>
      <c r="H20" s="19">
        <f t="shared" si="1"/>
        <v>0</v>
      </c>
    </row>
    <row r="21" spans="1:8" ht="25.5" x14ac:dyDescent="0.25">
      <c r="A21" s="15"/>
      <c r="B21" s="16" t="s">
        <v>26</v>
      </c>
      <c r="C21" s="17">
        <v>34470000</v>
      </c>
      <c r="D21" s="17">
        <v>90255724</v>
      </c>
      <c r="E21" s="18">
        <f t="shared" si="0"/>
        <v>124725724</v>
      </c>
      <c r="F21" s="17">
        <v>123135142.41</v>
      </c>
      <c r="G21" s="17">
        <v>123135142.41</v>
      </c>
      <c r="H21" s="19">
        <f t="shared" si="1"/>
        <v>88665142.409999996</v>
      </c>
    </row>
    <row r="22" spans="1:8" ht="25.5" x14ac:dyDescent="0.25">
      <c r="A22" s="15"/>
      <c r="B22" s="16" t="s">
        <v>27</v>
      </c>
      <c r="C22" s="17">
        <v>167352975</v>
      </c>
      <c r="D22" s="17">
        <v>110028502.84999999</v>
      </c>
      <c r="E22" s="18">
        <f t="shared" si="0"/>
        <v>277381477.85000002</v>
      </c>
      <c r="F22" s="17">
        <v>203851853</v>
      </c>
      <c r="G22" s="17">
        <v>203851853</v>
      </c>
      <c r="H22" s="19">
        <f t="shared" si="1"/>
        <v>36498878</v>
      </c>
    </row>
    <row r="23" spans="1:8" ht="15.75" thickBot="1" x14ac:dyDescent="0.3">
      <c r="A23" s="23"/>
      <c r="B23" s="24" t="s">
        <v>28</v>
      </c>
      <c r="C23" s="25"/>
      <c r="D23" s="25"/>
      <c r="E23" s="26">
        <f t="shared" si="0"/>
        <v>0</v>
      </c>
      <c r="F23" s="25"/>
      <c r="G23" s="25"/>
      <c r="H23" s="27">
        <f t="shared" si="1"/>
        <v>0</v>
      </c>
    </row>
    <row r="24" spans="1:8" ht="15.75" thickBot="1" x14ac:dyDescent="0.3">
      <c r="A24" s="35" t="s">
        <v>29</v>
      </c>
      <c r="B24" s="36"/>
      <c r="C24" s="28">
        <f>C9+C10+C11+C12+C13+C16+C19+C20+C21+C22+C23</f>
        <v>415124303</v>
      </c>
      <c r="D24" s="28">
        <f>D9+D10+D11+D12+D13+D16+D19+D20+D21+D22+D23</f>
        <v>255446803.91999999</v>
      </c>
      <c r="E24" s="28">
        <f t="shared" si="0"/>
        <v>670571106.91999996</v>
      </c>
      <c r="F24" s="28">
        <f>F9+F10+F11+F12+F13+F16+F19+F20+F21+F22+F23</f>
        <v>541450900.48000002</v>
      </c>
      <c r="G24" s="28">
        <f>G9+G10+G11+G12+G13+G16+G19+G20+G21+G22+G23</f>
        <v>509225640.12</v>
      </c>
      <c r="H24" s="29">
        <f t="shared" si="1"/>
        <v>94101337.120000005</v>
      </c>
    </row>
    <row r="25" spans="1:8" ht="27.75" thickBot="1" x14ac:dyDescent="0.3">
      <c r="A25" s="30"/>
      <c r="B25" s="30"/>
      <c r="C25" s="31"/>
      <c r="D25" s="31"/>
      <c r="E25" s="31"/>
      <c r="F25" s="32"/>
      <c r="G25" s="33" t="s">
        <v>30</v>
      </c>
      <c r="H25" s="34">
        <f>IF(($G$24-$C$24)&lt;=0,"",$G$24-$C$24)</f>
        <v>94101337.120000005</v>
      </c>
    </row>
  </sheetData>
  <mergeCells count="7">
    <mergeCell ref="A24:B24"/>
    <mergeCell ref="A1:H1"/>
    <mergeCell ref="A2:H2"/>
    <mergeCell ref="A3:H3"/>
    <mergeCell ref="A4:H4"/>
    <mergeCell ref="C5:F5"/>
    <mergeCell ref="A6:B7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sqref="A1:H1"/>
    </sheetView>
  </sheetViews>
  <sheetFormatPr baseColWidth="10" defaultColWidth="11.42578125" defaultRowHeight="16.5" x14ac:dyDescent="0.25"/>
  <cols>
    <col min="1" max="1" width="3.140625" style="47" customWidth="1"/>
    <col min="2" max="2" width="31.5703125" style="47" customWidth="1"/>
    <col min="3" max="8" width="13.7109375" style="47" customWidth="1"/>
    <col min="9" max="9" width="12" style="46" bestFit="1" customWidth="1"/>
    <col min="10" max="15" width="11.42578125" style="46"/>
    <col min="16" max="16384" width="11.42578125" style="47"/>
  </cols>
  <sheetData>
    <row r="1" spans="1:15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5" s="49" customFormat="1" ht="15.75" x14ac:dyDescent="0.25">
      <c r="A2" s="45" t="s">
        <v>31</v>
      </c>
      <c r="B2" s="45"/>
      <c r="C2" s="45"/>
      <c r="D2" s="45"/>
      <c r="E2" s="45"/>
      <c r="F2" s="45"/>
      <c r="G2" s="45"/>
      <c r="H2" s="45"/>
      <c r="I2" s="48"/>
      <c r="J2" s="48"/>
      <c r="K2" s="48"/>
      <c r="L2" s="48"/>
      <c r="M2" s="48"/>
      <c r="N2" s="48"/>
      <c r="O2" s="48"/>
    </row>
    <row r="3" spans="1:15" s="49" customFormat="1" ht="15.75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8"/>
      <c r="J3" s="48"/>
      <c r="K3" s="48"/>
      <c r="L3" s="48"/>
      <c r="M3" s="48"/>
      <c r="N3" s="48"/>
      <c r="O3" s="48"/>
    </row>
    <row r="4" spans="1:15" s="49" customFormat="1" ht="15.75" x14ac:dyDescent="0.25">
      <c r="A4" s="45" t="s">
        <v>33</v>
      </c>
      <c r="B4" s="45"/>
      <c r="C4" s="45"/>
      <c r="D4" s="45"/>
      <c r="E4" s="45"/>
      <c r="F4" s="45"/>
      <c r="G4" s="45"/>
      <c r="H4" s="45"/>
      <c r="I4" s="48"/>
      <c r="J4" s="48"/>
      <c r="K4" s="48"/>
      <c r="L4" s="48"/>
      <c r="M4" s="48"/>
      <c r="N4" s="48"/>
      <c r="O4" s="48"/>
    </row>
    <row r="5" spans="1:15" s="49" customFormat="1" ht="15.75" x14ac:dyDescent="0.25">
      <c r="A5" s="45" t="s">
        <v>34</v>
      </c>
      <c r="B5" s="45"/>
      <c r="C5" s="45"/>
      <c r="D5" s="45"/>
      <c r="E5" s="45"/>
      <c r="F5" s="45"/>
      <c r="G5" s="45"/>
      <c r="H5" s="45"/>
      <c r="I5" s="48"/>
      <c r="J5" s="48"/>
      <c r="K5" s="48"/>
      <c r="L5" s="48"/>
      <c r="M5" s="48"/>
      <c r="N5" s="48"/>
      <c r="O5" s="48"/>
    </row>
    <row r="6" spans="1:15" s="54" customFormat="1" ht="17.25" thickBot="1" x14ac:dyDescent="0.3">
      <c r="A6" s="50"/>
      <c r="B6" s="50"/>
      <c r="C6" s="51" t="s">
        <v>35</v>
      </c>
      <c r="D6" s="51"/>
      <c r="E6" s="51"/>
      <c r="F6" s="51"/>
      <c r="G6" s="52"/>
      <c r="H6" s="53"/>
      <c r="I6" s="48"/>
      <c r="J6" s="48"/>
      <c r="K6" s="48"/>
      <c r="L6" s="48"/>
      <c r="M6" s="48"/>
      <c r="N6" s="48"/>
      <c r="O6" s="48"/>
    </row>
    <row r="7" spans="1:15" s="60" customFormat="1" ht="38.25" x14ac:dyDescent="0.25">
      <c r="A7" s="55" t="s">
        <v>36</v>
      </c>
      <c r="B7" s="56"/>
      <c r="C7" s="4" t="s">
        <v>37</v>
      </c>
      <c r="D7" s="4" t="s">
        <v>38</v>
      </c>
      <c r="E7" s="57" t="s">
        <v>39</v>
      </c>
      <c r="F7" s="5" t="s">
        <v>40</v>
      </c>
      <c r="G7" s="5" t="s">
        <v>41</v>
      </c>
      <c r="H7" s="58" t="s">
        <v>42</v>
      </c>
      <c r="I7" s="59"/>
      <c r="J7" s="59"/>
      <c r="K7" s="59"/>
      <c r="L7" s="59"/>
      <c r="M7" s="59"/>
      <c r="N7" s="59"/>
      <c r="O7" s="59"/>
    </row>
    <row r="8" spans="1:15" s="66" customFormat="1" ht="15.75" customHeight="1" thickBot="1" x14ac:dyDescent="0.3">
      <c r="A8" s="61"/>
      <c r="B8" s="62"/>
      <c r="C8" s="7" t="s">
        <v>10</v>
      </c>
      <c r="D8" s="7" t="s">
        <v>11</v>
      </c>
      <c r="E8" s="63" t="s">
        <v>43</v>
      </c>
      <c r="F8" s="8" t="s">
        <v>13</v>
      </c>
      <c r="G8" s="8" t="s">
        <v>14</v>
      </c>
      <c r="H8" s="64" t="s">
        <v>44</v>
      </c>
      <c r="I8" s="65"/>
      <c r="J8" s="65"/>
      <c r="K8" s="65"/>
      <c r="L8" s="65"/>
      <c r="M8" s="65"/>
      <c r="N8" s="65"/>
      <c r="O8" s="65"/>
    </row>
    <row r="9" spans="1:15" x14ac:dyDescent="0.25">
      <c r="A9" s="67" t="s">
        <v>45</v>
      </c>
      <c r="B9" s="68"/>
      <c r="C9" s="69">
        <f>SUM(C10:C15)</f>
        <v>179247574.31999999</v>
      </c>
      <c r="D9" s="69">
        <f>SUM(D10:D15)</f>
        <v>4292240</v>
      </c>
      <c r="E9" s="69">
        <f>SUM(E10:E15)</f>
        <v>183539814.31999999</v>
      </c>
      <c r="F9" s="69">
        <f>SUM(F10:F15)</f>
        <v>178997960.20000002</v>
      </c>
      <c r="G9" s="69">
        <f>SUM(G10:G15)</f>
        <v>169168823.67000002</v>
      </c>
      <c r="H9" s="70">
        <f t="shared" ref="H9:H42" si="0">+E9-F9</f>
        <v>4541854.119999975</v>
      </c>
    </row>
    <row r="10" spans="1:15" ht="25.5" x14ac:dyDescent="0.25">
      <c r="A10" s="71"/>
      <c r="B10" s="72" t="s">
        <v>46</v>
      </c>
      <c r="C10" s="73">
        <v>97941814.079999998</v>
      </c>
      <c r="D10" s="73">
        <v>7347605</v>
      </c>
      <c r="E10" s="74">
        <f t="shared" ref="E10:E15" si="1">+D10+C10</f>
        <v>105289419.08</v>
      </c>
      <c r="F10" s="73">
        <v>102526719.98</v>
      </c>
      <c r="G10" s="73">
        <v>101069256.34</v>
      </c>
      <c r="H10" s="75">
        <f t="shared" si="0"/>
        <v>2762699.099999994</v>
      </c>
      <c r="I10" s="76"/>
      <c r="J10" s="77"/>
      <c r="K10" s="76"/>
      <c r="L10" s="76"/>
      <c r="M10" s="76"/>
      <c r="N10" s="76"/>
      <c r="O10" s="77"/>
    </row>
    <row r="11" spans="1:15" x14ac:dyDescent="0.25">
      <c r="A11" s="71"/>
      <c r="B11" s="72" t="s">
        <v>47</v>
      </c>
      <c r="C11" s="73">
        <v>184680</v>
      </c>
      <c r="D11" s="73">
        <v>208000</v>
      </c>
      <c r="E11" s="74">
        <f t="shared" si="1"/>
        <v>392680</v>
      </c>
      <c r="F11" s="73">
        <v>295259.84000000003</v>
      </c>
      <c r="G11" s="73">
        <v>283926.5</v>
      </c>
      <c r="H11" s="75">
        <f t="shared" si="0"/>
        <v>97420.159999999974</v>
      </c>
      <c r="I11" s="76"/>
      <c r="J11" s="77"/>
      <c r="K11" s="76"/>
      <c r="L11" s="76"/>
      <c r="M11" s="76"/>
      <c r="N11" s="76"/>
      <c r="O11" s="77"/>
    </row>
    <row r="12" spans="1:15" x14ac:dyDescent="0.25">
      <c r="A12" s="71"/>
      <c r="B12" s="72" t="s">
        <v>48</v>
      </c>
      <c r="C12" s="73">
        <v>15997881.73</v>
      </c>
      <c r="D12" s="73">
        <v>-1330886</v>
      </c>
      <c r="E12" s="74">
        <f t="shared" si="1"/>
        <v>14666995.73</v>
      </c>
      <c r="F12" s="73">
        <v>13619678.41</v>
      </c>
      <c r="G12" s="73">
        <v>11363313.640000001</v>
      </c>
      <c r="H12" s="75">
        <f t="shared" si="0"/>
        <v>1047317.3200000003</v>
      </c>
      <c r="I12" s="76"/>
      <c r="J12" s="77"/>
      <c r="K12" s="76"/>
      <c r="L12" s="76"/>
      <c r="M12" s="76"/>
      <c r="N12" s="76"/>
      <c r="O12" s="77"/>
    </row>
    <row r="13" spans="1:15" x14ac:dyDescent="0.25">
      <c r="A13" s="71"/>
      <c r="B13" s="72" t="s">
        <v>49</v>
      </c>
      <c r="C13" s="73">
        <v>33831943.189999998</v>
      </c>
      <c r="D13" s="73">
        <v>834628</v>
      </c>
      <c r="E13" s="74">
        <f t="shared" si="1"/>
        <v>34666571.189999998</v>
      </c>
      <c r="F13" s="73">
        <v>34368172.189999998</v>
      </c>
      <c r="G13" s="73">
        <v>28621660.460000001</v>
      </c>
      <c r="H13" s="75">
        <f t="shared" si="0"/>
        <v>298399</v>
      </c>
      <c r="I13" s="76"/>
      <c r="J13" s="77"/>
      <c r="K13" s="76"/>
      <c r="L13" s="76"/>
      <c r="M13" s="76"/>
      <c r="N13" s="76"/>
      <c r="O13" s="77"/>
    </row>
    <row r="14" spans="1:15" x14ac:dyDescent="0.25">
      <c r="A14" s="71"/>
      <c r="B14" s="72" t="s">
        <v>50</v>
      </c>
      <c r="C14" s="73">
        <v>30941255.32</v>
      </c>
      <c r="D14" s="73">
        <v>-2895019</v>
      </c>
      <c r="E14" s="74">
        <f t="shared" si="1"/>
        <v>28046236.32</v>
      </c>
      <c r="F14" s="73">
        <v>27754287.32</v>
      </c>
      <c r="G14" s="73">
        <v>27556934.27</v>
      </c>
      <c r="H14" s="75">
        <f t="shared" si="0"/>
        <v>291949</v>
      </c>
      <c r="I14" s="76"/>
      <c r="J14" s="77"/>
      <c r="K14" s="76"/>
      <c r="L14" s="76"/>
      <c r="M14" s="76"/>
      <c r="N14" s="76"/>
      <c r="O14" s="77"/>
    </row>
    <row r="15" spans="1:15" x14ac:dyDescent="0.25">
      <c r="A15" s="71"/>
      <c r="B15" s="72" t="s">
        <v>51</v>
      </c>
      <c r="C15" s="73">
        <v>350000</v>
      </c>
      <c r="D15" s="73">
        <v>127912</v>
      </c>
      <c r="E15" s="74">
        <f t="shared" si="1"/>
        <v>477912</v>
      </c>
      <c r="F15" s="73">
        <v>433842.46</v>
      </c>
      <c r="G15" s="73">
        <v>273732.46000000002</v>
      </c>
      <c r="H15" s="75">
        <f t="shared" si="0"/>
        <v>44069.539999999979</v>
      </c>
      <c r="I15" s="76"/>
      <c r="J15" s="77"/>
      <c r="K15" s="76"/>
      <c r="L15" s="76"/>
      <c r="M15" s="76"/>
      <c r="N15" s="76"/>
      <c r="O15" s="77"/>
    </row>
    <row r="16" spans="1:15" x14ac:dyDescent="0.25">
      <c r="A16" s="67" t="s">
        <v>52</v>
      </c>
      <c r="B16" s="68"/>
      <c r="C16" s="69">
        <f>SUM(C17:C24)</f>
        <v>24250307.639999997</v>
      </c>
      <c r="D16" s="69">
        <f>SUM(D17:D24)</f>
        <v>19881074.870000001</v>
      </c>
      <c r="E16" s="69">
        <f>SUM(E17:E24)</f>
        <v>44131382.510000005</v>
      </c>
      <c r="F16" s="69">
        <f>SUM(F17:F24)</f>
        <v>26296271.239999998</v>
      </c>
      <c r="G16" s="69">
        <f>SUM(G17:G24)</f>
        <v>23161679.750000004</v>
      </c>
      <c r="H16" s="70">
        <f t="shared" si="0"/>
        <v>17835111.270000007</v>
      </c>
      <c r="I16" s="76"/>
      <c r="J16" s="76"/>
      <c r="K16" s="76"/>
      <c r="L16" s="76"/>
      <c r="M16" s="76"/>
      <c r="N16" s="76"/>
      <c r="O16" s="76"/>
    </row>
    <row r="17" spans="1:15" ht="25.5" x14ac:dyDescent="0.25">
      <c r="A17" s="71"/>
      <c r="B17" s="72" t="s">
        <v>53</v>
      </c>
      <c r="C17" s="73">
        <v>1899230.8</v>
      </c>
      <c r="D17" s="73">
        <v>103885</v>
      </c>
      <c r="E17" s="74">
        <f t="shared" ref="E17:E24" si="2">+D17+C17</f>
        <v>2003115.8</v>
      </c>
      <c r="F17" s="73">
        <v>1581935.35</v>
      </c>
      <c r="G17" s="73">
        <v>1446941.29</v>
      </c>
      <c r="H17" s="75">
        <f t="shared" si="0"/>
        <v>421180.44999999995</v>
      </c>
      <c r="I17" s="76"/>
      <c r="J17" s="77"/>
      <c r="K17" s="76"/>
      <c r="L17" s="76"/>
      <c r="M17" s="76"/>
      <c r="N17" s="76"/>
      <c r="O17" s="77"/>
    </row>
    <row r="18" spans="1:15" x14ac:dyDescent="0.25">
      <c r="A18" s="71"/>
      <c r="B18" s="72" t="s">
        <v>54</v>
      </c>
      <c r="C18" s="73">
        <v>1132790.04</v>
      </c>
      <c r="D18" s="73">
        <v>-183618</v>
      </c>
      <c r="E18" s="74">
        <f t="shared" si="2"/>
        <v>949172.04</v>
      </c>
      <c r="F18" s="73">
        <v>826261.43</v>
      </c>
      <c r="G18" s="73">
        <v>801233.98</v>
      </c>
      <c r="H18" s="75">
        <f t="shared" si="0"/>
        <v>122910.60999999999</v>
      </c>
      <c r="I18" s="76"/>
      <c r="J18" s="77"/>
      <c r="K18" s="76"/>
      <c r="L18" s="76"/>
      <c r="M18" s="76"/>
      <c r="N18" s="76"/>
      <c r="O18" s="77"/>
    </row>
    <row r="19" spans="1:15" ht="25.5" x14ac:dyDescent="0.25">
      <c r="A19" s="71"/>
      <c r="B19" s="72" t="s">
        <v>55</v>
      </c>
      <c r="C19" s="73">
        <v>7099668.79</v>
      </c>
      <c r="D19" s="73">
        <v>17271758.870000001</v>
      </c>
      <c r="E19" s="74">
        <f t="shared" si="2"/>
        <v>24371427.66</v>
      </c>
      <c r="F19" s="73">
        <v>8372595.7000000002</v>
      </c>
      <c r="G19" s="73">
        <v>7147095.9500000002</v>
      </c>
      <c r="H19" s="75">
        <f t="shared" si="0"/>
        <v>15998831.960000001</v>
      </c>
      <c r="I19" s="76"/>
      <c r="J19" s="77"/>
      <c r="K19" s="76"/>
      <c r="L19" s="76"/>
      <c r="M19" s="76"/>
      <c r="N19" s="76"/>
      <c r="O19" s="77"/>
    </row>
    <row r="20" spans="1:15" ht="25.5" x14ac:dyDescent="0.25">
      <c r="A20" s="71"/>
      <c r="B20" s="72" t="s">
        <v>56</v>
      </c>
      <c r="C20" s="73">
        <v>554677.34</v>
      </c>
      <c r="D20" s="73">
        <v>396442</v>
      </c>
      <c r="E20" s="74">
        <f t="shared" si="2"/>
        <v>951119.34</v>
      </c>
      <c r="F20" s="73">
        <v>829608.41</v>
      </c>
      <c r="G20" s="73">
        <v>843369.07</v>
      </c>
      <c r="H20" s="75">
        <f t="shared" si="0"/>
        <v>121510.92999999993</v>
      </c>
      <c r="I20" s="76"/>
      <c r="J20" s="77"/>
      <c r="K20" s="76"/>
      <c r="L20" s="76"/>
      <c r="M20" s="76"/>
      <c r="N20" s="76"/>
      <c r="O20" s="77"/>
    </row>
    <row r="21" spans="1:15" ht="25.5" x14ac:dyDescent="0.25">
      <c r="A21" s="71"/>
      <c r="B21" s="72" t="s">
        <v>57</v>
      </c>
      <c r="C21" s="73">
        <v>3464838</v>
      </c>
      <c r="D21" s="73">
        <v>-103038</v>
      </c>
      <c r="E21" s="74">
        <f t="shared" si="2"/>
        <v>3361800</v>
      </c>
      <c r="F21" s="73">
        <v>2732466.77</v>
      </c>
      <c r="G21" s="73">
        <v>1713955.9</v>
      </c>
      <c r="H21" s="75">
        <f t="shared" si="0"/>
        <v>629333.23</v>
      </c>
      <c r="I21" s="76"/>
      <c r="J21" s="77"/>
      <c r="K21" s="76"/>
      <c r="L21" s="76"/>
      <c r="M21" s="76"/>
      <c r="N21" s="76"/>
      <c r="O21" s="77"/>
    </row>
    <row r="22" spans="1:15" x14ac:dyDescent="0.25">
      <c r="A22" s="71"/>
      <c r="B22" s="72" t="s">
        <v>58</v>
      </c>
      <c r="C22" s="73">
        <v>6059947.04</v>
      </c>
      <c r="D22" s="73">
        <v>1727580</v>
      </c>
      <c r="E22" s="74">
        <f t="shared" si="2"/>
        <v>7787527.04</v>
      </c>
      <c r="F22" s="73">
        <v>7453840.04</v>
      </c>
      <c r="G22" s="73">
        <v>7176142.21</v>
      </c>
      <c r="H22" s="75">
        <f t="shared" si="0"/>
        <v>333687</v>
      </c>
      <c r="I22" s="76"/>
      <c r="J22" s="77"/>
      <c r="K22" s="76"/>
      <c r="L22" s="76"/>
      <c r="M22" s="76"/>
      <c r="N22" s="76"/>
      <c r="O22" s="77"/>
    </row>
    <row r="23" spans="1:15" ht="25.5" x14ac:dyDescent="0.25">
      <c r="A23" s="71"/>
      <c r="B23" s="72" t="s">
        <v>59</v>
      </c>
      <c r="C23" s="73">
        <v>1962838</v>
      </c>
      <c r="D23" s="73">
        <v>427945</v>
      </c>
      <c r="E23" s="74">
        <f t="shared" si="2"/>
        <v>2390783</v>
      </c>
      <c r="F23" s="73">
        <v>2234397.77</v>
      </c>
      <c r="G23" s="73">
        <v>1964549.35</v>
      </c>
      <c r="H23" s="75">
        <f t="shared" si="0"/>
        <v>156385.22999999998</v>
      </c>
      <c r="I23" s="76"/>
      <c r="J23" s="77"/>
      <c r="K23" s="76"/>
      <c r="L23" s="76"/>
      <c r="M23" s="76"/>
      <c r="N23" s="76"/>
      <c r="O23" s="77"/>
    </row>
    <row r="24" spans="1:15" x14ac:dyDescent="0.25">
      <c r="A24" s="71"/>
      <c r="B24" s="72" t="s">
        <v>60</v>
      </c>
      <c r="C24" s="73">
        <v>2076317.63</v>
      </c>
      <c r="D24" s="73">
        <v>240120</v>
      </c>
      <c r="E24" s="74">
        <f t="shared" si="2"/>
        <v>2316437.63</v>
      </c>
      <c r="F24" s="73">
        <v>2265165.77</v>
      </c>
      <c r="G24" s="73">
        <v>2068392</v>
      </c>
      <c r="H24" s="75">
        <f t="shared" si="0"/>
        <v>51271.85999999987</v>
      </c>
      <c r="I24" s="76"/>
      <c r="J24" s="77"/>
      <c r="K24" s="76"/>
      <c r="L24" s="76"/>
      <c r="M24" s="76"/>
      <c r="N24" s="76"/>
      <c r="O24" s="77"/>
    </row>
    <row r="25" spans="1:15" x14ac:dyDescent="0.25">
      <c r="A25" s="67" t="s">
        <v>61</v>
      </c>
      <c r="B25" s="68"/>
      <c r="C25" s="69">
        <f>SUM(C26:C34)</f>
        <v>69906562.829999998</v>
      </c>
      <c r="D25" s="69">
        <f>SUM(D26:D34)</f>
        <v>88332003.359999999</v>
      </c>
      <c r="E25" s="69">
        <f>SUM(E26:E34)</f>
        <v>158238566.19</v>
      </c>
      <c r="F25" s="69">
        <f>SUM(F26:F34)</f>
        <v>129022471.33</v>
      </c>
      <c r="G25" s="69">
        <f>SUM(G26:G34)</f>
        <v>108426019.08000001</v>
      </c>
      <c r="H25" s="70">
        <f t="shared" si="0"/>
        <v>29216094.859999999</v>
      </c>
      <c r="I25" s="76"/>
      <c r="J25" s="76"/>
      <c r="K25" s="76"/>
      <c r="L25" s="76"/>
      <c r="M25" s="76"/>
      <c r="N25" s="76"/>
      <c r="O25" s="76"/>
    </row>
    <row r="26" spans="1:15" x14ac:dyDescent="0.25">
      <c r="A26" s="71"/>
      <c r="B26" s="72" t="s">
        <v>62</v>
      </c>
      <c r="C26" s="73">
        <v>20653810.98</v>
      </c>
      <c r="D26" s="73">
        <v>69695224</v>
      </c>
      <c r="E26" s="74">
        <f t="shared" ref="E26:E33" si="3">+D26+C26</f>
        <v>90349034.980000004</v>
      </c>
      <c r="F26" s="73">
        <v>75912981.549999997</v>
      </c>
      <c r="G26" s="73">
        <v>70447149.549999997</v>
      </c>
      <c r="H26" s="75">
        <f t="shared" si="0"/>
        <v>14436053.430000007</v>
      </c>
      <c r="I26" s="76"/>
      <c r="J26" s="77"/>
      <c r="K26" s="76"/>
      <c r="L26" s="76"/>
      <c r="M26" s="76"/>
      <c r="N26" s="76"/>
      <c r="O26" s="77"/>
    </row>
    <row r="27" spans="1:15" x14ac:dyDescent="0.25">
      <c r="A27" s="71"/>
      <c r="B27" s="72" t="s">
        <v>63</v>
      </c>
      <c r="C27" s="73">
        <v>5099471.7699999996</v>
      </c>
      <c r="D27" s="73">
        <v>116849.69</v>
      </c>
      <c r="E27" s="74">
        <f t="shared" si="3"/>
        <v>5216321.46</v>
      </c>
      <c r="F27" s="73">
        <v>4523683.8099999996</v>
      </c>
      <c r="G27" s="73">
        <v>4169213.64</v>
      </c>
      <c r="H27" s="75">
        <f t="shared" si="0"/>
        <v>692637.65000000037</v>
      </c>
      <c r="I27" s="76"/>
      <c r="J27" s="77"/>
      <c r="K27" s="76"/>
      <c r="L27" s="76"/>
      <c r="M27" s="76"/>
      <c r="N27" s="76"/>
      <c r="O27" s="77"/>
    </row>
    <row r="28" spans="1:15" ht="25.5" x14ac:dyDescent="0.25">
      <c r="A28" s="71"/>
      <c r="B28" s="72" t="s">
        <v>64</v>
      </c>
      <c r="C28" s="73">
        <v>9618619.1199999992</v>
      </c>
      <c r="D28" s="73">
        <v>2809883.9</v>
      </c>
      <c r="E28" s="74">
        <f t="shared" si="3"/>
        <v>12428503.02</v>
      </c>
      <c r="F28" s="73">
        <v>11152511.640000001</v>
      </c>
      <c r="G28" s="73">
        <v>10798442.300000001</v>
      </c>
      <c r="H28" s="75">
        <f t="shared" si="0"/>
        <v>1275991.379999999</v>
      </c>
      <c r="I28" s="76"/>
      <c r="J28" s="77"/>
      <c r="K28" s="76"/>
      <c r="L28" s="76"/>
      <c r="M28" s="76"/>
      <c r="N28" s="76"/>
      <c r="O28" s="77"/>
    </row>
    <row r="29" spans="1:15" x14ac:dyDescent="0.25">
      <c r="A29" s="71"/>
      <c r="B29" s="72" t="s">
        <v>65</v>
      </c>
      <c r="C29" s="73">
        <v>7110534.6600000001</v>
      </c>
      <c r="D29" s="73">
        <v>3638436.67</v>
      </c>
      <c r="E29" s="74">
        <f t="shared" si="3"/>
        <v>10748971.33</v>
      </c>
      <c r="F29" s="73">
        <v>9911346.5399999991</v>
      </c>
      <c r="G29" s="73">
        <v>8459365.7899999991</v>
      </c>
      <c r="H29" s="75">
        <f t="shared" si="0"/>
        <v>837624.79000000097</v>
      </c>
      <c r="I29" s="76"/>
      <c r="J29" s="77"/>
      <c r="K29" s="76"/>
      <c r="L29" s="76"/>
      <c r="M29" s="76"/>
      <c r="N29" s="76"/>
      <c r="O29" s="77"/>
    </row>
    <row r="30" spans="1:15" ht="25.5" x14ac:dyDescent="0.25">
      <c r="A30" s="71"/>
      <c r="B30" s="72" t="s">
        <v>66</v>
      </c>
      <c r="C30" s="73">
        <v>6538279.2999999998</v>
      </c>
      <c r="D30" s="73">
        <v>5491616.0999999996</v>
      </c>
      <c r="E30" s="74">
        <f t="shared" si="3"/>
        <v>12029895.399999999</v>
      </c>
      <c r="F30" s="73">
        <v>10471090.9</v>
      </c>
      <c r="G30" s="73">
        <v>9301979.4499999993</v>
      </c>
      <c r="H30" s="75">
        <f t="shared" si="0"/>
        <v>1558804.4999999981</v>
      </c>
      <c r="I30" s="76"/>
      <c r="J30" s="77"/>
      <c r="K30" s="76"/>
      <c r="L30" s="76"/>
      <c r="M30" s="76"/>
      <c r="N30" s="76"/>
      <c r="O30" s="77"/>
    </row>
    <row r="31" spans="1:15" x14ac:dyDescent="0.25">
      <c r="A31" s="71"/>
      <c r="B31" s="72" t="s">
        <v>67</v>
      </c>
      <c r="C31" s="73">
        <v>10535646</v>
      </c>
      <c r="D31" s="73">
        <v>196887</v>
      </c>
      <c r="E31" s="74">
        <f t="shared" si="3"/>
        <v>10732533</v>
      </c>
      <c r="F31" s="73">
        <v>560854.15</v>
      </c>
      <c r="G31" s="73">
        <v>509814.15</v>
      </c>
      <c r="H31" s="75">
        <f t="shared" si="0"/>
        <v>10171678.85</v>
      </c>
      <c r="I31" s="76"/>
      <c r="J31" s="77"/>
      <c r="K31" s="76"/>
      <c r="L31" s="76"/>
      <c r="M31" s="76"/>
      <c r="N31" s="76"/>
      <c r="O31" s="77"/>
    </row>
    <row r="32" spans="1:15" x14ac:dyDescent="0.25">
      <c r="A32" s="71"/>
      <c r="B32" s="72" t="s">
        <v>68</v>
      </c>
      <c r="C32" s="73">
        <v>1964322</v>
      </c>
      <c r="D32" s="73">
        <v>1344520</v>
      </c>
      <c r="E32" s="74">
        <f t="shared" si="3"/>
        <v>3308842</v>
      </c>
      <c r="F32" s="73">
        <v>3279085.75</v>
      </c>
      <c r="G32" s="73">
        <v>3284171.9</v>
      </c>
      <c r="H32" s="75">
        <f t="shared" si="0"/>
        <v>29756.25</v>
      </c>
      <c r="I32" s="76"/>
      <c r="J32" s="77"/>
      <c r="K32" s="76"/>
      <c r="L32" s="76"/>
      <c r="M32" s="76"/>
      <c r="N32" s="76"/>
      <c r="O32" s="77"/>
    </row>
    <row r="33" spans="1:15" x14ac:dyDescent="0.25">
      <c r="A33" s="71"/>
      <c r="B33" s="72" t="s">
        <v>69</v>
      </c>
      <c r="C33" s="73">
        <v>611501</v>
      </c>
      <c r="D33" s="73">
        <v>-336149</v>
      </c>
      <c r="E33" s="74">
        <f t="shared" si="3"/>
        <v>275352</v>
      </c>
      <c r="F33" s="73">
        <v>219077.46</v>
      </c>
      <c r="G33" s="73">
        <v>202867.44</v>
      </c>
      <c r="H33" s="75">
        <f t="shared" si="0"/>
        <v>56274.540000000008</v>
      </c>
      <c r="I33" s="76"/>
      <c r="J33" s="77"/>
      <c r="K33" s="76"/>
      <c r="L33" s="76"/>
      <c r="M33" s="76"/>
      <c r="N33" s="76"/>
      <c r="O33" s="77"/>
    </row>
    <row r="34" spans="1:15" x14ac:dyDescent="0.25">
      <c r="A34" s="71"/>
      <c r="B34" s="72" t="s">
        <v>70</v>
      </c>
      <c r="C34" s="73">
        <v>7774378</v>
      </c>
      <c r="D34" s="73">
        <v>5374735</v>
      </c>
      <c r="E34" s="74">
        <f>+D34+C34</f>
        <v>13149113</v>
      </c>
      <c r="F34" s="73">
        <v>12991839.529999999</v>
      </c>
      <c r="G34" s="73">
        <v>1253014.8600000001</v>
      </c>
      <c r="H34" s="75">
        <f t="shared" si="0"/>
        <v>157273.47000000067</v>
      </c>
      <c r="I34" s="76"/>
      <c r="J34" s="77"/>
      <c r="K34" s="76"/>
      <c r="L34" s="76"/>
      <c r="M34" s="76"/>
      <c r="N34" s="76"/>
      <c r="O34" s="77"/>
    </row>
    <row r="35" spans="1:15" x14ac:dyDescent="0.25">
      <c r="A35" s="67" t="s">
        <v>71</v>
      </c>
      <c r="B35" s="68"/>
      <c r="C35" s="69">
        <f>+C37+C38+C36</f>
        <v>200000</v>
      </c>
      <c r="D35" s="69">
        <f>+D37+D38+D36</f>
        <v>1625000</v>
      </c>
      <c r="E35" s="74">
        <f>+D35+C35</f>
        <v>1825000</v>
      </c>
      <c r="F35" s="69">
        <f>+F37+F38+F36</f>
        <v>1792324.28</v>
      </c>
      <c r="G35" s="69">
        <f>+G37+G38+G36</f>
        <v>1792324.28</v>
      </c>
      <c r="H35" s="70">
        <f t="shared" si="0"/>
        <v>32675.719999999972</v>
      </c>
    </row>
    <row r="36" spans="1:15" x14ac:dyDescent="0.25">
      <c r="A36" s="78"/>
      <c r="B36" s="79" t="s">
        <v>72</v>
      </c>
      <c r="C36" s="69"/>
      <c r="D36" s="73">
        <v>1615000</v>
      </c>
      <c r="E36" s="80">
        <f>+D36+C36</f>
        <v>1615000</v>
      </c>
      <c r="F36" s="73">
        <v>1611445.25</v>
      </c>
      <c r="G36" s="73">
        <v>1611445.25</v>
      </c>
      <c r="H36" s="75">
        <f t="shared" si="0"/>
        <v>3554.75</v>
      </c>
      <c r="I36" s="76"/>
      <c r="J36" s="77"/>
      <c r="K36" s="76"/>
      <c r="L36" s="76"/>
      <c r="M36" s="76"/>
      <c r="N36" s="76"/>
    </row>
    <row r="37" spans="1:15" x14ac:dyDescent="0.25">
      <c r="A37" s="78"/>
      <c r="B37" s="79" t="s">
        <v>73</v>
      </c>
      <c r="C37" s="73"/>
      <c r="D37" s="73">
        <v>43480</v>
      </c>
      <c r="E37" s="74">
        <f>+D37+C37</f>
        <v>43480</v>
      </c>
      <c r="F37" s="73">
        <v>43480</v>
      </c>
      <c r="G37" s="73">
        <v>43480</v>
      </c>
      <c r="H37" s="75">
        <f t="shared" si="0"/>
        <v>0</v>
      </c>
      <c r="I37" s="76"/>
      <c r="J37" s="77"/>
      <c r="K37" s="76"/>
      <c r="L37" s="76"/>
      <c r="M37" s="76"/>
      <c r="N37" s="76"/>
    </row>
    <row r="38" spans="1:15" x14ac:dyDescent="0.25">
      <c r="A38" s="71"/>
      <c r="B38" s="72" t="s">
        <v>74</v>
      </c>
      <c r="C38" s="73">
        <v>200000</v>
      </c>
      <c r="D38" s="73">
        <v>-33480</v>
      </c>
      <c r="E38" s="74">
        <f>+D38+C38</f>
        <v>166520</v>
      </c>
      <c r="F38" s="73">
        <v>137399.03</v>
      </c>
      <c r="G38" s="73">
        <v>137399.03</v>
      </c>
      <c r="H38" s="75">
        <f t="shared" si="0"/>
        <v>29120.97</v>
      </c>
      <c r="I38" s="76"/>
      <c r="J38" s="77"/>
      <c r="K38" s="76"/>
      <c r="L38" s="76"/>
      <c r="M38" s="76"/>
      <c r="N38" s="76"/>
      <c r="O38" s="77"/>
    </row>
    <row r="39" spans="1:15" x14ac:dyDescent="0.25">
      <c r="A39" s="67" t="s">
        <v>75</v>
      </c>
      <c r="B39" s="68"/>
      <c r="C39" s="69">
        <f>SUM(C40:C45)</f>
        <v>2188798</v>
      </c>
      <c r="D39" s="69">
        <f>SUM(D40:D45)</f>
        <v>13539921.09</v>
      </c>
      <c r="E39" s="69">
        <f>SUM(E40:E45)</f>
        <v>15728719.09</v>
      </c>
      <c r="F39" s="69">
        <f>SUM(F40:F45)</f>
        <v>15420535.359999999</v>
      </c>
      <c r="G39" s="69">
        <f>SUM(G40:G45)</f>
        <v>14744103.66</v>
      </c>
      <c r="H39" s="70">
        <f t="shared" si="0"/>
        <v>308183.73000000045</v>
      </c>
      <c r="I39" s="76"/>
      <c r="J39" s="76"/>
      <c r="K39" s="76"/>
      <c r="L39" s="76"/>
      <c r="M39" s="76"/>
      <c r="N39" s="76"/>
      <c r="O39" s="76"/>
    </row>
    <row r="40" spans="1:15" x14ac:dyDescent="0.25">
      <c r="A40" s="71"/>
      <c r="B40" s="72" t="s">
        <v>76</v>
      </c>
      <c r="C40" s="73">
        <v>1112798</v>
      </c>
      <c r="D40" s="73">
        <v>311579.09000000003</v>
      </c>
      <c r="E40" s="74">
        <f t="shared" ref="E40:E45" si="4">+D40+C40</f>
        <v>1424377.09</v>
      </c>
      <c r="F40" s="73">
        <v>1227050.8899999999</v>
      </c>
      <c r="G40" s="73">
        <v>1201998.01</v>
      </c>
      <c r="H40" s="75">
        <f t="shared" si="0"/>
        <v>197326.20000000019</v>
      </c>
      <c r="I40" s="76"/>
      <c r="J40" s="77"/>
      <c r="K40" s="76"/>
      <c r="L40" s="76"/>
      <c r="M40" s="76"/>
      <c r="N40" s="76"/>
      <c r="O40" s="77"/>
    </row>
    <row r="41" spans="1:15" x14ac:dyDescent="0.25">
      <c r="A41" s="71"/>
      <c r="B41" s="72" t="s">
        <v>77</v>
      </c>
      <c r="C41" s="73"/>
      <c r="D41" s="73">
        <v>60100</v>
      </c>
      <c r="E41" s="74">
        <f t="shared" si="4"/>
        <v>60100</v>
      </c>
      <c r="F41" s="73">
        <v>59833.1</v>
      </c>
      <c r="G41" s="73">
        <v>59833.1</v>
      </c>
      <c r="H41" s="75">
        <f t="shared" si="0"/>
        <v>266.90000000000146</v>
      </c>
      <c r="I41" s="76"/>
      <c r="J41" s="77"/>
      <c r="K41" s="76"/>
      <c r="L41" s="76"/>
      <c r="M41" s="76"/>
      <c r="N41" s="76"/>
      <c r="O41" s="77"/>
    </row>
    <row r="42" spans="1:15" x14ac:dyDescent="0.25">
      <c r="A42" s="71"/>
      <c r="B42" s="72" t="s">
        <v>78</v>
      </c>
      <c r="C42" s="73">
        <v>500000</v>
      </c>
      <c r="D42" s="73">
        <v>-500000</v>
      </c>
      <c r="E42" s="74">
        <f t="shared" si="4"/>
        <v>0</v>
      </c>
      <c r="F42" s="73"/>
      <c r="G42" s="73"/>
      <c r="H42" s="75">
        <f t="shared" si="0"/>
        <v>0</v>
      </c>
      <c r="I42" s="76"/>
      <c r="J42" s="77"/>
      <c r="K42" s="76"/>
      <c r="L42" s="76"/>
      <c r="M42" s="76"/>
      <c r="N42" s="76"/>
      <c r="O42" s="77"/>
    </row>
    <row r="43" spans="1:15" x14ac:dyDescent="0.25">
      <c r="A43" s="71"/>
      <c r="B43" s="72" t="s">
        <v>79</v>
      </c>
      <c r="C43" s="73">
        <v>576000</v>
      </c>
      <c r="D43" s="73">
        <v>1602342</v>
      </c>
      <c r="E43" s="74">
        <f t="shared" si="4"/>
        <v>2178342</v>
      </c>
      <c r="F43" s="73">
        <v>2069531.53</v>
      </c>
      <c r="G43" s="73">
        <v>1418152.71</v>
      </c>
      <c r="H43" s="75">
        <f>+E43-F43</f>
        <v>108810.46999999997</v>
      </c>
      <c r="I43" s="76"/>
      <c r="J43" s="77"/>
      <c r="K43" s="76"/>
      <c r="L43" s="76"/>
      <c r="M43" s="76"/>
      <c r="N43" s="76"/>
      <c r="O43" s="77"/>
    </row>
    <row r="44" spans="1:15" x14ac:dyDescent="0.25">
      <c r="A44" s="71"/>
      <c r="B44" s="81" t="s">
        <v>80</v>
      </c>
      <c r="C44" s="73"/>
      <c r="D44" s="73">
        <v>12000900</v>
      </c>
      <c r="E44" s="74">
        <f t="shared" si="4"/>
        <v>12000900</v>
      </c>
      <c r="F44" s="73">
        <v>12000000</v>
      </c>
      <c r="G44" s="73">
        <v>12000000</v>
      </c>
      <c r="H44" s="75">
        <f>+E44-F44</f>
        <v>900</v>
      </c>
      <c r="I44" s="76"/>
      <c r="J44" s="77"/>
      <c r="K44" s="76"/>
      <c r="L44" s="76"/>
      <c r="M44" s="76"/>
      <c r="N44" s="76"/>
      <c r="O44" s="77"/>
    </row>
    <row r="45" spans="1:15" x14ac:dyDescent="0.25">
      <c r="A45" s="71"/>
      <c r="B45" s="81" t="s">
        <v>81</v>
      </c>
      <c r="C45" s="73"/>
      <c r="D45" s="73">
        <v>65000</v>
      </c>
      <c r="E45" s="74">
        <f t="shared" si="4"/>
        <v>65000</v>
      </c>
      <c r="F45" s="73">
        <v>64119.839999999997</v>
      </c>
      <c r="G45" s="73">
        <v>64119.839999999997</v>
      </c>
      <c r="H45" s="75">
        <f>+E45-F45</f>
        <v>880.16000000000349</v>
      </c>
      <c r="I45" s="76"/>
      <c r="J45" s="77"/>
      <c r="K45" s="76"/>
      <c r="L45" s="76"/>
      <c r="M45" s="76"/>
      <c r="N45" s="76"/>
      <c r="O45" s="77"/>
    </row>
    <row r="46" spans="1:15" x14ac:dyDescent="0.25">
      <c r="A46" s="67" t="s">
        <v>82</v>
      </c>
      <c r="B46" s="68"/>
      <c r="C46" s="69">
        <f>SUM(C47:C51)</f>
        <v>85070000</v>
      </c>
      <c r="D46" s="69">
        <f>SUM(D47:D51)</f>
        <v>106767055.63000001</v>
      </c>
      <c r="E46" s="69">
        <f>SUM(E47:E51)</f>
        <v>191837055.63</v>
      </c>
      <c r="F46" s="69">
        <f>SUM(F47:F51)</f>
        <v>158847945.16999999</v>
      </c>
      <c r="G46" s="69">
        <f>SUM(G47:G51)</f>
        <v>51981358.840000004</v>
      </c>
      <c r="H46" s="70">
        <f>+E46-F46</f>
        <v>32989110.460000008</v>
      </c>
    </row>
    <row r="47" spans="1:15" x14ac:dyDescent="0.25">
      <c r="A47" s="82"/>
      <c r="B47" s="83" t="s">
        <v>83</v>
      </c>
      <c r="C47" s="84"/>
      <c r="D47" s="84"/>
      <c r="E47" s="74">
        <f>+D47+C47</f>
        <v>0</v>
      </c>
      <c r="F47" s="84"/>
      <c r="G47" s="84"/>
      <c r="H47" s="70"/>
      <c r="I47" s="76"/>
      <c r="J47" s="76"/>
      <c r="K47" s="76"/>
      <c r="L47" s="76"/>
      <c r="M47" s="76"/>
      <c r="N47" s="76"/>
      <c r="O47" s="76"/>
    </row>
    <row r="48" spans="1:15" x14ac:dyDescent="0.25">
      <c r="A48" s="71"/>
      <c r="B48" s="85" t="s">
        <v>84</v>
      </c>
      <c r="C48" s="73">
        <v>49100000</v>
      </c>
      <c r="D48" s="73">
        <v>16361331.51</v>
      </c>
      <c r="E48" s="74">
        <f>+D48+C48</f>
        <v>65461331.509999998</v>
      </c>
      <c r="F48" s="73">
        <v>54540858.960000001</v>
      </c>
      <c r="G48" s="73">
        <v>7974380.5499999998</v>
      </c>
      <c r="H48" s="75">
        <f>+E48-F48</f>
        <v>10920472.549999997</v>
      </c>
      <c r="I48" s="76"/>
      <c r="J48" s="77"/>
      <c r="K48" s="76"/>
      <c r="L48" s="76"/>
      <c r="M48" s="76"/>
      <c r="N48" s="76"/>
      <c r="O48" s="77"/>
    </row>
    <row r="49" spans="1:15" x14ac:dyDescent="0.25">
      <c r="A49" s="71"/>
      <c r="B49" s="86" t="s">
        <v>85</v>
      </c>
      <c r="C49" s="73">
        <v>1500000</v>
      </c>
      <c r="D49" s="73">
        <v>150000</v>
      </c>
      <c r="E49" s="74">
        <f>+D49+C49</f>
        <v>1650000</v>
      </c>
      <c r="F49" s="73">
        <v>1548968.47</v>
      </c>
      <c r="G49" s="73">
        <v>1195156.02</v>
      </c>
      <c r="H49" s="75">
        <f>+E49-F49</f>
        <v>101031.53000000003</v>
      </c>
      <c r="I49" s="76"/>
      <c r="J49" s="77"/>
      <c r="K49" s="76"/>
      <c r="L49" s="76"/>
      <c r="M49" s="76"/>
      <c r="N49" s="76"/>
      <c r="O49" s="77"/>
    </row>
    <row r="50" spans="1:15" x14ac:dyDescent="0.25">
      <c r="A50" s="71"/>
      <c r="B50" s="83" t="s">
        <v>86</v>
      </c>
      <c r="C50" s="84"/>
      <c r="D50" s="84"/>
      <c r="E50" s="74">
        <f>+D50+C50</f>
        <v>0</v>
      </c>
      <c r="F50" s="84"/>
      <c r="G50" s="84"/>
      <c r="H50" s="75"/>
    </row>
    <row r="51" spans="1:15" x14ac:dyDescent="0.25">
      <c r="A51" s="71"/>
      <c r="B51" s="86" t="s">
        <v>84</v>
      </c>
      <c r="C51" s="73">
        <v>34470000</v>
      </c>
      <c r="D51" s="73">
        <v>90255724.120000005</v>
      </c>
      <c r="E51" s="74">
        <f>+D51+C51</f>
        <v>124725724.12</v>
      </c>
      <c r="F51" s="73">
        <v>102758117.73999999</v>
      </c>
      <c r="G51" s="73">
        <v>42811822.270000003</v>
      </c>
      <c r="H51" s="75">
        <f>+E51-F51</f>
        <v>21967606.38000001</v>
      </c>
      <c r="I51" s="76"/>
      <c r="J51" s="77"/>
      <c r="K51" s="76"/>
      <c r="L51" s="76"/>
      <c r="M51" s="76"/>
      <c r="N51" s="76"/>
      <c r="O51" s="77"/>
    </row>
    <row r="52" spans="1:15" x14ac:dyDescent="0.25">
      <c r="A52" s="67" t="s">
        <v>87</v>
      </c>
      <c r="B52" s="68"/>
      <c r="C52" s="69">
        <f>+C53+C54+C55</f>
        <v>54261058.899999999</v>
      </c>
      <c r="D52" s="69">
        <f>+D53+D54+D55</f>
        <v>21009509.25</v>
      </c>
      <c r="E52" s="69">
        <f>+E53+E54+E55</f>
        <v>75270568.150000006</v>
      </c>
      <c r="F52" s="69">
        <f>+F53+F54+F55</f>
        <v>62896382.32</v>
      </c>
      <c r="G52" s="69">
        <f>+G53+G54+G55</f>
        <v>60860307.189999998</v>
      </c>
      <c r="H52" s="70">
        <f>+E52-F52</f>
        <v>12374185.830000006</v>
      </c>
      <c r="I52" s="76"/>
      <c r="J52" s="76"/>
      <c r="K52" s="76"/>
      <c r="L52" s="76"/>
      <c r="M52" s="76"/>
      <c r="N52" s="76"/>
      <c r="O52" s="76"/>
    </row>
    <row r="53" spans="1:15" x14ac:dyDescent="0.25">
      <c r="A53" s="71"/>
      <c r="B53" s="86" t="s">
        <v>88</v>
      </c>
      <c r="C53" s="73">
        <v>14400000</v>
      </c>
      <c r="D53" s="73"/>
      <c r="E53" s="74">
        <f>+D53+C53</f>
        <v>14400000</v>
      </c>
      <c r="F53" s="73">
        <v>10832381.02</v>
      </c>
      <c r="G53" s="73">
        <v>10832381.02</v>
      </c>
      <c r="H53" s="75">
        <f>+E53-F53</f>
        <v>3567618.9800000004</v>
      </c>
      <c r="I53" s="76"/>
      <c r="J53" s="77"/>
      <c r="K53" s="76"/>
      <c r="L53" s="76"/>
      <c r="M53" s="76"/>
      <c r="N53" s="76"/>
      <c r="O53" s="77"/>
    </row>
    <row r="54" spans="1:15" x14ac:dyDescent="0.25">
      <c r="A54" s="71"/>
      <c r="B54" s="86" t="s">
        <v>89</v>
      </c>
      <c r="C54" s="87">
        <v>21600000</v>
      </c>
      <c r="D54" s="88">
        <v>0</v>
      </c>
      <c r="E54" s="74">
        <f>+D54+C54</f>
        <v>21600000</v>
      </c>
      <c r="F54" s="89">
        <v>18914800.34</v>
      </c>
      <c r="G54" s="87">
        <v>18914800.34</v>
      </c>
      <c r="H54" s="75">
        <f>+E54-F54</f>
        <v>2685199.66</v>
      </c>
      <c r="I54" s="76"/>
      <c r="J54" s="77"/>
      <c r="K54" s="76"/>
      <c r="L54" s="76"/>
      <c r="M54" s="76"/>
      <c r="N54" s="76"/>
      <c r="O54" s="77"/>
    </row>
    <row r="55" spans="1:15" ht="17.25" thickBot="1" x14ac:dyDescent="0.3">
      <c r="A55" s="90"/>
      <c r="B55" s="91" t="s">
        <v>90</v>
      </c>
      <c r="C55" s="87">
        <v>18261058.899999999</v>
      </c>
      <c r="D55" s="87">
        <v>21009509.25</v>
      </c>
      <c r="E55" s="74">
        <f>+D55+C55</f>
        <v>39270568.149999999</v>
      </c>
      <c r="F55" s="92">
        <v>33149200.960000001</v>
      </c>
      <c r="G55" s="87">
        <v>31113125.829999998</v>
      </c>
      <c r="H55" s="75">
        <f>+E55-F55</f>
        <v>6121367.1899999976</v>
      </c>
      <c r="I55" s="76"/>
      <c r="J55" s="77"/>
      <c r="K55" s="76"/>
      <c r="L55" s="76"/>
      <c r="M55" s="76"/>
      <c r="N55" s="76"/>
      <c r="O55" s="77"/>
    </row>
    <row r="56" spans="1:15" ht="17.25" thickBot="1" x14ac:dyDescent="0.3">
      <c r="A56" s="93" t="s">
        <v>91</v>
      </c>
      <c r="B56" s="94"/>
      <c r="C56" s="95">
        <f>+C52+C46+C39+C35+C25+C16+C9</f>
        <v>415124301.69</v>
      </c>
      <c r="D56" s="95">
        <f>+D52+D46+D39+D35+D25+D16+D9</f>
        <v>255446804.19999999</v>
      </c>
      <c r="E56" s="95">
        <f t="shared" ref="E56:H56" si="5">+E52+E46+E39+E35+E25+E16+E9</f>
        <v>670571105.88999999</v>
      </c>
      <c r="F56" s="95">
        <f t="shared" si="5"/>
        <v>573273889.89999998</v>
      </c>
      <c r="G56" s="95">
        <f t="shared" si="5"/>
        <v>430134616.47000003</v>
      </c>
      <c r="H56" s="95">
        <f t="shared" si="5"/>
        <v>97297215.989999995</v>
      </c>
      <c r="I56" s="76"/>
      <c r="J56" s="76"/>
      <c r="K56" s="76"/>
      <c r="L56" s="76"/>
      <c r="M56" s="76"/>
      <c r="N56" s="76"/>
      <c r="O56" s="76"/>
    </row>
    <row r="57" spans="1:15" x14ac:dyDescent="0.25">
      <c r="A57" s="96"/>
      <c r="B57" s="96"/>
      <c r="C57" s="97"/>
      <c r="D57" s="97"/>
      <c r="E57" s="97"/>
      <c r="F57" s="97"/>
      <c r="G57" s="97"/>
      <c r="H57" s="97"/>
      <c r="I57" s="76"/>
      <c r="J57" s="76"/>
      <c r="K57" s="76"/>
      <c r="L57" s="76"/>
      <c r="M57" s="76"/>
      <c r="N57" s="76"/>
      <c r="O57" s="76"/>
    </row>
    <row r="58" spans="1:15" x14ac:dyDescent="0.25">
      <c r="A58" s="96"/>
      <c r="B58" s="96"/>
      <c r="C58" s="97"/>
      <c r="D58" s="97"/>
      <c r="E58" s="97"/>
      <c r="F58" s="97"/>
      <c r="G58" s="97"/>
      <c r="H58" s="97"/>
      <c r="I58" s="76"/>
      <c r="J58" s="76"/>
      <c r="K58" s="76"/>
      <c r="L58" s="76"/>
      <c r="M58" s="76"/>
      <c r="N58" s="76"/>
      <c r="O58" s="76"/>
    </row>
    <row r="59" spans="1:15" x14ac:dyDescent="0.25">
      <c r="A59" s="96"/>
      <c r="B59" s="96"/>
      <c r="C59" s="97"/>
      <c r="D59" s="97"/>
      <c r="E59" s="97"/>
      <c r="F59" s="97"/>
      <c r="G59" s="97"/>
      <c r="H59" s="97"/>
      <c r="I59" s="76"/>
      <c r="J59" s="76"/>
      <c r="K59" s="76"/>
      <c r="L59" s="76"/>
      <c r="M59" s="76"/>
      <c r="N59" s="76"/>
      <c r="O59" s="76"/>
    </row>
    <row r="60" spans="1:15" x14ac:dyDescent="0.25">
      <c r="A60" s="96"/>
      <c r="B60" s="96"/>
      <c r="C60" s="97"/>
      <c r="D60" s="97"/>
      <c r="E60" s="97"/>
      <c r="F60" s="97"/>
      <c r="G60" s="97"/>
      <c r="H60" s="97"/>
      <c r="I60" s="76"/>
      <c r="J60" s="76"/>
      <c r="K60" s="76"/>
      <c r="L60" s="76"/>
      <c r="M60" s="76"/>
      <c r="N60" s="76"/>
      <c r="O60" s="76"/>
    </row>
    <row r="61" spans="1:15" x14ac:dyDescent="0.25">
      <c r="C61" s="98"/>
      <c r="D61" s="98"/>
      <c r="E61" s="98"/>
      <c r="F61" s="98"/>
      <c r="G61" s="98"/>
      <c r="H61" s="98"/>
    </row>
    <row r="62" spans="1:15" x14ac:dyDescent="0.25">
      <c r="C62" s="98"/>
      <c r="D62" s="98"/>
      <c r="E62" s="98"/>
      <c r="F62" s="98"/>
      <c r="G62" s="98"/>
      <c r="H62" s="98"/>
    </row>
    <row r="63" spans="1:15" x14ac:dyDescent="0.25">
      <c r="C63" s="98"/>
      <c r="D63" s="98"/>
      <c r="E63" s="98"/>
      <c r="F63" s="98"/>
      <c r="G63" s="98"/>
      <c r="H63" s="98"/>
    </row>
    <row r="64" spans="1:15" x14ac:dyDescent="0.25">
      <c r="B64" s="60" t="s">
        <v>92</v>
      </c>
      <c r="C64" s="99"/>
      <c r="D64" s="99"/>
      <c r="E64" s="99"/>
      <c r="F64" s="60" t="s">
        <v>93</v>
      </c>
      <c r="G64" s="98"/>
      <c r="H64" s="98"/>
    </row>
    <row r="65" spans="2:8" x14ac:dyDescent="0.25">
      <c r="B65" s="60" t="s">
        <v>94</v>
      </c>
      <c r="C65" s="99"/>
      <c r="D65" s="99"/>
      <c r="E65" s="60" t="s">
        <v>95</v>
      </c>
      <c r="F65" s="100"/>
      <c r="G65" s="98"/>
      <c r="H65" s="98"/>
    </row>
    <row r="66" spans="2:8" x14ac:dyDescent="0.25">
      <c r="C66" s="98"/>
      <c r="D66" s="98"/>
      <c r="E66" s="98"/>
      <c r="F66" s="98"/>
      <c r="G66" s="98"/>
      <c r="H66" s="98"/>
    </row>
  </sheetData>
  <mergeCells count="15">
    <mergeCell ref="A46:B46"/>
    <mergeCell ref="A52:B52"/>
    <mergeCell ref="A56:B56"/>
    <mergeCell ref="A7:B8"/>
    <mergeCell ref="A9:B9"/>
    <mergeCell ref="A16:B16"/>
    <mergeCell ref="A25:B25"/>
    <mergeCell ref="A35:B35"/>
    <mergeCell ref="A39:B39"/>
    <mergeCell ref="A1:H1"/>
    <mergeCell ref="A2:H2"/>
    <mergeCell ref="A3:H3"/>
    <mergeCell ref="A4:H4"/>
    <mergeCell ref="A5:H5"/>
    <mergeCell ref="C6:F6"/>
  </mergeCells>
  <printOptions horizontalCentered="1"/>
  <pageMargins left="0" right="0" top="0.31496062992125984" bottom="0" header="0.15748031496062992" footer="0.27559055118110237"/>
  <pageSetup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ETCA-II-10</vt:lpstr>
      <vt:lpstr>ETCA-II-11</vt:lpstr>
      <vt:lpstr>'ETCA-II-11'!Área_de_impresión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2017-01-24T18:42:24Z</dcterms:created>
  <dcterms:modified xsi:type="dcterms:W3CDTF">2017-01-26T17:07:04Z</dcterms:modified>
</cp:coreProperties>
</file>